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СЛОВА\Отчеты для отдела экономики\Прогноз 2025-2027\"/>
    </mc:Choice>
  </mc:AlternateContent>
  <bookViews>
    <workbookView xWindow="480" yWindow="105" windowWidth="27900" windowHeight="12525"/>
  </bookViews>
  <sheets>
    <sheet name="2019" sheetId="1" r:id="rId1"/>
  </sheets>
  <calcPr calcId="162913"/>
</workbook>
</file>

<file path=xl/calcChain.xml><?xml version="1.0" encoding="utf-8"?>
<calcChain xmlns="http://schemas.openxmlformats.org/spreadsheetml/2006/main">
  <c r="C6" i="1" l="1"/>
  <c r="D6" i="1" l="1"/>
  <c r="E6" i="1"/>
  <c r="F6" i="1"/>
  <c r="G6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C16" i="1"/>
  <c r="C19" i="1"/>
  <c r="C10" i="1"/>
  <c r="C8" i="1"/>
  <c r="C7" i="1"/>
  <c r="C21" i="1"/>
  <c r="H24" i="1"/>
  <c r="C20" i="1"/>
  <c r="C18" i="1"/>
  <c r="C17" i="1"/>
  <c r="C15" i="1"/>
  <c r="C14" i="1"/>
  <c r="C13" i="1"/>
  <c r="C12" i="1"/>
  <c r="C11" i="1"/>
  <c r="C9" i="1"/>
</calcChain>
</file>

<file path=xl/sharedStrings.xml><?xml version="1.0" encoding="utf-8"?>
<sst xmlns="http://schemas.openxmlformats.org/spreadsheetml/2006/main" count="26" uniqueCount="26">
  <si>
    <t>Отчет</t>
  </si>
  <si>
    <t>Оценка</t>
  </si>
  <si>
    <t>Прогноз</t>
  </si>
  <si>
    <t>млн. руб.</t>
  </si>
  <si>
    <t>Айдаровское</t>
  </si>
  <si>
    <t>Березовское</t>
  </si>
  <si>
    <t>Большеверейское</t>
  </si>
  <si>
    <t>Горожанское</t>
  </si>
  <si>
    <t>Карачунское</t>
  </si>
  <si>
    <t>Комсомольское</t>
  </si>
  <si>
    <t>Ломовское</t>
  </si>
  <si>
    <t>Новоживотиновское</t>
  </si>
  <si>
    <t>Павловское</t>
  </si>
  <si>
    <t>Рамонское городское</t>
  </si>
  <si>
    <t>Наименование сельского (городского) поселения</t>
  </si>
  <si>
    <t>Русскогвоздевское</t>
  </si>
  <si>
    <t>Скляевское</t>
  </si>
  <si>
    <t>Сомовское</t>
  </si>
  <si>
    <t>Ступинское</t>
  </si>
  <si>
    <t>Чистополянское</t>
  </si>
  <si>
    <t>Яменское</t>
  </si>
  <si>
    <t>№ п/п</t>
  </si>
  <si>
    <t xml:space="preserve">Итого </t>
  </si>
  <si>
    <t>%</t>
  </si>
  <si>
    <t>Объем валовой продукции сельского хозяйства  в действующих ценах по Рамонскому муниципальному району Воронежской области в разрезе поселений</t>
  </si>
  <si>
    <t>по прогнозу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</si>
</sst>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wrapText="1"/>
    </xf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G22" sqref="G22"/>
    </sheetView>
  </sheetViews>
  <sheetFormatPr defaultRowHeight="15.75" x14ac:dyDescent="0.25"/>
  <cols>
    <col min="1" max="1" width="4.875" customWidth="1"/>
    <col min="2" max="2" width="27" customWidth="1"/>
    <col min="8" max="8" width="7.75" hidden="1" customWidth="1"/>
  </cols>
  <sheetData>
    <row r="1" spans="1:8" ht="32.25" customHeight="1" x14ac:dyDescent="0.25">
      <c r="A1" s="14" t="s">
        <v>24</v>
      </c>
      <c r="B1" s="14"/>
      <c r="C1" s="14"/>
      <c r="D1" s="14"/>
      <c r="E1" s="14"/>
      <c r="F1" s="14"/>
      <c r="G1" s="14"/>
    </row>
    <row r="3" spans="1:8" x14ac:dyDescent="0.25">
      <c r="G3" t="s">
        <v>3</v>
      </c>
    </row>
    <row r="4" spans="1:8" x14ac:dyDescent="0.25">
      <c r="A4" s="13" t="s">
        <v>21</v>
      </c>
      <c r="B4" s="13" t="s">
        <v>14</v>
      </c>
      <c r="C4" s="2" t="s">
        <v>0</v>
      </c>
      <c r="D4" s="2" t="s">
        <v>1</v>
      </c>
      <c r="E4" s="13" t="s">
        <v>2</v>
      </c>
      <c r="F4" s="13"/>
      <c r="G4" s="13"/>
    </row>
    <row r="5" spans="1:8" x14ac:dyDescent="0.25">
      <c r="A5" s="13"/>
      <c r="B5" s="13"/>
      <c r="C5" s="2">
        <v>2023</v>
      </c>
      <c r="D5" s="2">
        <v>2024</v>
      </c>
      <c r="E5" s="2">
        <v>2025</v>
      </c>
      <c r="F5" s="7">
        <v>2026</v>
      </c>
      <c r="G5" s="7">
        <v>2027</v>
      </c>
      <c r="H5" s="1" t="s">
        <v>23</v>
      </c>
    </row>
    <row r="6" spans="1:8" x14ac:dyDescent="0.25">
      <c r="A6" s="3">
        <v>1</v>
      </c>
      <c r="B6" s="4" t="s">
        <v>4</v>
      </c>
      <c r="C6" s="8">
        <f>C22*3.78%</f>
        <v>679.23954000000003</v>
      </c>
      <c r="D6" s="8">
        <f t="shared" ref="D6:G6" si="0">D22*3.78%</f>
        <v>637.54613999999992</v>
      </c>
      <c r="E6" s="8">
        <f t="shared" si="0"/>
        <v>682.43363999999997</v>
      </c>
      <c r="F6" s="8">
        <f t="shared" si="0"/>
        <v>732.82103999999993</v>
      </c>
      <c r="G6" s="8">
        <f t="shared" si="0"/>
        <v>791.83817999999997</v>
      </c>
      <c r="H6" s="5">
        <v>3.78</v>
      </c>
    </row>
    <row r="7" spans="1:8" x14ac:dyDescent="0.25">
      <c r="A7" s="3">
        <v>2</v>
      </c>
      <c r="B7" s="4" t="s">
        <v>5</v>
      </c>
      <c r="C7" s="9">
        <f>C22*8.94%</f>
        <v>1606.4554199999998</v>
      </c>
      <c r="D7" s="9">
        <f t="shared" ref="D7:G7" si="1">D22*8.94%</f>
        <v>1507.8472199999999</v>
      </c>
      <c r="E7" s="10">
        <f t="shared" si="1"/>
        <v>1614.0097199999998</v>
      </c>
      <c r="F7" s="10">
        <f t="shared" si="1"/>
        <v>1733.1799199999998</v>
      </c>
      <c r="G7" s="10">
        <f t="shared" si="1"/>
        <v>1872.7601399999996</v>
      </c>
      <c r="H7" s="5">
        <v>8.94</v>
      </c>
    </row>
    <row r="8" spans="1:8" x14ac:dyDescent="0.25">
      <c r="A8" s="3">
        <v>3</v>
      </c>
      <c r="B8" s="4" t="s">
        <v>6</v>
      </c>
      <c r="C8" s="9">
        <f>C22*11.84%</f>
        <v>2127.5651200000002</v>
      </c>
      <c r="D8" s="9">
        <f t="shared" ref="D8:G8" si="2">D22*11.84%</f>
        <v>1996.96992</v>
      </c>
      <c r="E8" s="10">
        <f t="shared" si="2"/>
        <v>2137.5699199999999</v>
      </c>
      <c r="F8" s="10">
        <f t="shared" si="2"/>
        <v>2295.3971200000001</v>
      </c>
      <c r="G8" s="10">
        <f t="shared" si="2"/>
        <v>2480.25504</v>
      </c>
      <c r="H8" s="5">
        <v>11.84</v>
      </c>
    </row>
    <row r="9" spans="1:8" x14ac:dyDescent="0.25">
      <c r="A9" s="3">
        <v>4</v>
      </c>
      <c r="B9" s="4" t="s">
        <v>7</v>
      </c>
      <c r="C9" s="9">
        <f>C22*2.77%</f>
        <v>497.74960999999996</v>
      </c>
      <c r="D9" s="9">
        <f t="shared" ref="D9:G9" si="3">D22*2.77%</f>
        <v>467.19650999999999</v>
      </c>
      <c r="E9" s="10">
        <f t="shared" si="3"/>
        <v>500.09025999999994</v>
      </c>
      <c r="F9" s="10">
        <f t="shared" si="3"/>
        <v>537.01436000000001</v>
      </c>
      <c r="G9" s="10">
        <f t="shared" si="3"/>
        <v>580.26236999999992</v>
      </c>
      <c r="H9" s="5">
        <v>2.77</v>
      </c>
    </row>
    <row r="10" spans="1:8" x14ac:dyDescent="0.25">
      <c r="A10" s="3">
        <v>5</v>
      </c>
      <c r="B10" s="4" t="s">
        <v>8</v>
      </c>
      <c r="C10" s="9">
        <f>C22*1.27%</f>
        <v>228.21010999999999</v>
      </c>
      <c r="D10" s="9">
        <f t="shared" ref="D10:G10" si="4">D22*1.27%</f>
        <v>214.20200999999997</v>
      </c>
      <c r="E10" s="10">
        <f t="shared" si="4"/>
        <v>229.28325999999998</v>
      </c>
      <c r="F10" s="10">
        <f t="shared" si="4"/>
        <v>246.21235999999999</v>
      </c>
      <c r="G10" s="10">
        <f t="shared" si="4"/>
        <v>266.04086999999998</v>
      </c>
      <c r="H10" s="5">
        <v>1.27</v>
      </c>
    </row>
    <row r="11" spans="1:8" x14ac:dyDescent="0.25">
      <c r="A11" s="3">
        <v>6</v>
      </c>
      <c r="B11" s="4" t="s">
        <v>9</v>
      </c>
      <c r="C11" s="9">
        <f>C22*6.02%</f>
        <v>1081.7518599999999</v>
      </c>
      <c r="D11" s="9">
        <f t="shared" ref="D11:G11" si="5">D22*6.02%</f>
        <v>1015.3512599999999</v>
      </c>
      <c r="E11" s="10">
        <f t="shared" si="5"/>
        <v>1086.8387599999999</v>
      </c>
      <c r="F11" s="10">
        <f t="shared" si="5"/>
        <v>1167.0853599999998</v>
      </c>
      <c r="G11" s="10">
        <f t="shared" si="5"/>
        <v>1261.0756199999998</v>
      </c>
      <c r="H11" s="5">
        <v>6.02</v>
      </c>
    </row>
    <row r="12" spans="1:8" x14ac:dyDescent="0.25">
      <c r="A12" s="3">
        <v>7</v>
      </c>
      <c r="B12" s="4" t="s">
        <v>10</v>
      </c>
      <c r="C12" s="9">
        <f>C22*6.63%</f>
        <v>1191.3645899999999</v>
      </c>
      <c r="D12" s="9">
        <f t="shared" ref="D12:G12" si="6">D22*6.63%</f>
        <v>1118.23569</v>
      </c>
      <c r="E12" s="10">
        <f t="shared" si="6"/>
        <v>1196.96694</v>
      </c>
      <c r="F12" s="10">
        <f t="shared" si="6"/>
        <v>1285.34484</v>
      </c>
      <c r="G12" s="10">
        <f t="shared" si="6"/>
        <v>1388.8590299999998</v>
      </c>
      <c r="H12" s="5">
        <v>6.63</v>
      </c>
    </row>
    <row r="13" spans="1:8" x14ac:dyDescent="0.25">
      <c r="A13" s="3">
        <v>8</v>
      </c>
      <c r="B13" s="4" t="s">
        <v>11</v>
      </c>
      <c r="C13" s="9">
        <f>C22*7.36%</f>
        <v>1322.5404799999999</v>
      </c>
      <c r="D13" s="9">
        <f t="shared" ref="D13:G13" si="7">D22*7.36%</f>
        <v>1241.35968</v>
      </c>
      <c r="E13" s="10">
        <f t="shared" si="7"/>
        <v>1328.7596799999999</v>
      </c>
      <c r="F13" s="10">
        <f t="shared" si="7"/>
        <v>1426.8684799999999</v>
      </c>
      <c r="G13" s="10">
        <f t="shared" si="7"/>
        <v>1541.7801599999998</v>
      </c>
      <c r="H13" s="5">
        <v>7.36</v>
      </c>
    </row>
    <row r="14" spans="1:8" x14ac:dyDescent="0.25">
      <c r="A14" s="3">
        <v>9</v>
      </c>
      <c r="B14" s="4" t="s">
        <v>12</v>
      </c>
      <c r="C14" s="9">
        <f>C22*4.39%</f>
        <v>788.85226999999986</v>
      </c>
      <c r="D14" s="9">
        <f t="shared" ref="D14:G14" si="8">D22*4.39%</f>
        <v>740.43056999999988</v>
      </c>
      <c r="E14" s="10">
        <f t="shared" si="8"/>
        <v>792.5618199999999</v>
      </c>
      <c r="F14" s="10">
        <f t="shared" si="8"/>
        <v>851.08051999999986</v>
      </c>
      <c r="G14" s="10">
        <f t="shared" si="8"/>
        <v>919.62158999999986</v>
      </c>
      <c r="H14" s="5">
        <v>4.3899999999999997</v>
      </c>
    </row>
    <row r="15" spans="1:8" x14ac:dyDescent="0.25">
      <c r="A15" s="3">
        <v>10</v>
      </c>
      <c r="B15" s="4" t="s">
        <v>13</v>
      </c>
      <c r="C15" s="9">
        <f>C22*0.66%</f>
        <v>118.59738</v>
      </c>
      <c r="D15" s="9">
        <f t="shared" ref="D15:G15" si="9">D22*0.66%</f>
        <v>111.31757999999999</v>
      </c>
      <c r="E15" s="10">
        <f t="shared" si="9"/>
        <v>119.15508</v>
      </c>
      <c r="F15" s="10">
        <f t="shared" si="9"/>
        <v>127.95287999999999</v>
      </c>
      <c r="G15" s="10">
        <f t="shared" si="9"/>
        <v>138.25745999999998</v>
      </c>
      <c r="H15" s="5">
        <v>0.66</v>
      </c>
    </row>
    <row r="16" spans="1:8" x14ac:dyDescent="0.25">
      <c r="A16" s="3">
        <v>11</v>
      </c>
      <c r="B16" s="4" t="s">
        <v>15</v>
      </c>
      <c r="C16" s="9">
        <f>C22*4.74%</f>
        <v>851.74482</v>
      </c>
      <c r="D16" s="9">
        <f t="shared" ref="D16:G16" si="10">D22*4.74%</f>
        <v>799.46262000000002</v>
      </c>
      <c r="E16" s="10">
        <f t="shared" si="10"/>
        <v>855.75012000000004</v>
      </c>
      <c r="F16" s="10">
        <f t="shared" si="10"/>
        <v>918.93432000000007</v>
      </c>
      <c r="G16" s="10">
        <f t="shared" si="10"/>
        <v>992.93993999999998</v>
      </c>
      <c r="H16" s="5">
        <v>4.74</v>
      </c>
    </row>
    <row r="17" spans="1:8" x14ac:dyDescent="0.25">
      <c r="A17" s="3">
        <v>12</v>
      </c>
      <c r="B17" s="4" t="s">
        <v>16</v>
      </c>
      <c r="C17" s="9">
        <f>C22*4.66%</f>
        <v>837.36937999999998</v>
      </c>
      <c r="D17" s="9">
        <f t="shared" ref="D17:G17" si="11">D22*4.66%</f>
        <v>785.96958000000006</v>
      </c>
      <c r="E17" s="10">
        <f t="shared" si="11"/>
        <v>841.30708000000004</v>
      </c>
      <c r="F17" s="10">
        <f t="shared" si="11"/>
        <v>903.42488000000003</v>
      </c>
      <c r="G17" s="10">
        <f t="shared" si="11"/>
        <v>976.18146000000002</v>
      </c>
      <c r="H17" s="5">
        <v>4.66</v>
      </c>
    </row>
    <row r="18" spans="1:8" x14ac:dyDescent="0.25">
      <c r="A18" s="3">
        <v>13</v>
      </c>
      <c r="B18" s="4" t="s">
        <v>17</v>
      </c>
      <c r="C18" s="9">
        <f>C22*1.86%</f>
        <v>334.22898000000004</v>
      </c>
      <c r="D18" s="9">
        <f t="shared" ref="D18:G18" si="12">D22*1.86%</f>
        <v>313.71318000000002</v>
      </c>
      <c r="E18" s="10">
        <f t="shared" si="12"/>
        <v>335.80068</v>
      </c>
      <c r="F18" s="10">
        <f t="shared" si="12"/>
        <v>360.59448000000003</v>
      </c>
      <c r="G18" s="10">
        <f t="shared" si="12"/>
        <v>389.63466</v>
      </c>
      <c r="H18" s="5">
        <v>1.86</v>
      </c>
    </row>
    <row r="19" spans="1:8" x14ac:dyDescent="0.25">
      <c r="A19" s="3">
        <v>14</v>
      </c>
      <c r="B19" s="4" t="s">
        <v>18</v>
      </c>
      <c r="C19" s="9">
        <f>C22*31.46%</f>
        <v>5653.1417799999999</v>
      </c>
      <c r="D19" s="9">
        <f t="shared" ref="D19:G19" si="13">D22*31.46%</f>
        <v>5306.1379799999995</v>
      </c>
      <c r="E19" s="10">
        <f t="shared" si="13"/>
        <v>5679.7254799999992</v>
      </c>
      <c r="F19" s="10">
        <f t="shared" si="13"/>
        <v>6099.0872799999997</v>
      </c>
      <c r="G19" s="10">
        <f t="shared" si="13"/>
        <v>6590.2722599999997</v>
      </c>
      <c r="H19" s="5">
        <v>31.46</v>
      </c>
    </row>
    <row r="20" spans="1:8" x14ac:dyDescent="0.25">
      <c r="A20" s="3">
        <v>15</v>
      </c>
      <c r="B20" s="4" t="s">
        <v>19</v>
      </c>
      <c r="C20" s="9">
        <f>C22*2.55%</f>
        <v>458.21714999999995</v>
      </c>
      <c r="D20" s="9">
        <f t="shared" ref="D20:G20" si="14">D22*2.55%</f>
        <v>430.09064999999993</v>
      </c>
      <c r="E20" s="10">
        <f t="shared" si="14"/>
        <v>460.37189999999993</v>
      </c>
      <c r="F20" s="10">
        <f t="shared" si="14"/>
        <v>494.36339999999996</v>
      </c>
      <c r="G20" s="10">
        <f t="shared" si="14"/>
        <v>534.17654999999991</v>
      </c>
      <c r="H20" s="5">
        <v>2.5499999999999998</v>
      </c>
    </row>
    <row r="21" spans="1:8" x14ac:dyDescent="0.25">
      <c r="A21" s="3">
        <v>16</v>
      </c>
      <c r="B21" s="4" t="s">
        <v>20</v>
      </c>
      <c r="C21" s="9">
        <f>C22*1.07%</f>
        <v>192.27151000000001</v>
      </c>
      <c r="D21" s="9">
        <f t="shared" ref="D21:G21" si="15">D22*1.07%</f>
        <v>180.46941000000001</v>
      </c>
      <c r="E21" s="10">
        <f t="shared" si="15"/>
        <v>193.17566000000002</v>
      </c>
      <c r="F21" s="10">
        <f t="shared" si="15"/>
        <v>207.43876</v>
      </c>
      <c r="G21" s="10">
        <f t="shared" si="15"/>
        <v>224.14467000000002</v>
      </c>
      <c r="H21" s="5">
        <v>1.07</v>
      </c>
    </row>
    <row r="22" spans="1:8" x14ac:dyDescent="0.25">
      <c r="A22" s="4"/>
      <c r="B22" s="4" t="s">
        <v>22</v>
      </c>
      <c r="C22" s="11">
        <v>17969.3</v>
      </c>
      <c r="D22" s="12">
        <v>16866.3</v>
      </c>
      <c r="E22" s="12">
        <v>18053.8</v>
      </c>
      <c r="F22" s="12">
        <v>19386.8</v>
      </c>
      <c r="G22" s="12">
        <v>20948.099999999999</v>
      </c>
    </row>
    <row r="24" spans="1:8" x14ac:dyDescent="0.25">
      <c r="C24" s="6">
        <v>17969.3</v>
      </c>
      <c r="D24" s="6">
        <v>16866.3</v>
      </c>
      <c r="E24" s="6">
        <v>18053.8</v>
      </c>
      <c r="F24" s="6">
        <v>19386.8</v>
      </c>
      <c r="G24" s="6">
        <v>20948.099999999999</v>
      </c>
      <c r="H24" s="6">
        <f>SUM(H6:H21)</f>
        <v>99.999999999999986</v>
      </c>
    </row>
    <row r="25" spans="1:8" x14ac:dyDescent="0.25">
      <c r="A25" t="s">
        <v>25</v>
      </c>
    </row>
  </sheetData>
  <mergeCells count="4">
    <mergeCell ref="E4:G4"/>
    <mergeCell ref="B4:B5"/>
    <mergeCell ref="A4:A5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Goloshubov</dc:creator>
  <cp:lastModifiedBy>User</cp:lastModifiedBy>
  <cp:lastPrinted>2024-07-31T07:34:07Z</cp:lastPrinted>
  <dcterms:created xsi:type="dcterms:W3CDTF">2016-09-27T06:34:29Z</dcterms:created>
  <dcterms:modified xsi:type="dcterms:W3CDTF">2024-08-15T08:40:41Z</dcterms:modified>
</cp:coreProperties>
</file>