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гноз Рамонь 2019-2021\Основные фонды\"/>
    </mc:Choice>
  </mc:AlternateContent>
  <bookViews>
    <workbookView xWindow="120" yWindow="15" windowWidth="15480" windowHeight="11640"/>
  </bookViews>
  <sheets>
    <sheet name="форма!" sheetId="1" r:id="rId1"/>
    <sheet name="динамика" sheetId="2" r:id="rId2"/>
  </sheets>
  <calcPr calcId="162913"/>
</workbook>
</file>

<file path=xl/calcChain.xml><?xml version="1.0" encoding="utf-8"?>
<calcChain xmlns="http://schemas.openxmlformats.org/spreadsheetml/2006/main">
  <c r="C13" i="2" l="1"/>
  <c r="D10" i="1"/>
  <c r="D11" i="1" s="1"/>
  <c r="D15" i="2" s="1"/>
  <c r="E10" i="1"/>
  <c r="E11" i="1" s="1"/>
  <c r="E15" i="2" s="1"/>
  <c r="F10" i="1"/>
  <c r="F13" i="2" s="1"/>
  <c r="G10" i="1"/>
  <c r="H10" i="1"/>
  <c r="H11" i="1" s="1"/>
  <c r="H15" i="2" s="1"/>
  <c r="G11" i="1"/>
  <c r="H18" i="2"/>
  <c r="G18" i="2"/>
  <c r="F18" i="2"/>
  <c r="F19" i="2" s="1"/>
  <c r="E18" i="2"/>
  <c r="E19" i="2" s="1"/>
  <c r="D18" i="2"/>
  <c r="C18" i="2"/>
  <c r="D19" i="2" s="1"/>
  <c r="H17" i="2"/>
  <c r="G17" i="2"/>
  <c r="F17" i="2"/>
  <c r="E17" i="2"/>
  <c r="D17" i="2"/>
  <c r="C17" i="2"/>
  <c r="G15" i="2"/>
  <c r="G13" i="2"/>
  <c r="H11" i="2"/>
  <c r="G11" i="2"/>
  <c r="F11" i="2"/>
  <c r="F12" i="2" s="1"/>
  <c r="E11" i="2"/>
  <c r="D11" i="2"/>
  <c r="D12" i="2"/>
  <c r="C11" i="2"/>
  <c r="H9" i="2"/>
  <c r="G9" i="2"/>
  <c r="F9" i="2"/>
  <c r="F10" i="2" s="1"/>
  <c r="E9" i="2"/>
  <c r="D9" i="2"/>
  <c r="D10" i="2" s="1"/>
  <c r="C9" i="2"/>
  <c r="H7" i="2"/>
  <c r="G7" i="2"/>
  <c r="H8" i="2" s="1"/>
  <c r="F7" i="2"/>
  <c r="E7" i="2"/>
  <c r="C7" i="2"/>
  <c r="E13" i="2"/>
  <c r="H19" i="2"/>
  <c r="E12" i="2"/>
  <c r="G8" i="2"/>
  <c r="C11" i="1"/>
  <c r="C15" i="2" s="1"/>
  <c r="G19" i="2" l="1"/>
  <c r="G22" i="2"/>
  <c r="G21" i="2"/>
  <c r="F8" i="2"/>
  <c r="H12" i="2"/>
  <c r="G12" i="2"/>
  <c r="H13" i="2"/>
  <c r="H10" i="2"/>
  <c r="G14" i="2"/>
  <c r="F21" i="2"/>
  <c r="G10" i="2"/>
  <c r="F11" i="1"/>
  <c r="F15" i="2" s="1"/>
  <c r="G16" i="2" s="1"/>
  <c r="E21" i="2"/>
  <c r="E8" i="2"/>
  <c r="E10" i="2"/>
  <c r="D16" i="2"/>
  <c r="D13" i="2"/>
  <c r="E14" i="2" s="1"/>
  <c r="H16" i="2"/>
  <c r="H22" i="2"/>
  <c r="F16" i="2"/>
  <c r="E16" i="2"/>
  <c r="E22" i="2"/>
  <c r="F14" i="2"/>
  <c r="C22" i="2"/>
  <c r="D14" i="2"/>
  <c r="C21" i="2"/>
  <c r="D8" i="2"/>
  <c r="F22" i="2" l="1"/>
  <c r="H21" i="2"/>
  <c r="H14" i="2"/>
  <c r="D22" i="2"/>
  <c r="D21" i="2"/>
</calcChain>
</file>

<file path=xl/sharedStrings.xml><?xml version="1.0" encoding="utf-8"?>
<sst xmlns="http://schemas.openxmlformats.org/spreadsheetml/2006/main" count="50" uniqueCount="21">
  <si>
    <t>Наличие основных фондов на начало года</t>
  </si>
  <si>
    <t>млн.руб.</t>
  </si>
  <si>
    <t>Ввод в действие за год</t>
  </si>
  <si>
    <t>Выбытие фондов за год</t>
  </si>
  <si>
    <t>Наличие основных фондов на конец года</t>
  </si>
  <si>
    <t>Среднегодовая стоимость основных фондов</t>
  </si>
  <si>
    <t xml:space="preserve">Степень  износа основных фондов </t>
  </si>
  <si>
    <t>%</t>
  </si>
  <si>
    <t>Сумма начисленной амортизации</t>
  </si>
  <si>
    <t>Показатели</t>
  </si>
  <si>
    <t xml:space="preserve">Единица </t>
  </si>
  <si>
    <t>отчет</t>
  </si>
  <si>
    <t>оценка</t>
  </si>
  <si>
    <t>прогноз</t>
  </si>
  <si>
    <t>измерения</t>
  </si>
  <si>
    <t>Прогноз социально-экономического развития</t>
  </si>
  <si>
    <t xml:space="preserve"> на 2019 год и на период до 2021 года</t>
  </si>
  <si>
    <t xml:space="preserve">Рамонского муниципального  района Воронежской области  </t>
  </si>
  <si>
    <t xml:space="preserve">Исполнитель:  Говорова Любовь Михайловна </t>
  </si>
  <si>
    <t>Телефон: 8-47340-2-18-62</t>
  </si>
  <si>
    <t xml:space="preserve">Рамонского муниципального  района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</si>
</sst>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i/>
      <sz val="13"/>
      <color theme="3" tint="0.39997558519241921"/>
      <name val="Times New Roman"/>
      <family val="1"/>
      <charset val="204"/>
    </font>
    <font>
      <i/>
      <sz val="11"/>
      <color theme="4" tint="-0.24997711111789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/>
    </xf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vertical="top" wrapText="1"/>
    </xf>
    <xf numFmtId="0" fontId="2" fillId="0" borderId="3" xfId="0" applyFont="1" applyFill="1" applyBorder="1" applyAlignment="1" applyProtection="1">
      <alignment horizontal="centerContinuous"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/>
    <xf numFmtId="0" fontId="2" fillId="0" borderId="5" xfId="0" applyFont="1" applyFill="1" applyBorder="1" applyAlignment="1" applyProtection="1">
      <alignment horizontal="centerContinuous" vertical="center" wrapText="1"/>
    </xf>
    <xf numFmtId="0" fontId="2" fillId="0" borderId="6" xfId="0" applyFont="1" applyFill="1" applyBorder="1" applyAlignment="1" applyProtection="1">
      <alignment horizontal="center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/>
    <xf numFmtId="164" fontId="1" fillId="0" borderId="6" xfId="0" applyNumberFormat="1" applyFont="1" applyBorder="1" applyAlignment="1">
      <alignment horizontal="right"/>
    </xf>
    <xf numFmtId="0" fontId="1" fillId="0" borderId="6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right"/>
    </xf>
    <xf numFmtId="164" fontId="9" fillId="0" borderId="0" xfId="0" applyNumberFormat="1" applyFont="1" applyBorder="1" applyAlignment="1">
      <alignment horizontal="center" vertical="center"/>
    </xf>
    <xf numFmtId="0" fontId="1" fillId="2" borderId="6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right"/>
    </xf>
    <xf numFmtId="0" fontId="1" fillId="3" borderId="6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right"/>
    </xf>
    <xf numFmtId="0" fontId="7" fillId="3" borderId="0" xfId="0" applyFont="1" applyFill="1"/>
    <xf numFmtId="0" fontId="4" fillId="0" borderId="0" xfId="0" applyFont="1" applyAlignment="1">
      <alignment horizontal="center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6" fillId="0" borderId="0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H17"/>
  <sheetViews>
    <sheetView tabSelected="1" workbookViewId="0">
      <selection activeCell="D22" sqref="D22"/>
    </sheetView>
  </sheetViews>
  <sheetFormatPr defaultRowHeight="15" x14ac:dyDescent="0.25"/>
  <cols>
    <col min="1" max="1" width="37.28515625" customWidth="1"/>
    <col min="2" max="2" width="10.42578125" customWidth="1"/>
    <col min="3" max="3" width="18.28515625" customWidth="1"/>
    <col min="4" max="4" width="16.140625" customWidth="1"/>
    <col min="5" max="5" width="13.28515625" customWidth="1"/>
    <col min="6" max="6" width="12.5703125" customWidth="1"/>
    <col min="7" max="7" width="12.85546875" customWidth="1"/>
    <col min="8" max="8" width="15" customWidth="1"/>
    <col min="10" max="10" width="6.85546875" customWidth="1"/>
  </cols>
  <sheetData>
    <row r="1" spans="1:8" ht="18.75" x14ac:dyDescent="0.3">
      <c r="A1" s="29" t="s">
        <v>15</v>
      </c>
      <c r="B1" s="29"/>
      <c r="C1" s="29"/>
      <c r="D1" s="29"/>
      <c r="E1" s="29"/>
      <c r="F1" s="29"/>
      <c r="G1" s="29"/>
      <c r="H1" s="29"/>
    </row>
    <row r="2" spans="1:8" ht="18.75" x14ac:dyDescent="0.3">
      <c r="A2" s="29" t="s">
        <v>17</v>
      </c>
      <c r="B2" s="29"/>
      <c r="C2" s="29"/>
      <c r="D2" s="29"/>
      <c r="E2" s="29"/>
      <c r="F2" s="29"/>
      <c r="G2" s="29"/>
      <c r="H2" s="29"/>
    </row>
    <row r="3" spans="1:8" ht="18.75" x14ac:dyDescent="0.3">
      <c r="A3" s="29" t="s">
        <v>16</v>
      </c>
      <c r="B3" s="29"/>
      <c r="C3" s="29"/>
      <c r="D3" s="29"/>
      <c r="E3" s="29"/>
      <c r="F3" s="29"/>
      <c r="G3" s="29"/>
      <c r="H3" s="29"/>
    </row>
    <row r="5" spans="1:8" x14ac:dyDescent="0.25">
      <c r="A5" s="7" t="s">
        <v>9</v>
      </c>
      <c r="B5" s="8" t="s">
        <v>10</v>
      </c>
      <c r="C5" s="1" t="s">
        <v>11</v>
      </c>
      <c r="D5" s="1" t="s">
        <v>11</v>
      </c>
      <c r="E5" s="9" t="s">
        <v>12</v>
      </c>
      <c r="F5" s="30" t="s">
        <v>13</v>
      </c>
      <c r="G5" s="31"/>
      <c r="H5" s="31"/>
    </row>
    <row r="6" spans="1:8" x14ac:dyDescent="0.25">
      <c r="A6" s="10"/>
      <c r="B6" s="2" t="s">
        <v>14</v>
      </c>
      <c r="C6" s="11">
        <v>2016</v>
      </c>
      <c r="D6" s="11">
        <v>2017</v>
      </c>
      <c r="E6" s="11">
        <v>2018</v>
      </c>
      <c r="F6" s="12">
        <v>2019</v>
      </c>
      <c r="G6" s="12">
        <v>2020</v>
      </c>
      <c r="H6" s="12">
        <v>2021</v>
      </c>
    </row>
    <row r="7" spans="1:8" s="15" customFormat="1" ht="35.25" customHeight="1" x14ac:dyDescent="0.3">
      <c r="A7" s="13" t="s">
        <v>0</v>
      </c>
      <c r="B7" s="14" t="s">
        <v>1</v>
      </c>
      <c r="C7" s="16">
        <v>28425.075000000001</v>
      </c>
      <c r="D7" s="16">
        <v>34120.718000000001</v>
      </c>
      <c r="E7" s="16">
        <v>43159.3</v>
      </c>
      <c r="F7" s="16">
        <v>47146.8</v>
      </c>
      <c r="G7" s="16">
        <v>51143.3</v>
      </c>
      <c r="H7" s="16">
        <v>53666.1</v>
      </c>
    </row>
    <row r="8" spans="1:8" s="15" customFormat="1" ht="35.25" customHeight="1" x14ac:dyDescent="0.3">
      <c r="A8" s="13" t="s">
        <v>2</v>
      </c>
      <c r="B8" s="14" t="s">
        <v>1</v>
      </c>
      <c r="C8" s="16">
        <v>5828.1</v>
      </c>
      <c r="D8" s="16">
        <v>10207.474</v>
      </c>
      <c r="E8" s="16">
        <v>4338.2</v>
      </c>
      <c r="F8" s="16">
        <v>4333.8</v>
      </c>
      <c r="G8" s="16">
        <v>2847.3</v>
      </c>
      <c r="H8" s="16">
        <v>2841.6</v>
      </c>
    </row>
    <row r="9" spans="1:8" s="15" customFormat="1" ht="35.25" customHeight="1" x14ac:dyDescent="0.3">
      <c r="A9" s="13" t="s">
        <v>3</v>
      </c>
      <c r="B9" s="14" t="s">
        <v>1</v>
      </c>
      <c r="C9" s="16">
        <v>2016</v>
      </c>
      <c r="D9" s="16">
        <v>1168.8989999999999</v>
      </c>
      <c r="E9" s="16">
        <v>350.7</v>
      </c>
      <c r="F9" s="16">
        <v>337.3</v>
      </c>
      <c r="G9" s="16">
        <v>324.5</v>
      </c>
      <c r="H9" s="16">
        <v>324.2</v>
      </c>
    </row>
    <row r="10" spans="1:8" s="15" customFormat="1" ht="35.25" customHeight="1" x14ac:dyDescent="0.3">
      <c r="A10" s="22" t="s">
        <v>4</v>
      </c>
      <c r="B10" s="23" t="s">
        <v>1</v>
      </c>
      <c r="C10" s="24">
        <v>34120.699999999997</v>
      </c>
      <c r="D10" s="24">
        <f t="shared" ref="D10:H10" si="0">D7+D8-D9</f>
        <v>43159.293000000005</v>
      </c>
      <c r="E10" s="24">
        <f t="shared" si="0"/>
        <v>47146.8</v>
      </c>
      <c r="F10" s="24">
        <f t="shared" si="0"/>
        <v>51143.3</v>
      </c>
      <c r="G10" s="24">
        <f t="shared" si="0"/>
        <v>53666.100000000006</v>
      </c>
      <c r="H10" s="24">
        <f t="shared" si="0"/>
        <v>56183.5</v>
      </c>
    </row>
    <row r="11" spans="1:8" s="15" customFormat="1" ht="35.25" customHeight="1" x14ac:dyDescent="0.3">
      <c r="A11" s="13" t="s">
        <v>5</v>
      </c>
      <c r="B11" s="14" t="s">
        <v>1</v>
      </c>
      <c r="C11" s="16">
        <f t="shared" ref="C11:H11" si="1">(C7+C10)/2</f>
        <v>31272.887499999997</v>
      </c>
      <c r="D11" s="16">
        <f t="shared" si="1"/>
        <v>38640.005499999999</v>
      </c>
      <c r="E11" s="16">
        <f t="shared" si="1"/>
        <v>45153.05</v>
      </c>
      <c r="F11" s="16">
        <f t="shared" si="1"/>
        <v>49145.05</v>
      </c>
      <c r="G11" s="16">
        <f t="shared" si="1"/>
        <v>52404.700000000004</v>
      </c>
      <c r="H11" s="16">
        <f t="shared" si="1"/>
        <v>54924.800000000003</v>
      </c>
    </row>
    <row r="12" spans="1:8" s="28" customFormat="1" ht="35.25" customHeight="1" x14ac:dyDescent="0.3">
      <c r="A12" s="25" t="s">
        <v>6</v>
      </c>
      <c r="B12" s="26" t="s">
        <v>7</v>
      </c>
      <c r="C12" s="27">
        <v>26.3</v>
      </c>
      <c r="D12" s="27">
        <v>26.6</v>
      </c>
      <c r="E12" s="27">
        <v>26.9</v>
      </c>
      <c r="F12" s="27">
        <v>27.1</v>
      </c>
      <c r="G12" s="27">
        <v>27.4</v>
      </c>
      <c r="H12" s="27">
        <v>27.7</v>
      </c>
    </row>
    <row r="13" spans="1:8" s="15" customFormat="1" ht="35.25" customHeight="1" x14ac:dyDescent="0.3">
      <c r="A13" s="13" t="s">
        <v>8</v>
      </c>
      <c r="B13" s="14" t="s">
        <v>1</v>
      </c>
      <c r="C13" s="16">
        <v>2218</v>
      </c>
      <c r="D13" s="16">
        <v>3250.9940000000001</v>
      </c>
      <c r="E13" s="16">
        <v>3366.4</v>
      </c>
      <c r="F13" s="16">
        <v>3960.3</v>
      </c>
      <c r="G13" s="16">
        <v>4551.8</v>
      </c>
      <c r="H13" s="16">
        <v>5098.3</v>
      </c>
    </row>
    <row r="14" spans="1:8" ht="16.5" x14ac:dyDescent="0.25">
      <c r="A14" s="3"/>
      <c r="B14" s="4"/>
      <c r="C14" s="5"/>
      <c r="D14" s="5"/>
      <c r="E14" s="5"/>
      <c r="F14" s="5"/>
      <c r="G14" s="5"/>
      <c r="H14" s="5"/>
    </row>
    <row r="15" spans="1:8" ht="16.5" x14ac:dyDescent="0.25">
      <c r="A15" s="3"/>
      <c r="B15" s="4"/>
      <c r="C15" s="5"/>
      <c r="D15" s="5"/>
      <c r="E15" s="5"/>
      <c r="F15" s="5"/>
      <c r="G15" s="5"/>
      <c r="H15" s="5"/>
    </row>
    <row r="16" spans="1:8" ht="21" customHeight="1" x14ac:dyDescent="0.25">
      <c r="A16" s="32" t="s">
        <v>18</v>
      </c>
      <c r="B16" s="32"/>
      <c r="C16" s="32"/>
      <c r="D16" s="32"/>
      <c r="E16" s="5"/>
      <c r="F16" s="5"/>
      <c r="G16" s="5"/>
      <c r="H16" s="5"/>
    </row>
    <row r="17" spans="1:8" ht="21" customHeight="1" x14ac:dyDescent="0.25">
      <c r="A17" s="6" t="s">
        <v>19</v>
      </c>
      <c r="B17" s="4"/>
      <c r="C17" s="5"/>
      <c r="D17" s="5"/>
      <c r="E17" s="5"/>
      <c r="F17" s="5"/>
      <c r="G17" s="5"/>
      <c r="H17" s="5"/>
    </row>
  </sheetData>
  <mergeCells count="5">
    <mergeCell ref="A1:H1"/>
    <mergeCell ref="A2:H2"/>
    <mergeCell ref="A3:H3"/>
    <mergeCell ref="F5:H5"/>
    <mergeCell ref="A16:D16"/>
  </mergeCells>
  <phoneticPr fontId="5" type="noConversion"/>
  <pageMargins left="1.1811023622047245" right="0.39370078740157483" top="0.9448818897637796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22"/>
    </sheetView>
  </sheetViews>
  <sheetFormatPr defaultRowHeight="15" x14ac:dyDescent="0.25"/>
  <cols>
    <col min="1" max="1" width="37.28515625" customWidth="1"/>
    <col min="2" max="2" width="10.42578125" customWidth="1"/>
    <col min="3" max="3" width="15.140625" customWidth="1"/>
    <col min="4" max="4" width="14.85546875" customWidth="1"/>
    <col min="5" max="5" width="10.7109375" customWidth="1"/>
    <col min="6" max="8" width="10.7109375" bestFit="1" customWidth="1"/>
  </cols>
  <sheetData>
    <row r="1" spans="1:8" ht="18.75" x14ac:dyDescent="0.3">
      <c r="A1" s="29" t="s">
        <v>15</v>
      </c>
      <c r="B1" s="29"/>
      <c r="C1" s="29"/>
      <c r="D1" s="29"/>
      <c r="E1" s="29"/>
      <c r="F1" s="29"/>
      <c r="G1" s="29"/>
      <c r="H1" s="29"/>
    </row>
    <row r="2" spans="1:8" ht="18.75" x14ac:dyDescent="0.3">
      <c r="A2" s="29" t="s">
        <v>20</v>
      </c>
      <c r="B2" s="29"/>
      <c r="C2" s="29"/>
      <c r="D2" s="29"/>
      <c r="E2" s="29"/>
      <c r="F2" s="29"/>
      <c r="G2" s="29"/>
      <c r="H2" s="29"/>
    </row>
    <row r="3" spans="1:8" ht="18.75" x14ac:dyDescent="0.3">
      <c r="A3" s="29" t="s">
        <v>16</v>
      </c>
      <c r="B3" s="29"/>
      <c r="C3" s="29"/>
      <c r="D3" s="29"/>
      <c r="E3" s="29"/>
      <c r="F3" s="29"/>
      <c r="G3" s="29"/>
      <c r="H3" s="29"/>
    </row>
    <row r="5" spans="1:8" x14ac:dyDescent="0.25">
      <c r="A5" s="7" t="s">
        <v>9</v>
      </c>
      <c r="B5" s="8" t="s">
        <v>10</v>
      </c>
      <c r="C5" s="1" t="s">
        <v>11</v>
      </c>
      <c r="D5" s="1" t="s">
        <v>11</v>
      </c>
      <c r="E5" s="9" t="s">
        <v>12</v>
      </c>
      <c r="F5" s="30" t="s">
        <v>13</v>
      </c>
      <c r="G5" s="31"/>
      <c r="H5" s="31"/>
    </row>
    <row r="6" spans="1:8" x14ac:dyDescent="0.25">
      <c r="A6" s="10"/>
      <c r="B6" s="2" t="s">
        <v>14</v>
      </c>
      <c r="C6" s="11">
        <v>2016</v>
      </c>
      <c r="D6" s="11">
        <v>2017</v>
      </c>
      <c r="E6" s="11">
        <v>2018</v>
      </c>
      <c r="F6" s="12">
        <v>2019</v>
      </c>
      <c r="G6" s="12">
        <v>2020</v>
      </c>
      <c r="H6" s="12">
        <v>2021</v>
      </c>
    </row>
    <row r="7" spans="1:8" ht="33" x14ac:dyDescent="0.25">
      <c r="A7" s="13" t="s">
        <v>0</v>
      </c>
      <c r="B7" s="14" t="s">
        <v>1</v>
      </c>
      <c r="C7" s="16">
        <f>'форма!'!C7</f>
        <v>28425.075000000001</v>
      </c>
      <c r="D7" s="16">
        <v>34120.718000000001</v>
      </c>
      <c r="E7" s="16">
        <f>'форма!'!E7</f>
        <v>43159.3</v>
      </c>
      <c r="F7" s="16">
        <f>'форма!'!F7</f>
        <v>47146.8</v>
      </c>
      <c r="G7" s="16">
        <f>'форма!'!G7</f>
        <v>51143.3</v>
      </c>
      <c r="H7" s="16">
        <f>'форма!'!H7</f>
        <v>53666.1</v>
      </c>
    </row>
    <row r="8" spans="1:8" ht="16.5" x14ac:dyDescent="0.25">
      <c r="A8" s="13"/>
      <c r="B8" s="14"/>
      <c r="C8" s="16"/>
      <c r="D8" s="20">
        <f>D7/C7%</f>
        <v>120.03738952315869</v>
      </c>
      <c r="E8" s="20">
        <f>E7/D7%</f>
        <v>126.490011142204</v>
      </c>
      <c r="F8" s="20">
        <f>F7/E7%</f>
        <v>109.23902843651311</v>
      </c>
      <c r="G8" s="20">
        <f>G7/F7%</f>
        <v>108.47671528078259</v>
      </c>
      <c r="H8" s="20">
        <f>H7/G7%</f>
        <v>104.93280644776539</v>
      </c>
    </row>
    <row r="9" spans="1:8" ht="16.5" x14ac:dyDescent="0.25">
      <c r="A9" s="13" t="s">
        <v>2</v>
      </c>
      <c r="B9" s="14" t="s">
        <v>1</v>
      </c>
      <c r="C9" s="16">
        <f>'форма!'!C8</f>
        <v>5828.1</v>
      </c>
      <c r="D9" s="16">
        <f>'форма!'!D8</f>
        <v>10207.474</v>
      </c>
      <c r="E9" s="16">
        <f>'форма!'!E8</f>
        <v>4338.2</v>
      </c>
      <c r="F9" s="16">
        <f>'форма!'!F8</f>
        <v>4333.8</v>
      </c>
      <c r="G9" s="16">
        <f>'форма!'!G8</f>
        <v>2847.3</v>
      </c>
      <c r="H9" s="16">
        <f>'форма!'!H8</f>
        <v>2841.6</v>
      </c>
    </row>
    <row r="10" spans="1:8" ht="16.5" x14ac:dyDescent="0.25">
      <c r="A10" s="13"/>
      <c r="B10" s="14"/>
      <c r="C10" s="16"/>
      <c r="D10" s="20">
        <f>D9/C9%</f>
        <v>175.14239632127106</v>
      </c>
      <c r="E10" s="20">
        <f>E9/D9%</f>
        <v>42.500230713298897</v>
      </c>
      <c r="F10" s="20">
        <f>F9/E9%</f>
        <v>99.89857544603754</v>
      </c>
      <c r="G10" s="20">
        <f>G9/F9%</f>
        <v>65.69984770870829</v>
      </c>
      <c r="H10" s="20">
        <f>H9/G9%</f>
        <v>99.799810346644179</v>
      </c>
    </row>
    <row r="11" spans="1:8" ht="16.5" x14ac:dyDescent="0.25">
      <c r="A11" s="13" t="s">
        <v>3</v>
      </c>
      <c r="B11" s="14" t="s">
        <v>1</v>
      </c>
      <c r="C11" s="16">
        <f>'форма!'!C9</f>
        <v>2016</v>
      </c>
      <c r="D11" s="16">
        <f>'форма!'!D9</f>
        <v>1168.8989999999999</v>
      </c>
      <c r="E11" s="16">
        <f>'форма!'!E9</f>
        <v>350.7</v>
      </c>
      <c r="F11" s="16">
        <f>'форма!'!F9</f>
        <v>337.3</v>
      </c>
      <c r="G11" s="16">
        <f>'форма!'!G9</f>
        <v>324.5</v>
      </c>
      <c r="H11" s="16">
        <f>'форма!'!H9</f>
        <v>324.2</v>
      </c>
    </row>
    <row r="12" spans="1:8" ht="16.5" x14ac:dyDescent="0.25">
      <c r="A12" s="13"/>
      <c r="B12" s="14"/>
      <c r="C12" s="16"/>
      <c r="D12" s="20">
        <f>D11/C11%</f>
        <v>57.981101190476181</v>
      </c>
      <c r="E12" s="20">
        <f>E11/D11%</f>
        <v>30.002592182900322</v>
      </c>
      <c r="F12" s="20">
        <f>F11/E11%</f>
        <v>96.17907043056745</v>
      </c>
      <c r="G12" s="20">
        <f>G11/F11%</f>
        <v>96.205158612511113</v>
      </c>
      <c r="H12" s="20">
        <f>H11/G11%</f>
        <v>99.907550077041591</v>
      </c>
    </row>
    <row r="13" spans="1:8" ht="33" x14ac:dyDescent="0.25">
      <c r="A13" s="13" t="s">
        <v>4</v>
      </c>
      <c r="B13" s="14" t="s">
        <v>1</v>
      </c>
      <c r="C13" s="16">
        <f>'форма!'!C10</f>
        <v>34120.699999999997</v>
      </c>
      <c r="D13" s="16">
        <f>'форма!'!D10</f>
        <v>43159.293000000005</v>
      </c>
      <c r="E13" s="16">
        <f>'форма!'!E10</f>
        <v>47146.8</v>
      </c>
      <c r="F13" s="16">
        <f>'форма!'!F10</f>
        <v>51143.3</v>
      </c>
      <c r="G13" s="16">
        <f>'форма!'!G10</f>
        <v>53666.100000000006</v>
      </c>
      <c r="H13" s="16">
        <f>'форма!'!H10</f>
        <v>56183.5</v>
      </c>
    </row>
    <row r="14" spans="1:8" ht="16.5" x14ac:dyDescent="0.25">
      <c r="A14" s="13"/>
      <c r="B14" s="14"/>
      <c r="C14" s="16"/>
      <c r="D14" s="20">
        <f>D13/C13%</f>
        <v>126.49005735521254</v>
      </c>
      <c r="E14" s="20">
        <f>E13/D13%</f>
        <v>109.23904615397662</v>
      </c>
      <c r="F14" s="20">
        <f>F13/E13%</f>
        <v>108.47671528078259</v>
      </c>
      <c r="G14" s="20">
        <f>G13/F13%</f>
        <v>104.9328064477654</v>
      </c>
      <c r="H14" s="20">
        <f>H13/G13%</f>
        <v>104.69085698420417</v>
      </c>
    </row>
    <row r="15" spans="1:8" ht="33" x14ac:dyDescent="0.25">
      <c r="A15" s="13" t="s">
        <v>5</v>
      </c>
      <c r="B15" s="14" t="s">
        <v>1</v>
      </c>
      <c r="C15" s="16">
        <f>'форма!'!C11</f>
        <v>31272.887499999997</v>
      </c>
      <c r="D15" s="16">
        <f>'форма!'!D11</f>
        <v>38640.005499999999</v>
      </c>
      <c r="E15" s="16">
        <f>'форма!'!E11</f>
        <v>45153.05</v>
      </c>
      <c r="F15" s="16">
        <f>'форма!'!F11</f>
        <v>49145.05</v>
      </c>
      <c r="G15" s="16">
        <f>'форма!'!G11</f>
        <v>52404.700000000004</v>
      </c>
      <c r="H15" s="16">
        <f>'форма!'!H11</f>
        <v>54924.800000000003</v>
      </c>
    </row>
    <row r="16" spans="1:8" ht="16.5" x14ac:dyDescent="0.25">
      <c r="A16" s="13"/>
      <c r="B16" s="14"/>
      <c r="C16" s="16"/>
      <c r="D16" s="20">
        <f>D15/C15%</f>
        <v>123.55752406937161</v>
      </c>
      <c r="E16" s="20">
        <f>E15/D15%</f>
        <v>116.85570282851022</v>
      </c>
      <c r="F16" s="20">
        <f>F15/E15%</f>
        <v>108.84104174579569</v>
      </c>
      <c r="G16" s="20">
        <f>G15/F15%</f>
        <v>106.63271275540467</v>
      </c>
      <c r="H16" s="20">
        <f>H15/G15%</f>
        <v>104.80891981062767</v>
      </c>
    </row>
    <row r="17" spans="1:8" ht="16.5" x14ac:dyDescent="0.25">
      <c r="A17" s="13" t="s">
        <v>6</v>
      </c>
      <c r="B17" s="14" t="s">
        <v>7</v>
      </c>
      <c r="C17" s="16">
        <f>'форма!'!C12</f>
        <v>26.3</v>
      </c>
      <c r="D17" s="16">
        <f>'форма!'!D12</f>
        <v>26.6</v>
      </c>
      <c r="E17" s="16">
        <f>'форма!'!E12</f>
        <v>26.9</v>
      </c>
      <c r="F17" s="16">
        <f>'форма!'!F12</f>
        <v>27.1</v>
      </c>
      <c r="G17" s="16">
        <f>'форма!'!G12</f>
        <v>27.4</v>
      </c>
      <c r="H17" s="16">
        <f>'форма!'!H12</f>
        <v>27.7</v>
      </c>
    </row>
    <row r="18" spans="1:8" ht="16.5" x14ac:dyDescent="0.25">
      <c r="A18" s="13" t="s">
        <v>8</v>
      </c>
      <c r="B18" s="14" t="s">
        <v>1</v>
      </c>
      <c r="C18" s="16">
        <f>'форма!'!C13</f>
        <v>2218</v>
      </c>
      <c r="D18" s="16">
        <f>'форма!'!D13</f>
        <v>3250.9940000000001</v>
      </c>
      <c r="E18" s="16">
        <f>'форма!'!E13</f>
        <v>3366.4</v>
      </c>
      <c r="F18" s="16">
        <f>'форма!'!F13</f>
        <v>3960.3</v>
      </c>
      <c r="G18" s="16">
        <f>'форма!'!G13</f>
        <v>4551.8</v>
      </c>
      <c r="H18" s="16">
        <f>'форма!'!H13</f>
        <v>5098.3</v>
      </c>
    </row>
    <row r="19" spans="1:8" ht="16.5" x14ac:dyDescent="0.25">
      <c r="A19" s="17"/>
      <c r="B19" s="18"/>
      <c r="C19" s="19"/>
      <c r="D19" s="20">
        <f>D18/C18%</f>
        <v>146.57321911632101</v>
      </c>
      <c r="E19" s="20">
        <f>E18/D18%</f>
        <v>103.54986813263882</v>
      </c>
      <c r="F19" s="20">
        <f>F18/E18%</f>
        <v>117.64199144486692</v>
      </c>
      <c r="G19" s="20">
        <f>G18/F18%</f>
        <v>114.9357371916269</v>
      </c>
      <c r="H19" s="20">
        <f>H18/G18%</f>
        <v>112.00623928995122</v>
      </c>
    </row>
    <row r="20" spans="1:8" ht="16.5" x14ac:dyDescent="0.25">
      <c r="A20" s="3"/>
      <c r="B20" s="4"/>
      <c r="C20" s="5"/>
      <c r="D20" s="5"/>
      <c r="E20" s="5"/>
      <c r="F20" s="5"/>
      <c r="G20" s="5"/>
      <c r="H20" s="5"/>
    </row>
    <row r="21" spans="1:8" ht="15.75" x14ac:dyDescent="0.25">
      <c r="A21" s="6"/>
      <c r="B21" s="4"/>
      <c r="C21" s="21">
        <f t="shared" ref="C21:H21" si="0">C7+C9-C11-C13</f>
        <v>-1883.5249999999942</v>
      </c>
      <c r="D21" s="21">
        <f t="shared" si="0"/>
        <v>0</v>
      </c>
      <c r="E21" s="21">
        <f t="shared" si="0"/>
        <v>0</v>
      </c>
      <c r="F21" s="21">
        <f t="shared" si="0"/>
        <v>0</v>
      </c>
      <c r="G21" s="21">
        <f t="shared" si="0"/>
        <v>0</v>
      </c>
      <c r="H21" s="21">
        <f t="shared" si="0"/>
        <v>0</v>
      </c>
    </row>
    <row r="22" spans="1:8" ht="15.75" x14ac:dyDescent="0.25">
      <c r="A22" s="6"/>
      <c r="B22" s="4"/>
      <c r="C22" s="21">
        <f t="shared" ref="C22:H22" si="1">(C7+C13)/2-C15</f>
        <v>0</v>
      </c>
      <c r="D22" s="21">
        <f t="shared" si="1"/>
        <v>0</v>
      </c>
      <c r="E22" s="21">
        <f t="shared" si="1"/>
        <v>0</v>
      </c>
      <c r="F22" s="21">
        <f t="shared" si="1"/>
        <v>0</v>
      </c>
      <c r="G22" s="21">
        <f t="shared" si="1"/>
        <v>0</v>
      </c>
      <c r="H22" s="21">
        <f t="shared" si="1"/>
        <v>0</v>
      </c>
    </row>
  </sheetData>
  <mergeCells count="4">
    <mergeCell ref="A1:H1"/>
    <mergeCell ref="A2:H2"/>
    <mergeCell ref="A3:H3"/>
    <mergeCell ref="F5:H5"/>
  </mergeCells>
  <phoneticPr fontId="5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форма!</vt:lpstr>
      <vt:lpstr>динамика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Болдырева Ж.М.</dc:creator>
  <cp:lastModifiedBy>Говорова Л. М.</cp:lastModifiedBy>
  <cp:lastPrinted>2018-08-10T06:45:52Z</cp:lastPrinted>
  <dcterms:created xsi:type="dcterms:W3CDTF">2009-06-24T11:51:37Z</dcterms:created>
  <dcterms:modified xsi:type="dcterms:W3CDTF">2018-08-17T11:04:12Z</dcterms:modified>
</cp:coreProperties>
</file>