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098\Desktop\МП Создание благоприятных условий 2016\МП 2023 год\МП-1 январь 2023\"/>
    </mc:Choice>
  </mc:AlternateContent>
  <bookViews>
    <workbookView xWindow="780" yWindow="465" windowWidth="14580" windowHeight="6750" activeTab="5"/>
  </bookViews>
  <sheets>
    <sheet name="пкз по факту" sheetId="1" r:id="rId1"/>
    <sheet name="Лист2" sheetId="2" r:id="rId2"/>
    <sheet name="Лист3" sheetId="3" r:id="rId3"/>
    <sheet name="Лист4 авто" sheetId="4" r:id="rId4"/>
    <sheet name="5 лист разносить" sheetId="5" r:id="rId5"/>
    <sheet name="Лист1" sheetId="6" r:id="rId6"/>
  </sheets>
  <externalReferences>
    <externalReference r:id="rId7"/>
  </externalReferences>
  <calcPr calcId="162913"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58" i="6" l="1"/>
  <c r="D157" i="6"/>
  <c r="D156" i="6"/>
  <c r="D155" i="6"/>
  <c r="D154" i="6"/>
  <c r="D153" i="6"/>
  <c r="P152" i="6"/>
  <c r="O152" i="6"/>
  <c r="N152" i="6"/>
  <c r="M152" i="6"/>
  <c r="L152" i="6"/>
  <c r="K152" i="6"/>
  <c r="J152" i="6"/>
  <c r="I152" i="6"/>
  <c r="H152" i="6"/>
  <c r="G152" i="6"/>
  <c r="F152" i="6"/>
  <c r="E152" i="6"/>
  <c r="D152" i="6" s="1"/>
  <c r="D151" i="6"/>
  <c r="D150" i="6"/>
  <c r="D149" i="6"/>
  <c r="D148" i="6"/>
  <c r="D147" i="6"/>
  <c r="D146" i="6"/>
  <c r="P145" i="6"/>
  <c r="O145" i="6"/>
  <c r="N145" i="6"/>
  <c r="M145" i="6"/>
  <c r="L145" i="6"/>
  <c r="K145" i="6"/>
  <c r="J145" i="6"/>
  <c r="I145" i="6"/>
  <c r="H145" i="6"/>
  <c r="G145" i="6"/>
  <c r="F145" i="6"/>
  <c r="E145" i="6"/>
  <c r="D145" i="6"/>
  <c r="D144" i="6"/>
  <c r="D143" i="6"/>
  <c r="D142" i="6"/>
  <c r="D141" i="6"/>
  <c r="D140" i="6"/>
  <c r="D139" i="6"/>
  <c r="O138" i="6"/>
  <c r="N138" i="6"/>
  <c r="M138" i="6"/>
  <c r="L138" i="6"/>
  <c r="K138" i="6"/>
  <c r="J138" i="6"/>
  <c r="I138" i="6"/>
  <c r="H138" i="6"/>
  <c r="G138" i="6"/>
  <c r="F138" i="6"/>
  <c r="D138" i="6" s="1"/>
  <c r="E138" i="6"/>
  <c r="D137" i="6"/>
  <c r="D136" i="6"/>
  <c r="D135" i="6"/>
  <c r="D134" i="6"/>
  <c r="D133" i="6"/>
  <c r="D132" i="6"/>
  <c r="O131" i="6"/>
  <c r="N131" i="6"/>
  <c r="M131" i="6"/>
  <c r="L131" i="6"/>
  <c r="K131" i="6"/>
  <c r="J131" i="6"/>
  <c r="I131" i="6"/>
  <c r="H131" i="6"/>
  <c r="G131" i="6"/>
  <c r="F131" i="6"/>
  <c r="E131" i="6"/>
  <c r="D131" i="6"/>
  <c r="D130" i="6"/>
  <c r="D129" i="6"/>
  <c r="D128" i="6"/>
  <c r="D127" i="6"/>
  <c r="D126" i="6"/>
  <c r="D125" i="6"/>
  <c r="P124" i="6"/>
  <c r="O124" i="6"/>
  <c r="N124" i="6"/>
  <c r="M124" i="6"/>
  <c r="L124" i="6"/>
  <c r="K124" i="6"/>
  <c r="J124" i="6"/>
  <c r="I124" i="6"/>
  <c r="H124" i="6"/>
  <c r="G124" i="6"/>
  <c r="F124" i="6"/>
  <c r="E124" i="6"/>
  <c r="D124" i="6" s="1"/>
  <c r="D123" i="6"/>
  <c r="D122" i="6"/>
  <c r="D121" i="6"/>
  <c r="D120" i="6"/>
  <c r="D119" i="6"/>
  <c r="D118" i="6"/>
  <c r="P117" i="6"/>
  <c r="O117" i="6"/>
  <c r="N117" i="6"/>
  <c r="M117" i="6"/>
  <c r="L117" i="6"/>
  <c r="K117" i="6"/>
  <c r="J117" i="6"/>
  <c r="I117" i="6"/>
  <c r="H117" i="6"/>
  <c r="G117" i="6"/>
  <c r="F117" i="6"/>
  <c r="D117" i="6" s="1"/>
  <c r="E117" i="6"/>
  <c r="D116" i="6"/>
  <c r="D115" i="6"/>
  <c r="D114" i="6"/>
  <c r="D113" i="6"/>
  <c r="D112" i="6"/>
  <c r="D111" i="6"/>
  <c r="P110" i="6"/>
  <c r="O110" i="6"/>
  <c r="N110" i="6"/>
  <c r="M110" i="6"/>
  <c r="L110" i="6"/>
  <c r="K110" i="6"/>
  <c r="J110" i="6"/>
  <c r="I110" i="6"/>
  <c r="H110" i="6"/>
  <c r="G110" i="6"/>
  <c r="F110" i="6"/>
  <c r="E110" i="6"/>
  <c r="D110" i="6" s="1"/>
  <c r="D109" i="6"/>
  <c r="D108" i="6"/>
  <c r="D107" i="6"/>
  <c r="D106" i="6"/>
  <c r="D105" i="6"/>
  <c r="D104" i="6"/>
  <c r="P103" i="6"/>
  <c r="O103" i="6"/>
  <c r="N103" i="6"/>
  <c r="M103" i="6"/>
  <c r="L103" i="6"/>
  <c r="K103" i="6"/>
  <c r="J103" i="6"/>
  <c r="I103" i="6"/>
  <c r="H103" i="6"/>
  <c r="G103" i="6"/>
  <c r="F103" i="6"/>
  <c r="E103" i="6"/>
  <c r="D103" i="6"/>
  <c r="D102" i="6"/>
  <c r="D101" i="6"/>
  <c r="D100" i="6"/>
  <c r="D99" i="6"/>
  <c r="D98" i="6"/>
  <c r="D97" i="6"/>
  <c r="P96" i="6"/>
  <c r="O96" i="6"/>
  <c r="N96" i="6"/>
  <c r="M96" i="6"/>
  <c r="L96" i="6"/>
  <c r="K96" i="6"/>
  <c r="J96" i="6"/>
  <c r="I96" i="6"/>
  <c r="H96" i="6"/>
  <c r="G96" i="6"/>
  <c r="F96" i="6"/>
  <c r="E96" i="6"/>
  <c r="D96" i="6" s="1"/>
  <c r="D95" i="6"/>
  <c r="D94" i="6"/>
  <c r="D93" i="6"/>
  <c r="D92" i="6"/>
  <c r="D91" i="6"/>
  <c r="D90" i="6"/>
  <c r="P89" i="6"/>
  <c r="O89" i="6"/>
  <c r="N89" i="6"/>
  <c r="M89" i="6"/>
  <c r="L89" i="6"/>
  <c r="K89" i="6"/>
  <c r="J89" i="6"/>
  <c r="I89" i="6"/>
  <c r="H89" i="6"/>
  <c r="G89" i="6"/>
  <c r="F89" i="6"/>
  <c r="E89" i="6"/>
  <c r="D89" i="6"/>
  <c r="D88" i="6"/>
  <c r="D87" i="6"/>
  <c r="D86" i="6"/>
  <c r="D85" i="6"/>
  <c r="D84" i="6"/>
  <c r="D83" i="6"/>
  <c r="P82" i="6"/>
  <c r="O82" i="6"/>
  <c r="N82" i="6"/>
  <c r="M82" i="6"/>
  <c r="L82" i="6"/>
  <c r="K82" i="6"/>
  <c r="J82" i="6"/>
  <c r="I82" i="6"/>
  <c r="H82" i="6"/>
  <c r="G82" i="6"/>
  <c r="F82" i="6"/>
  <c r="E82" i="6"/>
  <c r="D82" i="6" s="1"/>
  <c r="D81" i="6"/>
  <c r="D80" i="6"/>
  <c r="D79" i="6"/>
  <c r="D78" i="6"/>
  <c r="D77" i="6"/>
  <c r="D76" i="6"/>
  <c r="P75" i="6"/>
  <c r="O75" i="6"/>
  <c r="N75" i="6"/>
  <c r="M75" i="6"/>
  <c r="L75" i="6"/>
  <c r="K75" i="6"/>
  <c r="J75" i="6"/>
  <c r="I75" i="6"/>
  <c r="H75" i="6"/>
  <c r="G75" i="6"/>
  <c r="F75" i="6"/>
  <c r="D75" i="6" s="1"/>
  <c r="E75" i="6"/>
  <c r="D74" i="6"/>
  <c r="D73" i="6"/>
  <c r="D72" i="6"/>
  <c r="D71" i="6"/>
  <c r="D70" i="6"/>
  <c r="D69" i="6"/>
  <c r="P68" i="6"/>
  <c r="O68" i="6"/>
  <c r="N68" i="6"/>
  <c r="M68" i="6"/>
  <c r="L68" i="6"/>
  <c r="K68" i="6"/>
  <c r="J68" i="6"/>
  <c r="I68" i="6"/>
  <c r="H68" i="6"/>
  <c r="G68" i="6"/>
  <c r="F68" i="6"/>
  <c r="E68" i="6"/>
  <c r="D68" i="6" s="1"/>
  <c r="D67" i="6"/>
  <c r="D66" i="6"/>
  <c r="D65" i="6"/>
  <c r="D64" i="6"/>
  <c r="D63" i="6"/>
  <c r="D62" i="6"/>
  <c r="P61" i="6"/>
  <c r="O61" i="6"/>
  <c r="N61" i="6"/>
  <c r="M61" i="6"/>
  <c r="L61" i="6"/>
  <c r="K61" i="6"/>
  <c r="J61" i="6"/>
  <c r="I61" i="6"/>
  <c r="H61" i="6"/>
  <c r="G61" i="6"/>
  <c r="F61" i="6"/>
  <c r="E61" i="6"/>
  <c r="D61" i="6"/>
  <c r="D60" i="6"/>
  <c r="D59" i="6"/>
  <c r="D58" i="6"/>
  <c r="D57" i="6"/>
  <c r="D56" i="6"/>
  <c r="D55" i="6"/>
  <c r="P54" i="6"/>
  <c r="O54" i="6"/>
  <c r="N54" i="6"/>
  <c r="M54" i="6"/>
  <c r="L54" i="6"/>
  <c r="K54" i="6"/>
  <c r="J54" i="6"/>
  <c r="I54" i="6"/>
  <c r="H54" i="6"/>
  <c r="G54" i="6"/>
  <c r="F54" i="6"/>
  <c r="E54" i="6"/>
  <c r="D54" i="6" s="1"/>
  <c r="D53" i="6"/>
  <c r="D52" i="6"/>
  <c r="D51" i="6"/>
  <c r="D50" i="6"/>
  <c r="D49" i="6"/>
  <c r="D48" i="6"/>
  <c r="P47" i="6"/>
  <c r="O47" i="6"/>
  <c r="N47" i="6"/>
  <c r="M47" i="6"/>
  <c r="L47" i="6"/>
  <c r="K47" i="6"/>
  <c r="J47" i="6"/>
  <c r="I47" i="6"/>
  <c r="H47" i="6"/>
  <c r="G47" i="6"/>
  <c r="F47" i="6"/>
  <c r="D47" i="6" s="1"/>
  <c r="E47" i="6"/>
  <c r="D46" i="6"/>
  <c r="D45" i="6"/>
  <c r="D44" i="6"/>
  <c r="D43" i="6"/>
  <c r="D42" i="6"/>
  <c r="D41" i="6"/>
  <c r="P40" i="6"/>
  <c r="O40" i="6"/>
  <c r="N40" i="6"/>
  <c r="M40" i="6"/>
  <c r="L40" i="6"/>
  <c r="K40" i="6"/>
  <c r="J40" i="6"/>
  <c r="I40" i="6"/>
  <c r="H40" i="6"/>
  <c r="G40" i="6"/>
  <c r="F40" i="6"/>
  <c r="E40" i="6"/>
  <c r="D40" i="6" s="1"/>
  <c r="D39" i="6"/>
  <c r="D38" i="6"/>
  <c r="D37" i="6"/>
  <c r="D36" i="6"/>
  <c r="D35" i="6"/>
  <c r="D34" i="6"/>
  <c r="P33" i="6"/>
  <c r="O33" i="6"/>
  <c r="N33" i="6"/>
  <c r="M33" i="6"/>
  <c r="L33" i="6"/>
  <c r="K33" i="6"/>
  <c r="J33" i="6"/>
  <c r="I33" i="6"/>
  <c r="H33" i="6"/>
  <c r="G33" i="6"/>
  <c r="F33" i="6"/>
  <c r="E33" i="6"/>
  <c r="D33" i="6"/>
  <c r="D32" i="6"/>
  <c r="D31" i="6"/>
  <c r="D30" i="6"/>
  <c r="D29" i="6"/>
  <c r="D28" i="6"/>
  <c r="D27" i="6"/>
  <c r="P26" i="6"/>
  <c r="O26" i="6"/>
  <c r="N26" i="6"/>
  <c r="M26" i="6"/>
  <c r="L26" i="6"/>
  <c r="K26" i="6"/>
  <c r="J26" i="6"/>
  <c r="I26" i="6"/>
  <c r="H26" i="6"/>
  <c r="G26" i="6"/>
  <c r="F26" i="6"/>
  <c r="E26" i="6"/>
  <c r="D26" i="6" s="1"/>
  <c r="D25" i="6"/>
  <c r="D24" i="6"/>
  <c r="D23" i="6"/>
  <c r="D22" i="6"/>
  <c r="D21" i="6"/>
  <c r="D20" i="6"/>
  <c r="P19" i="6"/>
  <c r="O19" i="6"/>
  <c r="N19" i="6"/>
  <c r="M19" i="6"/>
  <c r="L19" i="6"/>
  <c r="K19" i="6"/>
  <c r="J19" i="6"/>
  <c r="I19" i="6"/>
  <c r="H19" i="6"/>
  <c r="G19" i="6"/>
  <c r="F19" i="6"/>
  <c r="D19" i="6" s="1"/>
  <c r="E19" i="6"/>
  <c r="D18" i="6"/>
  <c r="D17" i="6"/>
  <c r="D16" i="6"/>
  <c r="D15" i="6"/>
  <c r="D14" i="6"/>
  <c r="D13" i="6"/>
  <c r="P12" i="6"/>
  <c r="O12" i="6"/>
  <c r="N12" i="6"/>
  <c r="M12" i="6"/>
  <c r="L12" i="6"/>
  <c r="K12" i="6"/>
  <c r="J12" i="6"/>
  <c r="I12" i="6"/>
  <c r="H12" i="6"/>
  <c r="G12" i="6"/>
  <c r="F12" i="6"/>
  <c r="E12" i="6"/>
  <c r="D12" i="6" s="1"/>
  <c r="D10" i="6"/>
  <c r="D9" i="6"/>
  <c r="D8" i="6"/>
  <c r="P7" i="6"/>
  <c r="O7" i="6"/>
  <c r="O4" i="6" s="1"/>
  <c r="N7" i="6"/>
  <c r="M7" i="6"/>
  <c r="M4" i="6" s="1"/>
  <c r="L7" i="6"/>
  <c r="K7" i="6"/>
  <c r="K4" i="6" s="1"/>
  <c r="J7" i="6"/>
  <c r="I7" i="6"/>
  <c r="I4" i="6" s="1"/>
  <c r="H7" i="6"/>
  <c r="G7" i="6"/>
  <c r="G4" i="6" s="1"/>
  <c r="F7" i="6"/>
  <c r="E7" i="6"/>
  <c r="D7" i="6" s="1"/>
  <c r="D6" i="6"/>
  <c r="D5" i="6"/>
  <c r="P4" i="6"/>
  <c r="N4" i="6"/>
  <c r="L4" i="6"/>
  <c r="J4" i="6"/>
  <c r="H4" i="6"/>
  <c r="F4" i="6"/>
  <c r="E4" i="6" l="1"/>
  <c r="D4" i="6" s="1"/>
  <c r="D6" i="5"/>
  <c r="D4" i="5" s="1"/>
  <c r="M11" i="5"/>
  <c r="T155" i="4" l="1"/>
  <c r="U155" i="4"/>
  <c r="V155" i="4"/>
  <c r="T146" i="4"/>
  <c r="U146" i="4"/>
  <c r="V146" i="4"/>
  <c r="T91" i="4"/>
  <c r="U91" i="4"/>
  <c r="V91" i="4"/>
  <c r="T73" i="4"/>
  <c r="U73" i="4"/>
  <c r="V73" i="4"/>
  <c r="S73" i="4"/>
  <c r="S84" i="4"/>
  <c r="S61" i="4"/>
  <c r="U58" i="4"/>
  <c r="V58" i="4"/>
  <c r="T58" i="4"/>
  <c r="W34" i="4"/>
  <c r="W55" i="4"/>
  <c r="S46" i="4"/>
  <c r="S37" i="4"/>
  <c r="T34" i="4"/>
  <c r="U34" i="4"/>
  <c r="U7" i="4" s="1"/>
  <c r="V34" i="4"/>
  <c r="T16" i="4"/>
  <c r="U16" i="4"/>
  <c r="V16" i="4"/>
  <c r="O57" i="5"/>
  <c r="O7" i="5"/>
  <c r="O4" i="5"/>
  <c r="P4" i="5"/>
  <c r="O56" i="5"/>
  <c r="O6" i="5"/>
  <c r="P14" i="5"/>
  <c r="P7" i="5" s="1"/>
  <c r="P6" i="5"/>
  <c r="N6" i="5"/>
  <c r="N362" i="5"/>
  <c r="O362" i="5"/>
  <c r="P362" i="5"/>
  <c r="O55" i="5"/>
  <c r="T7" i="4" l="1"/>
  <c r="S34" i="4"/>
  <c r="V7" i="4"/>
  <c r="O54" i="5"/>
  <c r="M57" i="5"/>
  <c r="D383" i="5" l="1"/>
  <c r="D384" i="5"/>
  <c r="D385" i="5"/>
  <c r="D386" i="5"/>
  <c r="D387" i="5"/>
  <c r="D388" i="5"/>
  <c r="D389" i="5"/>
  <c r="D390" i="5"/>
  <c r="D369" i="5"/>
  <c r="D370" i="5"/>
  <c r="D371" i="5"/>
  <c r="D372" i="5"/>
  <c r="D373" i="5"/>
  <c r="D374" i="5"/>
  <c r="D375" i="5"/>
  <c r="D376" i="5"/>
  <c r="D377" i="5"/>
  <c r="D378" i="5"/>
  <c r="D379" i="5"/>
  <c r="D380" i="5"/>
  <c r="D381" i="5"/>
  <c r="D358" i="5"/>
  <c r="D359" i="5"/>
  <c r="D361" i="5"/>
  <c r="D364" i="5"/>
  <c r="D365" i="5"/>
  <c r="D366" i="5"/>
  <c r="D350" i="5"/>
  <c r="D351" i="5"/>
  <c r="D352" i="5"/>
  <c r="D354" i="5"/>
  <c r="D355" i="5"/>
  <c r="D356" i="5"/>
  <c r="D357" i="5"/>
  <c r="D347" i="5"/>
  <c r="D348" i="5"/>
  <c r="D349" i="5"/>
  <c r="D327" i="5"/>
  <c r="D328" i="5"/>
  <c r="D329" i="5"/>
  <c r="D330" i="5"/>
  <c r="D331" i="5"/>
  <c r="D332" i="5"/>
  <c r="D333" i="5"/>
  <c r="D334" i="5"/>
  <c r="D335" i="5"/>
  <c r="D336" i="5"/>
  <c r="D337" i="5"/>
  <c r="D316" i="5"/>
  <c r="D317" i="5"/>
  <c r="D318" i="5"/>
  <c r="D319" i="5"/>
  <c r="D320" i="5"/>
  <c r="D321" i="5"/>
  <c r="D322" i="5"/>
  <c r="D323" i="5"/>
  <c r="D324" i="5"/>
  <c r="D325" i="5"/>
  <c r="D326" i="5"/>
  <c r="D301" i="5"/>
  <c r="D302" i="5"/>
  <c r="D303" i="5"/>
  <c r="D304" i="5"/>
  <c r="D305" i="5"/>
  <c r="D306" i="5"/>
  <c r="D307" i="5"/>
  <c r="D308" i="5"/>
  <c r="D309" i="5"/>
  <c r="D310" i="5"/>
  <c r="D311" i="5"/>
  <c r="D312" i="5"/>
  <c r="D313" i="5"/>
  <c r="D314" i="5"/>
  <c r="D315" i="5"/>
  <c r="D289" i="5"/>
  <c r="D290" i="5"/>
  <c r="D291" i="5"/>
  <c r="D292" i="5"/>
  <c r="D293" i="5"/>
  <c r="D294" i="5"/>
  <c r="D295" i="5"/>
  <c r="D296" i="5"/>
  <c r="D297" i="5"/>
  <c r="D298" i="5"/>
  <c r="D299" i="5"/>
  <c r="D300" i="5"/>
  <c r="D276" i="5"/>
  <c r="D277" i="5"/>
  <c r="D278" i="5"/>
  <c r="D279" i="5"/>
  <c r="D280" i="5"/>
  <c r="D281" i="5"/>
  <c r="D282" i="5"/>
  <c r="D283" i="5"/>
  <c r="D284" i="5"/>
  <c r="D285" i="5"/>
  <c r="D286" i="5"/>
  <c r="D287" i="5"/>
  <c r="D288" i="5"/>
  <c r="D263" i="5"/>
  <c r="D264" i="5"/>
  <c r="D265" i="5"/>
  <c r="D266" i="5"/>
  <c r="D267" i="5"/>
  <c r="D268" i="5"/>
  <c r="D269" i="5"/>
  <c r="D270" i="5"/>
  <c r="D271" i="5"/>
  <c r="D272" i="5"/>
  <c r="D273" i="5"/>
  <c r="D274" i="5"/>
  <c r="D275" i="5"/>
  <c r="D250" i="5"/>
  <c r="D251" i="5"/>
  <c r="D252" i="5"/>
  <c r="D253" i="5"/>
  <c r="D254" i="5"/>
  <c r="D255" i="5"/>
  <c r="D256" i="5"/>
  <c r="D257" i="5"/>
  <c r="D258" i="5"/>
  <c r="D259" i="5"/>
  <c r="D260" i="5"/>
  <c r="D261" i="5"/>
  <c r="D262" i="5"/>
  <c r="D234" i="5"/>
  <c r="D235" i="5"/>
  <c r="D236" i="5"/>
  <c r="D237" i="5"/>
  <c r="D238" i="5"/>
  <c r="D239" i="5"/>
  <c r="D240" i="5"/>
  <c r="D241" i="5"/>
  <c r="D242" i="5"/>
  <c r="D243" i="5"/>
  <c r="D244" i="5"/>
  <c r="D245" i="5"/>
  <c r="D246" i="5"/>
  <c r="D247" i="5"/>
  <c r="D248" i="5"/>
  <c r="D249" i="5"/>
  <c r="D218" i="5"/>
  <c r="D219" i="5"/>
  <c r="D220" i="5"/>
  <c r="D221" i="5"/>
  <c r="D222" i="5"/>
  <c r="D223" i="5"/>
  <c r="D224" i="5"/>
  <c r="D225" i="5"/>
  <c r="D227" i="5"/>
  <c r="D228" i="5"/>
  <c r="D229" i="5"/>
  <c r="D230" i="5"/>
  <c r="D231" i="5"/>
  <c r="D232" i="5"/>
  <c r="D207" i="5"/>
  <c r="D208" i="5"/>
  <c r="D209" i="5"/>
  <c r="D210" i="5"/>
  <c r="D211" i="5"/>
  <c r="D213" i="5"/>
  <c r="D214" i="5"/>
  <c r="D215" i="5"/>
  <c r="D216" i="5"/>
  <c r="D217" i="5"/>
  <c r="D195" i="5"/>
  <c r="D196" i="5"/>
  <c r="D197" i="5"/>
  <c r="D199" i="5"/>
  <c r="D200" i="5"/>
  <c r="D201" i="5"/>
  <c r="D202" i="5"/>
  <c r="D203" i="5"/>
  <c r="D204" i="5"/>
  <c r="D206" i="5"/>
  <c r="D189" i="5"/>
  <c r="D192" i="5"/>
  <c r="D193" i="5"/>
  <c r="D194" i="5"/>
  <c r="D179" i="5"/>
  <c r="D180" i="5"/>
  <c r="D181" i="5"/>
  <c r="D182" i="5"/>
  <c r="D184" i="5"/>
  <c r="D185" i="5"/>
  <c r="D187" i="5"/>
  <c r="D188" i="5"/>
  <c r="D163" i="5"/>
  <c r="D164" i="5"/>
  <c r="D165" i="5"/>
  <c r="D166" i="5"/>
  <c r="D167" i="5"/>
  <c r="D168" i="5"/>
  <c r="D170" i="5"/>
  <c r="D171" i="5"/>
  <c r="D172" i="5"/>
  <c r="D173" i="5"/>
  <c r="D174" i="5"/>
  <c r="D175" i="5"/>
  <c r="D177" i="5"/>
  <c r="D178" i="5"/>
  <c r="D137" i="5"/>
  <c r="D138" i="5"/>
  <c r="D139" i="5"/>
  <c r="D140" i="5"/>
  <c r="D141" i="5"/>
  <c r="D142" i="5"/>
  <c r="D143" i="5"/>
  <c r="D144" i="5"/>
  <c r="D145" i="5"/>
  <c r="D146" i="5"/>
  <c r="D156" i="5"/>
  <c r="D157" i="5"/>
  <c r="D158" i="5"/>
  <c r="D159" i="5"/>
  <c r="D160" i="5"/>
  <c r="D161" i="5"/>
  <c r="D130" i="5"/>
  <c r="D131" i="5"/>
  <c r="D132" i="5"/>
  <c r="D133" i="5"/>
  <c r="D134" i="5"/>
  <c r="D135" i="5"/>
  <c r="D136" i="5"/>
  <c r="D120" i="5"/>
  <c r="D121" i="5"/>
  <c r="D122" i="5"/>
  <c r="D123" i="5"/>
  <c r="D124" i="5"/>
  <c r="D125" i="5"/>
  <c r="D127" i="5"/>
  <c r="D128" i="5"/>
  <c r="D129" i="5"/>
  <c r="D110" i="5"/>
  <c r="D112" i="5"/>
  <c r="D113" i="5"/>
  <c r="D115" i="5"/>
  <c r="D116" i="5"/>
  <c r="D117" i="5"/>
  <c r="D99" i="5"/>
  <c r="D100" i="5"/>
  <c r="D101" i="5"/>
  <c r="D102" i="5"/>
  <c r="D103" i="5"/>
  <c r="D105" i="5"/>
  <c r="D106" i="5"/>
  <c r="D107" i="5"/>
  <c r="D108" i="5"/>
  <c r="D109" i="5"/>
  <c r="D85" i="5"/>
  <c r="D86" i="5"/>
  <c r="D87" i="5"/>
  <c r="D88" i="5"/>
  <c r="D89" i="5"/>
  <c r="D91" i="5"/>
  <c r="D92" i="5"/>
  <c r="D93" i="5"/>
  <c r="D94" i="5"/>
  <c r="D95" i="5"/>
  <c r="D96" i="5"/>
  <c r="D97" i="5"/>
  <c r="D98" i="5"/>
  <c r="D73" i="5"/>
  <c r="D74" i="5"/>
  <c r="D75" i="5"/>
  <c r="D76" i="5"/>
  <c r="D77" i="5"/>
  <c r="D78" i="5"/>
  <c r="D79" i="5"/>
  <c r="D80" i="5"/>
  <c r="D81" i="5"/>
  <c r="D82" i="5"/>
  <c r="D84" i="5"/>
  <c r="D63" i="5"/>
  <c r="D64" i="5"/>
  <c r="D65" i="5"/>
  <c r="D66" i="5"/>
  <c r="D67" i="5"/>
  <c r="D68" i="5"/>
  <c r="D69" i="5"/>
  <c r="D70" i="5"/>
  <c r="D71" i="5"/>
  <c r="D72" i="5"/>
  <c r="D58" i="5"/>
  <c r="D59" i="5"/>
  <c r="D60" i="5"/>
  <c r="D47" i="5"/>
  <c r="D48" i="5"/>
  <c r="D49" i="5"/>
  <c r="D50" i="5"/>
  <c r="D51" i="5"/>
  <c r="D52" i="5"/>
  <c r="D53" i="5"/>
  <c r="D37" i="5"/>
  <c r="D38" i="5"/>
  <c r="D39" i="5"/>
  <c r="D40" i="5"/>
  <c r="D41" i="5"/>
  <c r="D42" i="5"/>
  <c r="D43" i="5"/>
  <c r="D44" i="5"/>
  <c r="D45" i="5"/>
  <c r="D46" i="5"/>
  <c r="D34" i="5"/>
  <c r="D35" i="5"/>
  <c r="D36" i="5"/>
  <c r="D27" i="5"/>
  <c r="D28" i="5"/>
  <c r="D29" i="5"/>
  <c r="D20" i="5"/>
  <c r="D21" i="5"/>
  <c r="D22" i="5"/>
  <c r="D19" i="5"/>
  <c r="D12" i="5"/>
  <c r="D13" i="5"/>
  <c r="D15" i="5"/>
  <c r="D16" i="5"/>
  <c r="D17" i="5"/>
  <c r="X179" i="4" l="1"/>
  <c r="X152" i="4"/>
  <c r="X108" i="4"/>
  <c r="X106" i="4"/>
  <c r="X104" i="4"/>
  <c r="X102" i="4"/>
  <c r="X100" i="4"/>
  <c r="X98" i="4"/>
  <c r="X96" i="4"/>
  <c r="X94" i="4"/>
  <c r="X70" i="4"/>
  <c r="X58" i="4"/>
  <c r="X67" i="4"/>
  <c r="X64" i="4"/>
  <c r="Q61" i="4"/>
  <c r="X43" i="4"/>
  <c r="X46" i="4"/>
  <c r="X49" i="4"/>
  <c r="R55" i="4"/>
  <c r="S55" i="4"/>
  <c r="X55" i="4"/>
  <c r="X52" i="4"/>
  <c r="X40" i="4"/>
  <c r="X28" i="4"/>
  <c r="X22" i="4"/>
  <c r="P426" i="5"/>
  <c r="P418" i="5"/>
  <c r="P411" i="5"/>
  <c r="P404" i="5"/>
  <c r="P397" i="5"/>
  <c r="P390" i="5"/>
  <c r="P383" i="5"/>
  <c r="P375" i="5"/>
  <c r="P368" i="5"/>
  <c r="X158" i="4" s="1"/>
  <c r="X155" i="4" s="1"/>
  <c r="P363" i="5"/>
  <c r="P360" i="5" s="1"/>
  <c r="P353" i="5"/>
  <c r="P346" i="5"/>
  <c r="X149" i="4" s="1"/>
  <c r="P341" i="5"/>
  <c r="P339" i="5"/>
  <c r="P340" i="5"/>
  <c r="P331" i="5"/>
  <c r="P324" i="5"/>
  <c r="P303" i="5"/>
  <c r="P296" i="5"/>
  <c r="P289" i="5"/>
  <c r="P282" i="5"/>
  <c r="P275" i="5"/>
  <c r="P268" i="5"/>
  <c r="P261" i="5"/>
  <c r="P254" i="5"/>
  <c r="P247" i="5"/>
  <c r="P240" i="5"/>
  <c r="P233" i="5"/>
  <c r="P226" i="5"/>
  <c r="P219" i="5"/>
  <c r="P212" i="5"/>
  <c r="P205" i="5"/>
  <c r="P198" i="5"/>
  <c r="P191" i="5"/>
  <c r="P186" i="5"/>
  <c r="P183" i="5" s="1"/>
  <c r="P176" i="5"/>
  <c r="X88" i="4" s="1"/>
  <c r="P169" i="5"/>
  <c r="X84" i="4" s="1"/>
  <c r="P162" i="5"/>
  <c r="X79" i="4" s="1"/>
  <c r="P155" i="5"/>
  <c r="X76" i="4" s="1"/>
  <c r="P150" i="5"/>
  <c r="P147" i="5" s="1"/>
  <c r="P140" i="5"/>
  <c r="P133" i="5"/>
  <c r="P126" i="5"/>
  <c r="P122" i="5"/>
  <c r="P114" i="5" s="1"/>
  <c r="P112" i="5"/>
  <c r="P104" i="5"/>
  <c r="P97" i="5"/>
  <c r="P90" i="5"/>
  <c r="P83" i="5"/>
  <c r="P76" i="5"/>
  <c r="P69" i="5"/>
  <c r="P62" i="5"/>
  <c r="X37" i="4" s="1"/>
  <c r="P57" i="5"/>
  <c r="P56" i="5"/>
  <c r="P55" i="5"/>
  <c r="P47" i="5"/>
  <c r="P33" i="5"/>
  <c r="X25" i="4" s="1"/>
  <c r="P26" i="5"/>
  <c r="P19" i="5"/>
  <c r="P10" i="5"/>
  <c r="P17" i="5"/>
  <c r="P16" i="5"/>
  <c r="P9" i="5" s="1"/>
  <c r="P15" i="5"/>
  <c r="P8" i="5" s="1"/>
  <c r="P13" i="5"/>
  <c r="P12" i="5"/>
  <c r="X146" i="4" l="1"/>
  <c r="X91" i="4"/>
  <c r="X73" i="4"/>
  <c r="X61" i="4"/>
  <c r="X34" i="4"/>
  <c r="X16" i="4"/>
  <c r="P338" i="5"/>
  <c r="P119" i="5"/>
  <c r="P111" i="5"/>
  <c r="P54" i="5"/>
  <c r="P5" i="5"/>
  <c r="P11" i="5"/>
  <c r="X7" i="4" l="1"/>
  <c r="Q149" i="4"/>
  <c r="J15" i="5" l="1"/>
  <c r="Q158" i="4"/>
  <c r="Q155" i="4" s="1"/>
  <c r="M362" i="5"/>
  <c r="D362" i="5" s="1"/>
  <c r="M363" i="5"/>
  <c r="P55" i="4" l="1"/>
  <c r="P34" i="4" s="1"/>
  <c r="Q55" i="4"/>
  <c r="M56" i="5"/>
  <c r="M55" i="5"/>
  <c r="E104" i="5"/>
  <c r="F104" i="5"/>
  <c r="G104" i="5"/>
  <c r="H104" i="5"/>
  <c r="I104" i="5"/>
  <c r="J104" i="5"/>
  <c r="K104" i="5"/>
  <c r="L104" i="5"/>
  <c r="N104" i="5"/>
  <c r="O104" i="5"/>
  <c r="M104" i="5"/>
  <c r="D104" i="5" l="1"/>
  <c r="O55" i="4"/>
  <c r="R158" i="4"/>
  <c r="R155" i="4" s="1"/>
  <c r="O155" i="4" s="1"/>
  <c r="R152" i="4"/>
  <c r="O152" i="4" s="1"/>
  <c r="P146" i="4"/>
  <c r="R149" i="4"/>
  <c r="Q146" i="4"/>
  <c r="R110" i="4"/>
  <c r="O110" i="4" s="1"/>
  <c r="R108" i="4"/>
  <c r="O108" i="4" s="1"/>
  <c r="R106" i="4"/>
  <c r="P91" i="4"/>
  <c r="Q91" i="4"/>
  <c r="R102" i="4"/>
  <c r="O102" i="4" s="1"/>
  <c r="R100" i="4"/>
  <c r="O100" i="4" s="1"/>
  <c r="R98" i="4"/>
  <c r="O98" i="4" s="1"/>
  <c r="R96" i="4"/>
  <c r="P73" i="4"/>
  <c r="Q73" i="4"/>
  <c r="R84" i="4"/>
  <c r="R73" i="4" s="1"/>
  <c r="R64" i="4"/>
  <c r="P61" i="4"/>
  <c r="P58" i="4" s="1"/>
  <c r="Q58" i="4"/>
  <c r="R49" i="4"/>
  <c r="Q46" i="4"/>
  <c r="Q34" i="4" s="1"/>
  <c r="R46" i="4"/>
  <c r="P16" i="4"/>
  <c r="Q16" i="4"/>
  <c r="W22" i="4"/>
  <c r="S22" i="4"/>
  <c r="R22" i="4"/>
  <c r="O22" i="4" s="1"/>
  <c r="R25" i="4"/>
  <c r="O25" i="4" s="1"/>
  <c r="R28" i="4"/>
  <c r="O28" i="4" s="1"/>
  <c r="R31" i="4"/>
  <c r="O31" i="4" s="1"/>
  <c r="K25" i="4"/>
  <c r="O122" i="5"/>
  <c r="M122" i="5"/>
  <c r="M114" i="5" s="1"/>
  <c r="M121" i="5"/>
  <c r="O14" i="5"/>
  <c r="L122" i="5"/>
  <c r="R61" i="4" l="1"/>
  <c r="R58" i="4" s="1"/>
  <c r="R34" i="4"/>
  <c r="P7" i="4"/>
  <c r="R146" i="4"/>
  <c r="O158" i="4"/>
  <c r="R91" i="4"/>
  <c r="O149" i="4"/>
  <c r="Q7" i="4"/>
  <c r="O84" i="4"/>
  <c r="O96" i="4"/>
  <c r="R16" i="4"/>
  <c r="O64" i="4"/>
  <c r="R7" i="4" l="1"/>
  <c r="L13" i="5"/>
  <c r="L14" i="5"/>
  <c r="K31" i="4"/>
  <c r="N16" i="4" l="1"/>
  <c r="E47" i="5" l="1"/>
  <c r="F47" i="5"/>
  <c r="G47" i="5"/>
  <c r="H47" i="5"/>
  <c r="I47" i="5"/>
  <c r="J47" i="5"/>
  <c r="K47" i="5"/>
  <c r="M47" i="5"/>
  <c r="N47" i="5"/>
  <c r="O47" i="5"/>
  <c r="L47" i="5"/>
  <c r="E40" i="5"/>
  <c r="L16" i="4"/>
  <c r="M16" i="4"/>
  <c r="W28" i="4"/>
  <c r="S28" i="4"/>
  <c r="K28" i="4"/>
  <c r="J28" i="4"/>
  <c r="I28" i="4"/>
  <c r="H28" i="4"/>
  <c r="G28" i="4"/>
  <c r="F28" i="4"/>
  <c r="D28" i="4"/>
  <c r="S179" i="4" l="1"/>
  <c r="W179" i="4"/>
  <c r="O179" i="4"/>
  <c r="M179" i="4"/>
  <c r="N179" i="4"/>
  <c r="L179" i="4"/>
  <c r="K182" i="4"/>
  <c r="L158" i="4"/>
  <c r="L155" i="4" s="1"/>
  <c r="M158" i="4"/>
  <c r="M155" i="4" s="1"/>
  <c r="N158" i="4"/>
  <c r="L152" i="4"/>
  <c r="M152" i="4"/>
  <c r="N152" i="4"/>
  <c r="L149" i="4"/>
  <c r="M149" i="4"/>
  <c r="N149" i="4"/>
  <c r="M186" i="5"/>
  <c r="D186" i="5" s="1"/>
  <c r="N186" i="5"/>
  <c r="O186" i="5"/>
  <c r="O183" i="5" s="1"/>
  <c r="L108" i="4"/>
  <c r="M108" i="4"/>
  <c r="N108" i="4"/>
  <c r="L106" i="4"/>
  <c r="M106" i="4"/>
  <c r="N106" i="4"/>
  <c r="L104" i="4"/>
  <c r="M104" i="4"/>
  <c r="N104" i="4"/>
  <c r="L102" i="4"/>
  <c r="M102" i="4"/>
  <c r="N102" i="4"/>
  <c r="L100" i="4"/>
  <c r="M100" i="4"/>
  <c r="N100" i="4"/>
  <c r="L98" i="4"/>
  <c r="M98" i="4"/>
  <c r="N98" i="4"/>
  <c r="L96" i="4"/>
  <c r="M96" i="4"/>
  <c r="N96" i="4"/>
  <c r="K92" i="4"/>
  <c r="K93" i="4"/>
  <c r="K94" i="4"/>
  <c r="K95" i="4"/>
  <c r="K103" i="4"/>
  <c r="K107" i="4"/>
  <c r="K109" i="4"/>
  <c r="K110" i="4"/>
  <c r="K111" i="4"/>
  <c r="K112" i="4"/>
  <c r="K113" i="4"/>
  <c r="K114" i="4"/>
  <c r="K115" i="4"/>
  <c r="K116" i="4"/>
  <c r="K117" i="4"/>
  <c r="K118" i="4"/>
  <c r="L88" i="4"/>
  <c r="M88" i="4"/>
  <c r="N88" i="4"/>
  <c r="L84" i="4"/>
  <c r="M84" i="4"/>
  <c r="N84" i="4"/>
  <c r="L79" i="4"/>
  <c r="M79" i="4"/>
  <c r="N79" i="4"/>
  <c r="H79" i="4"/>
  <c r="K76" i="4"/>
  <c r="L70" i="4"/>
  <c r="M70" i="4"/>
  <c r="N70" i="4"/>
  <c r="L67" i="4"/>
  <c r="M67" i="4"/>
  <c r="N67" i="4"/>
  <c r="L64" i="4"/>
  <c r="M64" i="4"/>
  <c r="N64" i="4"/>
  <c r="N61" i="4"/>
  <c r="L52" i="4"/>
  <c r="M52" i="4"/>
  <c r="N52" i="4"/>
  <c r="L49" i="4"/>
  <c r="M49" i="4"/>
  <c r="N49" i="4"/>
  <c r="L46" i="4"/>
  <c r="M46" i="4"/>
  <c r="N46" i="4"/>
  <c r="K43" i="4"/>
  <c r="K40" i="4"/>
  <c r="K149" i="4" l="1"/>
  <c r="N155" i="4"/>
  <c r="K158" i="4"/>
  <c r="M73" i="4"/>
  <c r="N58" i="4"/>
  <c r="K108" i="4"/>
  <c r="M91" i="4"/>
  <c r="M146" i="4"/>
  <c r="N146" i="4"/>
  <c r="L146" i="4"/>
  <c r="L73" i="4"/>
  <c r="K98" i="4"/>
  <c r="K106" i="4"/>
  <c r="N73" i="4"/>
  <c r="N91" i="4"/>
  <c r="L91" i="4"/>
  <c r="K64" i="4"/>
  <c r="K100" i="4"/>
  <c r="K102" i="4"/>
  <c r="K179" i="4"/>
  <c r="K104" i="4"/>
  <c r="K155" i="4"/>
  <c r="K152" i="4"/>
  <c r="K96" i="4"/>
  <c r="K88" i="4"/>
  <c r="K84" i="4"/>
  <c r="K79" i="4"/>
  <c r="K70" i="4"/>
  <c r="K67" i="4"/>
  <c r="K52" i="4"/>
  <c r="K49" i="4"/>
  <c r="K46" i="4"/>
  <c r="N37" i="4"/>
  <c r="N34" i="4" s="1"/>
  <c r="M37" i="4"/>
  <c r="M34" i="4" s="1"/>
  <c r="L37" i="4"/>
  <c r="L34" i="4" s="1"/>
  <c r="K22" i="4"/>
  <c r="K19" i="4"/>
  <c r="D420" i="5"/>
  <c r="D421" i="5"/>
  <c r="D422" i="5"/>
  <c r="D423" i="5"/>
  <c r="D424" i="5"/>
  <c r="D427" i="5"/>
  <c r="D428" i="5"/>
  <c r="D429" i="5"/>
  <c r="D430" i="5"/>
  <c r="D431" i="5"/>
  <c r="D432" i="5"/>
  <c r="D407" i="5"/>
  <c r="D408" i="5"/>
  <c r="D409" i="5"/>
  <c r="D410" i="5"/>
  <c r="D412" i="5"/>
  <c r="D413" i="5"/>
  <c r="D414" i="5"/>
  <c r="D415" i="5"/>
  <c r="D416" i="5"/>
  <c r="D417" i="5"/>
  <c r="D419" i="5"/>
  <c r="D392" i="5"/>
  <c r="D393" i="5"/>
  <c r="D394" i="5"/>
  <c r="D395" i="5"/>
  <c r="D396" i="5"/>
  <c r="D398" i="5"/>
  <c r="D399" i="5"/>
  <c r="D400" i="5"/>
  <c r="D401" i="5"/>
  <c r="D402" i="5"/>
  <c r="D403" i="5"/>
  <c r="D405" i="5"/>
  <c r="D406" i="5"/>
  <c r="D391" i="5"/>
  <c r="D31" i="5"/>
  <c r="D32" i="5"/>
  <c r="K16" i="4" l="1"/>
  <c r="N7" i="4"/>
  <c r="K91" i="4"/>
  <c r="K37" i="4"/>
  <c r="D30" i="5"/>
  <c r="D23" i="5"/>
  <c r="D24" i="5"/>
  <c r="D25" i="5"/>
  <c r="O426" i="5"/>
  <c r="N426" i="5"/>
  <c r="M426" i="5"/>
  <c r="L426" i="5"/>
  <c r="K426" i="5"/>
  <c r="J182" i="4" s="1"/>
  <c r="J179" i="4" s="1"/>
  <c r="J426" i="5"/>
  <c r="I182" i="4" s="1"/>
  <c r="I179" i="4" s="1"/>
  <c r="I426" i="5"/>
  <c r="H182" i="4" s="1"/>
  <c r="H179" i="4" s="1"/>
  <c r="H426" i="5"/>
  <c r="G182" i="4" s="1"/>
  <c r="G179" i="4" s="1"/>
  <c r="G426" i="5"/>
  <c r="F182" i="4" s="1"/>
  <c r="F179" i="4" s="1"/>
  <c r="F426" i="5"/>
  <c r="E182" i="4" s="1"/>
  <c r="E179" i="4" s="1"/>
  <c r="E426" i="5"/>
  <c r="O418" i="5"/>
  <c r="N418" i="5"/>
  <c r="M418" i="5"/>
  <c r="L418" i="5"/>
  <c r="K418" i="5"/>
  <c r="J418" i="5"/>
  <c r="I418" i="5"/>
  <c r="H418" i="5"/>
  <c r="G418" i="5"/>
  <c r="F418" i="5"/>
  <c r="E418" i="5"/>
  <c r="O411" i="5"/>
  <c r="N411" i="5"/>
  <c r="M411" i="5"/>
  <c r="L411" i="5"/>
  <c r="K411" i="5"/>
  <c r="J411" i="5"/>
  <c r="I411" i="5"/>
  <c r="H411" i="5"/>
  <c r="G411" i="5"/>
  <c r="F411" i="5"/>
  <c r="E411" i="5"/>
  <c r="O404" i="5"/>
  <c r="N404" i="5"/>
  <c r="M404" i="5"/>
  <c r="L404" i="5"/>
  <c r="K404" i="5"/>
  <c r="J404" i="5"/>
  <c r="I404" i="5"/>
  <c r="H404" i="5"/>
  <c r="G404" i="5"/>
  <c r="F404" i="5"/>
  <c r="E404" i="5"/>
  <c r="O397" i="5"/>
  <c r="N397" i="5"/>
  <c r="M397" i="5"/>
  <c r="L397" i="5"/>
  <c r="K397" i="5"/>
  <c r="J397" i="5"/>
  <c r="I397" i="5"/>
  <c r="H397" i="5"/>
  <c r="G397" i="5"/>
  <c r="F397" i="5"/>
  <c r="E397" i="5"/>
  <c r="O390" i="5"/>
  <c r="N390" i="5"/>
  <c r="M390" i="5"/>
  <c r="L390" i="5"/>
  <c r="K390" i="5"/>
  <c r="J390" i="5"/>
  <c r="I390" i="5"/>
  <c r="H390" i="5"/>
  <c r="G390" i="5"/>
  <c r="F390" i="5"/>
  <c r="E390" i="5"/>
  <c r="O383" i="5"/>
  <c r="N383" i="5"/>
  <c r="M383" i="5"/>
  <c r="L383" i="5"/>
  <c r="K383" i="5"/>
  <c r="J383" i="5"/>
  <c r="I383" i="5"/>
  <c r="H383" i="5"/>
  <c r="G383" i="5"/>
  <c r="F383" i="5"/>
  <c r="E383" i="5"/>
  <c r="O375" i="5"/>
  <c r="N375" i="5"/>
  <c r="M375" i="5"/>
  <c r="L375" i="5"/>
  <c r="K375" i="5"/>
  <c r="J375" i="5"/>
  <c r="I375" i="5"/>
  <c r="H375" i="5"/>
  <c r="G375" i="5"/>
  <c r="F375" i="5"/>
  <c r="E375" i="5"/>
  <c r="O368" i="5"/>
  <c r="W158" i="4" s="1"/>
  <c r="N368" i="5"/>
  <c r="S158" i="4" s="1"/>
  <c r="M368" i="5"/>
  <c r="D368" i="5" s="1"/>
  <c r="L368" i="5"/>
  <c r="K368" i="5"/>
  <c r="J158" i="4" s="1"/>
  <c r="J368" i="5"/>
  <c r="I158" i="4" s="1"/>
  <c r="I368" i="5"/>
  <c r="H158" i="4" s="1"/>
  <c r="H368" i="5"/>
  <c r="G158" i="4" s="1"/>
  <c r="G368" i="5"/>
  <c r="F158" i="4" s="1"/>
  <c r="F368" i="5"/>
  <c r="E158" i="4" s="1"/>
  <c r="E368" i="5"/>
  <c r="O363" i="5"/>
  <c r="O360" i="5" s="1"/>
  <c r="N363" i="5"/>
  <c r="M360" i="5"/>
  <c r="L363" i="5"/>
  <c r="K363" i="5"/>
  <c r="J363" i="5"/>
  <c r="J360" i="5" s="1"/>
  <c r="I363" i="5"/>
  <c r="I360" i="5" s="1"/>
  <c r="H363" i="5"/>
  <c r="H360" i="5" s="1"/>
  <c r="G363" i="5"/>
  <c r="F363" i="5"/>
  <c r="F360" i="5" s="1"/>
  <c r="E363" i="5"/>
  <c r="K360" i="5"/>
  <c r="G360" i="5"/>
  <c r="O353" i="5"/>
  <c r="W152" i="4" s="1"/>
  <c r="N353" i="5"/>
  <c r="S152" i="4" s="1"/>
  <c r="M353" i="5"/>
  <c r="L353" i="5"/>
  <c r="K353" i="5"/>
  <c r="J152" i="4" s="1"/>
  <c r="J353" i="5"/>
  <c r="I152" i="4" s="1"/>
  <c r="I353" i="5"/>
  <c r="H152" i="4" s="1"/>
  <c r="H353" i="5"/>
  <c r="G152" i="4" s="1"/>
  <c r="G353" i="5"/>
  <c r="F152" i="4" s="1"/>
  <c r="F353" i="5"/>
  <c r="E152" i="4" s="1"/>
  <c r="E353" i="5"/>
  <c r="O346" i="5"/>
  <c r="W149" i="4" s="1"/>
  <c r="N346" i="5"/>
  <c r="S149" i="4" s="1"/>
  <c r="M346" i="5"/>
  <c r="L346" i="5"/>
  <c r="K346" i="5"/>
  <c r="J149" i="4" s="1"/>
  <c r="J346" i="5"/>
  <c r="I149" i="4" s="1"/>
  <c r="I346" i="5"/>
  <c r="H149" i="4" s="1"/>
  <c r="H346" i="5"/>
  <c r="G149" i="4" s="1"/>
  <c r="G346" i="5"/>
  <c r="F149" i="4" s="1"/>
  <c r="F346" i="5"/>
  <c r="E149" i="4" s="1"/>
  <c r="E346" i="5"/>
  <c r="O344" i="5"/>
  <c r="N344" i="5"/>
  <c r="M344" i="5"/>
  <c r="L344" i="5"/>
  <c r="K344" i="5"/>
  <c r="J344" i="5"/>
  <c r="I344" i="5"/>
  <c r="H344" i="5"/>
  <c r="G344" i="5"/>
  <c r="F344" i="5"/>
  <c r="E344" i="5"/>
  <c r="O343" i="5"/>
  <c r="N343" i="5"/>
  <c r="M343" i="5"/>
  <c r="L343" i="5"/>
  <c r="K343" i="5"/>
  <c r="J343" i="5"/>
  <c r="I343" i="5"/>
  <c r="H343" i="5"/>
  <c r="G343" i="5"/>
  <c r="F343" i="5"/>
  <c r="E343" i="5"/>
  <c r="O342" i="5"/>
  <c r="N342" i="5"/>
  <c r="M342" i="5"/>
  <c r="L342" i="5"/>
  <c r="K342" i="5"/>
  <c r="J342" i="5"/>
  <c r="I342" i="5"/>
  <c r="H342" i="5"/>
  <c r="G342" i="5"/>
  <c r="F342" i="5"/>
  <c r="E342" i="5"/>
  <c r="D342" i="5" s="1"/>
  <c r="O341" i="5"/>
  <c r="N341" i="5"/>
  <c r="M341" i="5"/>
  <c r="L341" i="5"/>
  <c r="K341" i="5"/>
  <c r="J341" i="5"/>
  <c r="I341" i="5"/>
  <c r="H341" i="5"/>
  <c r="G341" i="5"/>
  <c r="F341" i="5"/>
  <c r="E341" i="5"/>
  <c r="O340" i="5"/>
  <c r="N340" i="5"/>
  <c r="M340" i="5"/>
  <c r="L340" i="5"/>
  <c r="K340" i="5"/>
  <c r="J340" i="5"/>
  <c r="I340" i="5"/>
  <c r="H340" i="5"/>
  <c r="G340" i="5"/>
  <c r="F340" i="5"/>
  <c r="E340" i="5"/>
  <c r="O339" i="5"/>
  <c r="N339" i="5"/>
  <c r="M339" i="5"/>
  <c r="L339" i="5"/>
  <c r="K339" i="5"/>
  <c r="J339" i="5"/>
  <c r="I339" i="5"/>
  <c r="H339" i="5"/>
  <c r="G339" i="5"/>
  <c r="F339" i="5"/>
  <c r="E339" i="5"/>
  <c r="O331" i="5"/>
  <c r="N331" i="5"/>
  <c r="M331" i="5"/>
  <c r="L331" i="5"/>
  <c r="K331" i="5"/>
  <c r="J331" i="5"/>
  <c r="I331" i="5"/>
  <c r="H331" i="5"/>
  <c r="G331" i="5"/>
  <c r="F331" i="5"/>
  <c r="E331" i="5"/>
  <c r="O324" i="5"/>
  <c r="N324" i="5"/>
  <c r="M324" i="5"/>
  <c r="L324" i="5"/>
  <c r="K324" i="5"/>
  <c r="J324" i="5"/>
  <c r="I324" i="5"/>
  <c r="H324" i="5"/>
  <c r="G324" i="5"/>
  <c r="F324" i="5"/>
  <c r="E324" i="5"/>
  <c r="O317" i="5"/>
  <c r="N317" i="5"/>
  <c r="M317" i="5"/>
  <c r="L317" i="5"/>
  <c r="K317" i="5"/>
  <c r="J317" i="5"/>
  <c r="I317" i="5"/>
  <c r="H317" i="5"/>
  <c r="G317" i="5"/>
  <c r="F317" i="5"/>
  <c r="E317" i="5"/>
  <c r="O310" i="5"/>
  <c r="N310" i="5"/>
  <c r="M310" i="5"/>
  <c r="L310" i="5"/>
  <c r="K310" i="5"/>
  <c r="J310" i="5"/>
  <c r="I310" i="5"/>
  <c r="H310" i="5"/>
  <c r="G310" i="5"/>
  <c r="F310" i="5"/>
  <c r="E310" i="5"/>
  <c r="O303" i="5"/>
  <c r="N303" i="5"/>
  <c r="M303" i="5"/>
  <c r="L303" i="5"/>
  <c r="K303" i="5"/>
  <c r="J303" i="5"/>
  <c r="I303" i="5"/>
  <c r="H303" i="5"/>
  <c r="G303" i="5"/>
  <c r="F303" i="5"/>
  <c r="E303" i="5"/>
  <c r="O296" i="5"/>
  <c r="N296" i="5"/>
  <c r="M296" i="5"/>
  <c r="L296" i="5"/>
  <c r="K296" i="5"/>
  <c r="J296" i="5"/>
  <c r="I296" i="5"/>
  <c r="H296" i="5"/>
  <c r="G296" i="5"/>
  <c r="F296" i="5"/>
  <c r="E296" i="5"/>
  <c r="O289" i="5"/>
  <c r="N289" i="5"/>
  <c r="M289" i="5"/>
  <c r="L289" i="5"/>
  <c r="K289" i="5"/>
  <c r="J289" i="5"/>
  <c r="I289" i="5"/>
  <c r="H289" i="5"/>
  <c r="G289" i="5"/>
  <c r="F289" i="5"/>
  <c r="E289" i="5"/>
  <c r="O282" i="5"/>
  <c r="N282" i="5"/>
  <c r="M282" i="5"/>
  <c r="L282" i="5"/>
  <c r="K282" i="5"/>
  <c r="J282" i="5"/>
  <c r="I282" i="5"/>
  <c r="H282" i="5"/>
  <c r="G282" i="5"/>
  <c r="F282" i="5"/>
  <c r="E282" i="5"/>
  <c r="O275" i="5"/>
  <c r="N275" i="5"/>
  <c r="M275" i="5"/>
  <c r="L275" i="5"/>
  <c r="K275" i="5"/>
  <c r="J275" i="5"/>
  <c r="I275" i="5"/>
  <c r="H275" i="5"/>
  <c r="G275" i="5"/>
  <c r="F275" i="5"/>
  <c r="E275" i="5"/>
  <c r="O268" i="5"/>
  <c r="N268" i="5"/>
  <c r="M268" i="5"/>
  <c r="L268" i="5"/>
  <c r="K268" i="5"/>
  <c r="J268" i="5"/>
  <c r="I268" i="5"/>
  <c r="H268" i="5"/>
  <c r="G268" i="5"/>
  <c r="F268" i="5"/>
  <c r="E268" i="5"/>
  <c r="O261" i="5"/>
  <c r="N261" i="5"/>
  <c r="M261" i="5"/>
  <c r="L261" i="5"/>
  <c r="K261" i="5"/>
  <c r="J261" i="5"/>
  <c r="I261" i="5"/>
  <c r="H261" i="5"/>
  <c r="G261" i="5"/>
  <c r="F261" i="5"/>
  <c r="E261" i="5"/>
  <c r="O254" i="5"/>
  <c r="N254" i="5"/>
  <c r="M254" i="5"/>
  <c r="L254" i="5"/>
  <c r="K254" i="5"/>
  <c r="J254" i="5"/>
  <c r="I254" i="5"/>
  <c r="H254" i="5"/>
  <c r="G254" i="5"/>
  <c r="F254" i="5"/>
  <c r="E254" i="5"/>
  <c r="O247" i="5"/>
  <c r="N247" i="5"/>
  <c r="M247" i="5"/>
  <c r="L247" i="5"/>
  <c r="K247" i="5"/>
  <c r="J247" i="5"/>
  <c r="I247" i="5"/>
  <c r="H247" i="5"/>
  <c r="G247" i="5"/>
  <c r="F247" i="5"/>
  <c r="E247" i="5"/>
  <c r="O240" i="5"/>
  <c r="N240" i="5"/>
  <c r="M240" i="5"/>
  <c r="L240" i="5"/>
  <c r="K240" i="5"/>
  <c r="J240" i="5"/>
  <c r="I240" i="5"/>
  <c r="H240" i="5"/>
  <c r="G240" i="5"/>
  <c r="F240" i="5"/>
  <c r="E240" i="5"/>
  <c r="O233" i="5"/>
  <c r="W108" i="4" s="1"/>
  <c r="N233" i="5"/>
  <c r="S108" i="4" s="1"/>
  <c r="M233" i="5"/>
  <c r="D233" i="5" s="1"/>
  <c r="L233" i="5"/>
  <c r="K233" i="5"/>
  <c r="J108" i="4" s="1"/>
  <c r="J233" i="5"/>
  <c r="I108" i="4" s="1"/>
  <c r="I233" i="5"/>
  <c r="H108" i="4" s="1"/>
  <c r="H233" i="5"/>
  <c r="G108" i="4" s="1"/>
  <c r="G233" i="5"/>
  <c r="F108" i="4" s="1"/>
  <c r="F233" i="5"/>
  <c r="E108" i="4" s="1"/>
  <c r="E233" i="5"/>
  <c r="O226" i="5"/>
  <c r="W106" i="4" s="1"/>
  <c r="N226" i="5"/>
  <c r="S106" i="4" s="1"/>
  <c r="M226" i="5"/>
  <c r="L226" i="5"/>
  <c r="K226" i="5"/>
  <c r="J106" i="4" s="1"/>
  <c r="J226" i="5"/>
  <c r="I106" i="4" s="1"/>
  <c r="I226" i="5"/>
  <c r="H106" i="4" s="1"/>
  <c r="H226" i="5"/>
  <c r="G106" i="4" s="1"/>
  <c r="G226" i="5"/>
  <c r="F106" i="4" s="1"/>
  <c r="F226" i="5"/>
  <c r="E106" i="4" s="1"/>
  <c r="E226" i="5"/>
  <c r="O219" i="5"/>
  <c r="W104" i="4" s="1"/>
  <c r="N219" i="5"/>
  <c r="S104" i="4" s="1"/>
  <c r="M219" i="5"/>
  <c r="O104" i="4" s="1"/>
  <c r="L219" i="5"/>
  <c r="K219" i="5"/>
  <c r="J104" i="4" s="1"/>
  <c r="J219" i="5"/>
  <c r="I104" i="4" s="1"/>
  <c r="I219" i="5"/>
  <c r="H104" i="4" s="1"/>
  <c r="H219" i="5"/>
  <c r="G104" i="4" s="1"/>
  <c r="G219" i="5"/>
  <c r="F104" i="4" s="1"/>
  <c r="F219" i="5"/>
  <c r="E104" i="4" s="1"/>
  <c r="E219" i="5"/>
  <c r="O212" i="5"/>
  <c r="W102" i="4" s="1"/>
  <c r="N212" i="5"/>
  <c r="S102" i="4" s="1"/>
  <c r="M212" i="5"/>
  <c r="D212" i="5" s="1"/>
  <c r="L212" i="5"/>
  <c r="K212" i="5"/>
  <c r="J102" i="4" s="1"/>
  <c r="J212" i="5"/>
  <c r="I102" i="4" s="1"/>
  <c r="I212" i="5"/>
  <c r="H102" i="4" s="1"/>
  <c r="H212" i="5"/>
  <c r="G102" i="4" s="1"/>
  <c r="G212" i="5"/>
  <c r="F102" i="4" s="1"/>
  <c r="F212" i="5"/>
  <c r="E102" i="4" s="1"/>
  <c r="E212" i="5"/>
  <c r="O205" i="5"/>
  <c r="W100" i="4" s="1"/>
  <c r="N205" i="5"/>
  <c r="S100" i="4" s="1"/>
  <c r="M205" i="5"/>
  <c r="D205" i="5" s="1"/>
  <c r="L205" i="5"/>
  <c r="K205" i="5"/>
  <c r="J100" i="4" s="1"/>
  <c r="J205" i="5"/>
  <c r="I100" i="4" s="1"/>
  <c r="I205" i="5"/>
  <c r="H100" i="4" s="1"/>
  <c r="H205" i="5"/>
  <c r="G100" i="4" s="1"/>
  <c r="G205" i="5"/>
  <c r="F100" i="4" s="1"/>
  <c r="F205" i="5"/>
  <c r="E100" i="4" s="1"/>
  <c r="E205" i="5"/>
  <c r="O198" i="5"/>
  <c r="W98" i="4" s="1"/>
  <c r="N198" i="5"/>
  <c r="S98" i="4" s="1"/>
  <c r="M198" i="5"/>
  <c r="D198" i="5" s="1"/>
  <c r="L198" i="5"/>
  <c r="K198" i="5"/>
  <c r="J98" i="4" s="1"/>
  <c r="J198" i="5"/>
  <c r="I98" i="4" s="1"/>
  <c r="I198" i="5"/>
  <c r="H98" i="4" s="1"/>
  <c r="H198" i="5"/>
  <c r="G98" i="4" s="1"/>
  <c r="G198" i="5"/>
  <c r="F98" i="4" s="1"/>
  <c r="F198" i="5"/>
  <c r="E98" i="4" s="1"/>
  <c r="E198" i="5"/>
  <c r="O191" i="5"/>
  <c r="W96" i="4" s="1"/>
  <c r="N191" i="5"/>
  <c r="S96" i="4" s="1"/>
  <c r="M191" i="5"/>
  <c r="D191" i="5" s="1"/>
  <c r="L191" i="5"/>
  <c r="K191" i="5"/>
  <c r="J96" i="4" s="1"/>
  <c r="J191" i="5"/>
  <c r="I96" i="4" s="1"/>
  <c r="I191" i="5"/>
  <c r="H96" i="4" s="1"/>
  <c r="H191" i="5"/>
  <c r="G96" i="4" s="1"/>
  <c r="G191" i="5"/>
  <c r="F96" i="4" s="1"/>
  <c r="F191" i="5"/>
  <c r="E96" i="4" s="1"/>
  <c r="E191" i="5"/>
  <c r="L186" i="5"/>
  <c r="L183" i="5" s="1"/>
  <c r="K186" i="5"/>
  <c r="K183" i="5" s="1"/>
  <c r="J186" i="5"/>
  <c r="I186" i="5"/>
  <c r="H186" i="5"/>
  <c r="H183" i="5" s="1"/>
  <c r="G186" i="5"/>
  <c r="F186" i="5"/>
  <c r="F183" i="5" s="1"/>
  <c r="E186" i="5"/>
  <c r="N183" i="5"/>
  <c r="M183" i="5"/>
  <c r="D183" i="5" s="1"/>
  <c r="J183" i="5"/>
  <c r="I183" i="5"/>
  <c r="O176" i="5"/>
  <c r="W88" i="4" s="1"/>
  <c r="N176" i="5"/>
  <c r="S88" i="4" s="1"/>
  <c r="M176" i="5"/>
  <c r="O88" i="4" s="1"/>
  <c r="L176" i="5"/>
  <c r="K176" i="5"/>
  <c r="J88" i="4" s="1"/>
  <c r="J176" i="5"/>
  <c r="I88" i="4" s="1"/>
  <c r="I176" i="5"/>
  <c r="H88" i="4" s="1"/>
  <c r="H176" i="5"/>
  <c r="G88" i="4" s="1"/>
  <c r="G176" i="5"/>
  <c r="F88" i="4" s="1"/>
  <c r="F176" i="5"/>
  <c r="E88" i="4" s="1"/>
  <c r="E176" i="5"/>
  <c r="O169" i="5"/>
  <c r="W84" i="4" s="1"/>
  <c r="N169" i="5"/>
  <c r="M169" i="5"/>
  <c r="L169" i="5"/>
  <c r="K169" i="5"/>
  <c r="J84" i="4" s="1"/>
  <c r="J169" i="5"/>
  <c r="I84" i="4" s="1"/>
  <c r="I169" i="5"/>
  <c r="H84" i="4" s="1"/>
  <c r="H169" i="5"/>
  <c r="G84" i="4" s="1"/>
  <c r="G169" i="5"/>
  <c r="F84" i="4" s="1"/>
  <c r="F169" i="5"/>
  <c r="E84" i="4" s="1"/>
  <c r="E169" i="5"/>
  <c r="O162" i="5"/>
  <c r="W79" i="4" s="1"/>
  <c r="N162" i="5"/>
  <c r="S79" i="4" s="1"/>
  <c r="M162" i="5"/>
  <c r="O79" i="4" s="1"/>
  <c r="L162" i="5"/>
  <c r="K162" i="5"/>
  <c r="J79" i="4" s="1"/>
  <c r="J162" i="5"/>
  <c r="I79" i="4" s="1"/>
  <c r="H162" i="5"/>
  <c r="G79" i="4" s="1"/>
  <c r="G162" i="5"/>
  <c r="F79" i="4" s="1"/>
  <c r="F162" i="5"/>
  <c r="E79" i="4" s="1"/>
  <c r="E162" i="5"/>
  <c r="D162" i="5" s="1"/>
  <c r="O155" i="5"/>
  <c r="W76" i="4" s="1"/>
  <c r="N155" i="5"/>
  <c r="S76" i="4" s="1"/>
  <c r="M155" i="5"/>
  <c r="O76" i="4" s="1"/>
  <c r="L155" i="5"/>
  <c r="K155" i="5"/>
  <c r="J76" i="4" s="1"/>
  <c r="J155" i="5"/>
  <c r="I76" i="4" s="1"/>
  <c r="I155" i="5"/>
  <c r="H76" i="4" s="1"/>
  <c r="H155" i="5"/>
  <c r="G76" i="4" s="1"/>
  <c r="G155" i="5"/>
  <c r="F76" i="4" s="1"/>
  <c r="F155" i="5"/>
  <c r="E76" i="4" s="1"/>
  <c r="E155" i="5"/>
  <c r="O153" i="5"/>
  <c r="L153" i="5"/>
  <c r="K153" i="5"/>
  <c r="J153" i="5"/>
  <c r="I153" i="5"/>
  <c r="H153" i="5"/>
  <c r="G153" i="5"/>
  <c r="F153" i="5"/>
  <c r="E153" i="5"/>
  <c r="D153" i="5" s="1"/>
  <c r="O152" i="5"/>
  <c r="N152" i="5"/>
  <c r="M152" i="5"/>
  <c r="L152" i="5"/>
  <c r="K152" i="5"/>
  <c r="J152" i="5"/>
  <c r="I152" i="5"/>
  <c r="H152" i="5"/>
  <c r="G152" i="5"/>
  <c r="F152" i="5"/>
  <c r="E152" i="5"/>
  <c r="O151" i="5"/>
  <c r="N151" i="5"/>
  <c r="M151" i="5"/>
  <c r="L151" i="5"/>
  <c r="K151" i="5"/>
  <c r="J151" i="5"/>
  <c r="I151" i="5"/>
  <c r="H151" i="5"/>
  <c r="G151" i="5"/>
  <c r="F151" i="5"/>
  <c r="E151" i="5"/>
  <c r="O150" i="5"/>
  <c r="N150" i="5"/>
  <c r="M150" i="5"/>
  <c r="L150" i="5"/>
  <c r="K150" i="5"/>
  <c r="J150" i="5"/>
  <c r="I150" i="5"/>
  <c r="H150" i="5"/>
  <c r="G150" i="5"/>
  <c r="F150" i="5"/>
  <c r="E150" i="5"/>
  <c r="O149" i="5"/>
  <c r="N149" i="5"/>
  <c r="M149" i="5"/>
  <c r="L149" i="5"/>
  <c r="K149" i="5"/>
  <c r="J149" i="5"/>
  <c r="I149" i="5"/>
  <c r="H149" i="5"/>
  <c r="G149" i="5"/>
  <c r="F149" i="5"/>
  <c r="E149" i="5"/>
  <c r="D149" i="5" s="1"/>
  <c r="O148" i="5"/>
  <c r="N148" i="5"/>
  <c r="M148" i="5"/>
  <c r="L148" i="5"/>
  <c r="K148" i="5"/>
  <c r="J148" i="5"/>
  <c r="I148" i="5"/>
  <c r="H148" i="5"/>
  <c r="G148" i="5"/>
  <c r="F148" i="5"/>
  <c r="E148" i="5"/>
  <c r="O140" i="5"/>
  <c r="W70" i="4" s="1"/>
  <c r="N140" i="5"/>
  <c r="S70" i="4" s="1"/>
  <c r="M140" i="5"/>
  <c r="O70" i="4" s="1"/>
  <c r="L140" i="5"/>
  <c r="K140" i="5"/>
  <c r="J70" i="4" s="1"/>
  <c r="J140" i="5"/>
  <c r="I70" i="4" s="1"/>
  <c r="I140" i="5"/>
  <c r="H70" i="4" s="1"/>
  <c r="H140" i="5"/>
  <c r="G70" i="4" s="1"/>
  <c r="G140" i="5"/>
  <c r="F70" i="4" s="1"/>
  <c r="F140" i="5"/>
  <c r="E70" i="4" s="1"/>
  <c r="E140" i="5"/>
  <c r="O133" i="5"/>
  <c r="W67" i="4" s="1"/>
  <c r="N133" i="5"/>
  <c r="S67" i="4" s="1"/>
  <c r="M133" i="5"/>
  <c r="O67" i="4" s="1"/>
  <c r="O61" i="4" s="1"/>
  <c r="L133" i="5"/>
  <c r="K133" i="5"/>
  <c r="J67" i="4" s="1"/>
  <c r="J133" i="5"/>
  <c r="I67" i="4" s="1"/>
  <c r="I133" i="5"/>
  <c r="H67" i="4" s="1"/>
  <c r="H133" i="5"/>
  <c r="G67" i="4" s="1"/>
  <c r="G133" i="5"/>
  <c r="F67" i="4" s="1"/>
  <c r="F133" i="5"/>
  <c r="E67" i="4" s="1"/>
  <c r="E133" i="5"/>
  <c r="O126" i="5"/>
  <c r="W64" i="4" s="1"/>
  <c r="D126" i="5"/>
  <c r="M126" i="5"/>
  <c r="L126" i="5"/>
  <c r="K126" i="5"/>
  <c r="J64" i="4" s="1"/>
  <c r="J126" i="5"/>
  <c r="I126" i="5"/>
  <c r="H64" i="4" s="1"/>
  <c r="H126" i="5"/>
  <c r="G64" i="4" s="1"/>
  <c r="G126" i="5"/>
  <c r="F64" i="4" s="1"/>
  <c r="F126" i="5"/>
  <c r="E64" i="4" s="1"/>
  <c r="E126" i="5"/>
  <c r="J125" i="5"/>
  <c r="J124" i="5"/>
  <c r="M119" i="5"/>
  <c r="J123" i="5"/>
  <c r="O114" i="5"/>
  <c r="L121" i="5"/>
  <c r="L113" i="5" s="1"/>
  <c r="L120" i="5"/>
  <c r="K120" i="5"/>
  <c r="J120" i="5"/>
  <c r="I119" i="5"/>
  <c r="H61" i="4" s="1"/>
  <c r="H119" i="5"/>
  <c r="G61" i="4" s="1"/>
  <c r="G119" i="5"/>
  <c r="F61" i="4" s="1"/>
  <c r="F119" i="5"/>
  <c r="E61" i="4" s="1"/>
  <c r="E119" i="5"/>
  <c r="N114" i="5"/>
  <c r="D114" i="5" s="1"/>
  <c r="L114" i="5"/>
  <c r="K114" i="5"/>
  <c r="O113" i="5"/>
  <c r="N113" i="5"/>
  <c r="M113" i="5"/>
  <c r="K113" i="5"/>
  <c r="J113" i="5"/>
  <c r="O112" i="5"/>
  <c r="N112" i="5"/>
  <c r="M112" i="5"/>
  <c r="J112" i="5"/>
  <c r="I111" i="5"/>
  <c r="H58" i="4" s="1"/>
  <c r="H111" i="5"/>
  <c r="G58" i="4" s="1"/>
  <c r="G111" i="5"/>
  <c r="F58" i="4" s="1"/>
  <c r="F111" i="5"/>
  <c r="E58" i="4" s="1"/>
  <c r="E111" i="5"/>
  <c r="O97" i="5"/>
  <c r="W52" i="4" s="1"/>
  <c r="N97" i="5"/>
  <c r="S52" i="4" s="1"/>
  <c r="M97" i="5"/>
  <c r="O52" i="4" s="1"/>
  <c r="L97" i="5"/>
  <c r="K97" i="5"/>
  <c r="J52" i="4" s="1"/>
  <c r="J97" i="5"/>
  <c r="I52" i="4" s="1"/>
  <c r="I97" i="5"/>
  <c r="H52" i="4" s="1"/>
  <c r="H97" i="5"/>
  <c r="G52" i="4" s="1"/>
  <c r="G97" i="5"/>
  <c r="F52" i="4" s="1"/>
  <c r="F97" i="5"/>
  <c r="E52" i="4" s="1"/>
  <c r="E97" i="5"/>
  <c r="O90" i="5"/>
  <c r="W49" i="4" s="1"/>
  <c r="N90" i="5"/>
  <c r="M90" i="5"/>
  <c r="O49" i="4" s="1"/>
  <c r="L90" i="5"/>
  <c r="K90" i="5"/>
  <c r="J49" i="4" s="1"/>
  <c r="J90" i="5"/>
  <c r="I49" i="4" s="1"/>
  <c r="I90" i="5"/>
  <c r="H49" i="4" s="1"/>
  <c r="H90" i="5"/>
  <c r="G49" i="4" s="1"/>
  <c r="G90" i="5"/>
  <c r="F49" i="4" s="1"/>
  <c r="F90" i="5"/>
  <c r="E49" i="4" s="1"/>
  <c r="E90" i="5"/>
  <c r="D49" i="4" s="1"/>
  <c r="O83" i="5"/>
  <c r="W46" i="4" s="1"/>
  <c r="N83" i="5"/>
  <c r="M83" i="5"/>
  <c r="L83" i="5"/>
  <c r="K83" i="5"/>
  <c r="J46" i="4" s="1"/>
  <c r="J83" i="5"/>
  <c r="I46" i="4" s="1"/>
  <c r="I83" i="5"/>
  <c r="H46" i="4" s="1"/>
  <c r="H83" i="5"/>
  <c r="G46" i="4" s="1"/>
  <c r="G83" i="5"/>
  <c r="F46" i="4" s="1"/>
  <c r="F83" i="5"/>
  <c r="E46" i="4" s="1"/>
  <c r="E83" i="5"/>
  <c r="D46" i="4" s="1"/>
  <c r="O76" i="5"/>
  <c r="W43" i="4" s="1"/>
  <c r="N76" i="5"/>
  <c r="S43" i="4" s="1"/>
  <c r="M76" i="5"/>
  <c r="O43" i="4" s="1"/>
  <c r="L76" i="5"/>
  <c r="K76" i="5"/>
  <c r="J43" i="4" s="1"/>
  <c r="J76" i="5"/>
  <c r="I43" i="4" s="1"/>
  <c r="I76" i="5"/>
  <c r="H43" i="4" s="1"/>
  <c r="H76" i="5"/>
  <c r="G43" i="4" s="1"/>
  <c r="G76" i="5"/>
  <c r="F43" i="4" s="1"/>
  <c r="F76" i="5"/>
  <c r="E43" i="4" s="1"/>
  <c r="E76" i="5"/>
  <c r="O69" i="5"/>
  <c r="W40" i="4" s="1"/>
  <c r="N69" i="5"/>
  <c r="S40" i="4" s="1"/>
  <c r="M69" i="5"/>
  <c r="O40" i="4" s="1"/>
  <c r="L69" i="5"/>
  <c r="K69" i="5"/>
  <c r="J40" i="4" s="1"/>
  <c r="J69" i="5"/>
  <c r="I40" i="4" s="1"/>
  <c r="I69" i="5"/>
  <c r="H40" i="4" s="1"/>
  <c r="H69" i="5"/>
  <c r="G40" i="4" s="1"/>
  <c r="G69" i="5"/>
  <c r="F40" i="4" s="1"/>
  <c r="F69" i="5"/>
  <c r="E40" i="4" s="1"/>
  <c r="E69" i="5"/>
  <c r="O62" i="5"/>
  <c r="W37" i="4" s="1"/>
  <c r="N62" i="5"/>
  <c r="M62" i="5"/>
  <c r="L62" i="5"/>
  <c r="K62" i="5"/>
  <c r="J37" i="4" s="1"/>
  <c r="J62" i="5"/>
  <c r="I37" i="4" s="1"/>
  <c r="I62" i="5"/>
  <c r="H37" i="4" s="1"/>
  <c r="H62" i="5"/>
  <c r="G37" i="4" s="1"/>
  <c r="G62" i="5"/>
  <c r="F37" i="4" s="1"/>
  <c r="F62" i="5"/>
  <c r="E37" i="4" s="1"/>
  <c r="E62" i="5"/>
  <c r="O60" i="5"/>
  <c r="L60" i="5"/>
  <c r="K60" i="5"/>
  <c r="J60" i="5"/>
  <c r="I60" i="5"/>
  <c r="H60" i="5"/>
  <c r="G60" i="5"/>
  <c r="F60" i="5"/>
  <c r="E60" i="5"/>
  <c r="O59" i="5"/>
  <c r="L59" i="5"/>
  <c r="K59" i="5"/>
  <c r="J59" i="5"/>
  <c r="I59" i="5"/>
  <c r="H59" i="5"/>
  <c r="G59" i="5"/>
  <c r="F59" i="5"/>
  <c r="E59" i="5"/>
  <c r="O58" i="5"/>
  <c r="L58" i="5"/>
  <c r="K58" i="5"/>
  <c r="J58" i="5"/>
  <c r="I58" i="5"/>
  <c r="H58" i="5"/>
  <c r="G58" i="5"/>
  <c r="F58" i="5"/>
  <c r="E58" i="5"/>
  <c r="N57" i="5"/>
  <c r="D57" i="5"/>
  <c r="L57" i="5"/>
  <c r="K57" i="5"/>
  <c r="J57" i="5"/>
  <c r="I57" i="5"/>
  <c r="H57" i="5"/>
  <c r="G57" i="5"/>
  <c r="F57" i="5"/>
  <c r="E57" i="5"/>
  <c r="N56" i="5"/>
  <c r="L56" i="5"/>
  <c r="K56" i="5"/>
  <c r="J56" i="5"/>
  <c r="I56" i="5"/>
  <c r="H56" i="5"/>
  <c r="G56" i="5"/>
  <c r="F56" i="5"/>
  <c r="E56" i="5"/>
  <c r="N55" i="5"/>
  <c r="D55" i="5" s="1"/>
  <c r="L55" i="5"/>
  <c r="K55" i="5"/>
  <c r="J55" i="5"/>
  <c r="I55" i="5"/>
  <c r="H55" i="5"/>
  <c r="G55" i="5"/>
  <c r="F55" i="5"/>
  <c r="E55" i="5"/>
  <c r="O40" i="5"/>
  <c r="N40" i="5"/>
  <c r="M40" i="5"/>
  <c r="L40" i="5"/>
  <c r="K40" i="5"/>
  <c r="J40" i="5"/>
  <c r="I40" i="5"/>
  <c r="H40" i="5"/>
  <c r="G40" i="5"/>
  <c r="F40" i="5"/>
  <c r="O33" i="5"/>
  <c r="W25" i="4" s="1"/>
  <c r="N33" i="5"/>
  <c r="S25" i="4" s="1"/>
  <c r="S16" i="4" s="1"/>
  <c r="M33" i="5"/>
  <c r="D33" i="5" s="1"/>
  <c r="L33" i="5"/>
  <c r="K33" i="5"/>
  <c r="J25" i="4" s="1"/>
  <c r="J33" i="5"/>
  <c r="I25" i="4" s="1"/>
  <c r="I33" i="5"/>
  <c r="H25" i="4" s="1"/>
  <c r="H33" i="5"/>
  <c r="G25" i="4" s="1"/>
  <c r="G33" i="5"/>
  <c r="F25" i="4" s="1"/>
  <c r="F33" i="5"/>
  <c r="E25" i="4" s="1"/>
  <c r="E33" i="5"/>
  <c r="O26" i="5"/>
  <c r="N26" i="5"/>
  <c r="D26" i="5" s="1"/>
  <c r="M26" i="5"/>
  <c r="L26" i="5"/>
  <c r="K26" i="5"/>
  <c r="J26" i="5"/>
  <c r="I26" i="5"/>
  <c r="H26" i="5"/>
  <c r="G26" i="5"/>
  <c r="F26" i="5"/>
  <c r="E26" i="5"/>
  <c r="O19" i="5"/>
  <c r="N19" i="5"/>
  <c r="M19" i="5"/>
  <c r="L19" i="5"/>
  <c r="K19" i="5"/>
  <c r="J19" i="5"/>
  <c r="I19" i="5"/>
  <c r="H19" i="5"/>
  <c r="G19" i="5"/>
  <c r="F19" i="5"/>
  <c r="E19" i="5"/>
  <c r="O17" i="5"/>
  <c r="N17" i="5"/>
  <c r="N10" i="5" s="1"/>
  <c r="M17" i="5"/>
  <c r="L17" i="5"/>
  <c r="L10" i="5" s="1"/>
  <c r="K17" i="5"/>
  <c r="J17" i="5"/>
  <c r="I17" i="5"/>
  <c r="H17" i="5"/>
  <c r="H10" i="5" s="1"/>
  <c r="G17" i="5"/>
  <c r="F17" i="5"/>
  <c r="E17" i="5"/>
  <c r="O16" i="5"/>
  <c r="N16" i="5"/>
  <c r="M16" i="5"/>
  <c r="L16" i="5"/>
  <c r="K16" i="5"/>
  <c r="J16" i="5"/>
  <c r="I16" i="5"/>
  <c r="H16" i="5"/>
  <c r="G16" i="5"/>
  <c r="G9" i="5" s="1"/>
  <c r="F16" i="5"/>
  <c r="E16" i="5"/>
  <c r="O15" i="5"/>
  <c r="N15" i="5"/>
  <c r="M15" i="5"/>
  <c r="L15" i="5"/>
  <c r="K15" i="5"/>
  <c r="I15" i="5"/>
  <c r="H15" i="5"/>
  <c r="G15" i="5"/>
  <c r="F15" i="5"/>
  <c r="E15" i="5"/>
  <c r="N14" i="5"/>
  <c r="M14" i="5"/>
  <c r="D14" i="5" s="1"/>
  <c r="K14" i="5"/>
  <c r="I14" i="5"/>
  <c r="H14" i="5"/>
  <c r="G14" i="5"/>
  <c r="F14" i="5"/>
  <c r="E14" i="5"/>
  <c r="O13" i="5"/>
  <c r="N13" i="5"/>
  <c r="M13" i="5"/>
  <c r="K13" i="5"/>
  <c r="J13" i="5"/>
  <c r="I13" i="5"/>
  <c r="H13" i="5"/>
  <c r="G13" i="5"/>
  <c r="F13" i="5"/>
  <c r="E13" i="5"/>
  <c r="O12" i="5"/>
  <c r="N12" i="5"/>
  <c r="M12" i="5"/>
  <c r="L12" i="5"/>
  <c r="K12" i="5"/>
  <c r="J12" i="5"/>
  <c r="I12" i="5"/>
  <c r="H12" i="5"/>
  <c r="G12" i="5"/>
  <c r="F12" i="5"/>
  <c r="E12" i="5"/>
  <c r="N360" i="5" l="1"/>
  <c r="D360" i="5" s="1"/>
  <c r="D363" i="5"/>
  <c r="S49" i="4"/>
  <c r="D90" i="5"/>
  <c r="D56" i="5"/>
  <c r="O37" i="4"/>
  <c r="D62" i="5"/>
  <c r="N8" i="5"/>
  <c r="F8" i="5"/>
  <c r="O9" i="5"/>
  <c r="K9" i="5"/>
  <c r="E7" i="5"/>
  <c r="D353" i="5"/>
  <c r="O106" i="4"/>
  <c r="D226" i="5"/>
  <c r="O46" i="4"/>
  <c r="D83" i="5"/>
  <c r="W61" i="4"/>
  <c r="O58" i="4"/>
  <c r="D341" i="5"/>
  <c r="D149" i="4"/>
  <c r="D346" i="5"/>
  <c r="D340" i="5"/>
  <c r="D344" i="5"/>
  <c r="D339" i="5"/>
  <c r="D343" i="5"/>
  <c r="D148" i="5"/>
  <c r="D152" i="5"/>
  <c r="D155" i="5"/>
  <c r="D151" i="5"/>
  <c r="D169" i="5"/>
  <c r="D176" i="5"/>
  <c r="D150" i="5"/>
  <c r="M6" i="5"/>
  <c r="F7" i="5"/>
  <c r="M10" i="5"/>
  <c r="D37" i="4"/>
  <c r="E6" i="5"/>
  <c r="M8" i="5"/>
  <c r="N9" i="5"/>
  <c r="I147" i="5"/>
  <c r="N111" i="5"/>
  <c r="F5" i="5"/>
  <c r="J5" i="5"/>
  <c r="N5" i="5"/>
  <c r="G6" i="5"/>
  <c r="K6" i="5"/>
  <c r="I8" i="5"/>
  <c r="G10" i="5"/>
  <c r="K10" i="5"/>
  <c r="H5" i="5"/>
  <c r="L11" i="5"/>
  <c r="I6" i="5"/>
  <c r="H7" i="5"/>
  <c r="G8" i="5"/>
  <c r="K8" i="5"/>
  <c r="O8" i="5"/>
  <c r="H9" i="5"/>
  <c r="L9" i="5"/>
  <c r="E10" i="5"/>
  <c r="I10" i="5"/>
  <c r="O10" i="5"/>
  <c r="O34" i="4"/>
  <c r="L360" i="5"/>
  <c r="L7" i="5"/>
  <c r="O5" i="5"/>
  <c r="H6" i="5"/>
  <c r="L6" i="5"/>
  <c r="I7" i="5"/>
  <c r="M7" i="5"/>
  <c r="K119" i="5"/>
  <c r="J61" i="4" s="1"/>
  <c r="G5" i="5"/>
  <c r="N7" i="5"/>
  <c r="H8" i="5"/>
  <c r="L8" i="5"/>
  <c r="E9" i="5"/>
  <c r="I9" i="5"/>
  <c r="M9" i="5"/>
  <c r="F10" i="5"/>
  <c r="G147" i="5"/>
  <c r="K147" i="5"/>
  <c r="O147" i="5"/>
  <c r="H147" i="5"/>
  <c r="L147" i="5"/>
  <c r="I338" i="5"/>
  <c r="M338" i="5"/>
  <c r="F338" i="5"/>
  <c r="J338" i="5"/>
  <c r="N338" i="5"/>
  <c r="K338" i="5"/>
  <c r="E5" i="5"/>
  <c r="I5" i="5"/>
  <c r="M5" i="5"/>
  <c r="F11" i="5"/>
  <c r="F6" i="5"/>
  <c r="J11" i="5"/>
  <c r="J6" i="5"/>
  <c r="N11" i="5"/>
  <c r="G7" i="5"/>
  <c r="K7" i="5"/>
  <c r="E8" i="5"/>
  <c r="F9" i="5"/>
  <c r="F54" i="5"/>
  <c r="J54" i="5"/>
  <c r="H91" i="4"/>
  <c r="O91" i="4"/>
  <c r="M111" i="5"/>
  <c r="N119" i="5"/>
  <c r="D119" i="5" s="1"/>
  <c r="M147" i="5"/>
  <c r="G338" i="5"/>
  <c r="O338" i="5"/>
  <c r="D397" i="5"/>
  <c r="N54" i="5"/>
  <c r="D70" i="4"/>
  <c r="D96" i="4"/>
  <c r="D158" i="4"/>
  <c r="D155" i="4" s="1"/>
  <c r="D182" i="4"/>
  <c r="D179" i="4" s="1"/>
  <c r="D426" i="5"/>
  <c r="L119" i="5"/>
  <c r="L61" i="4"/>
  <c r="L58" i="4" s="1"/>
  <c r="D67" i="4"/>
  <c r="D79" i="4"/>
  <c r="E91" i="4"/>
  <c r="I91" i="4"/>
  <c r="S91" i="4"/>
  <c r="D102" i="4"/>
  <c r="D152" i="4"/>
  <c r="E360" i="5"/>
  <c r="D418" i="5"/>
  <c r="J117" i="5"/>
  <c r="J10" i="5" s="1"/>
  <c r="K54" i="5"/>
  <c r="D43" i="4"/>
  <c r="D58" i="4"/>
  <c r="K112" i="5"/>
  <c r="K111" i="5" s="1"/>
  <c r="J58" i="4" s="1"/>
  <c r="O111" i="5"/>
  <c r="W58" i="4" s="1"/>
  <c r="J115" i="5"/>
  <c r="M61" i="4"/>
  <c r="M58" i="4" s="1"/>
  <c r="M7" i="4" s="1"/>
  <c r="D64" i="4"/>
  <c r="D76" i="4"/>
  <c r="D88" i="4"/>
  <c r="E183" i="5"/>
  <c r="F91" i="4"/>
  <c r="J91" i="4"/>
  <c r="W91" i="4"/>
  <c r="D100" i="4"/>
  <c r="D108" i="4"/>
  <c r="D411" i="5"/>
  <c r="D61" i="4"/>
  <c r="D104" i="4"/>
  <c r="E338" i="5"/>
  <c r="G54" i="5"/>
  <c r="H11" i="5"/>
  <c r="E11" i="5"/>
  <c r="I11" i="5"/>
  <c r="D25" i="4"/>
  <c r="H54" i="5"/>
  <c r="E54" i="5"/>
  <c r="I54" i="5"/>
  <c r="M54" i="5"/>
  <c r="D40" i="4"/>
  <c r="D52" i="4"/>
  <c r="L112" i="5"/>
  <c r="L111" i="5" s="1"/>
  <c r="J116" i="5"/>
  <c r="O119" i="5"/>
  <c r="J122" i="5"/>
  <c r="I64" i="4"/>
  <c r="E147" i="5"/>
  <c r="J147" i="5"/>
  <c r="D84" i="4"/>
  <c r="G91" i="4"/>
  <c r="D98" i="4"/>
  <c r="D106" i="4"/>
  <c r="H338" i="5"/>
  <c r="D404" i="5"/>
  <c r="L338" i="5"/>
  <c r="L54" i="5"/>
  <c r="G11" i="5"/>
  <c r="F147" i="5"/>
  <c r="N147" i="5"/>
  <c r="G183" i="5"/>
  <c r="K11" i="5"/>
  <c r="O11" i="5"/>
  <c r="S58" i="4" l="1"/>
  <c r="D111" i="5"/>
  <c r="D54" i="5"/>
  <c r="D11" i="5"/>
  <c r="D338" i="5"/>
  <c r="D147" i="5"/>
  <c r="D10" i="5"/>
  <c r="F4" i="5"/>
  <c r="E4" i="5"/>
  <c r="G4" i="5"/>
  <c r="H4" i="5"/>
  <c r="I4" i="5"/>
  <c r="M4" i="5"/>
  <c r="N4" i="5"/>
  <c r="D34" i="4"/>
  <c r="K58" i="4"/>
  <c r="L7" i="4"/>
  <c r="L5" i="5"/>
  <c r="L4" i="5" s="1"/>
  <c r="J9" i="5"/>
  <c r="D9" i="5" s="1"/>
  <c r="J8" i="5"/>
  <c r="D8" i="5" s="1"/>
  <c r="K5" i="5"/>
  <c r="K4" i="5" s="1"/>
  <c r="D91" i="4"/>
  <c r="J114" i="5"/>
  <c r="J7" i="5" s="1"/>
  <c r="D7" i="5" s="1"/>
  <c r="K61" i="4"/>
  <c r="J119" i="5"/>
  <c r="D5" i="5" l="1"/>
  <c r="J4" i="5"/>
  <c r="I61" i="4"/>
  <c r="J111" i="5"/>
  <c r="H155" i="4"/>
  <c r="W155" i="4"/>
  <c r="S155" i="4"/>
  <c r="J155" i="4"/>
  <c r="I155" i="4"/>
  <c r="G155" i="4"/>
  <c r="F155" i="4"/>
  <c r="E155" i="4"/>
  <c r="G146" i="4"/>
  <c r="O146" i="4"/>
  <c r="H146" i="4"/>
  <c r="D146" i="4"/>
  <c r="J110" i="4"/>
  <c r="I110" i="4"/>
  <c r="J95" i="4"/>
  <c r="H95" i="4"/>
  <c r="G95" i="4"/>
  <c r="F95" i="4"/>
  <c r="E95" i="4"/>
  <c r="D95" i="4"/>
  <c r="H94" i="4"/>
  <c r="G94" i="4"/>
  <c r="F94" i="4"/>
  <c r="E94" i="4"/>
  <c r="D94" i="4"/>
  <c r="W93" i="4"/>
  <c r="S93" i="4"/>
  <c r="O93" i="4"/>
  <c r="J93" i="4"/>
  <c r="I93" i="4"/>
  <c r="H93" i="4"/>
  <c r="G93" i="4"/>
  <c r="F93" i="4"/>
  <c r="E93" i="4"/>
  <c r="D93" i="4"/>
  <c r="J22" i="4"/>
  <c r="I22" i="4"/>
  <c r="H22" i="4"/>
  <c r="G22" i="4"/>
  <c r="F22" i="4"/>
  <c r="E22" i="4"/>
  <c r="D22" i="4"/>
  <c r="W19" i="4"/>
  <c r="S19" i="4"/>
  <c r="O19" i="4"/>
  <c r="J19" i="4"/>
  <c r="I19" i="4"/>
  <c r="H19" i="4"/>
  <c r="G19" i="4"/>
  <c r="F19" i="4"/>
  <c r="E19" i="4"/>
  <c r="D19" i="4"/>
  <c r="D16" i="4" l="1"/>
  <c r="H16" i="4"/>
  <c r="W16" i="4"/>
  <c r="E16" i="4"/>
  <c r="F16" i="4"/>
  <c r="J16" i="4"/>
  <c r="G16" i="4"/>
  <c r="O16" i="4"/>
  <c r="I58" i="4"/>
  <c r="F146" i="4"/>
  <c r="K34" i="4"/>
  <c r="W73" i="4"/>
  <c r="W146" i="4"/>
  <c r="O95" i="4"/>
  <c r="I95" i="4"/>
  <c r="G34" i="4"/>
  <c r="S95" i="4"/>
  <c r="W95" i="4"/>
  <c r="J146" i="4"/>
  <c r="G73" i="4"/>
  <c r="I94" i="4"/>
  <c r="J94" i="4"/>
  <c r="W94" i="4"/>
  <c r="K146" i="4"/>
  <c r="O73" i="4"/>
  <c r="J73" i="4"/>
  <c r="S94" i="4"/>
  <c r="O94" i="4"/>
  <c r="E146" i="4"/>
  <c r="I146" i="4"/>
  <c r="S146" i="4"/>
  <c r="E73" i="4"/>
  <c r="I73" i="4"/>
  <c r="F73" i="4"/>
  <c r="K73" i="4"/>
  <c r="D73" i="4"/>
  <c r="H34" i="4"/>
  <c r="E34" i="4"/>
  <c r="I34" i="4"/>
  <c r="F34" i="4"/>
  <c r="J34" i="4"/>
  <c r="O7" i="4" l="1"/>
  <c r="D7" i="4"/>
  <c r="K7" i="4"/>
  <c r="W7" i="4"/>
  <c r="I7" i="4"/>
  <c r="E7" i="4"/>
  <c r="F7" i="4"/>
  <c r="G7" i="4"/>
  <c r="J7" i="4"/>
  <c r="S7" i="4"/>
  <c r="H7" i="4"/>
</calcChain>
</file>

<file path=xl/sharedStrings.xml><?xml version="1.0" encoding="utf-8"?>
<sst xmlns="http://schemas.openxmlformats.org/spreadsheetml/2006/main" count="1875" uniqueCount="546">
  <si>
    <t>Сведения о показателях (индикаторах) муниципальной программы Рамонского муниципального района Воронежской области</t>
  </si>
  <si>
    <t>№ п/п</t>
  </si>
  <si>
    <t>Наименование показателя (индикатора)</t>
  </si>
  <si>
    <t>Пункт Федерального плана статистических работ</t>
  </si>
  <si>
    <t>Ед. Изм.</t>
  </si>
  <si>
    <r>
      <t>МУНИЦИПАЛЬНАЯ ПРОГРАММА "</t>
    </r>
    <r>
      <rPr>
        <b/>
        <sz val="12"/>
        <color theme="1"/>
        <rFont val="Times New Roman"/>
        <family val="1"/>
        <charset val="204"/>
      </rPr>
      <t>Создание благоприятных условий для населения Рамонского муниципального района Воронежской области"</t>
    </r>
  </si>
  <si>
    <t>Целевые индикаторы и показатели программы</t>
  </si>
  <si>
    <t>Среднегодовая численность постоянного населения</t>
  </si>
  <si>
    <t>тыс.чел.</t>
  </si>
  <si>
    <t>Среднемесячная номинальная начисленная заработная плата работников крупных и средних предприятий и некоммерческих организаций</t>
  </si>
  <si>
    <t>рублей</t>
  </si>
  <si>
    <t>Доля населения, получившего жилые помещения и улучшившего жилищные условия в отчетном году, в общей численности населения, стоящего на учете в качестве нуждающегося в жилых помещениях</t>
  </si>
  <si>
    <t>%</t>
  </si>
  <si>
    <r>
      <t xml:space="preserve">ПОДПРОГРАММА 1 </t>
    </r>
    <r>
      <rPr>
        <b/>
        <sz val="12"/>
        <color theme="1"/>
        <rFont val="Times New Roman"/>
        <family val="1"/>
        <charset val="204"/>
      </rPr>
      <t>"Развитие и поддержка малого и среднего предпринимательства в Рамонском муниципальном районе Воронежской области"</t>
    </r>
  </si>
  <si>
    <t>Целевые индикаторы и показатели подпрограммы</t>
  </si>
  <si>
    <t>1.1</t>
  </si>
  <si>
    <t xml:space="preserve">Число субъектов малого и среднего предпринимательства в расчете на 10 тыс. человек населения </t>
  </si>
  <si>
    <t>ед.</t>
  </si>
  <si>
    <t>1.2</t>
  </si>
  <si>
    <t>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t>
  </si>
  <si>
    <t xml:space="preserve">% </t>
  </si>
  <si>
    <r>
      <t xml:space="preserve">ПОДПРОГРАММА 2 </t>
    </r>
    <r>
      <rPr>
        <b/>
        <sz val="12"/>
        <color theme="1"/>
        <rFont val="Times New Roman"/>
        <family val="1"/>
        <charset val="204"/>
      </rPr>
      <t>"Обеспечение доступным и комфортным жильем и коммунальными услугами населения Рамонского муниципального района Воронежской области"</t>
    </r>
  </si>
  <si>
    <t>2.1</t>
  </si>
  <si>
    <t>Количество молодых семей, улучшивших жилищные условия с помощью государственной поддержки.</t>
  </si>
  <si>
    <t>человек</t>
  </si>
  <si>
    <r>
      <t xml:space="preserve">ПОДПРОГРАММА 3 </t>
    </r>
    <r>
      <rPr>
        <b/>
        <sz val="12"/>
        <color theme="1"/>
        <rFont val="Times New Roman"/>
        <family val="1"/>
        <charset val="204"/>
      </rPr>
      <t>«Охрана окружающей среды»</t>
    </r>
  </si>
  <si>
    <t>3.1</t>
  </si>
  <si>
    <t>Удельный вес объектов размещения отходов,  соответствующих нормативным требованиям;</t>
  </si>
  <si>
    <t>3.2</t>
  </si>
  <si>
    <t>Удельный вес доли вторичных ресурсов, извлекаемых из  отходов  производства  и  потребления;</t>
  </si>
  <si>
    <t>3.3</t>
  </si>
  <si>
    <t>Количество законсервированных санкционированных свалок;</t>
  </si>
  <si>
    <t>3.4</t>
  </si>
  <si>
    <t>Количество ликвидированных санкционированных и несанкционированных  свалок.</t>
  </si>
  <si>
    <r>
      <t xml:space="preserve">ПОДПРОГРАММА 4 </t>
    </r>
    <r>
      <rPr>
        <b/>
        <sz val="12"/>
        <color theme="1"/>
        <rFont val="Times New Roman"/>
        <family val="1"/>
        <charset val="204"/>
      </rPr>
      <t>"Энергосбережение на территории в Рамонском муниципальном районе Воронежской области"</t>
    </r>
  </si>
  <si>
    <t>4.1</t>
  </si>
  <si>
    <t>Удельная величина потребления энергетических ресурсов в многоквартирном доме</t>
  </si>
  <si>
    <t>4.1.2</t>
  </si>
  <si>
    <t>Удельная величина потребления электрической энергии в МКД на одного проживающего</t>
  </si>
  <si>
    <t>кВт.ч</t>
  </si>
  <si>
    <t>4.1.3</t>
  </si>
  <si>
    <t>Удельная величина потребления тепловой энергии МКД на 1 кв.м. общей площади</t>
  </si>
  <si>
    <t>Гкал</t>
  </si>
  <si>
    <t>4.1.4</t>
  </si>
  <si>
    <t>Удельная величина потребления горячей воды в МКД на одного проживающего</t>
  </si>
  <si>
    <t>м3</t>
  </si>
  <si>
    <t>4.1.5</t>
  </si>
  <si>
    <t>Удельная величина потребления холодной воды в МКД на одного проживающего</t>
  </si>
  <si>
    <t>4.1.6</t>
  </si>
  <si>
    <t>Удельная величина потребления природного газа в МКД на одного проживающего</t>
  </si>
  <si>
    <t>4.2</t>
  </si>
  <si>
    <t>Удельная величина потребления энергетических ресурсов муниципальными бюджетными учреждениями</t>
  </si>
  <si>
    <t>4.2.1</t>
  </si>
  <si>
    <t>Удельная величина потребления электрической энергии муниципальными бюджетными учреждениями на 1 человека населения</t>
  </si>
  <si>
    <t>4.2.2</t>
  </si>
  <si>
    <t>Удельная величина потребления тепловой энергии муниципальными бюджетными учреждениями на 1 кв. м. общей площади</t>
  </si>
  <si>
    <t>4.2.3</t>
  </si>
  <si>
    <t>Удельная величина потребления горячей воды муниципальными бюджетными учреждениями на 1 человека населения</t>
  </si>
  <si>
    <t>4.2.4</t>
  </si>
  <si>
    <t>Удельная величина потребления холодной воды муниципальными бюджетными учреждениями на 1 человека населения</t>
  </si>
  <si>
    <t>4.2.5</t>
  </si>
  <si>
    <t>Удельная величина потребления природного газа муниципальными бюджетными учреждениями на 1 человека населения</t>
  </si>
  <si>
    <r>
      <t>ПОДПРОГРАММА 6 "</t>
    </r>
    <r>
      <rPr>
        <b/>
        <sz val="12"/>
        <color theme="1"/>
        <rFont val="Times New Roman"/>
        <family val="1"/>
        <charset val="204"/>
      </rPr>
      <t>Профилактика правонарушений в Рамонском муниципальном районе Воронежской области"</t>
    </r>
  </si>
  <si>
    <t>6.1</t>
  </si>
  <si>
    <t>Снижение роста числа совершенных правонарушений и преступлений</t>
  </si>
  <si>
    <t>6.2</t>
  </si>
  <si>
    <t>Доля подростков и молодежи, вовлеченных в профилактические мероприятия,реализуемых в рамках подпрограммы, в общей численности указанной категории</t>
  </si>
  <si>
    <t>6.3</t>
  </si>
  <si>
    <t>Доля населения муниципального района, охваченного мероприятиями правоохранительной направленности, реализуемых в рамках подпрограммы</t>
  </si>
  <si>
    <r>
      <t>ПОДПРОГРАММА 8 "</t>
    </r>
    <r>
      <rPr>
        <b/>
        <sz val="12"/>
        <color theme="1"/>
        <rFont val="Times New Roman"/>
        <family val="1"/>
        <charset val="204"/>
      </rPr>
      <t>Защита населения на территории Рамонского муниципального района Воронежской области от чрезвычайных ситуаций, пожарной безопасности и безопасности людей на водных объектах"</t>
    </r>
  </si>
  <si>
    <t>8.1</t>
  </si>
  <si>
    <t>Сокращение времени доведения  сигналов о возникновении или угрозе возникновения ЧС до органов управления и населения</t>
  </si>
  <si>
    <t>мин.</t>
  </si>
  <si>
    <t>до 1 час.</t>
  </si>
  <si>
    <t>8.2</t>
  </si>
  <si>
    <t xml:space="preserve">Увеличение  охвата  доведения сигналов  оповещения по нормативам оповещения </t>
  </si>
  <si>
    <t>17, 900</t>
  </si>
  <si>
    <t>24, 30</t>
  </si>
  <si>
    <t>26, 00</t>
  </si>
  <si>
    <t>31, 20</t>
  </si>
  <si>
    <t>8.3</t>
  </si>
  <si>
    <t>Обеспечение вызова экстренных оперативных служб по единому номеру «112» на базе ЕДДС Рамонского муниципального района.</t>
  </si>
  <si>
    <r>
      <t>ПОДПРОГРАММА 9</t>
    </r>
    <r>
      <rPr>
        <b/>
        <sz val="12"/>
        <color theme="1"/>
        <rFont val="Times New Roman"/>
        <family val="1"/>
        <charset val="204"/>
      </rPr>
      <t xml:space="preserve"> «Обеспечение пассажирских перевозок по социально значимым внутримуниципальным маршрутам»</t>
    </r>
  </si>
  <si>
    <t>9.1</t>
  </si>
  <si>
    <t>Регулярность движения автобусов на закрепленных за организациями пассажирского автомобильного транспорта социально значимых внутримуниципальных маршрутах</t>
  </si>
  <si>
    <t>-</t>
  </si>
  <si>
    <r>
      <t>ПОДПРОГРАММА 10 "</t>
    </r>
    <r>
      <rPr>
        <b/>
        <sz val="12"/>
        <color theme="1"/>
        <rFont val="Times New Roman"/>
        <family val="1"/>
        <charset val="204"/>
      </rPr>
      <t>Комплексные меры противодействия злоупотреблению наркотиками и их незаконному обороту"</t>
    </r>
  </si>
  <si>
    <t>10.1</t>
  </si>
  <si>
    <t>10.2</t>
  </si>
  <si>
    <t>Увеличение доли  граждан,   прошедших    обследование с   использованием  иммунохроматографических  тестов по  направлению   органов   госнаркоконтроля   и  призывных комиссий</t>
  </si>
  <si>
    <t>10.3</t>
  </si>
  <si>
    <t>Увеличение количества клубных формирований для  детей и подростков</t>
  </si>
  <si>
    <r>
      <t xml:space="preserve">ПОДПРОГРАММА </t>
    </r>
    <r>
      <rPr>
        <b/>
        <sz val="12"/>
        <color theme="1"/>
        <rFont val="Times New Roman"/>
        <family val="1"/>
        <charset val="204"/>
      </rPr>
      <t>11 «Формирование благоприятной инвестиционной среды»</t>
    </r>
  </si>
  <si>
    <t>11.1</t>
  </si>
  <si>
    <t>Объем инвестиций в основной капитал (за исключением бюджетных средств) в расчете на 1 жителя</t>
  </si>
  <si>
    <t>Единица измерения</t>
  </si>
  <si>
    <t>Перечень основных мероприятий подпрограмм и мероприятий, реализуемых в рамках муниципальной программы</t>
  </si>
  <si>
    <t>Статус</t>
  </si>
  <si>
    <t>Наименование основного мероприятия</t>
  </si>
  <si>
    <t>Наименование мероприятия/содержание основного мероприятия</t>
  </si>
  <si>
    <t>Срок реализации</t>
  </si>
  <si>
    <t>Исполнитель</t>
  </si>
  <si>
    <t>Ожидаемый результат реализации основного мероприятия</t>
  </si>
  <si>
    <t>Методика расчета показателей(индикаторов) муниципальной программы Рамонского муниципального района</t>
  </si>
  <si>
    <r>
      <t>МУНИЦИПАЛЬНАЯ  ПРОГРАММА «</t>
    </r>
    <r>
      <rPr>
        <b/>
        <sz val="10"/>
        <color theme="1"/>
        <rFont val="Times New Roman"/>
        <family val="1"/>
        <charset val="204"/>
      </rPr>
      <t>Создание благоприятных условий для населения Рамонского муниципального района Воронежской области»</t>
    </r>
  </si>
  <si>
    <t>ПОДПРОГРАММА 1 "Развитие и поддержка малого и среднего предпринимательства в Рамонском муниципальном районе Воронежской области"</t>
  </si>
  <si>
    <t>ПОДПРОГРАММА 2 "Обеспечение доступным и комфортным жильем и коммунальными услугами населения Рамонского муниципального района Воронежской области"</t>
  </si>
  <si>
    <t>ПОДПРОГРАММА 3 «Охрана окружающей среды»</t>
  </si>
  <si>
    <t xml:space="preserve"> млн. руб.</t>
  </si>
  <si>
    <t xml:space="preserve"> %</t>
  </si>
  <si>
    <t>Уровень регистрируемой безработицы в среднем за год</t>
  </si>
  <si>
    <t>Объем отгруженных товаров собственного производства, выполненных работ и услуг собственными силами в промышленном производстве</t>
  </si>
  <si>
    <t>1.3</t>
  </si>
  <si>
    <t>1.4</t>
  </si>
  <si>
    <t>Рост оборота розничной торговли на ярмарках</t>
  </si>
  <si>
    <t>Оборот малых и средних предприятий</t>
  </si>
  <si>
    <t>млн. руб.</t>
  </si>
  <si>
    <r>
      <rPr>
        <sz val="11"/>
        <color theme="1"/>
        <rFont val="Calibri"/>
        <family val="2"/>
        <charset val="204"/>
        <scheme val="minor"/>
      </rPr>
      <t>млн. руб.</t>
    </r>
  </si>
  <si>
    <t>ПОДПРОГРАММА 4 "Энергосбережение на территории в Рамонском муниципальном районе Воронежской области"</t>
  </si>
  <si>
    <t>ПОДПРОГРАММА 6 "Профилактика правонарушений в Рамонском муниципальном районе Воронежской области"</t>
  </si>
  <si>
    <t>ПОДПРОГРАММА 8 "Защита населения на территории Рамонского муниципального района Воронежской области от чрезвычайных ситуаций, пожарной безопасности и безопасности людей на водных объектах"</t>
  </si>
  <si>
    <t>ПОДПРОГРАММА 9 «Обеспечение пассажирских перевозок по социально значимым внутримуниципальным маршрутам»</t>
  </si>
  <si>
    <t>ПОДПРОГРАММА 10 "Комплексные меры противодействия злоупотреблению наркотиками и их незаконному обороту"</t>
  </si>
  <si>
    <t>ПОДПРОГРАММА 11 «Формирование благоприятной инвестиционной среды»</t>
  </si>
  <si>
    <t>Наименование муниципальной программы, подпрограммы, основного мероприятия</t>
  </si>
  <si>
    <t>Наименование ответственного исполнителя, исполнителя - главного распорядителя средств местного бюджета (далее - ГРБС)</t>
  </si>
  <si>
    <t>(второй год реализации)</t>
  </si>
  <si>
    <t xml:space="preserve">(третий год реализации) </t>
  </si>
  <si>
    <t xml:space="preserve">(четвертый год реализации) </t>
  </si>
  <si>
    <t xml:space="preserve">(пятый год реализации) </t>
  </si>
  <si>
    <t xml:space="preserve">(шестой год реализации) </t>
  </si>
  <si>
    <t>(седьмой год реализации)</t>
  </si>
  <si>
    <t>(одиннадцатый год реализации)</t>
  </si>
  <si>
    <t>МУНИЦИПАЛЬНАЯ ПРОГРАММА</t>
  </si>
  <si>
    <t>"Создание благоприятных условий для населения Рамонского муниципального района Воронежской области"</t>
  </si>
  <si>
    <t>всего</t>
  </si>
  <si>
    <t>в том числе по ГРБС:</t>
  </si>
  <si>
    <t>исполнитель- отдел имущественных и земельных отношений администрации Рамонского муниципального района Воронежской области</t>
  </si>
  <si>
    <t>исполнитель- отдел по образованию, спорту и молодежной политике администрации Рамонского муниципального района Воронежской области</t>
  </si>
  <si>
    <t>исполнитель - отдел по культуре  администрации Рамонского муниципального района Воронежской области</t>
  </si>
  <si>
    <t>исполнитель - отдел   градостроительной деятельности администрации Рамонского муниципального района Воронежской области</t>
  </si>
  <si>
    <t xml:space="preserve">исполнитель -сектор ГО и ЧС администрации муниципального района  </t>
  </si>
  <si>
    <t>ПОДПРОГРАММА 1</t>
  </si>
  <si>
    <t>"Развитие и поддержка малого и среднего предпринимательства в Рамонском муниципальном районе Воронежской области"</t>
  </si>
  <si>
    <t xml:space="preserve">Основное мероприятие 1.1 </t>
  </si>
  <si>
    <t>Информационная и консультационная поддержка субъектов малого и среднего предпринимательства.</t>
  </si>
  <si>
    <t xml:space="preserve">Основное мероприятие 1.2 </t>
  </si>
  <si>
    <t>Развитие инфраструктуры поддержки предпринимательства.</t>
  </si>
  <si>
    <t>Основное мероприятие 1.3</t>
  </si>
  <si>
    <t>Финансовая поддержка субъектов малого и среднего предпринимательства.</t>
  </si>
  <si>
    <t>Основное мероприятие 1.4</t>
  </si>
  <si>
    <t>Поддержка и развитие молодежного предпринимательства.</t>
  </si>
  <si>
    <t xml:space="preserve">ПОДПРОГРАММА 2 </t>
  </si>
  <si>
    <t>"Обеспечение доступным и комфортным жильем и коммунальными услугами населения Рамонского муниципального района Воронежской области"</t>
  </si>
  <si>
    <t>исполнитель- отдел градостроительной деятельности администрации Рамонского муниципального района Воронежской области</t>
  </si>
  <si>
    <t xml:space="preserve">Основное мероприятие 2.1 </t>
  </si>
  <si>
    <t>Обеспечение жильем  молодых семей</t>
  </si>
  <si>
    <t>Основное мероприятие 2.2</t>
  </si>
  <si>
    <t>Инфраструктурное обеспечение земельных  участков, предназначенных для комплексной застройки малоэтажного жилья и жилья эконом класса</t>
  </si>
  <si>
    <t>Основное мероприятие 2.3</t>
  </si>
  <si>
    <t>Газификация Рамонского муниципального района Воронежской области</t>
  </si>
  <si>
    <t>Основное мероприятие 2.4</t>
  </si>
  <si>
    <t>Реформирование и модернизация ЖКХ</t>
  </si>
  <si>
    <t>Основное мероприятие 2.5</t>
  </si>
  <si>
    <t>Градостроительное проектирование</t>
  </si>
  <si>
    <t>Основное мероприятие 2.6</t>
  </si>
  <si>
    <t xml:space="preserve">Проведение районного конкурса "Самое благоустроенное поселение" </t>
  </si>
  <si>
    <t>ПОДПРОГРАММА 3</t>
  </si>
  <si>
    <t>"Охрана окружающей среды"</t>
  </si>
  <si>
    <t>…..</t>
  </si>
  <si>
    <t>Основное мероприятие 3.1</t>
  </si>
  <si>
    <t>"Развитие системы обращения с отходами производства и потребления (ТКО) на территории муниципального района"</t>
  </si>
  <si>
    <t xml:space="preserve"> мероприятие 3.1.1</t>
  </si>
  <si>
    <t xml:space="preserve"> мероприятие 3.1.2</t>
  </si>
  <si>
    <t>Расходы на мероприятия в области обращения с отходами (Закупка товаров, работ и услуг для государственных(муниципальных) нужд</t>
  </si>
  <si>
    <t>Основное мероприятие 3.2</t>
  </si>
  <si>
    <t>Повышение эффективности экологического мониторинга, повышение уровня экологического образования, информационное обеспечение</t>
  </si>
  <si>
    <t>ПОДПРОГРАММА 4</t>
  </si>
  <si>
    <t>"Энергосбережение на территории Рамонского муниципального района Воронежской области"</t>
  </si>
  <si>
    <t>Основное мероприятие 4.1</t>
  </si>
  <si>
    <t>Проведение энергетических обследований зданий с предоставлением энергетического паспорта.</t>
  </si>
  <si>
    <t xml:space="preserve">Основное мероприятие 4.2 </t>
  </si>
  <si>
    <t>Текущий ремонт систем теплоснабжения, водопровода и канализации</t>
  </si>
  <si>
    <t>Основное мероприятие 4.3</t>
  </si>
  <si>
    <t>Замена/установка современных окон с многокамерными стеклопакетами, входных групп</t>
  </si>
  <si>
    <t>Основное мероприятие 4.4</t>
  </si>
  <si>
    <t>Установка и ввод в эксплуатацию ПУ на энергоресурсы.</t>
  </si>
  <si>
    <t>ПОДПРОГРАММА 6</t>
  </si>
  <si>
    <t>"Профилактика правонарушений в Рамонском муниципальном районе Воронежской области"</t>
  </si>
  <si>
    <t>Администрация муниципального района</t>
  </si>
  <si>
    <t>Отдел по  образованию, спорту и молодежной политике</t>
  </si>
  <si>
    <t>Отдел по культуре</t>
  </si>
  <si>
    <t xml:space="preserve">Основное мероприятие 6.1 </t>
  </si>
  <si>
    <t xml:space="preserve">Профилактика асоциального поведения граждан в рамках осуществления общественно- массовой и культурно-просветительской деятельности учреждений культуры </t>
  </si>
  <si>
    <t>Всего</t>
  </si>
  <si>
    <t xml:space="preserve">Основное мероприятие 6.2 </t>
  </si>
  <si>
    <t xml:space="preserve">Профилактика и предупреждение детского дорожно-транспортного травматизма </t>
  </si>
  <si>
    <t xml:space="preserve">Основное мероприятие 6.3 </t>
  </si>
  <si>
    <t>Проведение рейдов с целью посещения и выявления семей социального риска и несовершеннолетних, ведущих асоциальный образ жизни</t>
  </si>
  <si>
    <t xml:space="preserve">Основное мероприятие 6.4 </t>
  </si>
  <si>
    <t xml:space="preserve">Проведение межведомственной комплексной профилактической акции «Без наркотиков» на базе образовательных организаций района и летних оздоровительных лагерей </t>
  </si>
  <si>
    <t xml:space="preserve">Основное мероприятие 6.5 </t>
  </si>
  <si>
    <t>Обеспечение участия подростков, состоящих на учете в органах и учреждениях системы профилактики безнадзорности и правонарушений несовершеннолетних, в работе областного специализированного лагеря</t>
  </si>
  <si>
    <t xml:space="preserve">Основное мероприятие 6.6 </t>
  </si>
  <si>
    <t>Изготовление и распространение печатной продукции, направленной на профилактику асоциального поведения несовершеннолетних и пропаганду здорового образа жизни</t>
  </si>
  <si>
    <t xml:space="preserve">Основное мероприятие 6.7 </t>
  </si>
  <si>
    <t>Производство и размещение в общественных местах наружной рекламы по проблемам асоциального поведения граждан, пропаганде здорового образа жизни</t>
  </si>
  <si>
    <t>Основное мероприятие 6.8</t>
  </si>
  <si>
    <t>Оказание содействия администрациям поселений муниципального района в организации предоставления и оборудования помещений для размещения участковых уполномоченных полиции на административных участках</t>
  </si>
  <si>
    <t>Основное мероприятие 6.9</t>
  </si>
  <si>
    <t>Оказание содействия администрациям поселений муниципального района в организации создания и функционирования добровольных народных дружин</t>
  </si>
  <si>
    <t>Основное мероприятие 6.10</t>
  </si>
  <si>
    <t>Оказание содействия администрациям поселений муниципального района в вопросах организации системы видеонаблюдения в целях профилактики и раскрытия правонарушений и преступлений на территориях поселений</t>
  </si>
  <si>
    <t>Основное мероприятие 6.11</t>
  </si>
  <si>
    <t>Проведение комплексных мероприятий по укреплению взаимодействия между органами местного самоуправления, правоохранительными органами, общественными объединениями, религиозными конфессиями, национальными объединениями по противодействию идеологии национального, расового, религиозного экстремизма и ксенофобии</t>
  </si>
  <si>
    <t>Основное мероприятие 6.12</t>
  </si>
  <si>
    <t>Размещение в средствах массовой информации публикаций, направленных на предупреждение правонарушений и преступлений</t>
  </si>
  <si>
    <t>Основное мероприятие 6.13</t>
  </si>
  <si>
    <t>Организация содействия по вопросам трудоустройства лиц, освободившихся из мест лишения свободы, осужденных к наказаниям и мерам уголовно-правового характера, не связанных с лишением свободы</t>
  </si>
  <si>
    <t>Основное мероприятие 6.14</t>
  </si>
  <si>
    <t>Организация и участие в проведении, в соответствии с законодательством РФ, межведомственных мероприятий по выявлению нелегальных производителей, подпольных цехов, фактов кустарного производства алкогольной продукции, незаконного хранения и реализации спирта, спиртосодержащей продукции</t>
  </si>
  <si>
    <t>Основное мероприятие 6.15</t>
  </si>
  <si>
    <t>Организация и проведение профилактических мероприятий в среде национальных диаспор и трудовых мигрантов по недопущению их использования в межнациональных конфликтах, предупреждение возникновения конфликтных ситуаций, основанных на разнице в национальных обычаях и жизненных укладах</t>
  </si>
  <si>
    <t>Основное мероприятие 6.16</t>
  </si>
  <si>
    <t>Организация постоянно-действующих семинаров по повышению эффективности работы по предупреждению правонарушений среди обучающихся в образовательных организациях с привлечением работников правоохранительных органов</t>
  </si>
  <si>
    <t>Основное мероприятие 6.17</t>
  </si>
  <si>
    <t>Разработка цикла тренингов и программ по профилактике правонарушений, пропаганде здорового образа жизни среди несовершеннолетних</t>
  </si>
  <si>
    <t>Основное мероприятие 6.18</t>
  </si>
  <si>
    <t>Проведение ежегодных конкурсов на лучшую антирекламу алкогольных, табачных изделий и наркотических средств</t>
  </si>
  <si>
    <t>Основное мероприятие 6.19</t>
  </si>
  <si>
    <t>Привлечение в коллективы художественной самодеятельности и клубы по интересам детей из числа неблагополучных семей и группы риска</t>
  </si>
  <si>
    <t>Основное мероприятие 6.20</t>
  </si>
  <si>
    <t>Проведение родительских лекториев по вопросам защиты детей от жестокого обращения и насилия в семье, воздействия на детей вредоносной информации, поступающей через сеть Интернет</t>
  </si>
  <si>
    <t>Основное мероприятие 6.21</t>
  </si>
  <si>
    <t>Проведение рейдов в местах массового отдыха молодежи, во время проведения культурно-массовых мероприятий</t>
  </si>
  <si>
    <t>ПОДПРОГРАММА 8</t>
  </si>
  <si>
    <t>"Защита населения и территории Рамонского муниципального района Воронежской области от чрезвычайных ситуаций, пожарной безопасности и безопасности людей на водных объектах"</t>
  </si>
  <si>
    <t xml:space="preserve">Основное мероприятие 8.1 </t>
  </si>
  <si>
    <t>Развитие и модернизация системы защиты населения от угроз чрезвычайных ситуаций и пожаров:</t>
  </si>
  <si>
    <t xml:space="preserve">Основное мероприятие 8.2 </t>
  </si>
  <si>
    <t>Создание системы обеспечения вызова экстренных оперативных служб по единому номеру «112» на базе Единой дежурно-диспетчерской службы муниципального района</t>
  </si>
  <si>
    <t>ПОДПРОГРАММА 9</t>
  </si>
  <si>
    <t>"Обеспечение пассажирских перевозок по социально значимым внутримуниципальным маршрутам"</t>
  </si>
  <si>
    <t>Основное мероприятие 9.1</t>
  </si>
  <si>
    <t xml:space="preserve">Обеспечение экономической устойчивости транспортных предприятий автомобильного транспорта </t>
  </si>
  <si>
    <t>ПОДПРОГРАММА 10</t>
  </si>
  <si>
    <t>"Комплексные меры противодействия злоупотреблению наркотиками и их незаконному обороту"</t>
  </si>
  <si>
    <t xml:space="preserve">Основное мероприятие 10.1 </t>
  </si>
  <si>
    <t>Организационные мероприятия</t>
  </si>
  <si>
    <t xml:space="preserve">Основное мероприятие 10.2 </t>
  </si>
  <si>
    <t>Социологические исследования.</t>
  </si>
  <si>
    <t>Основное мероприятие 10.3</t>
  </si>
  <si>
    <t>Воспитательно-педагогическая работа с несовершеннолетними в учебных заведениях.</t>
  </si>
  <si>
    <t>Основное мероприятие 10.4</t>
  </si>
  <si>
    <t>Социальная защита несовершеннолетних.</t>
  </si>
  <si>
    <t>Основное мероприятие 10.5</t>
  </si>
  <si>
    <t>Культурно-массовая работа</t>
  </si>
  <si>
    <t>ПОДПРОГРАММА 11</t>
  </si>
  <si>
    <t>"Формирование благоприятной инвестиционной среды"</t>
  </si>
  <si>
    <t xml:space="preserve">Основное мероприятие 11.1 </t>
  </si>
  <si>
    <t>Повышение инвестиционной привлекательности Рамонского муниципального района Воронежской области</t>
  </si>
  <si>
    <t>МУНИЦИПАЛЬНАЯ  ПРОГРАММА «Создание благоприятных условий для населения Рамонского муниципального района Воронежской области»</t>
  </si>
  <si>
    <t>мероприятие 3.1.1</t>
  </si>
  <si>
    <t>мероприятие 3.1.2</t>
  </si>
  <si>
    <t>Показатель (индикатор) предусмотрен &lt;4&gt;</t>
  </si>
  <si>
    <t>Планом мероприятий по реализации Стратегии социально-экономического развития Рамонского муниципального района период до 2035 года &lt;2&gt;</t>
  </si>
  <si>
    <t>Перечнем показателей  эффективности  деятельности органов местного самоуправления, перечнем региональных показателей эффективности развития &lt;3&gt;</t>
  </si>
  <si>
    <t>11.2</t>
  </si>
  <si>
    <t>Уровень развития сферы муниципально-частного партнерства (МЧП)</t>
  </si>
  <si>
    <t>&lt;1&gt; В случае если показатель (индикатор) не применяется для оценки результативности основного мероприятия, подпрограммы или эффективности реализации муниципальной программы в целом, в графе соответствующего года ставится прочерк "-".</t>
  </si>
  <si>
    <t>&lt;2&gt;  Стратегия социально-экономического развития Рамонского муниципального района Воронежской области  на период до 2035 года, утвержденная решением совета Совета народных депутатов Рамонского муниципального района Воронежской области от 20.11.2018 № 322 «Об утверждении  Стратегии социально-экономического развития Рамонского муниципального района Воронежской области на период до 2035 года» (приложение 3).</t>
  </si>
  <si>
    <t>&lt;3&gt; Перечень показателей  эффективности деятельности органов местного самоуправления городского округа (муниципального района), утвержденный постановлением правительства РФ от 17.12.2012 № 1317 «О мерах по реализации Указа Президента РФ от 28.04.2008 № 607 «Об оценке эффективности деятельности органов местного самоуправления  городских округов и муниципальных районов» и подпункта «и» пункта 2 Указа Президента РФ от 07.05.2012  № 601 «Об основных направлениях совершенствования системы государственного  управления»;</t>
  </si>
  <si>
    <t>Перечень региональных показателей  эффективности развития муниципального района (городского округа), утвержденный постановлением правительства Воронежской области  от 26.09.2013 № 838 «О мониторинге и оценке эффективности развития муниципальных районов, городских округов и поселений, являющихся административными центрами муниципальных районов Воронежской области».</t>
  </si>
  <si>
    <t>&lt;4&gt; В случае если показатель (индикатор) предусмотрен одним из указанных документов, то в соответствующей графе необходимо поставить знак "+".</t>
  </si>
  <si>
    <t>Значение показателя (индикатора) по годам реализации государственной программы &lt;1&gt;</t>
  </si>
  <si>
    <t>Наименование муниципальной программы, подпрограммы, основного мероприятия, показателя (индикатора) &lt;1&gt;</t>
  </si>
  <si>
    <t>Алгоритм расчета показателя (индикатора), источники данных для расчета показателя (индикатора) &lt;2&gt;</t>
  </si>
  <si>
    <t>Срок предоставления информации о фактическом значении показателя (индикатора) за отчетный год</t>
  </si>
  <si>
    <t>Орган (структурные подразделения), ответственный за сбор данных для расчета показателя (индикатора)</t>
  </si>
  <si>
    <t>20 января года, следующим за отчетным</t>
  </si>
  <si>
    <t xml:space="preserve">Отдел экономики, проектной деятельности и прогнозирования администрации </t>
  </si>
  <si>
    <t xml:space="preserve">Расчет показателя осуществляется по следующей формуле: 
ОТП = ОТПд + ОТПо + ОТПэ + ОТПв, 
где: ОТП - Объем отгруженных товаров собственного производства, выполненных работ и услуг собственными силами по промышленным видам экономической деятельности.; 
ОТПд - объем отгруженных товаров собственного производства, выполненных работ и услуг собственными силами по виду экономической деятельности "Добыча полезных ископаемых"; 
ОТПо - объем отгруженных товаров собственного производства, выполненных работ и услуг собственными силами по виду экономической деятельности "Обрабатывающие производства"; 
ОТПэ - объем отгруженных товаров собственного производства, выполненных работ и услуг собственными силами по виду экономической деятельности "Обеспечение электрической энергией, газом и паром; кондиционирование воздуха"; 
ОТПв - объем отгруженных товаров собственного производства, выполненных работ и услуг собственными силами по виду экономической деятельности "Водоснабжение; водоотведение, организация сбора и утилизации отходов, деятельность по ликвидации загрязнений".
</t>
  </si>
  <si>
    <t xml:space="preserve">Источник информации:территориальный орган Федеральной службы государственной статистики по Воронежской области, органы местного самоуправления. Рассчитывается по формуле:
                 Кмсп
Чмсп = ---------------- * 10 000,
                 Чпн
где:Чмсп – число субъектов малого и среднего предпринимательства на 10 000 человек населения городского округа (муниципального района);
Кмсп – количество субъектов малого и среднего предпринимательства (включая микропредприятия) с учетом индивидуальных предпринимателей и крестьянско-фермерских хозяйств по состоянию на 01 января года, следующего за отчетным (единиц);
Чпн – численность постоянного населения городского округа (муниципального района) по состоянию на 01 января года, следующего за отчетным (человек).
</t>
  </si>
  <si>
    <t xml:space="preserve">Источник информации: территориальный орган Федеральной службы государственной статистики по Воронежской области, органы местного самоуправления.
Рассчитывается по формуле:
         Пм + Пср
Д = -------------------- * 100 %,
         Пм + Пкр
где:
Д - 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
Пм - среднесписочная численность работников (без внешних совместителей) малых предприятий городского округа (муниципального района);
Пср – среднесписочная численность работников (без внешних совместителей) средних предприятий городского округа (муниципального района);
Пкр – среднесписочная численность работников (без внешних совместителей) крупных и средних предприятий и некоммерческих организаций (без субъектов малого предпринимательства) городского округа (муниципального района).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</si>
  <si>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Ооп
   Роб=------------------  *100         , где
               Опп
 Роб - рост оборота розничной торговли на ярмарках;
 Ооп - оборот розничной торговли на ярмарках, проведенных в  муниципальном образовании в отчетном периоде, тыс. рублей;
 Опп – оборот розничной торговли на ярмарках, проведенных в муниципальном образовании в предыдущем периоде, тыс. рублей.
</t>
  </si>
  <si>
    <t xml:space="preserve">Расчет показателя осуществляется по формуле:
Ot/2016=(O(V)t/O(v)2016)/It/2016*100
Где, Ot/2016 –оборот субъектов малого и среднего предпринимательства в постоянных ценах по отношению к показателю 2016 года, %;
O(V)t – оборот (выручка) субъектов малого и среднего предпринимательства (включая индивидуальных предпринимателей) за отчетный год, млн., рублей;
O(V)2016 – оборот (выручка) субъектов малого и среднего предпринимательства (включая индивидуальных предпринимателей) в 2016 году млн. рублей;
It/2016 – индекс потребительских цен за отчетный год, % 
</t>
  </si>
  <si>
    <t xml:space="preserve">Финансовое обеспечение и прогнозная (справочная) оценка расходов местного бюджета на реализацию муниципальной программы Рамонского муниципального района </t>
  </si>
  <si>
    <t>Источники ресурсного обеспечения</t>
  </si>
  <si>
    <t>Оценка расходов, тыс. руб.</t>
  </si>
  <si>
    <t>2014 (первый год реализации)</t>
  </si>
  <si>
    <t>2015 (второй год реализации)</t>
  </si>
  <si>
    <t>2016 (третий год реализации)</t>
  </si>
  <si>
    <t>2017 (четвертый год реализации)</t>
  </si>
  <si>
    <t>2018 (пятый год реализации)</t>
  </si>
  <si>
    <t>2019 (шестой год реализации)</t>
  </si>
  <si>
    <t>2020 (седьмой год реализации)</t>
  </si>
  <si>
    <t>2021 (восьмой год реализации)</t>
  </si>
  <si>
    <t>2023 (десятый год реализации)</t>
  </si>
  <si>
    <t>2024 (одиннадцатый год реализации)</t>
  </si>
  <si>
    <t>всего, в том числе:</t>
  </si>
  <si>
    <t xml:space="preserve">федеральный бюджет </t>
  </si>
  <si>
    <t>областной бюджет</t>
  </si>
  <si>
    <t>местный бюджет</t>
  </si>
  <si>
    <t xml:space="preserve">внебюджетные фонды                        </t>
  </si>
  <si>
    <t xml:space="preserve">юридические лица </t>
  </si>
  <si>
    <t>физические лица</t>
  </si>
  <si>
    <t>юридические лица</t>
  </si>
  <si>
    <t>в том числе:</t>
  </si>
  <si>
    <t>Основное мероприятие 1.1</t>
  </si>
  <si>
    <t>Основное мероприятие 1.2</t>
  </si>
  <si>
    <t>ПОДПРОГРАММА 2</t>
  </si>
  <si>
    <t>Основное мероприятие 2.1</t>
  </si>
  <si>
    <t xml:space="preserve"> внебюджетные фонды                        </t>
  </si>
  <si>
    <t>"Охрана окружающей среды</t>
  </si>
  <si>
    <t>"Энергосбережение на территории Рамонского муниципального района Воронежской области "</t>
  </si>
  <si>
    <t>Проведение энергетических обследований зданий с предоставлением энергетического паспорта</t>
  </si>
  <si>
    <t>Основное мероприятие 4.2</t>
  </si>
  <si>
    <t>Установка и ввод в эксплуатацию ПУ на энергоресурсы</t>
  </si>
  <si>
    <t>Основное мероприятие 6.1</t>
  </si>
  <si>
    <t>Основное мероприятие 6.2</t>
  </si>
  <si>
    <t>Основное мероприятие 6.3</t>
  </si>
  <si>
    <t>Основное мероприятие 6.4</t>
  </si>
  <si>
    <t>Основное мероприятие 6.5</t>
  </si>
  <si>
    <t>Основное мероприятие 6.6</t>
  </si>
  <si>
    <t>Основное мероприятие 6.7</t>
  </si>
  <si>
    <t>Проведение рейдов в местах массового отдыха молодежи, во время проведения культурно-массовых мероприятий</t>
  </si>
  <si>
    <t>Основное мероприятие 8.1</t>
  </si>
  <si>
    <t xml:space="preserve"> Развитие и модернизация системы защиты  населения от угроз чрезвычайных ситуаций и пожаров </t>
  </si>
  <si>
    <t>Основное мероприятие 8.2</t>
  </si>
  <si>
    <t>Обеспечение экономической устойчивости транспортных предприятий автомобильного транспорта</t>
  </si>
  <si>
    <t>«Комплексные меры противодействия злоупотреблению наркотиками и их незаконному обороту»</t>
  </si>
  <si>
    <t>Основное мероприятие 10.1</t>
  </si>
  <si>
    <t>Основное мероприятие 10.2</t>
  </si>
  <si>
    <t xml:space="preserve">Воспитательно-педагогическая работа с несовершеннолетними в учебных заведениях. </t>
  </si>
  <si>
    <t>Основное мероприятие 11.1</t>
  </si>
  <si>
    <t>Федеральный бюджет</t>
  </si>
  <si>
    <t>Областной бюджет</t>
  </si>
  <si>
    <t>Местный бюджет</t>
  </si>
  <si>
    <t>Отдел имущественных и земельных отношений</t>
  </si>
  <si>
    <t>Темп роста среднемесячной заработной платы работников организаций (без субъектов малого предпринимательства)</t>
  </si>
  <si>
    <t>Отдел муниципального хозяйства, промышленности и дорожной деятельности</t>
  </si>
  <si>
    <t>Отдел градостроительной деятельности</t>
  </si>
  <si>
    <t>Отдел по образованию, спорту и молодежной политике</t>
  </si>
  <si>
    <t>+</t>
  </si>
  <si>
    <t xml:space="preserve">Источник информации:
Территориальный орган Федеральной службы государственной статистики по Воронежской
области.
Статистический бюллетень «Численность и оплата труда работников организаций по
районам Воронежской области (без субъектов
малого предпринимательства)» шифр 1430. </t>
  </si>
  <si>
    <t>Источник информации:
Территориальный орган Федеральной службы государственной статистики по Воронежской
области.
Темп роста среднемесячной начисленной заработной платы работников организаций
(%) рассчитывается по формуле:
Tr = (ЗПtg/ЗПpg)x100%, где
Tr - темп роста среднемесячной начисленной заработной платы работников организаций (%),
ЗПtg - среднемесячная начисленная заработная плата работников в текущем году (руб.),
ЗПpg - среднемесячная начисленная заработная плата работников в предыдущем году (руб.).
Среднемесячная начисленная заработная плата работников (руб.) рассчитывается по формуле:
ЗП=(F/N)/12
ЗП - среднемесячная начисленная заработная плата (руб.),
F - фонд начисленной заработной платы работников (руб.),
N - среднесписочная численность работников (чел.),
12 - количество месяцев в году.</t>
  </si>
  <si>
    <t>Предоставление субсидий на компенсацию части затрат субъектов малого и среднего предпринимательства,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модернизации производства товаров</t>
  </si>
  <si>
    <t>Поддержка инфраструктуры поддержки предпринимательства</t>
  </si>
  <si>
    <t>Содействие развитию деятельности малых и средних предприятий, создание новых рабочих мест</t>
  </si>
  <si>
    <t xml:space="preserve">Оценка достижения значения показателя производится в соответствии с Приказом департамента экономического развития Воронежской области от 09.10.2013 № 145-О «Об утверждении методики расчета показателя «Объём инвестиций в основной капитал в расчете на душу населения».
Показатель определяется как отношение объема инвестиций в основной капитал (без субъектов малого предпринимательства) муниципального района к фактической численности населения муниципального района.    
 Расчёт показателя осуществляется по формуле: 
Идн = Иок / Ч 
где: 
Идн - объём инвестиций в основной капитал в расчёте на душу населения; 
Иoк – объем инвестиций в основной капитал (без субъектов малого предпринимательства) – всего; 
Ч - среднегодовая численность постоянного населения.
</t>
  </si>
  <si>
    <t xml:space="preserve">Оценка достижения значения показателя производится в соответствии с Приказом департамента экономического развития Воронежской области от 30.07.2019 № 51-13-09/110-О «Об утверждении методических рекомендаций по формированию показателя «Уровень развития сферы муниципально-частного партнерства (МЧП)».
Расчет показателя осуществляется по формуле: 
R=L+N+V
где:
L – значение фактора «значение фактора «Развитие институциональной среды муниципального района в сфере муниципально-частного партнерства», характеризующееся наличием официально закрепленного уполномоченного органа в сфере МЧП. Показатель L. принимает значения [0 - 10%J;
N - значение фактора «Нормативно-правовое обеспечение сферы муниципально-частного партнерства в муниципальном районе», характеризующееся наличием нормативно-правовой базы муниципального района в сфере МЧП и ее соответствие нормам федерального и регионального законодательства. Показатель N принимает значения [0 - 10%];
V - значение фактора «Опыт реализации проектов мунипипально-частного партнерства в муниципальном районе», характеризующееся суммарным объемом инвестиций по заключенным соглашениям о МЧП в соответствии с Федеральным законом от 13.07.2015 № 224-ФЗ «О государственно-частном партнерстве, муниципально-частном партнерстве в Российской Федерации и внесении изменений в отдельные законодательные акты Российской Федерации» и Федеральным законом от 21.07.2005 № 115-ФЗ «О концессионных соглашениях». Показатель V измеряется в процентах (%).
</t>
  </si>
  <si>
    <t xml:space="preserve">1. Организация разработки и реализации мероприятий инвестиционной политики района.
2. Разработка и совершенствование нормативно-правовой базы муниципального района в сфере инвестиционной деятельности, обеспечивающей защиту инвесторов.
3. Реализация мероприятий по созданию инфраструктурно - обеспеченных инвестиционных площадок.
4. Устранение административных барьеров при реализации инвестиционных проектов. 
5. Развитие новых механизмов привлечения частного капитала – муниципально-частное партнерство. 
6. Внедрение Стандарта деятельности органов местного самоуправления по обеспечению благоприятного инвестиционного климата в районе. 
7. Мониторинг показателей, связанных с инвестиционным развитием муниципального района.
</t>
  </si>
  <si>
    <t xml:space="preserve">1. Улучшение инвестиционного климата в районе, создание благоприятных условий для осуществления предпринимательской деятельности на территории муниципального района.
2. Развитие институциональной среды в сфере муниципально-частного партнерства.
3. Создание современной нормативной правовой базы муниципального района путем разработки новых нормативных правовых актов, внесения изменений в существующие и отмены нормативных правовых актов, утративших актуальность.
4. Обеспечение улучшения условий ведения бизнеса.
5. Обеспечение привлечения внебюджетных источников финансирования для реализации инвестиционных проектов с применением механизмов муниципально-частного партнерства.
6. Обеспечение в постоянном режиме мониторинга показателей, характеризующих развитие инвестиционной
деятельности.
7. Обеспечение реализации инвестиционных проектов на территории муниципального района.
8. Создание благоприятного имиджа района для потенциальных инвесторов.
9. Создание инвестиционных площадок для инвесторов.
</t>
  </si>
  <si>
    <t>показатель определятся общим количеством молодых семей, улучшивших свои жилищные условия с помощью государственной поддержки в отчетном году</t>
  </si>
  <si>
    <t xml:space="preserve">Формула расчета показателя:
ДОЗУ = ∑МГЗУ /  ∑РМГ х 100, где 
ДОЗУ – доля обеспеченности граждан, имеющих трех и более детей, земельными участками, %; 
МГ – многодетные граждане (граждане, имеющие трех и более детей);
∑МГЗУ – суммарное количество многодетных граждан, обеспеченных земельными участками, нарастающим итогом на конец отчетного периода (за весь период действия Закона Воронежской области от 13.05.2008 № 25-ОЗ «О регулировании земельных отношений в Воронежской области» (далее – Закон)); 
∑РМГ – общее число многодетных граждан, изъявивших желание на бесплатное получение в собственность земельных участков и включенных в Реестр многодетных граждан за весь период действия Закона, нарастающим итогом на конец отчетного периода (сумма числа многодетных граждан, состоящих в очереди (в Реестре) на конец отчетного периода, и многодетных граждан, обеспеченных земельными участками за весь период действия Закона на конец отчетного периода).
</t>
  </si>
  <si>
    <t>Показатель рассчитывается по формуле:                                                                                            S=(S1+S2)/2,                                                                                                                                                             где S1- численность населения на начало периода,                                                                                          S2- численность населения на конец периода</t>
  </si>
  <si>
    <t>11.3</t>
  </si>
  <si>
    <t>Доля инновационно-активных организаций</t>
  </si>
  <si>
    <t>11.4</t>
  </si>
  <si>
    <t>Число созданных рабочих мест</t>
  </si>
  <si>
    <t>шт</t>
  </si>
  <si>
    <t>Обеспеченность врачебными кадрами на 10000 человек населения</t>
  </si>
  <si>
    <t>Расходы  бюджета на реализацию муниципальной программы "Создание благоприятных условий для населения Рамонского муниципального района Воронежской области"</t>
  </si>
  <si>
    <t xml:space="preserve">Уровень регистрируемой безработицы в муниципальном районе  определяется как удельный вес среднемесячной численности безработных, зарегистрированных в органах службы занятости, в численности экономически активного населения, рассчитанный в процентах:
Убр = Чбр*100 / Чэан, где
Убр –  уровень регистрируемой безработицы в среднем за год, %;
Чбр – среднемесячная численность безработных граждан, зарегистрированных в органах службы занятости населения муниципального района в отчетном году, человек;
Чэан – численность экономически активного населения муниципального района (городского округа), человек.
Экономически активное население – граждане в возрасте 15-72 лет, проживающие на территории муниципального района, которые в рассматриваемый период считаются занятыми или безработными.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</si>
  <si>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Фрд
   Рд=------------------  *100         , где
               Орд
 Рд – регулярность движения;
 Фрд – фактическая регулярность движения;
 Опп – общая регулярность движения.
</t>
  </si>
  <si>
    <t>Возмещение части затрат организациям и индивидуальным предпринимателям, осуществляющим деятельность по перевозке пассажиров автомобильным транспортом общего пользования, возникающих вследствие осуществления нерентабельных маршрутов</t>
  </si>
  <si>
    <t>Общая площадь жилых помещений, приходящаяся в среднем на одного жителя, введенная в действие за один год</t>
  </si>
  <si>
    <t>кв. м</t>
  </si>
  <si>
    <t xml:space="preserve">Расчет показателя осуществляется по следующей формуле:
где Пжг– общая площадь жилых помещений, приходящаяся в среднем на одного жителя, введенная в действие за год, кв. метров;
Вжг – ввод жилья за год, кв. м;
Чнас – численность населения муниципального образования на конец отчетного года, человек.
</t>
  </si>
  <si>
    <t>Обеспечение своевременной актуализации и приведения в соответствие требованиям действующего законодательства схемы территориального планирования Рамонского муниципального района Воронежской области.</t>
  </si>
  <si>
    <t xml:space="preserve">Разработка проекта схемы территориального планирования в связи с несоответствием сведений о фактическом состоянии территории, ее использовании, об ограничениях ее использования, содержащихся в государственных кадастрах, фондах, реестрах, иных государственных информационных ресурсах, а также в связи с изменениями границ муниципального района. </t>
  </si>
  <si>
    <t>Газификация домовладений</t>
  </si>
  <si>
    <t>Строительство многоквартирных домов  в рамках реализации программы по переселению граждан из аварийного жилья.</t>
  </si>
  <si>
    <t xml:space="preserve">Предоставление гражданам благоустроенного и комфортного жилья. Увеличение количества семей, улучшивших жилищные условия. </t>
  </si>
  <si>
    <t xml:space="preserve">Реализация мероприятий по благоустройству территорий </t>
  </si>
  <si>
    <t>Повышение инициативы населения в улучшении содержания жилых домов и благоустройства улиц, дворов, повышение культуры быта, соблюдение правил общежития, благоустройства и озеленения.</t>
  </si>
  <si>
    <t>4.2.6</t>
  </si>
  <si>
    <t>Доля освещенных частей улиц, проездов, набережных на конец года в общей протяженности улиц, проездов, набережных</t>
  </si>
  <si>
    <t xml:space="preserve">Показатель (индикатор) определяется специалистами отдела по делам ГО и ЧС (далее – Отдел) как среднее время доведения  сигналов о возникновении или угрозе возникновения ЧС до органов управления и населения по отчетным данным начальника службы ЕДДС отдела </t>
  </si>
  <si>
    <t xml:space="preserve">Показатель (индикатор) определяется специалистами отдела по формуле:
Пон = Нсо Х 100/Нобщ.,
где:
Пон - процент охвата доведения сигналов оповещения до населения по нормативам оповещения, %;
Нсо – численность населения, проживающего в зоне действия системы оповещения, чел.;
Нобщ.- общая численность населения муниципального района на основании данных Росстата, публикуемых в открытых источниках, чел.
</t>
  </si>
  <si>
    <t xml:space="preserve">Показатель (индикатор) определяется специалистами отдела по формуле:
Пов = В Х 100/Вобщ.,
где:
Пов - процент обеспечения вызова экстренных оперативных служб по единому номеру «112» на базе ЕДДС Рамонского муниципального района, %;
В – количество вызовов, поступивших по номеру "112" в ЕДДС муниципального района, по отчетным данным ЕДДС, ед.;
Вобщ.- общее количество вызовов, поступивших в ЕДДС муниципального района, по отчетным данным ЕДДС, ед.
</t>
  </si>
  <si>
    <t xml:space="preserve">Обеспечение развития систем связи, оповещения, накопления и обработки информации.
Повышение готовности к ликвидации чрезвычайных   ситуаций.
</t>
  </si>
  <si>
    <t>Обеспечение комплексной безопасности населения и территории Рамонского муниципального района Воронежской области</t>
  </si>
  <si>
    <t>Развертывание системы-112 на территории Рамонского муниципального района Воронежской области и обеспечение ее функционирования.</t>
  </si>
  <si>
    <r>
      <t> </t>
    </r>
    <r>
      <rPr>
        <sz val="10"/>
        <color theme="1"/>
        <rFont val="Times New Roman"/>
        <family val="1"/>
        <charset val="204"/>
      </rPr>
      <t>Обеспечение на территории муниципального района экологически безопасного обращения с отходами производства и потребления.</t>
    </r>
  </si>
  <si>
    <t xml:space="preserve">Ликвидация 100% несанкционированных свалок площадью более 2 га  к концу 2024  года. </t>
  </si>
  <si>
    <t>Разработка проектной документации по рекультивации несанкционированной свалки в рп. Рамонь Рамонского муниципального района</t>
  </si>
  <si>
    <t>Выполнение работ по рекультивации несанкционированной свалки в рп. Рамонь.</t>
  </si>
  <si>
    <t>Развитие инфраструктуры по утилизации, обезвреживанию, экологически и санитарно-эпидемиологически безопасному размещению твердых отходов производства и потребления.</t>
  </si>
  <si>
    <t>100% развитие инфраструктуры по утилизации, обезвреживанию, экологически и санитарно-эпидемиологически безопасному размещению твердых отходов производства и потребление</t>
  </si>
  <si>
    <t>Реализация мероприятий по экологическому воспитанию и формированию экологической культуры населения в области обращения с ТКО.</t>
  </si>
  <si>
    <t>Активная публикация материалов на тему экологического просвещения, экологического воспитания и формирования экологической культуры в области обращения с ТКО.</t>
  </si>
  <si>
    <t xml:space="preserve">Рассчитывается по формуле:
 Е_ТБО/ Ж_ТБО х 100%,
где Е_ТБО – количество объектов размещения, соответствующих нормативным требованиям;
Ж_ТБО – общее количество объектов размещения отходов, включенных в областной кадастр отходов производства и потребления Воронежской области.
</t>
  </si>
  <si>
    <t xml:space="preserve"> Рассчитывается по формуле:
Р_извл = ∑▒〖m(k_i* C_(i ))〗,
где Р_извл – процент отбора вторичного сырья;
m – общее число извлекаемых компонентов;
k – коэффициент извлечения i-го компонента;
С – содержание i-го компонента в сортируемых отходах.  
</t>
  </si>
  <si>
    <t xml:space="preserve">Рассчитывается по формуле:
 х_1+х_2…+…х_n,
где х_1, х_2, х_n – общее количество свалок.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</si>
  <si>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Уэ1=   Оэ/Пэ   , где  
Отэ – объем потребления тепловой энергии в многоквартирных домах (Гкал);
Пэ – число проживающих в многоквартирных домах (тыс. человек)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</si>
  <si>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Утэ1=   Отэ/Sмд   , где             
 Оэ – объем потребления электрической энергии в многоквартирных домах (тыс. кВтч);
Sмд – площадь многоквартирных домов (кв. метров)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</si>
  <si>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Ув1=   Ов/ПЭ   , где        
 Ов – объем потребления горячей воды в многоквартирных домах (тыс.куб. метров);
Пэ – число проживающих в многоквартирных домах (тыс. человек)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</si>
  <si>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Ув1=   Ов/ПЭ   , где             
 Ов – объем потребления холодной воды в многоквартирных домах (тыс.куб. метров);
Пэ – число проживающих в многоквартирных домах (тыс. человек)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</si>
  <si>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Уг1=   Ог/ПЭ   , где                                                                                                                                                  Ог – объем потребления природного газа в многоквартирных домах (тыс.куб. метров);
Пэ – число проживающих в многоквартирных домах (тыс. человек)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</si>
  <si>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Уэ2=   Оэб/Чнас   , где              
 Оэб – объем потребленной (израсходованной) электрической энергии муниципальными учреждениями (тыс. кВтч);
Чнас – среднегодовая численность постоянного населения городского округа (муниципального района) (тыс. человек)
</t>
  </si>
  <si>
    <t xml:space="preserve"> 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Утэ2=   Отэб/Чнас   , где                                                                                                                                    Отэб – объем потребленной (израсходованной) тепловой энергии муниципальными учреждениями (Гкал);
Чнас – общая площадь муниципальных учреждений (кв. метров)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</si>
  <si>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Ув2=   Овб/Чнас   , где              
 Овб – объем потребленной (израсходованной) горячей воды муниципальными учреждениями (тыс. куб. метров);
Чнас – среднегодовая численность постоянного населения городского округа (муниципального района) (тыс. человек)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</si>
  <si>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Ув2=   Овб/Чнас   , где              
 Овб – объем потребленной (израсходованной) холодной воды муниципальными учреждениями (тыс. куб. метров);
Чнас – среднегодовая численность постоянного населения городского округа (муниципального района) (тыс. человек)
</t>
  </si>
  <si>
    <t xml:space="preserve">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Уг2=   Огб/Чнас   , где              
 Огб – объем потребленного (израсходованного) природного газа муниципальными учреждениями (тыс. куб. метров);
Чнас – среднегодовая численность постоянного населения городского округа (муниципального района) (тыс. человек)
</t>
  </si>
  <si>
    <t>Источник информации: Органы местного самоуправления муниципальных образований Воронежской области.
Значение показателя рассчитывается по следующей формуле:   
Д_О=Ф_ЧС/Н_ЧС ×100, где: 
ДО – Доля обеспеченности системой наружного освещения улиц, проездов, набережных муниципальных образований  на конец отчетного года (за исключением парков, скверов, декоративной и архитектурной подсветки);
ФЧС – фактическое число светильников, установленных на территории муниципального образования, с учетом светильников, находящихся в неисправном состоянии;
НЧС – нормативное число светильников, необходимых к установке на территории муниципального образования:
Н_ЧС=∑_(i=0)^n▒Н_ЧСКДi 
НЧСКДi – нормативное число светильников по каждому городскому, сельскому поселению муниципального района, в зависимости от категорийности улиц, проездов, и набережных (Приложение № 1).
НЧСКД = НЧСА + НЧСБ + НЧСВ
НЧСА – нормативное число светильников для дорог категории А;
НЧСБ – нормативное число светильников для дорог категории Б;
НЧСВ – нормативное число светильников для дорог категории В.</t>
  </si>
  <si>
    <t>Энергетический паспорт - нормативный регламентированный документ, составленный по результатам проведенного энергетического обследования и содержащий рекомендуемые и фактические показатели энергетической эффективности, а также программу оптимальной реализации резерва экономии энергоресурсов. Именно энергопаспорт (объекта, здания, предприятия) является основным документом, отражающим информацию по энергосбережению и энергоэффективности.</t>
  </si>
  <si>
    <t>Достижение доли муниципальных учреждений, предприятий в которых проведены энергетические обследования к 2021 году-100%</t>
  </si>
  <si>
    <t>Проведение планово-предупредительных работ внутридомовых систем инженерного оборудования с целью предотвращения преждевременного износа и аварийных ситуаций, а также работ по устранению мелких повреждений, возникающих в процессе эксплуатации. Это  требования надёжности и устойчивости функционирования инженерной инфраструктуры.</t>
  </si>
  <si>
    <t>Сбережение поставляемых энергоресурсов.</t>
  </si>
  <si>
    <t xml:space="preserve"> Одним из эффективных мероприятий по повышению энергоэффективности является повышение теплового сопротивления ограждающих конструкций.</t>
  </si>
  <si>
    <t>Снижение энергопотребления и уменьшение бюджетных средств, направляемых на оплату энергетических ресурсов.</t>
  </si>
  <si>
    <t>Для этого необходимо оснастить приборами учета коммунальных ресурсов и устройствами регулирования потребления тепловой энергии орган местного самоуправления, муниципальные казенные учреждения и перейти на расчеты между организациями муниципальной бюджетной сферы и поставщиками коммунальных ресурсов только по показаниям приборов учета</t>
  </si>
  <si>
    <t>Достижение доли  муниципальных учреждений,  расчёты за которые осуществляются с использованием приборов учёта к 2024 году -100%.</t>
  </si>
  <si>
    <t>Развитие системы консультационного обслуживания субъектов малого и среднего предпринимательства</t>
  </si>
  <si>
    <t>Содействие развитию молодежного предпринимательства, создание новых рабочих мест</t>
  </si>
  <si>
    <t>Доля подростков и молодежи в возрасте от 11 до 24 лет, вовлеченных в профилактические мероприятия, в общей численности указанной категории</t>
  </si>
  <si>
    <t>Заболеваемость синдромом зависимости от наркотических веществ</t>
  </si>
  <si>
    <t>Количественная оценка годового незаконного оборота наркотиков</t>
  </si>
  <si>
    <t>Доля подростков и молодежи в возрасте 11 до 24 лет, вовлеченных в профилактические мероприятия, в общей доле численности указанной категории</t>
  </si>
  <si>
    <t xml:space="preserve"> Отдел по образованию, спорту и молодёжной политике; 
- БУЗ ВО " Рамонская РБ «(по согласованию); 
 - отдел по культуре; 
- отдел МВД России по Рамонскому району (по согласованию); 
- администрации городского и сельских поселений (по согласованию).
</t>
  </si>
  <si>
    <t xml:space="preserve"> П-Р/К
Где П – доля подростков, Н – число заболевших подростков, К – общее число подростков
</t>
  </si>
  <si>
    <t xml:space="preserve">П –Н/ (К:100000)
Где: П – число заболевших на 100 тыс. населения.
Н – число заболевших, К - численность населения Рамонского района
</t>
  </si>
  <si>
    <t>Фактическое предоставление сведений</t>
  </si>
  <si>
    <t>БУЗ ВО " Рамонская РБ «(по согласованию);</t>
  </si>
  <si>
    <t>Отдел МВД России по Рамонскому району (по согласованию);</t>
  </si>
  <si>
    <t>Организационно-правовые мероприятия.</t>
  </si>
  <si>
    <t xml:space="preserve">Разработка и реализация районной подпрограммы "Комплексные меры противодействия злоупотреблению наркотиками и их незаконному обороту".
Проведение заседаний антинаркотической комиссии Рамонского муниципального района
Организация и проведение мониторинга наркоситуации в районе.
Подготовка и издание муниципальных правовых актов по вопросам участия в работе по профилактике немедицинского употребления наркотиков.
Издание и распространение листовок, буклетов, плакатов антинаркотического содержания.
Участие специалистов в районных информационных и обучающих мероприятиях по вопросам организации профилактической антинаркотической работы с населением.
</t>
  </si>
  <si>
    <t xml:space="preserve"> Отдел по образованию, спорту и молодежной политике</t>
  </si>
  <si>
    <t xml:space="preserve">Расширение межведомственного взаимодействия муниципальных субъектов профилактики употребления наркотических веществ и их незаконного оборота.
Обеспечение своевременного мониторинга распространения наркомании, незаконного распространения наркотиков.
</t>
  </si>
  <si>
    <t>Мероприятия по профилактике распространения и немедицинского употребления наркотиков, пропаганда негативного отношения к немедицинскому употреблению наркотиков (Первичная профилактика).</t>
  </si>
  <si>
    <r>
      <t xml:space="preserve">Разработка и реализация мер (профилактических) мероприятий), направленных на </t>
    </r>
    <r>
      <rPr>
        <sz val="10"/>
        <color theme="1"/>
        <rFont val="Times New Roman"/>
        <family val="1"/>
        <charset val="204"/>
      </rPr>
      <t>профилактику распространения и немедицинского употребления наркотиков, пропаганда негативного отношения к немедицинскому употреблению наркотиков  (Спортивные соревнования и турниры, инфрмационно-просветительские мероприятия, круглые столы, познавательно-развлекательные мероприятия, тренинги, конкурсы индивидуальные и групповые  беседы, информационно-просветительская работа с родителями, педагогами, трудоустройство подростков в летний период, проведение рейдов).</t>
    </r>
  </si>
  <si>
    <t xml:space="preserve">Развитие форм и методов первичной профилактики незаконного потребления наркотиков.
Включение профилактических мероприятий в образовательные программы, внеурочную и воспитательную работу.
Активное привлечение волонтеров к участию реализации антинаркотической политики.
Активизация сотрудничества со средствами массовой информации по вопросам антинаркотической пропаганды, направленного на повышение уровня осведомлённости граждан, в первую очередь несовершеннолетних  их родителей.
</t>
  </si>
  <si>
    <t>Мероприятия по выявлению среди молодежи группы риска по незаконному употреблению и распространению наркотиков. Профилактическая работа с лицами группы лица (вторичная профилактика).</t>
  </si>
  <si>
    <t xml:space="preserve">Организация и проведение социально – психологического тестировная среди подростков и молодежи, профилактических медицинских осмотров обучающихся из группы риска по результатам тестирования.
Обеспечение занятости подростков группы риска и состоящих на учете ПДН ОМВД по Рамонскому району в периоу летних каникул. 
Организация взаимодействия субъектов профилактики по выявлению несовершеннолетних незаконно употребляющих накркотики, для постановки их на учет и проведения профилактической работы.
</t>
  </si>
  <si>
    <t xml:space="preserve">Отдел по образованию, спорту и молодёжной политике; 
- БУЗ ВО " Рамонская РБ «(по согласованию); 
 - отдел по культуре; 
- отдел МВД России по Рамонскому району (по согласованию); 
- администрации городского и сельских поселений (по согласованию).
</t>
  </si>
  <si>
    <t xml:space="preserve">Снижение числа подростков и молодежи из группы риска.
Увеличение числа подростков группы риска и состоящих на учете ПДН ОМВД по Рамонскому району занятых  (трудоустроенных)в период летних каникул.
</t>
  </si>
  <si>
    <t>Мероприятия по пресечению фактов незаконного распространения наркотических средств на территории района.</t>
  </si>
  <si>
    <t>Разработка и реализация комплекса мероприятий, направленных на пресечение незаконного оборота наркотиков, выявление лиц, участвующих в незаконном обороте наркотиков.</t>
  </si>
  <si>
    <t xml:space="preserve">Снижение уровня вовлеченности населения в незаконный оборот наркотиков
Оценка наркоситуации на территории района - нейтральная
</t>
  </si>
  <si>
    <t>Мероприятия комплексной реабилитации и ресоциализации потребителей наркотических средств и психотропных веществ</t>
  </si>
  <si>
    <t xml:space="preserve">Проведение социальной реабилитации в форме социальных услуг в отношении граждан на которых судом возложены обязанности по прохождению лечения от наркомании и медицинскую и социальную реабилитацию
Оказание специализированной помощи больным наркологического профиля.
</t>
  </si>
  <si>
    <t>П-Р/К
П-доля подростков
Р-количество несовершеннолетних, совершивших преступления
К-общее количество подростков</t>
  </si>
  <si>
    <t>Комиссия по делам несовершеннолетних и защите их прав администрации Рамонского муниципального района Воронежской обласи, ОМВД России по Рамонскому району</t>
  </si>
  <si>
    <t>П-С/К
П- доля подростков
С-количество несовершеннолетних, снятых с профилактического учета, в связи с исправлением
К- общее количество подростков</t>
  </si>
  <si>
    <t xml:space="preserve">Комиссия по делам несовершеннолетних и защите их прав администрации Рамонского муниципального района Воронежской обласи;     Отдел по образованию, спорту и молодежной политике </t>
  </si>
  <si>
    <t>Администрация Рамонского муниципального района</t>
  </si>
  <si>
    <t xml:space="preserve">Д=Л*100/К
Д-доля населения
К- количество населения Рамонского района в возрасте от 11 лет
Л-количество граждан, охваченных мероприятиями правоохранительной направленности
</t>
  </si>
  <si>
    <t>1. Создание условий для организации деятельности культурно-досуговых учреждений района.
2. Сохранение и развитие библиотечного обслуживания населения Рамонского района.
3. Система мер по сохранению и развитию дополнительного образования детей в сфере культуры Рамонского муниципального района.</t>
  </si>
  <si>
    <t>Комиссия по делам несовершеннолетних и защите их прав,                                                  Отдел по образованию, спорту и молодежной политике</t>
  </si>
  <si>
    <t>Снижение роста преступности, культурное развитие граждан.</t>
  </si>
  <si>
    <t>Снижение детского дорожно-транспортного травматизма, правовое просвещение детей и подростков.</t>
  </si>
  <si>
    <t xml:space="preserve">Комиссия по делам несовершеннолетних и защите их прав;     учреждения системы профилактики безнадзорности и правонарушений несовершеннолетних                                             </t>
  </si>
  <si>
    <t>Правовое воспитание, индивидуальная работа, своевременное разрешение вопроса о предотвращении прав и законных интересов несовершеннолетних.</t>
  </si>
  <si>
    <t>Проведение с детьми игры "Дорожная мотаня"</t>
  </si>
  <si>
    <t>Проведение рейдов с целью выявления и посещения семей социального риска и несовершеннолетних, ведущих асоциальный образ жизн, совместно с представителями ОМВД России по Рамонскому району, КУВО "УСЗН Рамонского района", образовательных организаций, представителями сельских (городской) администраций.</t>
  </si>
  <si>
    <t>Проведение рейдов комиссии по выявлению несовершеннолетних и семей, где родители и несовершеннолетние злоупотребляют психотропными веществами; Проведение выездных заседаний;
Проведение конкурса творческих работ "За здоровый образ жизни"</t>
  </si>
  <si>
    <t>Комиссия по делам несовершеннолетних и защите их прав;                   Отдел по образованию, спорту и молодежной политике</t>
  </si>
  <si>
    <t>Формирование мотивации здорового образа жизни, правовое воспитание</t>
  </si>
  <si>
    <t>Организация оздоровления, физического развития детей из семей, нуждающихся в защите государства. Правовое воспитание.</t>
  </si>
  <si>
    <t>МКУ РЦРОИМП</t>
  </si>
  <si>
    <t>Направление подростков, состоящих на различных видах профилактического учета в областной специализированный лагерь "Ювеналист"</t>
  </si>
  <si>
    <t>Изготовление и распространение печатной продукции, памяток, направленной на профилактику асоциального поведения.</t>
  </si>
  <si>
    <t>Изготовление баннеров антинаркотической направленности.</t>
  </si>
  <si>
    <t>Оборудование помещений для размещения участковых уполномоченных полицмм на административных участках.</t>
  </si>
  <si>
    <t>Функционирование добровольных народных дружин на территориях Рамонского городского и Яменского сельских поселений.</t>
  </si>
  <si>
    <t xml:space="preserve">Организация систем видеонаблюдения на территориях  сельских/городского поселений. </t>
  </si>
  <si>
    <t>МКОУ РЦРОИМП</t>
  </si>
  <si>
    <t>Профилактическая работа.</t>
  </si>
  <si>
    <t xml:space="preserve">Администрация городского (сельских) поселений Рамонского муниципального района; </t>
  </si>
  <si>
    <t>Снижение роста преступности, правовое воспитание, предотвращение противоправных действий и деяний.</t>
  </si>
  <si>
    <t>Администрация городского (сельских) поселений Рамонского муниципального района</t>
  </si>
  <si>
    <t>Охрана правопорядка, снижение роста преступности.</t>
  </si>
  <si>
    <t>Профилактика, раскрытие правонарушений и преступлений.</t>
  </si>
  <si>
    <t>Проведение бесед, лекций в образовательных организациях, направленных на толерантность, предупреждение террористических и экстремистских проявлений.</t>
  </si>
  <si>
    <t>Регулярное размещение в средствах массовой информации публикаций, направленных на предупреждение правонарушений и преступлений.</t>
  </si>
  <si>
    <t>Регулярное содействие по вопросам трудоустройства, нуждающихся в защите государства, посредством выдачи направлений в ГКУ ВО "ЦЗН"</t>
  </si>
  <si>
    <t>Проведение контрольных закупок в торговых точках с целью выявления фактов приобретения и реализации алкогольной продукции.</t>
  </si>
  <si>
    <t>Регулярное обучение населения в части толерантности, противодействию экстремизму и терроризму.</t>
  </si>
  <si>
    <t>Регулярное участие в лекториях и "круглых столов" по формированию законопослушного поведения граждан.</t>
  </si>
  <si>
    <t>Разработка и исполнение в каждой образовательной организации программ по формированию законопослушного поведения несовершеннолетних.</t>
  </si>
  <si>
    <t>В рамках районной акции "Без наркотиков" провести конкурс творческих работ на антиалкогольную, антинаркотическую тематики.</t>
  </si>
  <si>
    <t>Привлечение в коллективы художественной самодеятельности детей, нуждающихся в защите государства.</t>
  </si>
  <si>
    <t>Направление информационных писем в образовательные организации по предотвращению насилия в семье, профилактику экстремизма и терроризма.</t>
  </si>
  <si>
    <t>Регулярное проведение рейдов в местах скопления детей и молодежи, совместно с сотрудниками ОМВД, МЧС.</t>
  </si>
  <si>
    <t>Образовательные организации;                    Отдел по образованию, спорту и молодежной политике;                         ОМВД России по Рамонскому району;</t>
  </si>
  <si>
    <t>Правовое воспитание, предотвращение экстремистских и террористических проявлений.</t>
  </si>
  <si>
    <t>КДН Администрация Рамонского муниципального района; Отдел по образованию, спорту и молодежной политике;                        ОМВД по Рамонскому району</t>
  </si>
  <si>
    <t>Правовое воспитание, формирование законопослушного поведения граждан.</t>
  </si>
  <si>
    <t>ГКУ ВО "Центр занятости населения"</t>
  </si>
  <si>
    <t>Снижение роста подростковой преступности, посредством организации занятости подростков.</t>
  </si>
  <si>
    <t xml:space="preserve">ОМВД России по Рамонскому району </t>
  </si>
  <si>
    <t>Снижение роста преступности, снижение степени алколизации населения, выявление фактов нарушения прав и законных интересов несовершеннолетних.</t>
  </si>
  <si>
    <t>ОМВД России по Рамонскому району; Образовательные организации</t>
  </si>
  <si>
    <t>Правовое просвещение.</t>
  </si>
  <si>
    <t>Формирование законопослушного поведения несовершеннолетних.</t>
  </si>
  <si>
    <t xml:space="preserve"> Отдел по культуре</t>
  </si>
  <si>
    <t>Организация занятости детей.</t>
  </si>
  <si>
    <t>Образовательные организации;            Комиссия по делам несовершеннолетних и защите их прав;              ОМВД России по Рамонскому району</t>
  </si>
  <si>
    <t>Предотвращение экстремистских и террористических действий, соблюдение прав и законных интересов несовершеннолетних.</t>
  </si>
  <si>
    <t>ОМВД России по Рамонскому району</t>
  </si>
  <si>
    <t>Предотвращение совершения правонарушений и преступлений.</t>
  </si>
  <si>
    <t>Объём инвестиций в основной капитал в расчете на душу населения</t>
  </si>
  <si>
    <t>шт.</t>
  </si>
  <si>
    <t>БУЗ ВО «Рамонская районная больница»</t>
  </si>
  <si>
    <t xml:space="preserve">Оказание государственной поддержки молодым семьям - участникам государственной программы в улучшении жилищных условий путем предоставления им социальных выплат на приобретение жилого помещения или создание объекта индивидуального жилищного строительства.
</t>
  </si>
  <si>
    <t>Создание условий для повышения качества жизни граждан путем предоставления государственной поддержки в решении жилищной проблемы молодым семьям, признанным органами местного самоуправления в установленном порядке нуждающимися в жилых помещениях и включенным в сводный список</t>
  </si>
  <si>
    <t>Мероприятие 2.1. Предоставление субсидии из областного бюджета муниципальным образованиям на проектирование и строительство инженерной инфраструктуры крупных проектов комплексной застройки жилья экономического класса.                       Мероприятие 2.2. Софинансирование программ развития жилищного строительства. Субсидирование процентных ставок застройщикам по кредитам на строительство инженерной инфраструктуры.</t>
  </si>
  <si>
    <t>Создание условий для повышения качества жизни граждан путем предоставления государственной поддержки в решении жилищной проблемы семьям, признанным органами местного самоуправления в установленном порядке нуждающимися в жилых помещениях и включенным в сводный список</t>
  </si>
  <si>
    <t xml:space="preserve">Увеличение числа больных наркологического профиля прошедших социальную реабилитацию.
</t>
  </si>
  <si>
    <t>Правовое воспитание, снижение роста преступности.</t>
  </si>
  <si>
    <t>Основное мероприятие 1.5</t>
  </si>
  <si>
    <t>Приобретение специализированного автотранспорта для торгового обслуживания сельского населения, проживающего в отдаленных и малонаселенных пунктах</t>
  </si>
  <si>
    <t>Повышение качества жизни населения, проживающего в отдаленных и малонаселенных пунктах Рамонского района за счет гарантированного обеспечения товарами и услугами повседневного спроса</t>
  </si>
  <si>
    <t>исполнитель - МКУ "ЦОД ОМСУ"</t>
  </si>
  <si>
    <t>исполнитель: МКУ "ЦОД ОМСУ"</t>
  </si>
  <si>
    <t>Расходы бюджета по годам реализации муниципальной программы, тыс. руб.</t>
  </si>
  <si>
    <t>всего (бюджетные ассигнования, предусмотренные решением СНД о бюджете района)</t>
  </si>
  <si>
    <t>(восьмой год реализации)</t>
  </si>
  <si>
    <t>тыс.руб.</t>
  </si>
  <si>
    <t>тыс. руб.</t>
  </si>
  <si>
    <t>Основное мероприятие 2.7</t>
  </si>
  <si>
    <t>Региональный проект "Чистая вода"</t>
  </si>
  <si>
    <t>Строительство и реконструкция (модернизация) обьектов питьевого водоснабжения</t>
  </si>
  <si>
    <t xml:space="preserve">Улучшение проживания и  потребление качественных коммунальных услуг.  </t>
  </si>
  <si>
    <t xml:space="preserve">Улучшение и  потребление качественных коммунальных услуг.  </t>
  </si>
  <si>
    <t xml:space="preserve">Отдел экономического развития администрации </t>
  </si>
  <si>
    <t>Отдел по делам ГО и ЧС МКУ «ЦОД ОМСУ»</t>
  </si>
  <si>
    <t>исполнитель- отдел  экономического развития администрации Рамонского муниципального района Воронежской области</t>
  </si>
  <si>
    <t>исполнитель-отдел муниципального хозяйства, промышленности и дорожной деятельности</t>
  </si>
  <si>
    <t>исполнитель- отдел муниципального хозяйства, промышленности и дорожной деятельности администрации Рамонского муниципального района Воронежской области</t>
  </si>
  <si>
    <t xml:space="preserve">исполнитель -начальник сектора ГО и ЧС МКУ "ЦОД ОМСУ" администрации муниципального района  </t>
  </si>
  <si>
    <r>
      <t xml:space="preserve">Расчет показателя осуществляется по следующей формуле: 
                                                                </t>
    </r>
    <r>
      <rPr>
        <u/>
        <sz val="10"/>
        <color theme="1"/>
        <rFont val="Times New Roman"/>
        <family val="1"/>
        <charset val="204"/>
      </rPr>
      <t>Численность врачей или среднего медперсонала*10000</t>
    </r>
    <r>
      <rPr>
        <sz val="10"/>
        <color theme="1"/>
        <rFont val="Times New Roman"/>
        <family val="1"/>
        <charset val="204"/>
      </rPr>
      <t xml:space="preserve">                                                                                   
    Обеспеченность врач кадрами =      Численность населения на конец года
</t>
    </r>
  </si>
  <si>
    <t xml:space="preserve">Отдел по образованию, спорту и молодёжной политике; 
- БУЗ ВО "Рамонская РБ" (по согласованию); 
 - отдел по культуре; 
- отдел МВД России по Рамонскому району (по согласованию); 
- администрации городского и сельских поселений (по согласованию).
</t>
  </si>
  <si>
    <t xml:space="preserve"> БУЗ ВО "Рамонская РБ"(по согласованию);
КУ ВО «УСЗН Рамонского района».
</t>
  </si>
  <si>
    <t>2022  (девятый год реализации)</t>
  </si>
  <si>
    <t>Информационная и консультационная поддержка субъектов малого и среднего предпринимательства и физических лиц, не являющихся индивидуальными предпринимателями и применяющих специальный налоговый режим "Налог на профессиональный доход"</t>
  </si>
  <si>
    <t>Отдел экономического развития</t>
  </si>
  <si>
    <t>Повышение безопасности населения Рамонского муниципального района Воронежской области и снижение социально-экономического ущерба от чрезвычайных ситуаций и происшествий путем сокращения времени реагирования экстренных оперативных служб при обращениях населения по единому номеру "112" Обеспечение комплексной безопасности населения и территории Рамонского муниципального района Воронежской области</t>
  </si>
  <si>
    <t>(двенадцатый год реализации)</t>
  </si>
  <si>
    <t>2025 (двенадцатый год реализации)</t>
  </si>
  <si>
    <t>2014-2025</t>
  </si>
  <si>
    <t>Рекультивация несанкционированной свалки, расположенной на территории Рамонского района на земельном участке с кадастровым номером 36:25:0000000:13969 (включая ПИР)</t>
  </si>
  <si>
    <t>(девятыйй год реализации)</t>
  </si>
  <si>
    <t xml:space="preserve">                                                                                                                                Приложение №1 
                                                                                                                                                             к постановлению администрации
                                                                                                                                                                 Рамонского муниципального района 
                                                                                                                                        Воронежской области
                                                                                                                                     от 19.01.2023   № 15
</t>
  </si>
  <si>
    <t>Приложение №1                                                                                                                                       к постановлению администрации                                                                                             Рамонского муниципального района                                                                                                                   Воронежской области                                                                                                                от 19.01.2023   №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</si>
</sst>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Red]0.00"/>
    <numFmt numFmtId="166" formatCode="0;[Red]0"/>
    <numFmt numFmtId="167" formatCode="#,##0.00\ _₽"/>
  </numFmts>
  <fonts count="18"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rgb="FF000000"/>
      <name val="Times New Roman"/>
      <family val="1"/>
      <charset val="204"/>
    </font>
    <font>
      <sz val="10"/>
      <color theme="1"/>
      <name val="Times New Roman"/>
      <family val="1"/>
      <charset val="204"/>
    </font>
    <font>
      <sz val="12"/>
      <name val="Times New Roman"/>
      <family val="1"/>
      <charset val="204"/>
    </font>
    <font>
      <sz val="14"/>
      <color theme="1"/>
      <name val="Times New Roman"/>
      <family val="1"/>
      <charset val="204"/>
    </font>
    <font>
      <sz val="12"/>
      <color theme="1"/>
      <name val="Arial"/>
      <family val="2"/>
      <charset val="204"/>
    </font>
    <font>
      <sz val="10"/>
      <color theme="1"/>
      <name val="Calibri"/>
      <family val="2"/>
      <charset val="204"/>
      <scheme val="minor"/>
    </font>
    <font>
      <b/>
      <sz val="10"/>
      <color theme="1"/>
      <name val="Times New Roman"/>
      <family val="1"/>
      <charset val="204"/>
    </font>
    <font>
      <sz val="11"/>
      <color theme="1"/>
      <name val="Times New Roman"/>
      <family val="1"/>
      <charset val="204"/>
    </font>
    <font>
      <sz val="12"/>
      <color indexed="8"/>
      <name val="Times New Roman"/>
      <family val="1"/>
      <charset val="204"/>
    </font>
    <font>
      <sz val="10"/>
      <color indexed="8"/>
      <name val="Times New Roman"/>
      <family val="1"/>
      <charset val="204"/>
    </font>
    <font>
      <sz val="11"/>
      <color rgb="FF000000"/>
      <name val="Times New Roman"/>
      <family val="1"/>
      <charset val="204"/>
    </font>
    <font>
      <b/>
      <sz val="10"/>
      <color theme="1"/>
      <name val="Calibri"/>
      <family val="2"/>
      <charset val="204"/>
      <scheme val="minor"/>
    </font>
    <font>
      <sz val="10"/>
      <color rgb="FF000000"/>
      <name val="Times New Roman"/>
      <family val="1"/>
      <charset val="204"/>
    </font>
    <font>
      <b/>
      <sz val="11"/>
      <color theme="1"/>
      <name val="Calibri"/>
      <family val="2"/>
      <charset val="204"/>
      <scheme val="minor"/>
    </font>
    <font>
      <u/>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s>
  <cellStyleXfs count="1">
    <xf numFmtId="0" fontId="0" fillId="0" borderId="0"/>
  </cellStyleXfs>
  <cellXfs count="268">
    <xf numFmtId="0" fontId="0" fillId="0" borderId="0" xfId="0"/>
    <xf numFmtId="0" fontId="0" fillId="2" borderId="0" xfId="0" applyFill="1"/>
    <xf numFmtId="0" fontId="4" fillId="2" borderId="1" xfId="0" applyFont="1" applyFill="1" applyBorder="1" applyAlignment="1">
      <alignment vertical="center" wrapText="1"/>
    </xf>
    <xf numFmtId="0" fontId="0" fillId="0" borderId="0" xfId="0" applyAlignment="1">
      <alignment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0" xfId="0" applyFont="1"/>
    <xf numFmtId="0" fontId="4" fillId="0" borderId="0" xfId="0" applyFont="1" applyAlignment="1">
      <alignment wrapText="1"/>
    </xf>
    <xf numFmtId="0" fontId="4" fillId="2" borderId="1" xfId="0" applyFont="1" applyFill="1" applyBorder="1" applyAlignment="1">
      <alignment horizontal="center" vertical="center"/>
    </xf>
    <xf numFmtId="4"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1" xfId="0" applyFont="1" applyFill="1" applyBorder="1"/>
    <xf numFmtId="0" fontId="9" fillId="2" borderId="1" xfId="0" applyFont="1" applyFill="1" applyBorder="1" applyAlignment="1">
      <alignment horizontal="right" vertical="center" wrapText="1"/>
    </xf>
    <xf numFmtId="2" fontId="9" fillId="2" borderId="1" xfId="0" applyNumberFormat="1" applyFont="1" applyFill="1" applyBorder="1" applyAlignment="1">
      <alignment horizontal="center" vertical="center" wrapText="1"/>
    </xf>
    <xf numFmtId="0" fontId="8" fillId="2" borderId="1" xfId="0" applyFont="1" applyFill="1" applyBorder="1" applyAlignment="1">
      <alignment horizontal="center"/>
    </xf>
    <xf numFmtId="2"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15" fillId="3" borderId="1" xfId="0" applyFont="1" applyFill="1" applyBorder="1" applyAlignment="1">
      <alignment vertical="center" wrapText="1"/>
    </xf>
    <xf numFmtId="0" fontId="4" fillId="3" borderId="1" xfId="0" applyFont="1" applyFill="1" applyBorder="1" applyAlignment="1">
      <alignment vertical="center" wrapText="1"/>
    </xf>
    <xf numFmtId="0" fontId="15" fillId="3" borderId="1" xfId="0" applyFont="1" applyFill="1" applyBorder="1" applyAlignment="1">
      <alignment wrapText="1"/>
    </xf>
    <xf numFmtId="0" fontId="8" fillId="0" borderId="0" xfId="0" applyFont="1" applyAlignment="1">
      <alignment horizontal="center" vertical="center"/>
    </xf>
    <xf numFmtId="0" fontId="0" fillId="0" borderId="0" xfId="0" applyAlignment="1">
      <alignment horizontal="left" vertical="top"/>
    </xf>
    <xf numFmtId="0" fontId="4" fillId="0" borderId="0" xfId="0" applyFont="1" applyAlignment="1">
      <alignment horizontal="left" vertical="top"/>
    </xf>
    <xf numFmtId="0" fontId="0" fillId="4" borderId="0" xfId="0" applyFill="1"/>
    <xf numFmtId="0" fontId="9"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0" xfId="0" applyFill="1"/>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0" fillId="0" borderId="1" xfId="0" applyFill="1" applyBorder="1" applyAlignment="1">
      <alignment horizontal="center" vertical="center"/>
    </xf>
    <xf numFmtId="0" fontId="0" fillId="0" borderId="1" xfId="0" applyFill="1" applyBorder="1"/>
    <xf numFmtId="0" fontId="10" fillId="0" borderId="1" xfId="0" applyFont="1" applyFill="1" applyBorder="1" applyAlignment="1">
      <alignment vertical="top" wrapText="1"/>
    </xf>
    <xf numFmtId="0" fontId="3"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0" fillId="0" borderId="1" xfId="0" applyFont="1" applyFill="1" applyBorder="1" applyAlignment="1">
      <alignment horizontal="center" vertical="center"/>
    </xf>
    <xf numFmtId="0" fontId="0" fillId="0" borderId="1" xfId="0" applyFill="1" applyBorder="1" applyAlignment="1">
      <alignment horizontal="left" vertical="top"/>
    </xf>
    <xf numFmtId="0" fontId="10" fillId="0" borderId="1" xfId="0" applyFont="1" applyFill="1" applyBorder="1" applyAlignment="1">
      <alignment horizontal="left" vertical="top"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1" xfId="0" applyNumberFormat="1" applyFont="1" applyFill="1" applyBorder="1" applyAlignment="1" applyProtection="1">
      <alignment horizontal="left" vertical="top" wrapText="1"/>
    </xf>
    <xf numFmtId="49" fontId="10" fillId="0" borderId="1" xfId="0" applyNumberFormat="1" applyFont="1" applyFill="1" applyBorder="1" applyAlignment="1">
      <alignment horizontal="center" vertical="center" wrapText="1"/>
    </xf>
    <xf numFmtId="0" fontId="0" fillId="0" borderId="1" xfId="0" applyFont="1" applyFill="1" applyBorder="1"/>
    <xf numFmtId="0" fontId="0"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7" fillId="0" borderId="1" xfId="0" applyFont="1" applyFill="1" applyBorder="1" applyAlignment="1">
      <alignment vertical="center"/>
    </xf>
    <xf numFmtId="2" fontId="3" fillId="0" borderId="1" xfId="0" quotePrefix="1" applyNumberFormat="1" applyFont="1" applyFill="1" applyBorder="1" applyAlignment="1">
      <alignment horizontal="center" vertical="center" wrapText="1"/>
    </xf>
    <xf numFmtId="2" fontId="1" fillId="0" borderId="1" xfId="0" quotePrefix="1" applyNumberFormat="1" applyFont="1" applyFill="1" applyBorder="1" applyAlignment="1">
      <alignment horizontal="center" vertical="center" wrapText="1"/>
    </xf>
    <xf numFmtId="0" fontId="13" fillId="0" borderId="1" xfId="0" applyFont="1" applyFill="1" applyBorder="1" applyAlignment="1">
      <alignment horizontal="left" vertical="top" wrapText="1"/>
    </xf>
    <xf numFmtId="0" fontId="13" fillId="0" borderId="1" xfId="0" applyFont="1" applyFill="1" applyBorder="1" applyAlignment="1">
      <alignment vertical="top" wrapText="1"/>
    </xf>
    <xf numFmtId="0" fontId="10" fillId="0" borderId="1" xfId="0" applyFont="1" applyFill="1" applyBorder="1"/>
    <xf numFmtId="0" fontId="14"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8" xfId="0" applyFont="1" applyFill="1" applyBorder="1" applyAlignment="1">
      <alignment horizontal="center" vertical="center"/>
    </xf>
    <xf numFmtId="0" fontId="4" fillId="0" borderId="7"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4" fillId="0" borderId="1" xfId="0" applyFont="1" applyFill="1" applyBorder="1" applyAlignment="1">
      <alignment vertical="center"/>
    </xf>
    <xf numFmtId="0" fontId="15" fillId="0" borderId="1" xfId="0" applyFont="1" applyFill="1" applyBorder="1" applyAlignment="1">
      <alignment horizontal="center" vertical="center"/>
    </xf>
    <xf numFmtId="0" fontId="15" fillId="0" borderId="0" xfId="0" applyFont="1" applyFill="1" applyAlignment="1">
      <alignment horizontal="center" vertical="center"/>
    </xf>
    <xf numFmtId="0" fontId="4" fillId="2" borderId="1" xfId="0" applyFont="1" applyFill="1" applyBorder="1" applyAlignment="1">
      <alignment vertical="top" wrapText="1"/>
    </xf>
    <xf numFmtId="0" fontId="15" fillId="2" borderId="1" xfId="0" applyFont="1" applyFill="1" applyBorder="1" applyAlignment="1">
      <alignment vertical="top" wrapText="1"/>
    </xf>
    <xf numFmtId="0" fontId="15" fillId="2" borderId="0" xfId="0" applyFont="1" applyFill="1" applyAlignment="1">
      <alignment vertical="top" wrapText="1"/>
    </xf>
    <xf numFmtId="0" fontId="4" fillId="2" borderId="7" xfId="0" applyFont="1" applyFill="1" applyBorder="1" applyAlignment="1">
      <alignment horizontal="left" vertical="top" wrapText="1"/>
    </xf>
    <xf numFmtId="0" fontId="4" fillId="2" borderId="7" xfId="0" applyFont="1" applyFill="1" applyBorder="1" applyAlignment="1">
      <alignment vertical="top" wrapText="1"/>
    </xf>
    <xf numFmtId="4" fontId="4" fillId="2" borderId="1" xfId="0" applyNumberFormat="1"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 xfId="0" applyFont="1" applyFill="1" applyBorder="1" applyAlignment="1">
      <alignment horizontal="right" vertical="center" wrapText="1"/>
    </xf>
    <xf numFmtId="2" fontId="4" fillId="2" borderId="1" xfId="0" applyNumberFormat="1" applyFont="1" applyFill="1" applyBorder="1" applyAlignment="1">
      <alignment vertical="center" wrapText="1"/>
    </xf>
    <xf numFmtId="0" fontId="0" fillId="0" borderId="0" xfId="0" applyAlignment="1">
      <alignment horizontal="center" vertical="center"/>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0" xfId="0" applyFont="1" applyFill="1" applyAlignment="1">
      <alignment horizontal="left" vertical="center" wrapText="1"/>
    </xf>
    <xf numFmtId="0" fontId="12" fillId="0" borderId="1" xfId="0" applyNumberFormat="1" applyFont="1" applyFill="1" applyBorder="1" applyAlignment="1" applyProtection="1">
      <alignment horizontal="left" vertical="center" wrapText="1"/>
    </xf>
    <xf numFmtId="0" fontId="4" fillId="0" borderId="0" xfId="0" applyFont="1" applyFill="1" applyAlignment="1">
      <alignment vertical="center" wrapText="1"/>
    </xf>
    <xf numFmtId="0" fontId="0" fillId="0" borderId="1" xfId="0" applyFill="1" applyBorder="1" applyAlignment="1">
      <alignment vertical="center"/>
    </xf>
    <xf numFmtId="0" fontId="10" fillId="0" borderId="1" xfId="0" applyFont="1" applyFill="1" applyBorder="1" applyAlignment="1">
      <alignment vertical="center"/>
    </xf>
    <xf numFmtId="0" fontId="4" fillId="0" borderId="1" xfId="0" applyFont="1" applyFill="1" applyBorder="1" applyAlignment="1">
      <alignment horizontal="left" vertical="center"/>
    </xf>
    <xf numFmtId="0" fontId="15" fillId="0" borderId="1" xfId="0" applyFont="1" applyFill="1" applyBorder="1" applyAlignment="1">
      <alignment horizontal="left" vertical="center" wrapText="1"/>
    </xf>
    <xf numFmtId="0" fontId="15" fillId="2" borderId="1" xfId="0" applyFont="1" applyFill="1" applyBorder="1" applyAlignment="1">
      <alignment horizontal="left" vertical="top" wrapText="1"/>
    </xf>
    <xf numFmtId="0" fontId="0" fillId="0" borderId="0" xfId="0" applyAlignment="1">
      <alignment vertical="top"/>
    </xf>
    <xf numFmtId="0" fontId="4" fillId="2" borderId="0" xfId="0" applyFont="1" applyFill="1" applyAlignment="1">
      <alignment horizontal="left" vertical="top" wrapText="1"/>
    </xf>
    <xf numFmtId="0" fontId="4" fillId="2" borderId="9" xfId="0" applyFont="1" applyFill="1" applyBorder="1" applyAlignment="1">
      <alignment horizontal="left" vertical="top" wrapText="1"/>
    </xf>
    <xf numFmtId="0" fontId="10" fillId="0" borderId="0" xfId="0" applyFont="1" applyAlignment="1">
      <alignment horizontal="left" vertical="top"/>
    </xf>
    <xf numFmtId="0" fontId="15" fillId="2" borderId="0" xfId="0" applyFont="1" applyFill="1" applyAlignment="1">
      <alignment horizontal="left" vertical="top" wrapText="1"/>
    </xf>
    <xf numFmtId="0" fontId="9" fillId="0" borderId="1" xfId="0" applyFont="1" applyBorder="1" applyAlignment="1">
      <alignment horizontal="center" vertical="center"/>
    </xf>
    <xf numFmtId="2" fontId="9" fillId="0" borderId="1" xfId="0" applyNumberFormat="1" applyFont="1" applyBorder="1" applyAlignment="1">
      <alignment horizontal="center" vertical="center"/>
    </xf>
    <xf numFmtId="0" fontId="16"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2" fontId="0" fillId="0" borderId="0" xfId="0" applyNumberFormat="1"/>
    <xf numFmtId="4" fontId="0" fillId="0" borderId="0" xfId="0" applyNumberFormat="1"/>
    <xf numFmtId="165" fontId="0" fillId="0" borderId="0" xfId="0" applyNumberFormat="1"/>
    <xf numFmtId="165" fontId="4"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165"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right" vertical="center" wrapText="1"/>
    </xf>
    <xf numFmtId="165" fontId="4" fillId="2" borderId="1" xfId="0" applyNumberFormat="1" applyFont="1" applyFill="1" applyBorder="1" applyAlignment="1">
      <alignment horizontal="right" vertical="center" wrapText="1"/>
    </xf>
    <xf numFmtId="165" fontId="0" fillId="2" borderId="0" xfId="0" applyNumberFormat="1" applyFill="1"/>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166" fontId="4" fillId="2" borderId="7" xfId="0" applyNumberFormat="1" applyFont="1" applyFill="1" applyBorder="1" applyAlignment="1">
      <alignment horizontal="center" vertical="center" wrapText="1"/>
    </xf>
    <xf numFmtId="0" fontId="4" fillId="2" borderId="1" xfId="0" applyFont="1" applyFill="1" applyBorder="1" applyAlignment="1">
      <alignment horizontal="left" vertical="top" wrapText="1"/>
    </xf>
    <xf numFmtId="0" fontId="15" fillId="3" borderId="1" xfId="0" applyFont="1" applyFill="1" applyBorder="1" applyAlignment="1">
      <alignment vertical="top" wrapText="1"/>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2" borderId="1" xfId="0" applyFill="1" applyBorder="1"/>
    <xf numFmtId="0" fontId="0" fillId="2" borderId="1" xfId="0" applyFill="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vertical="top" wrapText="1"/>
    </xf>
    <xf numFmtId="0" fontId="3" fillId="2" borderId="1" xfId="0" applyFont="1" applyFill="1" applyBorder="1" applyAlignment="1">
      <alignment horizontal="center" vertical="center"/>
    </xf>
    <xf numFmtId="0" fontId="4" fillId="2" borderId="1" xfId="0" applyFont="1" applyFill="1" applyBorder="1"/>
    <xf numFmtId="0" fontId="4" fillId="0" borderId="1" xfId="0" applyFont="1" applyFill="1" applyBorder="1" applyAlignment="1">
      <alignmen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0" fontId="15" fillId="2" borderId="1" xfId="0" applyFont="1" applyFill="1" applyBorder="1" applyAlignment="1">
      <alignment vertical="center" wrapText="1"/>
    </xf>
    <xf numFmtId="2" fontId="4" fillId="2" borderId="1" xfId="0" applyNumberFormat="1" applyFont="1" applyFill="1" applyBorder="1" applyAlignment="1">
      <alignment horizontal="center"/>
    </xf>
    <xf numFmtId="0" fontId="4" fillId="2" borderId="1" xfId="0" applyFont="1" applyFill="1" applyBorder="1" applyAlignment="1">
      <alignment vertical="center" wrapText="1"/>
    </xf>
    <xf numFmtId="0" fontId="4" fillId="2" borderId="1" xfId="0" applyFont="1" applyFill="1" applyBorder="1" applyAlignment="1">
      <alignment horizontal="left" vertical="top" wrapText="1"/>
    </xf>
    <xf numFmtId="0" fontId="9" fillId="2" borderId="1" xfId="0" applyFont="1" applyFill="1" applyBorder="1" applyAlignment="1">
      <alignment horizontal="right"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 xfId="0" applyFont="1" applyFill="1" applyBorder="1" applyAlignment="1">
      <alignment horizontal="left" vertical="top" wrapText="1"/>
    </xf>
    <xf numFmtId="167" fontId="0" fillId="0" borderId="0" xfId="0" applyNumberFormat="1"/>
    <xf numFmtId="165" fontId="4" fillId="0" borderId="1" xfId="0" applyNumberFormat="1" applyFont="1" applyBorder="1" applyAlignment="1">
      <alignment horizontal="center" vertical="center" wrapText="1"/>
    </xf>
    <xf numFmtId="165" fontId="9" fillId="3" borderId="1" xfId="0" applyNumberFormat="1" applyFont="1" applyFill="1" applyBorder="1" applyAlignment="1">
      <alignment horizontal="center" vertical="center" wrapText="1"/>
    </xf>
    <xf numFmtId="165" fontId="4" fillId="3" borderId="1" xfId="0" applyNumberFormat="1" applyFont="1" applyFill="1" applyBorder="1" applyAlignment="1">
      <alignment horizontal="center" vertical="center" wrapText="1"/>
    </xf>
    <xf numFmtId="165" fontId="4" fillId="3" borderId="9" xfId="0" applyNumberFormat="1" applyFont="1" applyFill="1" applyBorder="1" applyAlignment="1">
      <alignment horizontal="center" vertical="center" wrapText="1"/>
    </xf>
    <xf numFmtId="165" fontId="4" fillId="2" borderId="9" xfId="0" applyNumberFormat="1" applyFont="1" applyFill="1" applyBorder="1" applyAlignment="1">
      <alignment horizontal="center" vertical="center" wrapText="1"/>
    </xf>
    <xf numFmtId="165" fontId="4" fillId="2" borderId="9" xfId="0" applyNumberFormat="1" applyFont="1" applyFill="1" applyBorder="1" applyAlignment="1">
      <alignment horizontal="center" vertical="center"/>
    </xf>
    <xf numFmtId="4" fontId="8" fillId="2" borderId="1" xfId="0" applyNumberFormat="1" applyFont="1" applyFill="1" applyBorder="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0" borderId="1" xfId="0" applyBorder="1"/>
    <xf numFmtId="0" fontId="10" fillId="0" borderId="1" xfId="0" applyFont="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left" vertical="top"/>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4" fontId="8" fillId="0" borderId="1" xfId="0" applyNumberFormat="1" applyFont="1" applyFill="1" applyBorder="1"/>
    <xf numFmtId="0" fontId="8" fillId="0" borderId="1" xfId="0" applyFont="1" applyFill="1" applyBorder="1"/>
    <xf numFmtId="2" fontId="9" fillId="0" borderId="1" xfId="0" applyNumberFormat="1" applyFont="1" applyFill="1" applyBorder="1" applyAlignment="1">
      <alignment horizontal="center" vertical="center" wrapText="1"/>
    </xf>
    <xf numFmtId="0" fontId="8" fillId="0" borderId="1" xfId="0" applyFont="1" applyFill="1" applyBorder="1" applyAlignment="1">
      <alignment horizontal="center"/>
    </xf>
    <xf numFmtId="2"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xf>
    <xf numFmtId="2" fontId="4"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4" fillId="0" borderId="0" xfId="0" applyFont="1" applyFill="1" applyAlignment="1">
      <alignment horizontal="left" vertical="top" wrapText="1"/>
    </xf>
    <xf numFmtId="0" fontId="4" fillId="0" borderId="0" xfId="0" applyFont="1" applyFill="1" applyAlignment="1">
      <alignment horizontal="left" vertical="center" wrapText="1"/>
    </xf>
    <xf numFmtId="0" fontId="0" fillId="0" borderId="0" xfId="0" applyFill="1" applyAlignment="1">
      <alignment horizontal="lef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0" xfId="0" applyFill="1" applyBorder="1" applyAlignment="1">
      <alignment horizontal="center" vertical="center"/>
    </xf>
    <xf numFmtId="2" fontId="11" fillId="0" borderId="1" xfId="0" applyNumberFormat="1" applyFont="1" applyFill="1" applyBorder="1" applyAlignment="1" applyProtection="1">
      <alignment horizontal="center" vertical="center" wrapText="1"/>
    </xf>
    <xf numFmtId="0" fontId="0"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0" xfId="0" applyFill="1" applyAlignment="1">
      <alignment wrapText="1"/>
    </xf>
    <xf numFmtId="0" fontId="4" fillId="3" borderId="1" xfId="0" applyFont="1" applyFill="1" applyBorder="1" applyAlignment="1">
      <alignment horizontal="center" vertical="center" wrapText="1"/>
    </xf>
    <xf numFmtId="0" fontId="0" fillId="0" borderId="0" xfId="0" applyAlignment="1">
      <alignment horizontal="center"/>
    </xf>
    <xf numFmtId="0" fontId="1" fillId="2" borderId="0"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xf>
    <xf numFmtId="0" fontId="0" fillId="0" borderId="0" xfId="0"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0" fillId="0" borderId="0" xfId="0" applyAlignment="1">
      <alignment horizontal="left" vertical="top" wrapText="1"/>
    </xf>
    <xf numFmtId="0" fontId="1" fillId="0" borderId="1" xfId="0" applyFont="1" applyFill="1" applyBorder="1" applyAlignment="1">
      <alignment horizontal="center" wrapText="1"/>
    </xf>
    <xf numFmtId="0" fontId="4" fillId="0" borderId="0" xfId="0" applyFont="1" applyFill="1" applyAlignment="1">
      <alignment horizontal="left" vertical="top" wrapText="1"/>
    </xf>
    <xf numFmtId="0" fontId="4" fillId="0" borderId="0" xfId="0" applyFont="1" applyFill="1" applyAlignment="1">
      <alignment horizontal="left" vertical="center" wrapText="1"/>
    </xf>
    <xf numFmtId="0" fontId="0" fillId="0" borderId="0" xfId="0" applyFill="1" applyAlignment="1">
      <alignment horizontal="left" vertical="top" wrapText="1"/>
    </xf>
    <xf numFmtId="0" fontId="10" fillId="0" borderId="0" xfId="0" applyFont="1" applyAlignment="1">
      <alignment horizontal="left" vertical="center" wrapText="1"/>
    </xf>
    <xf numFmtId="0" fontId="10" fillId="0" borderId="0" xfId="0" applyFont="1" applyAlignment="1">
      <alignment horizontal="left" vertical="center"/>
    </xf>
    <xf numFmtId="0" fontId="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0" xfId="0" applyAlignment="1">
      <alignment horizontal="center" vertical="center" wrapText="1"/>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0" xfId="0" applyFont="1" applyAlignment="1">
      <alignment horizontal="center" wrapText="1"/>
    </xf>
    <xf numFmtId="0" fontId="4" fillId="0" borderId="1" xfId="0" applyFont="1" applyBorder="1" applyAlignment="1">
      <alignment horizontal="center" vertical="center"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4" fillId="2" borderId="1" xfId="0" applyFont="1" applyFill="1" applyBorder="1" applyAlignment="1">
      <alignment vertical="center" wrapText="1"/>
    </xf>
    <xf numFmtId="0" fontId="4" fillId="2" borderId="8" xfId="0" applyFont="1" applyFill="1" applyBorder="1" applyAlignment="1">
      <alignment horizontal="center" vertical="center" wrapText="1"/>
    </xf>
    <xf numFmtId="0" fontId="9" fillId="2" borderId="7" xfId="0" applyFont="1" applyFill="1" applyBorder="1" applyAlignment="1">
      <alignment vertical="center" wrapText="1"/>
    </xf>
    <xf numFmtId="0" fontId="9" fillId="2" borderId="8" xfId="0" applyFont="1" applyFill="1" applyBorder="1" applyAlignment="1">
      <alignment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4" fillId="2" borderId="7" xfId="0" applyFont="1" applyFill="1" applyBorder="1" applyAlignment="1">
      <alignment horizontal="left" vertical="top" wrapText="1"/>
    </xf>
    <xf numFmtId="0" fontId="4" fillId="2" borderId="9"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 xfId="0" applyFont="1" applyFill="1" applyBorder="1" applyAlignment="1">
      <alignment horizontal="left" vertical="top" wrapText="1"/>
    </xf>
    <xf numFmtId="0" fontId="9" fillId="2" borderId="9"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12" xfId="0" applyFont="1" applyBorder="1" applyAlignment="1">
      <alignment horizontal="center" vertical="center"/>
    </xf>
    <xf numFmtId="0" fontId="0" fillId="0" borderId="0" xfId="0" applyAlignment="1">
      <alignment horizontal="center" wrapText="1"/>
    </xf>
    <xf numFmtId="0" fontId="9" fillId="3" borderId="1" xfId="0" applyFont="1" applyFill="1" applyBorder="1" applyAlignment="1">
      <alignment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wrapText="1"/>
    </xf>
    <xf numFmtId="0" fontId="4" fillId="3" borderId="1" xfId="0" applyFont="1" applyFill="1" applyBorder="1" applyAlignment="1">
      <alignment horizontal="left" vertical="top"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9" fillId="3" borderId="7" xfId="0" applyFont="1" applyFill="1" applyBorder="1" applyAlignment="1">
      <alignment vertical="center" wrapText="1"/>
    </xf>
    <xf numFmtId="0" fontId="9" fillId="3" borderId="8" xfId="0" applyFont="1" applyFill="1" applyBorder="1" applyAlignment="1">
      <alignment vertical="center" wrapText="1"/>
    </xf>
    <xf numFmtId="0" fontId="9" fillId="3" borderId="9" xfId="0" applyFont="1" applyFill="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098/Desktop/&#1052;&#1055;%20&#1057;&#1086;&#1079;&#1076;&#1072;&#1085;&#1080;&#1077;%20&#1073;&#1083;&#1072;&#1075;&#1086;&#1087;&#1088;&#1080;&#1103;&#1090;&#1085;&#1099;&#1093;%20&#1091;&#1089;&#1083;&#1086;&#1074;&#1080;&#1081;%202016/&#1052;&#1055;%20&#1103;&#1085;&#1074;&#1072;&#1088;&#1100;%202021/&#1055;&#1088;&#1080;&#1083;&#1086;&#1078;&#1077;&#1085;&#1080;&#1103;%20&#1082;%20&#1052;&#1055;%20&#1103;&#1085;&#1074;&#1072;&#1088;&#1100;%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s>
    <sheetDataSet>
      <sheetData sheetId="0" refreshError="1"/>
      <sheetData sheetId="1" refreshError="1"/>
      <sheetData sheetId="2" refreshError="1"/>
      <sheetData sheetId="3" refreshError="1">
        <row r="25">
          <cell r="D25">
            <v>0</v>
          </cell>
          <cell r="E25">
            <v>17.51219</v>
          </cell>
          <cell r="F25">
            <v>10</v>
          </cell>
          <cell r="G25">
            <v>54.527999999999999</v>
          </cell>
          <cell r="H25">
            <v>0</v>
          </cell>
          <cell r="I25">
            <v>0</v>
          </cell>
          <cell r="J25">
            <v>20</v>
          </cell>
          <cell r="L25">
            <v>0</v>
          </cell>
          <cell r="M25">
            <v>0</v>
          </cell>
          <cell r="N25">
            <v>0</v>
          </cell>
        </row>
        <row r="32">
          <cell r="D32">
            <v>220</v>
          </cell>
          <cell r="E32">
            <v>219.88800000000001</v>
          </cell>
          <cell r="F32">
            <v>260</v>
          </cell>
          <cell r="G32">
            <v>245.47200000000001</v>
          </cell>
          <cell r="H32">
            <v>222</v>
          </cell>
          <cell r="I32">
            <v>282.47699999999998</v>
          </cell>
          <cell r="J32">
            <v>500</v>
          </cell>
        </row>
        <row r="317">
          <cell r="I317">
            <v>0</v>
          </cell>
          <cell r="J317">
            <v>20</v>
          </cell>
        </row>
      </sheetData>
      <sheetData sheetId="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topLeftCell="A13" zoomScale="80" zoomScaleNormal="80" workbookViewId="0">
      <selection activeCell="G19" sqref="G19"/>
    </sheetView>
  </sheetViews>
  <sheetFormatPr defaultRowHeight="15" x14ac:dyDescent="0.25"/>
  <cols>
    <col min="2" max="2" width="32.140625" customWidth="1"/>
    <col min="5" max="5" width="10.42578125" customWidth="1"/>
    <col min="6" max="6" width="11.85546875" customWidth="1"/>
    <col min="7" max="7" width="12" customWidth="1"/>
    <col min="8" max="8" width="12.140625" customWidth="1"/>
    <col min="9" max="10" width="11.42578125" customWidth="1"/>
    <col min="11" max="11" width="11.28515625" style="33" customWidth="1"/>
    <col min="12" max="12" width="12" style="33" customWidth="1"/>
    <col min="13" max="13" width="10.85546875" style="33" customWidth="1"/>
    <col min="14" max="14" width="11.28515625" style="33" customWidth="1"/>
    <col min="15" max="15" width="10.7109375" style="33" customWidth="1"/>
    <col min="16" max="16" width="10.85546875" style="33" customWidth="1"/>
    <col min="17" max="17" width="13.140625" style="33" customWidth="1"/>
    <col min="18" max="18" width="13.28515625" customWidth="1"/>
  </cols>
  <sheetData>
    <row r="1" spans="1:18" ht="93" customHeight="1" x14ac:dyDescent="0.25">
      <c r="A1" s="196" t="s">
        <v>544</v>
      </c>
      <c r="B1" s="196"/>
      <c r="C1" s="196"/>
      <c r="D1" s="196"/>
      <c r="E1" s="196"/>
      <c r="F1" s="196"/>
      <c r="G1" s="196"/>
      <c r="H1" s="196"/>
      <c r="I1" s="196"/>
      <c r="J1" s="196"/>
      <c r="K1" s="196"/>
      <c r="L1" s="196"/>
      <c r="M1" s="196"/>
      <c r="N1" s="196"/>
      <c r="Q1" s="195"/>
      <c r="R1" s="195"/>
    </row>
    <row r="2" spans="1:18" ht="25.5" customHeight="1" x14ac:dyDescent="0.25">
      <c r="A2" s="199" t="s">
        <v>0</v>
      </c>
      <c r="B2" s="200"/>
      <c r="C2" s="200"/>
      <c r="D2" s="200"/>
      <c r="E2" s="200"/>
      <c r="F2" s="200"/>
      <c r="G2" s="200"/>
      <c r="H2" s="200"/>
      <c r="I2" s="200"/>
      <c r="J2" s="200"/>
      <c r="K2" s="200"/>
      <c r="M2" s="187"/>
      <c r="N2" s="187"/>
      <c r="R2" s="33"/>
    </row>
    <row r="3" spans="1:18" ht="25.5" customHeight="1" x14ac:dyDescent="0.25">
      <c r="A3" s="198" t="s">
        <v>1</v>
      </c>
      <c r="B3" s="198" t="s">
        <v>2</v>
      </c>
      <c r="C3" s="198" t="s">
        <v>3</v>
      </c>
      <c r="D3" s="198" t="s">
        <v>4</v>
      </c>
      <c r="E3" s="201" t="s">
        <v>274</v>
      </c>
      <c r="F3" s="202"/>
      <c r="G3" s="202"/>
      <c r="H3" s="202"/>
      <c r="I3" s="202"/>
      <c r="J3" s="202"/>
      <c r="K3" s="202"/>
      <c r="L3" s="202"/>
      <c r="M3" s="202"/>
      <c r="N3" s="202"/>
      <c r="O3" s="202"/>
      <c r="P3" s="203"/>
      <c r="Q3" s="205" t="s">
        <v>264</v>
      </c>
      <c r="R3" s="205"/>
    </row>
    <row r="4" spans="1:18" ht="196.5" customHeight="1" x14ac:dyDescent="0.25">
      <c r="A4" s="198"/>
      <c r="B4" s="198"/>
      <c r="C4" s="198"/>
      <c r="D4" s="198"/>
      <c r="E4" s="34">
        <v>2014</v>
      </c>
      <c r="F4" s="34">
        <v>2015</v>
      </c>
      <c r="G4" s="34">
        <v>2016</v>
      </c>
      <c r="H4" s="34">
        <v>2017</v>
      </c>
      <c r="I4" s="34">
        <v>2018</v>
      </c>
      <c r="J4" s="34">
        <v>2019</v>
      </c>
      <c r="K4" s="185">
        <v>2020</v>
      </c>
      <c r="L4" s="185">
        <v>2021</v>
      </c>
      <c r="M4" s="185">
        <v>2022</v>
      </c>
      <c r="N4" s="185">
        <v>2023</v>
      </c>
      <c r="O4" s="185">
        <v>2024</v>
      </c>
      <c r="P4" s="185">
        <v>2025</v>
      </c>
      <c r="Q4" s="35" t="s">
        <v>265</v>
      </c>
      <c r="R4" s="35" t="s">
        <v>266</v>
      </c>
    </row>
    <row r="5" spans="1:18" ht="15.75" x14ac:dyDescent="0.25">
      <c r="A5" s="34">
        <v>1</v>
      </c>
      <c r="B5" s="34">
        <v>2</v>
      </c>
      <c r="C5" s="34">
        <v>3</v>
      </c>
      <c r="D5" s="34">
        <v>4</v>
      </c>
      <c r="E5" s="34">
        <v>5</v>
      </c>
      <c r="F5" s="34">
        <v>6</v>
      </c>
      <c r="G5" s="34">
        <v>7</v>
      </c>
      <c r="H5" s="34">
        <v>8</v>
      </c>
      <c r="I5" s="34">
        <v>9</v>
      </c>
      <c r="J5" s="34">
        <v>10</v>
      </c>
      <c r="K5" s="185">
        <v>11</v>
      </c>
      <c r="L5" s="185">
        <v>12</v>
      </c>
      <c r="M5" s="185">
        <v>13</v>
      </c>
      <c r="N5" s="185">
        <v>14</v>
      </c>
      <c r="O5" s="185">
        <v>15</v>
      </c>
      <c r="P5" s="185"/>
      <c r="Q5" s="36">
        <v>16</v>
      </c>
      <c r="R5" s="36">
        <v>17</v>
      </c>
    </row>
    <row r="6" spans="1:18" ht="15.75" customHeight="1" x14ac:dyDescent="0.25">
      <c r="A6" s="201" t="s">
        <v>5</v>
      </c>
      <c r="B6" s="202"/>
      <c r="C6" s="202"/>
      <c r="D6" s="202"/>
      <c r="E6" s="202"/>
      <c r="F6" s="202"/>
      <c r="G6" s="202"/>
      <c r="H6" s="202"/>
      <c r="I6" s="202"/>
      <c r="J6" s="202"/>
      <c r="K6" s="202"/>
      <c r="L6" s="202"/>
      <c r="M6" s="202"/>
      <c r="N6" s="202"/>
      <c r="O6" s="202"/>
      <c r="P6" s="202"/>
      <c r="Q6" s="202"/>
      <c r="R6" s="203"/>
    </row>
    <row r="7" spans="1:18" ht="15.75" customHeight="1" x14ac:dyDescent="0.25">
      <c r="A7" s="201" t="s">
        <v>6</v>
      </c>
      <c r="B7" s="202"/>
      <c r="C7" s="202"/>
      <c r="D7" s="202"/>
      <c r="E7" s="202"/>
      <c r="F7" s="202"/>
      <c r="G7" s="202"/>
      <c r="H7" s="202"/>
      <c r="I7" s="202"/>
      <c r="J7" s="202"/>
      <c r="K7" s="202"/>
      <c r="L7" s="202"/>
      <c r="M7" s="202"/>
      <c r="N7" s="202"/>
      <c r="O7" s="202"/>
      <c r="P7" s="202"/>
      <c r="Q7" s="202"/>
      <c r="R7" s="203"/>
    </row>
    <row r="8" spans="1:18" ht="33.75" customHeight="1" x14ac:dyDescent="0.25">
      <c r="A8" s="34">
        <v>1</v>
      </c>
      <c r="B8" s="38" t="s">
        <v>7</v>
      </c>
      <c r="C8" s="26"/>
      <c r="D8" s="39" t="s">
        <v>8</v>
      </c>
      <c r="E8" s="40">
        <v>32.299999999999997</v>
      </c>
      <c r="F8" s="41">
        <v>32.6</v>
      </c>
      <c r="G8" s="40">
        <v>32.799999999999997</v>
      </c>
      <c r="H8" s="41">
        <v>33.4</v>
      </c>
      <c r="I8" s="41">
        <v>34.5</v>
      </c>
      <c r="J8" s="42">
        <v>35.5</v>
      </c>
      <c r="K8" s="41">
        <v>36.380000000000003</v>
      </c>
      <c r="L8" s="41">
        <v>37.270000000000003</v>
      </c>
      <c r="M8" s="41">
        <v>38</v>
      </c>
      <c r="N8" s="41">
        <v>38.4</v>
      </c>
      <c r="O8" s="41">
        <v>38.799999999999997</v>
      </c>
      <c r="P8" s="41">
        <v>39.200000000000003</v>
      </c>
      <c r="Q8" s="36"/>
      <c r="R8" s="36" t="s">
        <v>343</v>
      </c>
    </row>
    <row r="9" spans="1:18" ht="81.75" customHeight="1" x14ac:dyDescent="0.25">
      <c r="A9" s="34">
        <v>2</v>
      </c>
      <c r="B9" s="38" t="s">
        <v>9</v>
      </c>
      <c r="C9" s="43"/>
      <c r="D9" s="34" t="s">
        <v>10</v>
      </c>
      <c r="E9" s="41">
        <v>23800</v>
      </c>
      <c r="F9" s="41">
        <v>25361</v>
      </c>
      <c r="G9" s="41">
        <v>27755.599999999999</v>
      </c>
      <c r="H9" s="41">
        <v>30738.2</v>
      </c>
      <c r="I9" s="41">
        <v>35424.5</v>
      </c>
      <c r="J9" s="42">
        <v>39657.1</v>
      </c>
      <c r="K9" s="188">
        <v>41451.800000000003</v>
      </c>
      <c r="L9" s="41">
        <v>47918.8</v>
      </c>
      <c r="M9" s="41">
        <v>52749.599999999999</v>
      </c>
      <c r="N9" s="41">
        <v>58508.9</v>
      </c>
      <c r="O9" s="41">
        <v>61434.34</v>
      </c>
      <c r="P9" s="41">
        <v>64506.06</v>
      </c>
      <c r="Q9" s="36" t="s">
        <v>343</v>
      </c>
      <c r="R9" s="36" t="s">
        <v>343</v>
      </c>
    </row>
    <row r="10" spans="1:18" ht="69.75" customHeight="1" x14ac:dyDescent="0.25">
      <c r="A10" s="34">
        <v>3</v>
      </c>
      <c r="B10" s="38" t="s">
        <v>339</v>
      </c>
      <c r="C10" s="43"/>
      <c r="D10" s="34" t="s">
        <v>12</v>
      </c>
      <c r="E10" s="41"/>
      <c r="F10" s="41"/>
      <c r="G10" s="41"/>
      <c r="H10" s="41"/>
      <c r="I10" s="41"/>
      <c r="J10" s="42"/>
      <c r="K10" s="41"/>
      <c r="L10" s="41">
        <v>115.6</v>
      </c>
      <c r="M10" s="41">
        <v>110.1</v>
      </c>
      <c r="N10" s="41">
        <v>110</v>
      </c>
      <c r="O10" s="41">
        <v>105</v>
      </c>
      <c r="P10" s="41">
        <v>105</v>
      </c>
      <c r="Q10" s="36"/>
      <c r="R10" s="36" t="s">
        <v>343</v>
      </c>
    </row>
    <row r="11" spans="1:18" ht="120.75" customHeight="1" x14ac:dyDescent="0.25">
      <c r="A11" s="34">
        <v>4</v>
      </c>
      <c r="B11" s="38" t="s">
        <v>11</v>
      </c>
      <c r="C11" s="43"/>
      <c r="D11" s="34" t="s">
        <v>12</v>
      </c>
      <c r="E11" s="41">
        <v>23.1</v>
      </c>
      <c r="F11" s="41">
        <v>14.05</v>
      </c>
      <c r="G11" s="41">
        <v>10.7</v>
      </c>
      <c r="H11" s="41">
        <v>13.51</v>
      </c>
      <c r="I11" s="41">
        <v>23.33</v>
      </c>
      <c r="J11" s="42">
        <v>14.4</v>
      </c>
      <c r="K11" s="41">
        <v>14.1</v>
      </c>
      <c r="L11" s="41">
        <v>14.5</v>
      </c>
      <c r="M11" s="41">
        <v>13.25</v>
      </c>
      <c r="N11" s="41">
        <v>13.7</v>
      </c>
      <c r="O11" s="41">
        <v>13.7</v>
      </c>
      <c r="P11" s="41">
        <v>13.7</v>
      </c>
      <c r="Q11" s="36"/>
      <c r="R11" s="36" t="s">
        <v>343</v>
      </c>
    </row>
    <row r="12" spans="1:18" ht="81.75" customHeight="1" x14ac:dyDescent="0.25">
      <c r="A12" s="34">
        <v>5</v>
      </c>
      <c r="B12" s="38" t="s">
        <v>111</v>
      </c>
      <c r="C12" s="43"/>
      <c r="D12" s="34" t="s">
        <v>108</v>
      </c>
      <c r="E12" s="41"/>
      <c r="F12" s="41"/>
      <c r="G12" s="41"/>
      <c r="H12" s="41"/>
      <c r="I12" s="41"/>
      <c r="J12" s="42"/>
      <c r="K12" s="41"/>
      <c r="L12" s="41">
        <v>45880</v>
      </c>
      <c r="M12" s="41">
        <v>40302.199999999997</v>
      </c>
      <c r="N12" s="41">
        <v>34254</v>
      </c>
      <c r="O12" s="41">
        <v>35625</v>
      </c>
      <c r="P12" s="41">
        <v>35625</v>
      </c>
      <c r="Q12" s="36" t="s">
        <v>343</v>
      </c>
      <c r="R12" s="36"/>
    </row>
    <row r="13" spans="1:18" ht="36" customHeight="1" x14ac:dyDescent="0.25">
      <c r="A13" s="34">
        <v>6</v>
      </c>
      <c r="B13" s="38" t="s">
        <v>110</v>
      </c>
      <c r="C13" s="37"/>
      <c r="D13" s="44" t="s">
        <v>109</v>
      </c>
      <c r="E13" s="37"/>
      <c r="F13" s="37"/>
      <c r="G13" s="37"/>
      <c r="H13" s="37"/>
      <c r="I13" s="37"/>
      <c r="J13" s="37"/>
      <c r="K13" s="37"/>
      <c r="L13" s="44">
        <v>0.9</v>
      </c>
      <c r="M13" s="44">
        <v>0.7</v>
      </c>
      <c r="N13" s="44">
        <v>0.44</v>
      </c>
      <c r="O13" s="44">
        <v>0.44</v>
      </c>
      <c r="P13" s="44">
        <v>0.44</v>
      </c>
      <c r="Q13" s="36" t="s">
        <v>343</v>
      </c>
      <c r="R13" s="36"/>
    </row>
    <row r="14" spans="1:18" ht="45.75" customHeight="1" x14ac:dyDescent="0.25">
      <c r="A14" s="44">
        <v>7</v>
      </c>
      <c r="B14" s="38" t="s">
        <v>361</v>
      </c>
      <c r="C14" s="45"/>
      <c r="D14" s="44" t="s">
        <v>24</v>
      </c>
      <c r="E14" s="45"/>
      <c r="F14" s="45"/>
      <c r="G14" s="45"/>
      <c r="H14" s="45"/>
      <c r="I14" s="45"/>
      <c r="J14" s="45"/>
      <c r="K14" s="45"/>
      <c r="L14" s="44">
        <v>23.7</v>
      </c>
      <c r="M14" s="44">
        <v>28.77</v>
      </c>
      <c r="N14" s="44">
        <v>23.7</v>
      </c>
      <c r="O14" s="44">
        <v>23.7</v>
      </c>
      <c r="P14" s="44">
        <v>23.7</v>
      </c>
      <c r="Q14" s="36" t="s">
        <v>343</v>
      </c>
      <c r="R14" s="36"/>
    </row>
    <row r="15" spans="1:18" ht="64.5" customHeight="1" x14ac:dyDescent="0.25">
      <c r="A15" s="44">
        <v>8</v>
      </c>
      <c r="B15" s="46" t="s">
        <v>366</v>
      </c>
      <c r="C15" s="45"/>
      <c r="D15" s="44" t="s">
        <v>367</v>
      </c>
      <c r="E15" s="45"/>
      <c r="F15" s="45"/>
      <c r="G15" s="45"/>
      <c r="H15" s="45"/>
      <c r="I15" s="45"/>
      <c r="J15" s="45"/>
      <c r="K15" s="45"/>
      <c r="L15" s="44">
        <v>6.47</v>
      </c>
      <c r="M15" s="44">
        <v>8</v>
      </c>
      <c r="N15" s="44">
        <v>3</v>
      </c>
      <c r="O15" s="44">
        <v>3</v>
      </c>
      <c r="P15" s="44">
        <v>3</v>
      </c>
      <c r="Q15" s="36"/>
      <c r="R15" s="36" t="s">
        <v>343</v>
      </c>
    </row>
    <row r="16" spans="1:18" ht="15.75" customHeight="1" x14ac:dyDescent="0.25">
      <c r="A16" s="201" t="s">
        <v>13</v>
      </c>
      <c r="B16" s="202"/>
      <c r="C16" s="202"/>
      <c r="D16" s="202"/>
      <c r="E16" s="202"/>
      <c r="F16" s="202"/>
      <c r="G16" s="202"/>
      <c r="H16" s="202"/>
      <c r="I16" s="202"/>
      <c r="J16" s="202"/>
      <c r="K16" s="202"/>
      <c r="L16" s="202"/>
      <c r="M16" s="202"/>
      <c r="N16" s="202"/>
      <c r="O16" s="202"/>
      <c r="P16" s="202"/>
      <c r="Q16" s="202"/>
      <c r="R16" s="203"/>
    </row>
    <row r="17" spans="1:18" ht="15.75" x14ac:dyDescent="0.25">
      <c r="A17" s="198" t="s">
        <v>14</v>
      </c>
      <c r="B17" s="198"/>
      <c r="C17" s="198"/>
      <c r="D17" s="198"/>
      <c r="E17" s="198"/>
      <c r="F17" s="198"/>
      <c r="G17" s="198"/>
      <c r="H17" s="198"/>
      <c r="I17" s="198"/>
      <c r="J17" s="198"/>
      <c r="K17" s="198"/>
      <c r="L17" s="198"/>
      <c r="M17" s="198"/>
      <c r="N17" s="198"/>
      <c r="O17" s="198"/>
      <c r="P17" s="185"/>
      <c r="Q17" s="36"/>
      <c r="R17" s="36"/>
    </row>
    <row r="18" spans="1:18" ht="71.25" customHeight="1" x14ac:dyDescent="0.25">
      <c r="A18" s="47" t="s">
        <v>15</v>
      </c>
      <c r="B18" s="48" t="s">
        <v>16</v>
      </c>
      <c r="C18" s="34"/>
      <c r="D18" s="34" t="s">
        <v>17</v>
      </c>
      <c r="E18" s="34">
        <v>327.68</v>
      </c>
      <c r="F18" s="34">
        <v>368.69</v>
      </c>
      <c r="G18" s="39">
        <v>396.7</v>
      </c>
      <c r="H18" s="49">
        <v>422.95</v>
      </c>
      <c r="I18" s="34">
        <v>434.68</v>
      </c>
      <c r="J18" s="34">
        <v>436.1</v>
      </c>
      <c r="K18" s="185">
        <v>515.32000000000005</v>
      </c>
      <c r="L18" s="185">
        <v>442.28</v>
      </c>
      <c r="M18" s="185">
        <v>487.53</v>
      </c>
      <c r="N18" s="185">
        <v>421.75</v>
      </c>
      <c r="O18" s="185">
        <v>422.25</v>
      </c>
      <c r="P18" s="185">
        <v>422.25</v>
      </c>
      <c r="Q18" s="36" t="s">
        <v>343</v>
      </c>
      <c r="R18" s="36"/>
    </row>
    <row r="19" spans="1:18" ht="137.25" customHeight="1" x14ac:dyDescent="0.25">
      <c r="A19" s="47" t="s">
        <v>18</v>
      </c>
      <c r="B19" s="35" t="s">
        <v>19</v>
      </c>
      <c r="C19" s="34"/>
      <c r="D19" s="34" t="s">
        <v>20</v>
      </c>
      <c r="E19" s="34">
        <v>29.67</v>
      </c>
      <c r="F19" s="34">
        <v>34.700000000000003</v>
      </c>
      <c r="G19" s="34">
        <v>33.880000000000003</v>
      </c>
      <c r="H19" s="34">
        <v>33.93</v>
      </c>
      <c r="I19" s="34">
        <v>29.92</v>
      </c>
      <c r="J19" s="50">
        <v>31.4</v>
      </c>
      <c r="K19" s="185">
        <v>32.07</v>
      </c>
      <c r="L19" s="185">
        <v>20.14</v>
      </c>
      <c r="M19" s="185">
        <v>18.77</v>
      </c>
      <c r="N19" s="185">
        <v>19.91</v>
      </c>
      <c r="O19" s="185">
        <v>19.95</v>
      </c>
      <c r="P19" s="185">
        <v>19.95</v>
      </c>
      <c r="Q19" s="36"/>
      <c r="R19" s="36" t="s">
        <v>343</v>
      </c>
    </row>
    <row r="20" spans="1:18" ht="38.25" customHeight="1" x14ac:dyDescent="0.25">
      <c r="A20" s="47" t="s">
        <v>112</v>
      </c>
      <c r="B20" s="51" t="s">
        <v>114</v>
      </c>
      <c r="C20" s="34"/>
      <c r="D20" s="34" t="s">
        <v>12</v>
      </c>
      <c r="E20" s="34"/>
      <c r="F20" s="34"/>
      <c r="G20" s="39"/>
      <c r="H20" s="49"/>
      <c r="I20" s="34"/>
      <c r="J20" s="34"/>
      <c r="K20" s="185"/>
      <c r="L20" s="185">
        <v>116.8</v>
      </c>
      <c r="M20" s="185">
        <v>110.3</v>
      </c>
      <c r="N20" s="185">
        <v>112</v>
      </c>
      <c r="O20" s="185">
        <v>112.5</v>
      </c>
      <c r="P20" s="185">
        <v>113</v>
      </c>
      <c r="Q20" s="36"/>
      <c r="R20" s="36" t="s">
        <v>343</v>
      </c>
    </row>
    <row r="21" spans="1:18" ht="36" customHeight="1" x14ac:dyDescent="0.25">
      <c r="A21" s="52" t="s">
        <v>113</v>
      </c>
      <c r="B21" s="35" t="s">
        <v>115</v>
      </c>
      <c r="C21" s="53"/>
      <c r="D21" s="54" t="s">
        <v>117</v>
      </c>
      <c r="E21" s="53"/>
      <c r="F21" s="53"/>
      <c r="G21" s="53"/>
      <c r="H21" s="53"/>
      <c r="I21" s="53"/>
      <c r="J21" s="53"/>
      <c r="K21" s="53"/>
      <c r="L21" s="189">
        <v>14411</v>
      </c>
      <c r="M21" s="189">
        <v>15059.6</v>
      </c>
      <c r="N21" s="189">
        <v>15402</v>
      </c>
      <c r="O21" s="189">
        <v>16002</v>
      </c>
      <c r="P21" s="189">
        <v>16002</v>
      </c>
      <c r="Q21" s="36" t="s">
        <v>343</v>
      </c>
      <c r="R21" s="37"/>
    </row>
    <row r="22" spans="1:18" ht="15.75" customHeight="1" x14ac:dyDescent="0.25">
      <c r="A22" s="201" t="s">
        <v>21</v>
      </c>
      <c r="B22" s="202"/>
      <c r="C22" s="202"/>
      <c r="D22" s="202"/>
      <c r="E22" s="202"/>
      <c r="F22" s="202"/>
      <c r="G22" s="202"/>
      <c r="H22" s="202"/>
      <c r="I22" s="202"/>
      <c r="J22" s="202"/>
      <c r="K22" s="202"/>
      <c r="L22" s="202"/>
      <c r="M22" s="202"/>
      <c r="N22" s="202"/>
      <c r="O22" s="202"/>
      <c r="P22" s="202"/>
      <c r="Q22" s="202"/>
      <c r="R22" s="203"/>
    </row>
    <row r="23" spans="1:18" ht="15.75" customHeight="1" x14ac:dyDescent="0.25">
      <c r="A23" s="201" t="s">
        <v>14</v>
      </c>
      <c r="B23" s="202"/>
      <c r="C23" s="202"/>
      <c r="D23" s="202"/>
      <c r="E23" s="202"/>
      <c r="F23" s="202"/>
      <c r="G23" s="202"/>
      <c r="H23" s="202"/>
      <c r="I23" s="202"/>
      <c r="J23" s="202"/>
      <c r="K23" s="202"/>
      <c r="L23" s="202"/>
      <c r="M23" s="202"/>
      <c r="N23" s="202"/>
      <c r="O23" s="202"/>
      <c r="P23" s="202"/>
      <c r="Q23" s="202"/>
      <c r="R23" s="203"/>
    </row>
    <row r="24" spans="1:18" ht="71.25" customHeight="1" x14ac:dyDescent="0.25">
      <c r="A24" s="47" t="s">
        <v>22</v>
      </c>
      <c r="B24" s="48" t="s">
        <v>23</v>
      </c>
      <c r="C24" s="43"/>
      <c r="D24" s="34" t="s">
        <v>24</v>
      </c>
      <c r="E24" s="34">
        <v>27</v>
      </c>
      <c r="F24" s="34">
        <v>23</v>
      </c>
      <c r="G24" s="34">
        <v>29</v>
      </c>
      <c r="H24" s="34">
        <v>29</v>
      </c>
      <c r="I24" s="34">
        <v>32</v>
      </c>
      <c r="J24" s="50">
        <v>45</v>
      </c>
      <c r="K24" s="185">
        <v>55</v>
      </c>
      <c r="L24" s="185">
        <v>53</v>
      </c>
      <c r="M24" s="185">
        <v>53</v>
      </c>
      <c r="N24" s="185">
        <v>51</v>
      </c>
      <c r="O24" s="185">
        <v>50</v>
      </c>
      <c r="P24" s="185">
        <v>50</v>
      </c>
      <c r="Q24" s="36"/>
      <c r="R24" s="36" t="s">
        <v>343</v>
      </c>
    </row>
    <row r="25" spans="1:18" ht="15.75" customHeight="1" x14ac:dyDescent="0.25">
      <c r="A25" s="201" t="s">
        <v>25</v>
      </c>
      <c r="B25" s="202"/>
      <c r="C25" s="202"/>
      <c r="D25" s="202"/>
      <c r="E25" s="202"/>
      <c r="F25" s="202"/>
      <c r="G25" s="202"/>
      <c r="H25" s="202"/>
      <c r="I25" s="202"/>
      <c r="J25" s="202"/>
      <c r="K25" s="202"/>
      <c r="L25" s="202"/>
      <c r="M25" s="202"/>
      <c r="N25" s="202"/>
      <c r="O25" s="202"/>
      <c r="P25" s="202"/>
      <c r="Q25" s="202"/>
      <c r="R25" s="203"/>
    </row>
    <row r="26" spans="1:18" ht="15.75" x14ac:dyDescent="0.25">
      <c r="A26" s="198" t="s">
        <v>14</v>
      </c>
      <c r="B26" s="198"/>
      <c r="C26" s="198"/>
      <c r="D26" s="198"/>
      <c r="E26" s="198"/>
      <c r="F26" s="198"/>
      <c r="G26" s="198"/>
      <c r="H26" s="198"/>
      <c r="I26" s="198"/>
      <c r="J26" s="198"/>
      <c r="K26" s="198"/>
      <c r="L26" s="198"/>
      <c r="M26" s="198"/>
      <c r="N26" s="198"/>
      <c r="O26" s="198"/>
      <c r="P26" s="185"/>
      <c r="Q26" s="36"/>
      <c r="R26" s="37"/>
    </row>
    <row r="27" spans="1:18" ht="65.25" customHeight="1" x14ac:dyDescent="0.25">
      <c r="A27" s="47" t="s">
        <v>26</v>
      </c>
      <c r="B27" s="48" t="s">
        <v>27</v>
      </c>
      <c r="C27" s="43"/>
      <c r="D27" s="34" t="s">
        <v>17</v>
      </c>
      <c r="E27" s="34">
        <v>0</v>
      </c>
      <c r="F27" s="34">
        <v>0</v>
      </c>
      <c r="G27" s="34">
        <v>1</v>
      </c>
      <c r="H27" s="34">
        <v>1</v>
      </c>
      <c r="I27" s="34">
        <v>1</v>
      </c>
      <c r="J27" s="50">
        <v>1</v>
      </c>
      <c r="K27" s="185">
        <v>1</v>
      </c>
      <c r="L27" s="185">
        <v>1</v>
      </c>
      <c r="M27" s="185">
        <v>1</v>
      </c>
      <c r="N27" s="185">
        <v>0</v>
      </c>
      <c r="O27" s="185">
        <v>0</v>
      </c>
      <c r="P27" s="185">
        <v>0</v>
      </c>
      <c r="Q27" s="36"/>
      <c r="R27" s="37"/>
    </row>
    <row r="28" spans="1:18" ht="63" customHeight="1" x14ac:dyDescent="0.25">
      <c r="A28" s="47" t="s">
        <v>28</v>
      </c>
      <c r="B28" s="35" t="s">
        <v>29</v>
      </c>
      <c r="C28" s="43"/>
      <c r="D28" s="34" t="s">
        <v>12</v>
      </c>
      <c r="E28" s="34">
        <v>0</v>
      </c>
      <c r="F28" s="34">
        <v>0</v>
      </c>
      <c r="G28" s="34">
        <v>5</v>
      </c>
      <c r="H28" s="34">
        <v>16</v>
      </c>
      <c r="I28" s="34">
        <v>19</v>
      </c>
      <c r="J28" s="50">
        <v>30</v>
      </c>
      <c r="K28" s="185">
        <v>0</v>
      </c>
      <c r="L28" s="185">
        <v>0</v>
      </c>
      <c r="M28" s="185">
        <v>0</v>
      </c>
      <c r="N28" s="185">
        <v>0</v>
      </c>
      <c r="O28" s="185">
        <v>0</v>
      </c>
      <c r="P28" s="185">
        <v>0</v>
      </c>
      <c r="Q28" s="36"/>
      <c r="R28" s="37"/>
    </row>
    <row r="29" spans="1:18" ht="47.25" customHeight="1" x14ac:dyDescent="0.25">
      <c r="A29" s="47" t="s">
        <v>30</v>
      </c>
      <c r="B29" s="48" t="s">
        <v>31</v>
      </c>
      <c r="C29" s="34"/>
      <c r="D29" s="34" t="s">
        <v>17</v>
      </c>
      <c r="E29" s="34">
        <v>0</v>
      </c>
      <c r="F29" s="34">
        <v>0</v>
      </c>
      <c r="G29" s="34">
        <v>25</v>
      </c>
      <c r="H29" s="34">
        <v>16</v>
      </c>
      <c r="I29" s="34">
        <v>0</v>
      </c>
      <c r="J29" s="50">
        <v>0</v>
      </c>
      <c r="K29" s="185">
        <v>0</v>
      </c>
      <c r="L29" s="185">
        <v>0</v>
      </c>
      <c r="M29" s="185">
        <v>0</v>
      </c>
      <c r="N29" s="185">
        <v>0</v>
      </c>
      <c r="O29" s="185">
        <v>0</v>
      </c>
      <c r="P29" s="185">
        <v>0</v>
      </c>
      <c r="Q29" s="36"/>
      <c r="R29" s="37"/>
    </row>
    <row r="30" spans="1:18" ht="56.25" customHeight="1" x14ac:dyDescent="0.25">
      <c r="A30" s="47" t="s">
        <v>32</v>
      </c>
      <c r="B30" s="35" t="s">
        <v>33</v>
      </c>
      <c r="C30" s="34"/>
      <c r="D30" s="34" t="s">
        <v>17</v>
      </c>
      <c r="E30" s="34">
        <v>0</v>
      </c>
      <c r="F30" s="34">
        <v>0</v>
      </c>
      <c r="G30" s="34">
        <v>0</v>
      </c>
      <c r="H30" s="34">
        <v>9</v>
      </c>
      <c r="I30" s="34">
        <v>10</v>
      </c>
      <c r="J30" s="50">
        <v>25</v>
      </c>
      <c r="K30" s="185">
        <v>32</v>
      </c>
      <c r="L30" s="185">
        <v>38</v>
      </c>
      <c r="M30" s="185">
        <v>18</v>
      </c>
      <c r="N30" s="185">
        <v>0</v>
      </c>
      <c r="O30" s="185">
        <v>0</v>
      </c>
      <c r="P30" s="185">
        <v>0</v>
      </c>
      <c r="Q30" s="36"/>
      <c r="R30" s="37"/>
    </row>
    <row r="31" spans="1:18" ht="15.75" x14ac:dyDescent="0.25">
      <c r="A31" s="198" t="s">
        <v>34</v>
      </c>
      <c r="B31" s="198"/>
      <c r="C31" s="198"/>
      <c r="D31" s="198"/>
      <c r="E31" s="198"/>
      <c r="F31" s="198"/>
      <c r="G31" s="198"/>
      <c r="H31" s="198"/>
      <c r="I31" s="198"/>
      <c r="J31" s="198"/>
      <c r="K31" s="198"/>
      <c r="L31" s="198"/>
      <c r="M31" s="198"/>
      <c r="N31" s="198"/>
      <c r="O31" s="198"/>
      <c r="P31" s="185"/>
      <c r="Q31" s="36"/>
      <c r="R31" s="37"/>
    </row>
    <row r="32" spans="1:18" ht="15.75" x14ac:dyDescent="0.25">
      <c r="A32" s="198" t="s">
        <v>14</v>
      </c>
      <c r="B32" s="198"/>
      <c r="C32" s="198"/>
      <c r="D32" s="198"/>
      <c r="E32" s="198"/>
      <c r="F32" s="198"/>
      <c r="G32" s="198"/>
      <c r="H32" s="198"/>
      <c r="I32" s="198"/>
      <c r="J32" s="198"/>
      <c r="K32" s="198"/>
      <c r="L32" s="198"/>
      <c r="M32" s="198"/>
      <c r="N32" s="198"/>
      <c r="O32" s="198"/>
      <c r="P32" s="185"/>
      <c r="Q32" s="36"/>
      <c r="R32" s="37"/>
    </row>
    <row r="33" spans="1:18" ht="66" customHeight="1" x14ac:dyDescent="0.25">
      <c r="A33" s="123" t="s">
        <v>35</v>
      </c>
      <c r="B33" s="124" t="s">
        <v>36</v>
      </c>
      <c r="C33" s="125"/>
      <c r="D33" s="126"/>
      <c r="E33" s="126"/>
      <c r="F33" s="125"/>
      <c r="G33" s="126"/>
      <c r="H33" s="125"/>
      <c r="I33" s="125"/>
      <c r="J33" s="127"/>
      <c r="K33" s="181"/>
      <c r="L33" s="37"/>
      <c r="M33" s="181"/>
      <c r="N33" s="181"/>
      <c r="O33" s="37"/>
      <c r="P33" s="37"/>
      <c r="Q33" s="36"/>
      <c r="R33" s="36" t="s">
        <v>343</v>
      </c>
    </row>
    <row r="34" spans="1:18" ht="63" customHeight="1" x14ac:dyDescent="0.25">
      <c r="A34" s="123" t="s">
        <v>37</v>
      </c>
      <c r="B34" s="124" t="s">
        <v>38</v>
      </c>
      <c r="C34" s="125"/>
      <c r="D34" s="126" t="s">
        <v>39</v>
      </c>
      <c r="E34" s="125">
        <v>688.8</v>
      </c>
      <c r="F34" s="125">
        <v>678.4</v>
      </c>
      <c r="G34" s="125">
        <v>629.9</v>
      </c>
      <c r="H34" s="125">
        <v>630</v>
      </c>
      <c r="I34" s="125">
        <v>600.29999999999995</v>
      </c>
      <c r="J34" s="125">
        <v>600</v>
      </c>
      <c r="K34" s="185">
        <v>594.70000000000005</v>
      </c>
      <c r="L34" s="185">
        <v>593.79999999999995</v>
      </c>
      <c r="M34" s="185">
        <v>591.77</v>
      </c>
      <c r="N34" s="185">
        <v>591.77</v>
      </c>
      <c r="O34" s="185">
        <v>591.77</v>
      </c>
      <c r="P34" s="185">
        <v>591.77</v>
      </c>
      <c r="Q34" s="36"/>
      <c r="R34" s="128"/>
    </row>
    <row r="35" spans="1:18" ht="69" customHeight="1" x14ac:dyDescent="0.25">
      <c r="A35" s="123" t="s">
        <v>40</v>
      </c>
      <c r="B35" s="124" t="s">
        <v>41</v>
      </c>
      <c r="C35" s="130"/>
      <c r="D35" s="127" t="s">
        <v>42</v>
      </c>
      <c r="E35" s="127">
        <v>0.2</v>
      </c>
      <c r="F35" s="127">
        <v>0.2</v>
      </c>
      <c r="G35" s="127">
        <v>0.06</v>
      </c>
      <c r="H35" s="127">
        <v>0.19</v>
      </c>
      <c r="I35" s="127">
        <v>0.19</v>
      </c>
      <c r="J35" s="127">
        <v>0.19</v>
      </c>
      <c r="K35" s="185">
        <v>0.19</v>
      </c>
      <c r="L35" s="185">
        <v>0.19</v>
      </c>
      <c r="M35" s="185">
        <v>0.19</v>
      </c>
      <c r="N35" s="185">
        <v>0.19</v>
      </c>
      <c r="O35" s="185">
        <v>0.19</v>
      </c>
      <c r="P35" s="185">
        <v>0.19</v>
      </c>
      <c r="Q35" s="36"/>
      <c r="R35" s="128"/>
    </row>
    <row r="36" spans="1:18" ht="67.5" customHeight="1" x14ac:dyDescent="0.25">
      <c r="A36" s="123" t="s">
        <v>43</v>
      </c>
      <c r="B36" s="124" t="s">
        <v>44</v>
      </c>
      <c r="C36" s="130"/>
      <c r="D36" s="127" t="s">
        <v>45</v>
      </c>
      <c r="E36" s="127">
        <v>14.4</v>
      </c>
      <c r="F36" s="127">
        <v>16.100000000000001</v>
      </c>
      <c r="G36" s="127">
        <v>13.18</v>
      </c>
      <c r="H36" s="127">
        <v>13.5</v>
      </c>
      <c r="I36" s="127">
        <v>12.7</v>
      </c>
      <c r="J36" s="127">
        <v>12.7</v>
      </c>
      <c r="K36" s="185">
        <v>12.67</v>
      </c>
      <c r="L36" s="185">
        <v>12.6</v>
      </c>
      <c r="M36" s="185">
        <v>12.39</v>
      </c>
      <c r="N36" s="185">
        <v>12.39</v>
      </c>
      <c r="O36" s="185">
        <v>12.39</v>
      </c>
      <c r="P36" s="185">
        <v>12.39</v>
      </c>
      <c r="Q36" s="36"/>
      <c r="R36" s="128"/>
    </row>
    <row r="37" spans="1:18" ht="57" customHeight="1" x14ac:dyDescent="0.25">
      <c r="A37" s="123" t="s">
        <v>46</v>
      </c>
      <c r="B37" s="124" t="s">
        <v>47</v>
      </c>
      <c r="C37" s="130"/>
      <c r="D37" s="127" t="s">
        <v>45</v>
      </c>
      <c r="E37" s="127">
        <v>41.4</v>
      </c>
      <c r="F37" s="127">
        <v>38.4</v>
      </c>
      <c r="G37" s="127">
        <v>31.8</v>
      </c>
      <c r="H37" s="127">
        <v>35</v>
      </c>
      <c r="I37" s="127">
        <v>35.4</v>
      </c>
      <c r="J37" s="127">
        <v>35.1</v>
      </c>
      <c r="K37" s="185">
        <v>34.799999999999997</v>
      </c>
      <c r="L37" s="185">
        <v>34.909999999999997</v>
      </c>
      <c r="M37" s="185">
        <v>33.5</v>
      </c>
      <c r="N37" s="185">
        <v>33.5</v>
      </c>
      <c r="O37" s="185">
        <v>33.5</v>
      </c>
      <c r="P37" s="185">
        <v>33.5</v>
      </c>
      <c r="Q37" s="36"/>
      <c r="R37" s="128"/>
    </row>
    <row r="38" spans="1:18" ht="60" customHeight="1" x14ac:dyDescent="0.25">
      <c r="A38" s="123" t="s">
        <v>48</v>
      </c>
      <c r="B38" s="124" t="s">
        <v>49</v>
      </c>
      <c r="C38" s="130"/>
      <c r="D38" s="127" t="s">
        <v>45</v>
      </c>
      <c r="E38" s="127">
        <v>163.69999999999999</v>
      </c>
      <c r="F38" s="127">
        <v>152.5</v>
      </c>
      <c r="G38" s="127">
        <v>134.4</v>
      </c>
      <c r="H38" s="127">
        <v>120</v>
      </c>
      <c r="I38" s="127">
        <v>116.9</v>
      </c>
      <c r="J38" s="127">
        <v>116.6</v>
      </c>
      <c r="K38" s="185">
        <v>115.8</v>
      </c>
      <c r="L38" s="185">
        <v>115.61</v>
      </c>
      <c r="M38" s="185">
        <v>115</v>
      </c>
      <c r="N38" s="185">
        <v>115</v>
      </c>
      <c r="O38" s="185">
        <v>115</v>
      </c>
      <c r="P38" s="185">
        <v>115</v>
      </c>
      <c r="Q38" s="36"/>
      <c r="R38" s="128"/>
    </row>
    <row r="39" spans="1:18" ht="65.25" customHeight="1" x14ac:dyDescent="0.25">
      <c r="A39" s="123" t="s">
        <v>50</v>
      </c>
      <c r="B39" s="124" t="s">
        <v>51</v>
      </c>
      <c r="C39" s="130"/>
      <c r="D39" s="130"/>
      <c r="E39" s="127"/>
      <c r="F39" s="127"/>
      <c r="G39" s="127"/>
      <c r="H39" s="127"/>
      <c r="I39" s="127"/>
      <c r="J39" s="127"/>
      <c r="K39" s="181"/>
      <c r="L39" s="37"/>
      <c r="M39" s="181"/>
      <c r="N39" s="181"/>
      <c r="O39" s="37"/>
      <c r="P39" s="37"/>
      <c r="Q39" s="36"/>
      <c r="R39" s="128"/>
    </row>
    <row r="40" spans="1:18" ht="88.5" customHeight="1" x14ac:dyDescent="0.25">
      <c r="A40" s="123" t="s">
        <v>52</v>
      </c>
      <c r="B40" s="131" t="s">
        <v>53</v>
      </c>
      <c r="C40" s="130"/>
      <c r="D40" s="132" t="s">
        <v>39</v>
      </c>
      <c r="E40" s="127">
        <v>103.72</v>
      </c>
      <c r="F40" s="127">
        <v>127.63</v>
      </c>
      <c r="G40" s="127">
        <v>46.4</v>
      </c>
      <c r="H40" s="127">
        <v>102</v>
      </c>
      <c r="I40" s="127">
        <v>99.2</v>
      </c>
      <c r="J40" s="127">
        <v>82.5</v>
      </c>
      <c r="K40" s="185">
        <v>108.5</v>
      </c>
      <c r="L40" s="185">
        <v>108.29</v>
      </c>
      <c r="M40" s="185">
        <v>107.11</v>
      </c>
      <c r="N40" s="185">
        <v>107.11</v>
      </c>
      <c r="O40" s="185">
        <v>107.11</v>
      </c>
      <c r="P40" s="185">
        <v>107.11</v>
      </c>
      <c r="Q40" s="36"/>
      <c r="R40" s="128"/>
    </row>
    <row r="41" spans="1:18" ht="96" customHeight="1" x14ac:dyDescent="0.25">
      <c r="A41" s="123" t="s">
        <v>54</v>
      </c>
      <c r="B41" s="131" t="s">
        <v>55</v>
      </c>
      <c r="C41" s="130"/>
      <c r="D41" s="127" t="s">
        <v>42</v>
      </c>
      <c r="E41" s="127">
        <v>7.0000000000000007E-2</v>
      </c>
      <c r="F41" s="127">
        <v>0.1</v>
      </c>
      <c r="G41" s="127">
        <v>7.0000000000000007E-2</v>
      </c>
      <c r="H41" s="127">
        <v>0.06</v>
      </c>
      <c r="I41" s="127">
        <v>0.05</v>
      </c>
      <c r="J41" s="127">
        <v>4.7E-2</v>
      </c>
      <c r="K41" s="185">
        <v>0.05</v>
      </c>
      <c r="L41" s="185">
        <v>0.05</v>
      </c>
      <c r="M41" s="185">
        <v>0.05</v>
      </c>
      <c r="N41" s="185">
        <v>0.05</v>
      </c>
      <c r="O41" s="185">
        <v>0.05</v>
      </c>
      <c r="P41" s="185">
        <v>0.05</v>
      </c>
      <c r="Q41" s="36"/>
      <c r="R41" s="128"/>
    </row>
    <row r="42" spans="1:18" ht="81.75" customHeight="1" x14ac:dyDescent="0.25">
      <c r="A42" s="123" t="s">
        <v>56</v>
      </c>
      <c r="B42" s="124" t="s">
        <v>57</v>
      </c>
      <c r="C42" s="130"/>
      <c r="D42" s="127" t="s">
        <v>45</v>
      </c>
      <c r="E42" s="127">
        <v>0.08</v>
      </c>
      <c r="F42" s="127">
        <v>0.09</v>
      </c>
      <c r="G42" s="127">
        <v>0.09</v>
      </c>
      <c r="H42" s="127">
        <v>0.06</v>
      </c>
      <c r="I42" s="127">
        <v>0.05</v>
      </c>
      <c r="J42" s="127">
        <v>2.3E-2</v>
      </c>
      <c r="K42" s="185">
        <v>0.01</v>
      </c>
      <c r="L42" s="185">
        <v>0.01</v>
      </c>
      <c r="M42" s="185">
        <v>0.01</v>
      </c>
      <c r="N42" s="185">
        <v>0.01</v>
      </c>
      <c r="O42" s="185">
        <v>0.01</v>
      </c>
      <c r="P42" s="185">
        <v>0.01</v>
      </c>
      <c r="Q42" s="36"/>
      <c r="R42" s="128"/>
    </row>
    <row r="43" spans="1:18" ht="86.25" customHeight="1" x14ac:dyDescent="0.25">
      <c r="A43" s="123" t="s">
        <v>58</v>
      </c>
      <c r="B43" s="131" t="s">
        <v>59</v>
      </c>
      <c r="C43" s="130"/>
      <c r="D43" s="127" t="s">
        <v>45</v>
      </c>
      <c r="E43" s="127">
        <v>1.04</v>
      </c>
      <c r="F43" s="127">
        <v>1.21</v>
      </c>
      <c r="G43" s="127">
        <v>0.97</v>
      </c>
      <c r="H43" s="127">
        <v>0.96</v>
      </c>
      <c r="I43" s="127">
        <v>0.93</v>
      </c>
      <c r="J43" s="127">
        <v>0.96</v>
      </c>
      <c r="K43" s="185">
        <v>0.7</v>
      </c>
      <c r="L43" s="185">
        <v>0.6</v>
      </c>
      <c r="M43" s="185">
        <v>0.57999999999999996</v>
      </c>
      <c r="N43" s="185">
        <v>0.57999999999999996</v>
      </c>
      <c r="O43" s="185">
        <v>0.57999999999999996</v>
      </c>
      <c r="P43" s="185">
        <v>0.57999999999999996</v>
      </c>
      <c r="Q43" s="36"/>
      <c r="R43" s="128"/>
    </row>
    <row r="44" spans="1:18" ht="86.25" customHeight="1" x14ac:dyDescent="0.25">
      <c r="A44" s="123" t="s">
        <v>60</v>
      </c>
      <c r="B44" s="124" t="s">
        <v>61</v>
      </c>
      <c r="C44" s="133"/>
      <c r="D44" s="127" t="s">
        <v>45</v>
      </c>
      <c r="E44" s="127">
        <v>27.57</v>
      </c>
      <c r="F44" s="127">
        <v>35.11</v>
      </c>
      <c r="G44" s="127">
        <v>33.49</v>
      </c>
      <c r="H44" s="127">
        <v>29.8</v>
      </c>
      <c r="I44" s="127">
        <v>29.6</v>
      </c>
      <c r="J44" s="127">
        <v>34.1</v>
      </c>
      <c r="K44" s="185">
        <v>37.4</v>
      </c>
      <c r="L44" s="190">
        <v>37.200000000000003</v>
      </c>
      <c r="M44" s="190">
        <v>36.5</v>
      </c>
      <c r="N44" s="190">
        <v>36.5</v>
      </c>
      <c r="O44" s="190">
        <v>36.5</v>
      </c>
      <c r="P44" s="190">
        <v>36.5</v>
      </c>
      <c r="Q44" s="36"/>
      <c r="R44" s="128"/>
    </row>
    <row r="45" spans="1:18" ht="88.5" customHeight="1" x14ac:dyDescent="0.25">
      <c r="A45" s="123" t="s">
        <v>376</v>
      </c>
      <c r="B45" s="131" t="s">
        <v>377</v>
      </c>
      <c r="C45" s="128"/>
      <c r="D45" s="128" t="s">
        <v>12</v>
      </c>
      <c r="E45" s="128"/>
      <c r="F45" s="128"/>
      <c r="G45" s="128"/>
      <c r="H45" s="128"/>
      <c r="I45" s="128"/>
      <c r="J45" s="128"/>
      <c r="K45" s="37"/>
      <c r="L45" s="44">
        <v>98.04</v>
      </c>
      <c r="M45" s="44">
        <v>98.04</v>
      </c>
      <c r="N45" s="44">
        <v>98.04</v>
      </c>
      <c r="O45" s="44">
        <v>98.04</v>
      </c>
      <c r="P45" s="44">
        <v>98.04</v>
      </c>
      <c r="Q45" s="36"/>
      <c r="R45" s="129" t="s">
        <v>343</v>
      </c>
    </row>
    <row r="46" spans="1:18" ht="15.75" x14ac:dyDescent="0.25">
      <c r="A46" s="198" t="s">
        <v>62</v>
      </c>
      <c r="B46" s="198"/>
      <c r="C46" s="198"/>
      <c r="D46" s="198"/>
      <c r="E46" s="198"/>
      <c r="F46" s="198"/>
      <c r="G46" s="198"/>
      <c r="H46" s="198"/>
      <c r="I46" s="198"/>
      <c r="J46" s="198"/>
      <c r="K46" s="198"/>
      <c r="L46" s="198"/>
      <c r="M46" s="198"/>
      <c r="N46" s="198"/>
      <c r="O46" s="198"/>
      <c r="P46" s="185"/>
      <c r="Q46" s="37"/>
      <c r="R46" s="37"/>
    </row>
    <row r="47" spans="1:18" ht="15.75" x14ac:dyDescent="0.25">
      <c r="A47" s="198" t="s">
        <v>14</v>
      </c>
      <c r="B47" s="198"/>
      <c r="C47" s="198"/>
      <c r="D47" s="198"/>
      <c r="E47" s="198"/>
      <c r="F47" s="198"/>
      <c r="G47" s="198"/>
      <c r="H47" s="198"/>
      <c r="I47" s="198"/>
      <c r="J47" s="198"/>
      <c r="K47" s="198"/>
      <c r="L47" s="198"/>
      <c r="M47" s="198"/>
      <c r="N47" s="198"/>
      <c r="O47" s="198"/>
      <c r="P47" s="185"/>
      <c r="Q47" s="37"/>
      <c r="R47" s="37"/>
    </row>
    <row r="48" spans="1:18" ht="69.75" customHeight="1" x14ac:dyDescent="0.25">
      <c r="A48" s="47" t="s">
        <v>63</v>
      </c>
      <c r="B48" s="43" t="s">
        <v>64</v>
      </c>
      <c r="C48" s="43"/>
      <c r="D48" s="34" t="s">
        <v>12</v>
      </c>
      <c r="E48" s="34">
        <v>10</v>
      </c>
      <c r="F48" s="34">
        <v>15</v>
      </c>
      <c r="G48" s="34">
        <v>17</v>
      </c>
      <c r="H48" s="34">
        <v>19</v>
      </c>
      <c r="I48" s="34">
        <v>21</v>
      </c>
      <c r="J48" s="50">
        <v>23</v>
      </c>
      <c r="K48" s="185">
        <v>25</v>
      </c>
      <c r="L48" s="185">
        <v>26</v>
      </c>
      <c r="M48" s="185">
        <v>25</v>
      </c>
      <c r="N48" s="185">
        <v>24</v>
      </c>
      <c r="O48" s="185">
        <v>23</v>
      </c>
      <c r="P48" s="185">
        <v>23</v>
      </c>
      <c r="Q48" s="37"/>
      <c r="R48" s="37"/>
    </row>
    <row r="49" spans="1:18" ht="113.25" customHeight="1" x14ac:dyDescent="0.25">
      <c r="A49" s="47" t="s">
        <v>65</v>
      </c>
      <c r="B49" s="43" t="s">
        <v>66</v>
      </c>
      <c r="C49" s="43"/>
      <c r="D49" s="34" t="s">
        <v>12</v>
      </c>
      <c r="E49" s="34"/>
      <c r="F49" s="34"/>
      <c r="G49" s="34"/>
      <c r="H49" s="34"/>
      <c r="I49" s="34"/>
      <c r="J49" s="50"/>
      <c r="K49" s="185">
        <v>75</v>
      </c>
      <c r="L49" s="185">
        <v>80</v>
      </c>
      <c r="M49" s="185">
        <v>85</v>
      </c>
      <c r="N49" s="185">
        <v>90</v>
      </c>
      <c r="O49" s="185">
        <v>95</v>
      </c>
      <c r="P49" s="185">
        <v>95</v>
      </c>
      <c r="Q49" s="37"/>
      <c r="R49" s="37"/>
    </row>
    <row r="50" spans="1:18" ht="98.25" customHeight="1" x14ac:dyDescent="0.25">
      <c r="A50" s="47" t="s">
        <v>67</v>
      </c>
      <c r="B50" s="55" t="s">
        <v>68</v>
      </c>
      <c r="C50" s="43"/>
      <c r="D50" s="34" t="s">
        <v>12</v>
      </c>
      <c r="E50" s="34"/>
      <c r="F50" s="34"/>
      <c r="G50" s="34"/>
      <c r="H50" s="34"/>
      <c r="I50" s="34"/>
      <c r="J50" s="50"/>
      <c r="K50" s="185">
        <v>50</v>
      </c>
      <c r="L50" s="185">
        <v>55</v>
      </c>
      <c r="M50" s="185">
        <v>60</v>
      </c>
      <c r="N50" s="185">
        <v>65</v>
      </c>
      <c r="O50" s="185">
        <v>70</v>
      </c>
      <c r="P50" s="185">
        <v>70</v>
      </c>
      <c r="Q50" s="37"/>
      <c r="R50" s="37"/>
    </row>
    <row r="51" spans="1:18" ht="27.75" customHeight="1" x14ac:dyDescent="0.25">
      <c r="A51" s="198" t="s">
        <v>69</v>
      </c>
      <c r="B51" s="198"/>
      <c r="C51" s="198"/>
      <c r="D51" s="198"/>
      <c r="E51" s="198"/>
      <c r="F51" s="198"/>
      <c r="G51" s="198"/>
      <c r="H51" s="198"/>
      <c r="I51" s="198"/>
      <c r="J51" s="198"/>
      <c r="K51" s="198"/>
      <c r="L51" s="198"/>
      <c r="M51" s="198"/>
      <c r="N51" s="198"/>
      <c r="O51" s="198"/>
      <c r="P51" s="185"/>
      <c r="Q51" s="37"/>
      <c r="R51" s="37"/>
    </row>
    <row r="52" spans="1:18" ht="15.75" x14ac:dyDescent="0.25">
      <c r="A52" s="198" t="s">
        <v>14</v>
      </c>
      <c r="B52" s="198"/>
      <c r="C52" s="198"/>
      <c r="D52" s="198"/>
      <c r="E52" s="198"/>
      <c r="F52" s="198"/>
      <c r="G52" s="198"/>
      <c r="H52" s="198"/>
      <c r="I52" s="198"/>
      <c r="J52" s="198"/>
      <c r="K52" s="198"/>
      <c r="L52" s="198"/>
      <c r="M52" s="198"/>
      <c r="N52" s="198"/>
      <c r="O52" s="198"/>
      <c r="P52" s="185"/>
      <c r="Q52" s="37"/>
      <c r="R52" s="37"/>
    </row>
    <row r="53" spans="1:18" ht="82.5" customHeight="1" x14ac:dyDescent="0.25">
      <c r="A53" s="47" t="s">
        <v>70</v>
      </c>
      <c r="B53" s="55" t="s">
        <v>71</v>
      </c>
      <c r="C53" s="56"/>
      <c r="D53" s="34" t="s">
        <v>72</v>
      </c>
      <c r="E53" s="34" t="s">
        <v>73</v>
      </c>
      <c r="F53" s="34">
        <v>50</v>
      </c>
      <c r="G53" s="34">
        <v>45</v>
      </c>
      <c r="H53" s="34">
        <v>40</v>
      </c>
      <c r="I53" s="34">
        <v>35</v>
      </c>
      <c r="J53" s="34">
        <v>32</v>
      </c>
      <c r="K53" s="185">
        <v>30</v>
      </c>
      <c r="L53" s="185">
        <v>29</v>
      </c>
      <c r="M53" s="185">
        <v>28</v>
      </c>
      <c r="N53" s="185">
        <v>27</v>
      </c>
      <c r="O53" s="185">
        <v>26</v>
      </c>
      <c r="P53" s="185">
        <v>26</v>
      </c>
      <c r="Q53" s="37"/>
      <c r="R53" s="37"/>
    </row>
    <row r="54" spans="1:18" ht="47.25" customHeight="1" x14ac:dyDescent="0.25">
      <c r="A54" s="47" t="s">
        <v>74</v>
      </c>
      <c r="B54" s="55" t="s">
        <v>75</v>
      </c>
      <c r="C54" s="26"/>
      <c r="D54" s="34" t="s">
        <v>12</v>
      </c>
      <c r="E54" s="34" t="s">
        <v>76</v>
      </c>
      <c r="F54" s="34">
        <v>19.5</v>
      </c>
      <c r="G54" s="34" t="s">
        <v>77</v>
      </c>
      <c r="H54" s="34" t="s">
        <v>78</v>
      </c>
      <c r="I54" s="34">
        <v>29.25</v>
      </c>
      <c r="J54" s="50" t="s">
        <v>79</v>
      </c>
      <c r="K54" s="185">
        <v>21.3</v>
      </c>
      <c r="L54" s="185">
        <v>38</v>
      </c>
      <c r="M54" s="185">
        <v>42</v>
      </c>
      <c r="N54" s="185">
        <v>45</v>
      </c>
      <c r="O54" s="185">
        <v>47</v>
      </c>
      <c r="P54" s="185">
        <v>47</v>
      </c>
      <c r="Q54" s="37"/>
      <c r="R54" s="37"/>
    </row>
    <row r="55" spans="1:18" ht="97.5" customHeight="1" x14ac:dyDescent="0.25">
      <c r="A55" s="47" t="s">
        <v>80</v>
      </c>
      <c r="B55" s="43" t="s">
        <v>81</v>
      </c>
      <c r="C55" s="43"/>
      <c r="D55" s="34" t="s">
        <v>12</v>
      </c>
      <c r="E55" s="34">
        <v>50</v>
      </c>
      <c r="F55" s="34">
        <v>50</v>
      </c>
      <c r="G55" s="34">
        <v>100</v>
      </c>
      <c r="H55" s="34">
        <v>100</v>
      </c>
      <c r="I55" s="34">
        <v>100</v>
      </c>
      <c r="J55" s="50">
        <v>100</v>
      </c>
      <c r="K55" s="185">
        <v>100</v>
      </c>
      <c r="L55" s="185">
        <v>100</v>
      </c>
      <c r="M55" s="185">
        <v>100</v>
      </c>
      <c r="N55" s="185">
        <v>100</v>
      </c>
      <c r="O55" s="185">
        <v>100</v>
      </c>
      <c r="P55" s="185">
        <v>100</v>
      </c>
      <c r="Q55" s="37"/>
      <c r="R55" s="37"/>
    </row>
    <row r="56" spans="1:18" ht="15.75" x14ac:dyDescent="0.25">
      <c r="A56" s="198" t="s">
        <v>82</v>
      </c>
      <c r="B56" s="198"/>
      <c r="C56" s="198"/>
      <c r="D56" s="198"/>
      <c r="E56" s="198"/>
      <c r="F56" s="198"/>
      <c r="G56" s="198"/>
      <c r="H56" s="198"/>
      <c r="I56" s="198"/>
      <c r="J56" s="198"/>
      <c r="K56" s="198"/>
      <c r="L56" s="198"/>
      <c r="M56" s="198"/>
      <c r="N56" s="198"/>
      <c r="O56" s="198"/>
      <c r="P56" s="185"/>
      <c r="Q56" s="37"/>
      <c r="R56" s="37"/>
    </row>
    <row r="57" spans="1:18" ht="15.75" x14ac:dyDescent="0.25">
      <c r="A57" s="198" t="s">
        <v>14</v>
      </c>
      <c r="B57" s="198"/>
      <c r="C57" s="198"/>
      <c r="D57" s="198"/>
      <c r="E57" s="198"/>
      <c r="F57" s="198"/>
      <c r="G57" s="198"/>
      <c r="H57" s="198"/>
      <c r="I57" s="198"/>
      <c r="J57" s="198"/>
      <c r="K57" s="198"/>
      <c r="L57" s="198"/>
      <c r="M57" s="198"/>
      <c r="N57" s="198"/>
      <c r="O57" s="198"/>
      <c r="P57" s="185"/>
      <c r="Q57" s="37"/>
      <c r="R57" s="37"/>
    </row>
    <row r="58" spans="1:18" ht="117" customHeight="1" x14ac:dyDescent="0.25">
      <c r="A58" s="47" t="s">
        <v>83</v>
      </c>
      <c r="B58" s="55" t="s">
        <v>84</v>
      </c>
      <c r="C58" s="34"/>
      <c r="D58" s="34" t="s">
        <v>12</v>
      </c>
      <c r="E58" s="57" t="s">
        <v>85</v>
      </c>
      <c r="F58" s="57" t="s">
        <v>85</v>
      </c>
      <c r="G58" s="57" t="s">
        <v>85</v>
      </c>
      <c r="H58" s="58" t="s">
        <v>85</v>
      </c>
      <c r="I58" s="41">
        <v>95</v>
      </c>
      <c r="J58" s="42">
        <v>95.5</v>
      </c>
      <c r="K58" s="41">
        <v>95.5</v>
      </c>
      <c r="L58" s="58">
        <v>97</v>
      </c>
      <c r="M58" s="41">
        <v>100</v>
      </c>
      <c r="N58" s="41">
        <v>100</v>
      </c>
      <c r="O58" s="41">
        <v>100</v>
      </c>
      <c r="P58" s="41">
        <v>100</v>
      </c>
      <c r="Q58" s="37"/>
      <c r="R58" s="37"/>
    </row>
    <row r="59" spans="1:18" ht="15.75" x14ac:dyDescent="0.25">
      <c r="A59" s="198" t="s">
        <v>86</v>
      </c>
      <c r="B59" s="198"/>
      <c r="C59" s="198"/>
      <c r="D59" s="198"/>
      <c r="E59" s="198"/>
      <c r="F59" s="198"/>
      <c r="G59" s="198"/>
      <c r="H59" s="198"/>
      <c r="I59" s="198"/>
      <c r="J59" s="198"/>
      <c r="K59" s="198"/>
      <c r="L59" s="198"/>
      <c r="M59" s="198"/>
      <c r="N59" s="198"/>
      <c r="O59" s="198"/>
      <c r="P59" s="185"/>
      <c r="Q59" s="37"/>
      <c r="R59" s="37"/>
    </row>
    <row r="60" spans="1:18" ht="15.75" x14ac:dyDescent="0.25">
      <c r="A60" s="198" t="s">
        <v>14</v>
      </c>
      <c r="B60" s="198"/>
      <c r="C60" s="198"/>
      <c r="D60" s="198"/>
      <c r="E60" s="198"/>
      <c r="F60" s="198"/>
      <c r="G60" s="198"/>
      <c r="H60" s="198"/>
      <c r="I60" s="198"/>
      <c r="J60" s="198"/>
      <c r="K60" s="198"/>
      <c r="L60" s="198"/>
      <c r="M60" s="198"/>
      <c r="N60" s="198"/>
      <c r="O60" s="198"/>
      <c r="P60" s="185"/>
      <c r="Q60" s="37"/>
      <c r="R60" s="37"/>
    </row>
    <row r="61" spans="1:18" ht="15.75" x14ac:dyDescent="0.25">
      <c r="A61" s="47" t="s">
        <v>87</v>
      </c>
      <c r="B61" s="197" t="s">
        <v>416</v>
      </c>
      <c r="C61" s="197"/>
      <c r="D61" s="197"/>
      <c r="E61" s="197"/>
      <c r="F61" s="197"/>
      <c r="G61" s="197"/>
      <c r="H61" s="197"/>
      <c r="I61" s="197"/>
      <c r="J61" s="197"/>
      <c r="K61" s="197"/>
      <c r="L61" s="197"/>
      <c r="M61" s="197"/>
      <c r="N61" s="197"/>
      <c r="O61" s="197"/>
      <c r="P61" s="186"/>
      <c r="Q61" s="37"/>
      <c r="R61" s="37"/>
    </row>
    <row r="62" spans="1:18" ht="15.75" x14ac:dyDescent="0.25">
      <c r="A62" s="47" t="s">
        <v>88</v>
      </c>
      <c r="B62" s="197" t="s">
        <v>417</v>
      </c>
      <c r="C62" s="197"/>
      <c r="D62" s="197"/>
      <c r="E62" s="197"/>
      <c r="F62" s="197"/>
      <c r="G62" s="197"/>
      <c r="H62" s="197"/>
      <c r="I62" s="197"/>
      <c r="J62" s="197"/>
      <c r="K62" s="197"/>
      <c r="L62" s="197"/>
      <c r="M62" s="197"/>
      <c r="N62" s="197"/>
      <c r="O62" s="197"/>
      <c r="P62" s="186"/>
      <c r="Q62" s="37"/>
      <c r="R62" s="37"/>
    </row>
    <row r="63" spans="1:18" ht="15.75" x14ac:dyDescent="0.25">
      <c r="A63" s="47" t="s">
        <v>90</v>
      </c>
      <c r="B63" s="197" t="s">
        <v>418</v>
      </c>
      <c r="C63" s="197"/>
      <c r="D63" s="197"/>
      <c r="E63" s="197"/>
      <c r="F63" s="197"/>
      <c r="G63" s="197"/>
      <c r="H63" s="197"/>
      <c r="I63" s="197"/>
      <c r="J63" s="197"/>
      <c r="K63" s="197"/>
      <c r="L63" s="197"/>
      <c r="M63" s="197"/>
      <c r="N63" s="197"/>
      <c r="O63" s="197"/>
      <c r="P63" s="186"/>
      <c r="Q63" s="37"/>
      <c r="R63" s="37"/>
    </row>
    <row r="64" spans="1:18" ht="15.75" x14ac:dyDescent="0.25">
      <c r="A64" s="198" t="s">
        <v>92</v>
      </c>
      <c r="B64" s="198"/>
      <c r="C64" s="198"/>
      <c r="D64" s="198"/>
      <c r="E64" s="198"/>
      <c r="F64" s="198"/>
      <c r="G64" s="198"/>
      <c r="H64" s="198"/>
      <c r="I64" s="198"/>
      <c r="J64" s="198"/>
      <c r="K64" s="198"/>
      <c r="L64" s="198"/>
      <c r="M64" s="198"/>
      <c r="N64" s="198"/>
      <c r="O64" s="198"/>
      <c r="P64" s="185"/>
      <c r="Q64" s="37"/>
      <c r="R64" s="37"/>
    </row>
    <row r="65" spans="1:18" ht="15.75" x14ac:dyDescent="0.25">
      <c r="A65" s="198" t="s">
        <v>14</v>
      </c>
      <c r="B65" s="198"/>
      <c r="C65" s="198"/>
      <c r="D65" s="198"/>
      <c r="E65" s="198"/>
      <c r="F65" s="198"/>
      <c r="G65" s="198"/>
      <c r="H65" s="198"/>
      <c r="I65" s="198"/>
      <c r="J65" s="198"/>
      <c r="K65" s="198"/>
      <c r="L65" s="198"/>
      <c r="M65" s="198"/>
      <c r="N65" s="198"/>
      <c r="O65" s="198"/>
      <c r="P65" s="185"/>
      <c r="Q65" s="37"/>
      <c r="R65" s="37"/>
    </row>
    <row r="66" spans="1:18" ht="47.25" customHeight="1" x14ac:dyDescent="0.25">
      <c r="A66" s="47" t="s">
        <v>93</v>
      </c>
      <c r="B66" s="59" t="s">
        <v>502</v>
      </c>
      <c r="C66" s="34"/>
      <c r="D66" s="27" t="s">
        <v>519</v>
      </c>
      <c r="E66" s="40"/>
      <c r="F66" s="40"/>
      <c r="G66" s="40"/>
      <c r="H66" s="41"/>
      <c r="I66" s="41"/>
      <c r="J66" s="42"/>
      <c r="K66" s="41"/>
      <c r="L66" s="191">
        <v>154.80000000000001</v>
      </c>
      <c r="M66" s="191">
        <v>163.1</v>
      </c>
      <c r="N66" s="191">
        <v>122.9</v>
      </c>
      <c r="O66" s="192">
        <v>22.9</v>
      </c>
      <c r="P66" s="192">
        <v>22.9</v>
      </c>
      <c r="Q66" s="37"/>
      <c r="R66" s="44" t="s">
        <v>343</v>
      </c>
    </row>
    <row r="67" spans="1:18" ht="48" customHeight="1" x14ac:dyDescent="0.25">
      <c r="A67" s="47" t="s">
        <v>267</v>
      </c>
      <c r="B67" s="59" t="s">
        <v>268</v>
      </c>
      <c r="C67" s="34"/>
      <c r="D67" s="34" t="s">
        <v>12</v>
      </c>
      <c r="E67" s="40"/>
      <c r="F67" s="40"/>
      <c r="G67" s="40"/>
      <c r="H67" s="41"/>
      <c r="I67" s="41"/>
      <c r="J67" s="42"/>
      <c r="K67" s="41"/>
      <c r="L67" s="36">
        <v>20</v>
      </c>
      <c r="M67" s="36">
        <v>20</v>
      </c>
      <c r="N67" s="36">
        <v>30</v>
      </c>
      <c r="O67" s="36">
        <v>30</v>
      </c>
      <c r="P67" s="36">
        <v>30</v>
      </c>
      <c r="Q67" s="37"/>
      <c r="R67" s="44" t="s">
        <v>343</v>
      </c>
    </row>
    <row r="68" spans="1:18" ht="32.25" customHeight="1" x14ac:dyDescent="0.25">
      <c r="A68" s="47" t="s">
        <v>356</v>
      </c>
      <c r="B68" s="60" t="s">
        <v>357</v>
      </c>
      <c r="C68" s="37"/>
      <c r="D68" s="36" t="s">
        <v>12</v>
      </c>
      <c r="E68" s="36"/>
      <c r="F68" s="36"/>
      <c r="G68" s="36"/>
      <c r="H68" s="36"/>
      <c r="I68" s="36"/>
      <c r="J68" s="36"/>
      <c r="K68" s="36"/>
      <c r="L68" s="36">
        <v>3</v>
      </c>
      <c r="M68" s="36">
        <v>3</v>
      </c>
      <c r="N68" s="36">
        <v>3</v>
      </c>
      <c r="O68" s="36">
        <v>4</v>
      </c>
      <c r="P68" s="36">
        <v>4</v>
      </c>
      <c r="Q68" s="44" t="s">
        <v>343</v>
      </c>
      <c r="R68" s="37"/>
    </row>
    <row r="69" spans="1:18" ht="15.75" x14ac:dyDescent="0.25">
      <c r="A69" s="47" t="s">
        <v>358</v>
      </c>
      <c r="B69" s="61" t="s">
        <v>359</v>
      </c>
      <c r="C69" s="37"/>
      <c r="D69" s="36" t="s">
        <v>360</v>
      </c>
      <c r="E69" s="37"/>
      <c r="F69" s="37"/>
      <c r="G69" s="37"/>
      <c r="H69" s="37"/>
      <c r="I69" s="37"/>
      <c r="J69" s="37"/>
      <c r="K69" s="37"/>
      <c r="L69" s="36">
        <v>807</v>
      </c>
      <c r="M69" s="36">
        <v>805</v>
      </c>
      <c r="N69" s="36">
        <v>394</v>
      </c>
      <c r="O69" s="36">
        <v>414</v>
      </c>
      <c r="P69" s="36">
        <v>414</v>
      </c>
      <c r="Q69" s="44" t="s">
        <v>343</v>
      </c>
      <c r="R69" s="37"/>
    </row>
    <row r="70" spans="1:18" x14ac:dyDescent="0.25">
      <c r="A70" s="33"/>
      <c r="B70" s="33"/>
      <c r="C70" s="33"/>
      <c r="D70" s="33"/>
      <c r="E70" s="33"/>
      <c r="F70" s="33"/>
      <c r="G70" s="33"/>
      <c r="H70" s="33"/>
      <c r="I70" s="33"/>
      <c r="J70" s="33"/>
      <c r="R70" s="33"/>
    </row>
    <row r="71" spans="1:18" ht="36.75" customHeight="1" x14ac:dyDescent="0.25">
      <c r="A71" s="206" t="s">
        <v>269</v>
      </c>
      <c r="B71" s="206"/>
      <c r="C71" s="206"/>
      <c r="D71" s="206"/>
      <c r="E71" s="206"/>
      <c r="F71" s="206"/>
      <c r="G71" s="206"/>
      <c r="H71" s="206"/>
      <c r="I71" s="206"/>
      <c r="J71" s="206"/>
      <c r="K71" s="206"/>
      <c r="L71" s="206"/>
      <c r="M71" s="206"/>
      <c r="N71" s="206"/>
      <c r="O71" s="206"/>
      <c r="P71" s="182"/>
      <c r="R71" s="33"/>
    </row>
    <row r="72" spans="1:18" ht="43.5" customHeight="1" x14ac:dyDescent="0.25">
      <c r="A72" s="207" t="s">
        <v>270</v>
      </c>
      <c r="B72" s="207"/>
      <c r="C72" s="207"/>
      <c r="D72" s="207"/>
      <c r="E72" s="207"/>
      <c r="F72" s="207"/>
      <c r="G72" s="207"/>
      <c r="H72" s="207"/>
      <c r="I72" s="207"/>
      <c r="J72" s="207"/>
      <c r="K72" s="207"/>
      <c r="L72" s="207"/>
      <c r="M72" s="207"/>
      <c r="N72" s="207"/>
      <c r="O72" s="207"/>
      <c r="P72" s="183"/>
      <c r="R72" s="33"/>
    </row>
    <row r="73" spans="1:18" ht="52.5" customHeight="1" x14ac:dyDescent="0.25">
      <c r="A73" s="208" t="s">
        <v>271</v>
      </c>
      <c r="B73" s="208"/>
      <c r="C73" s="208"/>
      <c r="D73" s="208"/>
      <c r="E73" s="208"/>
      <c r="F73" s="208"/>
      <c r="G73" s="208"/>
      <c r="H73" s="208"/>
      <c r="I73" s="208"/>
      <c r="J73" s="208"/>
      <c r="K73" s="208"/>
      <c r="L73" s="208"/>
      <c r="M73" s="208"/>
      <c r="N73" s="208"/>
      <c r="O73" s="208"/>
      <c r="P73" s="184"/>
      <c r="R73" s="33"/>
    </row>
    <row r="74" spans="1:18" ht="48.75" customHeight="1" x14ac:dyDescent="0.25">
      <c r="A74" s="204" t="s">
        <v>272</v>
      </c>
      <c r="B74" s="204"/>
      <c r="C74" s="204"/>
      <c r="D74" s="204"/>
      <c r="E74" s="204"/>
      <c r="F74" s="204"/>
      <c r="G74" s="204"/>
      <c r="H74" s="204"/>
      <c r="I74" s="204"/>
      <c r="J74" s="204"/>
      <c r="K74" s="204"/>
      <c r="L74" s="204"/>
      <c r="M74" s="204"/>
      <c r="N74" s="204"/>
      <c r="O74" s="204"/>
      <c r="P74" s="184"/>
    </row>
    <row r="75" spans="1:18" x14ac:dyDescent="0.25">
      <c r="A75" s="204" t="s">
        <v>273</v>
      </c>
      <c r="B75" s="204"/>
      <c r="C75" s="204"/>
      <c r="D75" s="204"/>
      <c r="E75" s="204"/>
      <c r="F75" s="204"/>
      <c r="G75" s="204"/>
      <c r="H75" s="204"/>
      <c r="I75" s="204"/>
      <c r="J75" s="204"/>
      <c r="K75" s="204"/>
      <c r="L75" s="204"/>
      <c r="M75" s="204"/>
      <c r="N75" s="204"/>
      <c r="O75" s="204"/>
      <c r="P75" s="184"/>
    </row>
    <row r="77" spans="1:18" x14ac:dyDescent="0.25">
      <c r="K77" s="193"/>
    </row>
  </sheetData>
  <mergeCells count="37">
    <mergeCell ref="Q3:R3"/>
    <mergeCell ref="A71:O71"/>
    <mergeCell ref="A72:O72"/>
    <mergeCell ref="A73:O73"/>
    <mergeCell ref="A74:O74"/>
    <mergeCell ref="A64:O64"/>
    <mergeCell ref="A65:O65"/>
    <mergeCell ref="A52:O52"/>
    <mergeCell ref="A17:O17"/>
    <mergeCell ref="A3:A4"/>
    <mergeCell ref="A31:O31"/>
    <mergeCell ref="B3:B4"/>
    <mergeCell ref="A7:R7"/>
    <mergeCell ref="C3:C4"/>
    <mergeCell ref="D3:D4"/>
    <mergeCell ref="A75:O75"/>
    <mergeCell ref="A6:R6"/>
    <mergeCell ref="A22:R22"/>
    <mergeCell ref="A23:R23"/>
    <mergeCell ref="A25:R25"/>
    <mergeCell ref="A16:R16"/>
    <mergeCell ref="Q1:R1"/>
    <mergeCell ref="A1:N1"/>
    <mergeCell ref="B63:O63"/>
    <mergeCell ref="A56:O56"/>
    <mergeCell ref="A57:O57"/>
    <mergeCell ref="A59:O59"/>
    <mergeCell ref="A60:O60"/>
    <mergeCell ref="B61:O61"/>
    <mergeCell ref="B62:O62"/>
    <mergeCell ref="A46:O46"/>
    <mergeCell ref="A47:O47"/>
    <mergeCell ref="A51:O51"/>
    <mergeCell ref="A32:O32"/>
    <mergeCell ref="A2:K2"/>
    <mergeCell ref="A26:O26"/>
    <mergeCell ref="E3:P3"/>
  </mergeCells>
  <pageMargins left="0.70866141732283472" right="0.70866141732283472" top="0.74803149606299213" bottom="0.74803149606299213"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0"/>
  <sheetViews>
    <sheetView workbookViewId="0">
      <selection activeCell="D5" sqref="D5"/>
    </sheetView>
  </sheetViews>
  <sheetFormatPr defaultRowHeight="15" x14ac:dyDescent="0.25"/>
  <cols>
    <col min="1" max="1" width="8.42578125" customWidth="1"/>
    <col min="2" max="2" width="34.140625" customWidth="1"/>
    <col min="3" max="3" width="10.42578125" customWidth="1"/>
    <col min="4" max="4" width="79.42578125" customWidth="1"/>
    <col min="5" max="5" width="19.28515625" customWidth="1"/>
    <col min="6" max="6" width="28.7109375" style="23" customWidth="1"/>
  </cols>
  <sheetData>
    <row r="1" spans="1:16" ht="82.5" customHeight="1" x14ac:dyDescent="0.25">
      <c r="A1" s="195"/>
      <c r="B1" s="195"/>
      <c r="C1" s="195"/>
      <c r="D1" s="195"/>
      <c r="E1" s="209" t="s">
        <v>545</v>
      </c>
      <c r="F1" s="210"/>
    </row>
    <row r="2" spans="1:16" ht="37.5" customHeight="1" x14ac:dyDescent="0.25">
      <c r="A2" s="213" t="s">
        <v>103</v>
      </c>
      <c r="B2" s="213"/>
      <c r="C2" s="213"/>
      <c r="D2" s="213"/>
      <c r="E2" s="213"/>
      <c r="F2" s="213"/>
    </row>
    <row r="3" spans="1:16" ht="83.25" customHeight="1" x14ac:dyDescent="0.25">
      <c r="A3" s="62" t="s">
        <v>1</v>
      </c>
      <c r="B3" s="63" t="s">
        <v>275</v>
      </c>
      <c r="C3" s="63" t="s">
        <v>95</v>
      </c>
      <c r="D3" s="63" t="s">
        <v>276</v>
      </c>
      <c r="E3" s="63" t="s">
        <v>277</v>
      </c>
      <c r="F3" s="25" t="s">
        <v>278</v>
      </c>
    </row>
    <row r="4" spans="1:16" ht="30" customHeight="1" x14ac:dyDescent="0.25">
      <c r="A4" s="211" t="s">
        <v>104</v>
      </c>
      <c r="B4" s="211"/>
      <c r="C4" s="211"/>
      <c r="D4" s="211"/>
      <c r="E4" s="211"/>
      <c r="F4" s="211"/>
    </row>
    <row r="5" spans="1:16" ht="51" x14ac:dyDescent="0.25">
      <c r="A5" s="64">
        <v>1</v>
      </c>
      <c r="B5" s="68" t="s">
        <v>7</v>
      </c>
      <c r="C5" s="28" t="s">
        <v>8</v>
      </c>
      <c r="D5" s="134" t="s">
        <v>355</v>
      </c>
      <c r="E5" s="68" t="s">
        <v>279</v>
      </c>
      <c r="F5" s="68" t="s">
        <v>526</v>
      </c>
    </row>
    <row r="6" spans="1:16" ht="192.75" customHeight="1" x14ac:dyDescent="0.25">
      <c r="A6" s="64">
        <v>2</v>
      </c>
      <c r="B6" s="68" t="s">
        <v>339</v>
      </c>
      <c r="C6" s="28" t="s">
        <v>12</v>
      </c>
      <c r="D6" s="134" t="s">
        <v>345</v>
      </c>
      <c r="E6" s="68" t="s">
        <v>279</v>
      </c>
      <c r="F6" s="68" t="s">
        <v>526</v>
      </c>
    </row>
    <row r="7" spans="1:16" ht="79.5" customHeight="1" x14ac:dyDescent="0.25">
      <c r="A7" s="64">
        <v>3</v>
      </c>
      <c r="B7" s="68" t="s">
        <v>9</v>
      </c>
      <c r="C7" s="28" t="s">
        <v>10</v>
      </c>
      <c r="D7" s="134" t="s">
        <v>344</v>
      </c>
      <c r="E7" s="68" t="s">
        <v>279</v>
      </c>
      <c r="F7" s="68" t="s">
        <v>526</v>
      </c>
    </row>
    <row r="8" spans="1:16" ht="210.75" customHeight="1" x14ac:dyDescent="0.25">
      <c r="A8" s="64">
        <v>4</v>
      </c>
      <c r="B8" s="68" t="s">
        <v>11</v>
      </c>
      <c r="C8" s="28" t="s">
        <v>12</v>
      </c>
      <c r="D8" s="134" t="s">
        <v>354</v>
      </c>
      <c r="E8" s="68" t="s">
        <v>279</v>
      </c>
      <c r="F8" s="68" t="s">
        <v>338</v>
      </c>
    </row>
    <row r="9" spans="1:16" ht="207.75" customHeight="1" x14ac:dyDescent="0.25">
      <c r="A9" s="64">
        <v>5</v>
      </c>
      <c r="B9" s="68" t="s">
        <v>111</v>
      </c>
      <c r="C9" s="27" t="s">
        <v>108</v>
      </c>
      <c r="D9" s="134" t="s">
        <v>281</v>
      </c>
      <c r="E9" s="68" t="s">
        <v>279</v>
      </c>
      <c r="F9" s="68" t="s">
        <v>280</v>
      </c>
    </row>
    <row r="10" spans="1:16" ht="155.25" customHeight="1" x14ac:dyDescent="0.25">
      <c r="A10" s="64">
        <v>6</v>
      </c>
      <c r="B10" s="26" t="s">
        <v>110</v>
      </c>
      <c r="C10" s="28" t="s">
        <v>109</v>
      </c>
      <c r="D10" s="134" t="s">
        <v>363</v>
      </c>
      <c r="E10" s="68" t="s">
        <v>279</v>
      </c>
      <c r="F10" s="68" t="s">
        <v>280</v>
      </c>
    </row>
    <row r="11" spans="1:16" ht="60.75" customHeight="1" x14ac:dyDescent="0.25">
      <c r="A11" s="65">
        <v>7</v>
      </c>
      <c r="B11" s="83" t="s">
        <v>361</v>
      </c>
      <c r="C11" s="66" t="s">
        <v>24</v>
      </c>
      <c r="D11" s="84" t="s">
        <v>532</v>
      </c>
      <c r="E11" s="83" t="s">
        <v>279</v>
      </c>
      <c r="F11" s="85" t="s">
        <v>504</v>
      </c>
    </row>
    <row r="12" spans="1:16" ht="79.5" customHeight="1" x14ac:dyDescent="0.25">
      <c r="A12" s="36">
        <v>8</v>
      </c>
      <c r="B12" s="68" t="s">
        <v>366</v>
      </c>
      <c r="C12" s="70"/>
      <c r="D12" s="26" t="s">
        <v>368</v>
      </c>
      <c r="E12" s="83" t="s">
        <v>279</v>
      </c>
      <c r="F12" s="68" t="s">
        <v>341</v>
      </c>
    </row>
    <row r="13" spans="1:16" ht="21" customHeight="1" x14ac:dyDescent="0.25">
      <c r="A13" s="212" t="s">
        <v>105</v>
      </c>
      <c r="B13" s="212"/>
      <c r="C13" s="212"/>
      <c r="D13" s="212"/>
      <c r="E13" s="212"/>
      <c r="F13" s="212"/>
      <c r="G13" s="3"/>
      <c r="H13" s="3"/>
      <c r="I13" s="3"/>
      <c r="J13" s="3"/>
      <c r="K13" s="3"/>
      <c r="L13" s="3"/>
      <c r="M13" s="3"/>
      <c r="N13" s="3"/>
      <c r="O13" s="3"/>
      <c r="P13" s="3"/>
    </row>
    <row r="14" spans="1:16" ht="168.75" customHeight="1" x14ac:dyDescent="0.25">
      <c r="A14" s="28" t="s">
        <v>15</v>
      </c>
      <c r="B14" s="26" t="s">
        <v>16</v>
      </c>
      <c r="C14" s="28" t="s">
        <v>17</v>
      </c>
      <c r="D14" s="134" t="s">
        <v>282</v>
      </c>
      <c r="E14" s="68" t="s">
        <v>279</v>
      </c>
      <c r="F14" s="68" t="s">
        <v>526</v>
      </c>
    </row>
    <row r="15" spans="1:16" ht="220.5" customHeight="1" x14ac:dyDescent="0.25">
      <c r="A15" s="67" t="s">
        <v>18</v>
      </c>
      <c r="B15" s="68" t="s">
        <v>19</v>
      </c>
      <c r="C15" s="28" t="s">
        <v>12</v>
      </c>
      <c r="D15" s="134" t="s">
        <v>283</v>
      </c>
      <c r="E15" s="68" t="s">
        <v>279</v>
      </c>
      <c r="F15" s="68" t="s">
        <v>526</v>
      </c>
    </row>
    <row r="16" spans="1:16" ht="146.25" customHeight="1" x14ac:dyDescent="0.25">
      <c r="A16" s="67" t="s">
        <v>112</v>
      </c>
      <c r="B16" s="86" t="s">
        <v>114</v>
      </c>
      <c r="C16" s="27" t="s">
        <v>12</v>
      </c>
      <c r="D16" s="26" t="s">
        <v>284</v>
      </c>
      <c r="E16" s="68" t="s">
        <v>279</v>
      </c>
      <c r="F16" s="68" t="s">
        <v>526</v>
      </c>
    </row>
    <row r="17" spans="1:16" ht="132" customHeight="1" x14ac:dyDescent="0.25">
      <c r="A17" s="67" t="s">
        <v>113</v>
      </c>
      <c r="B17" s="26" t="s">
        <v>115</v>
      </c>
      <c r="C17" s="27" t="s">
        <v>116</v>
      </c>
      <c r="D17" s="26" t="s">
        <v>285</v>
      </c>
      <c r="E17" s="68" t="s">
        <v>279</v>
      </c>
      <c r="F17" s="68" t="s">
        <v>526</v>
      </c>
    </row>
    <row r="18" spans="1:16" x14ac:dyDescent="0.25">
      <c r="A18" s="215" t="s">
        <v>106</v>
      </c>
      <c r="B18" s="216"/>
      <c r="C18" s="216"/>
      <c r="D18" s="216"/>
      <c r="E18" s="216"/>
      <c r="F18" s="217"/>
      <c r="G18" s="3"/>
      <c r="H18" s="3"/>
      <c r="I18" s="3"/>
      <c r="J18" s="3"/>
      <c r="K18" s="3"/>
      <c r="L18" s="3"/>
      <c r="M18" s="3"/>
      <c r="N18" s="3"/>
      <c r="O18" s="3"/>
      <c r="P18" s="3"/>
    </row>
    <row r="19" spans="1:16" ht="38.25" x14ac:dyDescent="0.25">
      <c r="A19" s="36" t="s">
        <v>22</v>
      </c>
      <c r="B19" s="121" t="s">
        <v>156</v>
      </c>
      <c r="C19" s="64" t="s">
        <v>24</v>
      </c>
      <c r="D19" s="87" t="s">
        <v>353</v>
      </c>
      <c r="E19" s="68" t="s">
        <v>279</v>
      </c>
      <c r="F19" s="68" t="s">
        <v>342</v>
      </c>
    </row>
    <row r="20" spans="1:16" x14ac:dyDescent="0.25">
      <c r="A20" s="218" t="s">
        <v>107</v>
      </c>
      <c r="B20" s="219"/>
      <c r="C20" s="219"/>
      <c r="D20" s="219"/>
      <c r="E20" s="219"/>
      <c r="F20" s="220"/>
    </row>
    <row r="21" spans="1:16" ht="69" customHeight="1" x14ac:dyDescent="0.25">
      <c r="A21" s="64" t="s">
        <v>26</v>
      </c>
      <c r="B21" s="26" t="s">
        <v>27</v>
      </c>
      <c r="C21" s="27" t="s">
        <v>17</v>
      </c>
      <c r="D21" s="26" t="s">
        <v>392</v>
      </c>
      <c r="E21" s="68" t="s">
        <v>279</v>
      </c>
      <c r="F21" s="68" t="s">
        <v>338</v>
      </c>
    </row>
    <row r="22" spans="1:16" ht="75.75" customHeight="1" x14ac:dyDescent="0.25">
      <c r="A22" s="64" t="s">
        <v>28</v>
      </c>
      <c r="B22" s="26" t="s">
        <v>29</v>
      </c>
      <c r="C22" s="27" t="s">
        <v>12</v>
      </c>
      <c r="D22" s="26" t="s">
        <v>393</v>
      </c>
      <c r="E22" s="68" t="s">
        <v>279</v>
      </c>
      <c r="F22" s="68" t="s">
        <v>338</v>
      </c>
    </row>
    <row r="23" spans="1:16" ht="48.75" customHeight="1" x14ac:dyDescent="0.25">
      <c r="A23" s="64" t="s">
        <v>30</v>
      </c>
      <c r="B23" s="26" t="s">
        <v>31</v>
      </c>
      <c r="C23" s="27" t="s">
        <v>17</v>
      </c>
      <c r="D23" s="134" t="s">
        <v>394</v>
      </c>
      <c r="E23" s="68" t="s">
        <v>279</v>
      </c>
      <c r="F23" s="68" t="s">
        <v>338</v>
      </c>
    </row>
    <row r="24" spans="1:16" ht="41.25" customHeight="1" x14ac:dyDescent="0.25">
      <c r="A24" s="64" t="s">
        <v>32</v>
      </c>
      <c r="B24" s="26" t="s">
        <v>33</v>
      </c>
      <c r="C24" s="27" t="s">
        <v>17</v>
      </c>
      <c r="D24" s="26" t="s">
        <v>394</v>
      </c>
      <c r="E24" s="68" t="s">
        <v>279</v>
      </c>
      <c r="F24" s="68" t="s">
        <v>338</v>
      </c>
    </row>
    <row r="25" spans="1:16" ht="24.75" customHeight="1" x14ac:dyDescent="0.25">
      <c r="A25" s="214" t="s">
        <v>118</v>
      </c>
      <c r="B25" s="214"/>
      <c r="C25" s="214"/>
      <c r="D25" s="214"/>
      <c r="E25" s="214"/>
      <c r="F25" s="214"/>
    </row>
    <row r="26" spans="1:16" ht="38.25" x14ac:dyDescent="0.25">
      <c r="A26" s="28" t="s">
        <v>35</v>
      </c>
      <c r="B26" s="26" t="s">
        <v>36</v>
      </c>
      <c r="C26" s="69"/>
      <c r="D26" s="88"/>
      <c r="E26" s="68" t="s">
        <v>279</v>
      </c>
      <c r="F26" s="68" t="s">
        <v>340</v>
      </c>
    </row>
    <row r="27" spans="1:16" ht="77.25" customHeight="1" x14ac:dyDescent="0.25">
      <c r="A27" s="28" t="s">
        <v>37</v>
      </c>
      <c r="B27" s="26" t="s">
        <v>38</v>
      </c>
      <c r="C27" s="69" t="s">
        <v>39</v>
      </c>
      <c r="D27" s="134" t="s">
        <v>395</v>
      </c>
      <c r="E27" s="68" t="s">
        <v>279</v>
      </c>
      <c r="F27" s="68" t="s">
        <v>340</v>
      </c>
    </row>
    <row r="28" spans="1:16" ht="79.5" customHeight="1" x14ac:dyDescent="0.25">
      <c r="A28" s="28" t="s">
        <v>40</v>
      </c>
      <c r="B28" s="26" t="s">
        <v>41</v>
      </c>
      <c r="C28" s="28" t="s">
        <v>42</v>
      </c>
      <c r="D28" s="134" t="s">
        <v>396</v>
      </c>
      <c r="E28" s="68" t="s">
        <v>279</v>
      </c>
      <c r="F28" s="68" t="s">
        <v>340</v>
      </c>
    </row>
    <row r="29" spans="1:16" ht="79.5" customHeight="1" x14ac:dyDescent="0.25">
      <c r="A29" s="28" t="s">
        <v>43</v>
      </c>
      <c r="B29" s="26" t="s">
        <v>44</v>
      </c>
      <c r="C29" s="28" t="s">
        <v>45</v>
      </c>
      <c r="D29" s="134" t="s">
        <v>397</v>
      </c>
      <c r="E29" s="68" t="s">
        <v>279</v>
      </c>
      <c r="F29" s="68" t="s">
        <v>340</v>
      </c>
    </row>
    <row r="30" spans="1:16" ht="79.5" customHeight="1" x14ac:dyDescent="0.25">
      <c r="A30" s="28" t="s">
        <v>46</v>
      </c>
      <c r="B30" s="26" t="s">
        <v>47</v>
      </c>
      <c r="C30" s="28" t="s">
        <v>45</v>
      </c>
      <c r="D30" s="134" t="s">
        <v>398</v>
      </c>
      <c r="E30" s="68" t="s">
        <v>279</v>
      </c>
      <c r="F30" s="68" t="s">
        <v>340</v>
      </c>
    </row>
    <row r="31" spans="1:16" ht="78.75" customHeight="1" x14ac:dyDescent="0.25">
      <c r="A31" s="28" t="s">
        <v>48</v>
      </c>
      <c r="B31" s="26" t="s">
        <v>49</v>
      </c>
      <c r="C31" s="28" t="s">
        <v>45</v>
      </c>
      <c r="D31" s="134" t="s">
        <v>399</v>
      </c>
      <c r="E31" s="68" t="s">
        <v>279</v>
      </c>
      <c r="F31" s="68" t="s">
        <v>340</v>
      </c>
    </row>
    <row r="32" spans="1:16" ht="51" x14ac:dyDescent="0.25">
      <c r="A32" s="28" t="s">
        <v>50</v>
      </c>
      <c r="B32" s="26" t="s">
        <v>51</v>
      </c>
      <c r="C32" s="70"/>
      <c r="D32" s="89"/>
      <c r="E32" s="68" t="s">
        <v>279</v>
      </c>
      <c r="F32" s="68" t="s">
        <v>340</v>
      </c>
    </row>
    <row r="33" spans="1:16" ht="108.75" customHeight="1" x14ac:dyDescent="0.25">
      <c r="A33" s="28" t="s">
        <v>52</v>
      </c>
      <c r="B33" s="26" t="s">
        <v>53</v>
      </c>
      <c r="C33" s="71" t="s">
        <v>39</v>
      </c>
      <c r="D33" s="134" t="s">
        <v>400</v>
      </c>
      <c r="E33" s="68" t="s">
        <v>279</v>
      </c>
      <c r="F33" s="68" t="s">
        <v>340</v>
      </c>
    </row>
    <row r="34" spans="1:16" ht="91.5" customHeight="1" x14ac:dyDescent="0.25">
      <c r="A34" s="28" t="s">
        <v>54</v>
      </c>
      <c r="B34" s="26" t="s">
        <v>55</v>
      </c>
      <c r="C34" s="28" t="s">
        <v>42</v>
      </c>
      <c r="D34" s="134" t="s">
        <v>401</v>
      </c>
      <c r="E34" s="68" t="s">
        <v>279</v>
      </c>
      <c r="F34" s="68" t="s">
        <v>340</v>
      </c>
    </row>
    <row r="35" spans="1:16" ht="102.75" customHeight="1" x14ac:dyDescent="0.25">
      <c r="A35" s="28" t="s">
        <v>56</v>
      </c>
      <c r="B35" s="26" t="s">
        <v>57</v>
      </c>
      <c r="C35" s="28" t="s">
        <v>45</v>
      </c>
      <c r="D35" s="134" t="s">
        <v>402</v>
      </c>
      <c r="E35" s="68" t="s">
        <v>279</v>
      </c>
      <c r="F35" s="68" t="s">
        <v>340</v>
      </c>
    </row>
    <row r="36" spans="1:16" ht="100.5" customHeight="1" x14ac:dyDescent="0.25">
      <c r="A36" s="28" t="s">
        <v>58</v>
      </c>
      <c r="B36" s="26" t="s">
        <v>59</v>
      </c>
      <c r="C36" s="28" t="s">
        <v>45</v>
      </c>
      <c r="D36" s="134" t="s">
        <v>403</v>
      </c>
      <c r="E36" s="68" t="s">
        <v>279</v>
      </c>
      <c r="F36" s="68" t="s">
        <v>340</v>
      </c>
    </row>
    <row r="37" spans="1:16" ht="100.5" customHeight="1" x14ac:dyDescent="0.25">
      <c r="A37" s="28" t="s">
        <v>60</v>
      </c>
      <c r="B37" s="26" t="s">
        <v>61</v>
      </c>
      <c r="C37" s="28" t="s">
        <v>45</v>
      </c>
      <c r="D37" s="134" t="s">
        <v>404</v>
      </c>
      <c r="E37" s="68" t="s">
        <v>279</v>
      </c>
      <c r="F37" s="68" t="s">
        <v>340</v>
      </c>
    </row>
    <row r="38" spans="1:16" ht="246" customHeight="1" x14ac:dyDescent="0.25">
      <c r="A38" s="28" t="s">
        <v>376</v>
      </c>
      <c r="B38" s="26" t="s">
        <v>377</v>
      </c>
      <c r="C38" s="72" t="s">
        <v>12</v>
      </c>
      <c r="D38" s="165" t="s">
        <v>405</v>
      </c>
      <c r="E38" s="68" t="s">
        <v>279</v>
      </c>
      <c r="F38" s="68" t="s">
        <v>340</v>
      </c>
    </row>
    <row r="39" spans="1:16" ht="18.75" customHeight="1" x14ac:dyDescent="0.25">
      <c r="A39" s="211" t="s">
        <v>119</v>
      </c>
      <c r="B39" s="211"/>
      <c r="C39" s="211"/>
      <c r="D39" s="211"/>
      <c r="E39" s="211"/>
      <c r="F39" s="211"/>
      <c r="G39" s="3"/>
      <c r="H39" s="3"/>
      <c r="I39" s="3"/>
      <c r="J39" s="3"/>
      <c r="K39" s="3"/>
      <c r="L39" s="3"/>
      <c r="M39" s="3"/>
      <c r="N39" s="3"/>
      <c r="O39" s="3"/>
      <c r="P39" s="3"/>
    </row>
    <row r="40" spans="1:16" ht="80.25" customHeight="1" x14ac:dyDescent="0.25">
      <c r="A40" s="28" t="s">
        <v>63</v>
      </c>
      <c r="B40" s="26" t="s">
        <v>64</v>
      </c>
      <c r="C40" s="27" t="s">
        <v>12</v>
      </c>
      <c r="D40" s="26" t="s">
        <v>442</v>
      </c>
      <c r="E40" s="68" t="s">
        <v>279</v>
      </c>
      <c r="F40" s="68" t="s">
        <v>443</v>
      </c>
    </row>
    <row r="41" spans="1:16" ht="90.75" customHeight="1" x14ac:dyDescent="0.25">
      <c r="A41" s="28" t="s">
        <v>65</v>
      </c>
      <c r="B41" s="26" t="s">
        <v>66</v>
      </c>
      <c r="C41" s="27" t="s">
        <v>12</v>
      </c>
      <c r="D41" s="134" t="s">
        <v>444</v>
      </c>
      <c r="E41" s="68" t="s">
        <v>279</v>
      </c>
      <c r="F41" s="68" t="s">
        <v>445</v>
      </c>
    </row>
    <row r="42" spans="1:16" ht="56.25" customHeight="1" x14ac:dyDescent="0.25">
      <c r="A42" s="28" t="s">
        <v>67</v>
      </c>
      <c r="B42" s="26" t="s">
        <v>68</v>
      </c>
      <c r="C42" s="27" t="s">
        <v>12</v>
      </c>
      <c r="D42" s="134" t="s">
        <v>447</v>
      </c>
      <c r="E42" s="68" t="s">
        <v>279</v>
      </c>
      <c r="F42" s="68" t="s">
        <v>446</v>
      </c>
    </row>
    <row r="43" spans="1:16" ht="27.75" customHeight="1" x14ac:dyDescent="0.25">
      <c r="A43" s="211" t="s">
        <v>120</v>
      </c>
      <c r="B43" s="211"/>
      <c r="C43" s="211"/>
      <c r="D43" s="211"/>
      <c r="E43" s="211"/>
      <c r="F43" s="211"/>
      <c r="G43" s="7"/>
      <c r="H43" s="7"/>
      <c r="I43" s="7"/>
      <c r="J43" s="7"/>
      <c r="K43" s="7"/>
      <c r="L43" s="7"/>
      <c r="M43" s="7"/>
      <c r="N43" s="7"/>
      <c r="O43" s="7"/>
      <c r="P43" s="7"/>
    </row>
    <row r="44" spans="1:16" ht="51" x14ac:dyDescent="0.25">
      <c r="A44" s="28" t="s">
        <v>70</v>
      </c>
      <c r="B44" s="26" t="s">
        <v>71</v>
      </c>
      <c r="C44" s="27" t="s">
        <v>72</v>
      </c>
      <c r="D44" s="134" t="s">
        <v>378</v>
      </c>
      <c r="E44" s="68" t="s">
        <v>279</v>
      </c>
      <c r="F44" s="68" t="s">
        <v>527</v>
      </c>
    </row>
    <row r="45" spans="1:16" ht="103.5" customHeight="1" x14ac:dyDescent="0.25">
      <c r="A45" s="28" t="s">
        <v>74</v>
      </c>
      <c r="B45" s="26" t="s">
        <v>75</v>
      </c>
      <c r="C45" s="27" t="s">
        <v>12</v>
      </c>
      <c r="D45" s="134" t="s">
        <v>379</v>
      </c>
      <c r="E45" s="68" t="s">
        <v>279</v>
      </c>
      <c r="F45" s="68" t="s">
        <v>527</v>
      </c>
    </row>
    <row r="46" spans="1:16" ht="105" customHeight="1" x14ac:dyDescent="0.25">
      <c r="A46" s="28" t="s">
        <v>80</v>
      </c>
      <c r="B46" s="26" t="s">
        <v>81</v>
      </c>
      <c r="C46" s="27" t="s">
        <v>12</v>
      </c>
      <c r="D46" s="134" t="s">
        <v>380</v>
      </c>
      <c r="E46" s="68" t="s">
        <v>279</v>
      </c>
      <c r="F46" s="68" t="s">
        <v>527</v>
      </c>
    </row>
    <row r="47" spans="1:16" ht="22.5" customHeight="1" x14ac:dyDescent="0.25">
      <c r="A47" s="211" t="s">
        <v>121</v>
      </c>
      <c r="B47" s="211"/>
      <c r="C47" s="211"/>
      <c r="D47" s="211"/>
      <c r="E47" s="211"/>
      <c r="F47" s="211"/>
      <c r="G47" s="7"/>
      <c r="H47" s="7"/>
      <c r="I47" s="7"/>
      <c r="J47" s="7"/>
      <c r="K47" s="7"/>
      <c r="L47" s="7"/>
      <c r="M47" s="7"/>
      <c r="N47" s="7"/>
      <c r="O47" s="7"/>
      <c r="P47" s="7"/>
    </row>
    <row r="48" spans="1:16" ht="120" customHeight="1" x14ac:dyDescent="0.25">
      <c r="A48" s="28" t="s">
        <v>83</v>
      </c>
      <c r="B48" s="26" t="s">
        <v>84</v>
      </c>
      <c r="C48" s="27" t="s">
        <v>12</v>
      </c>
      <c r="D48" s="134" t="s">
        <v>364</v>
      </c>
      <c r="E48" s="68" t="s">
        <v>279</v>
      </c>
      <c r="F48" s="68" t="s">
        <v>340</v>
      </c>
    </row>
    <row r="49" spans="1:16" ht="23.25" customHeight="1" x14ac:dyDescent="0.25">
      <c r="A49" s="211" t="s">
        <v>122</v>
      </c>
      <c r="B49" s="211"/>
      <c r="C49" s="211"/>
      <c r="D49" s="211"/>
      <c r="E49" s="211"/>
      <c r="F49" s="211"/>
      <c r="G49" s="3"/>
      <c r="H49" s="3"/>
      <c r="I49" s="3"/>
      <c r="J49" s="3"/>
      <c r="K49" s="3"/>
      <c r="L49" s="3"/>
      <c r="M49" s="3"/>
      <c r="N49" s="3"/>
      <c r="O49" s="3"/>
      <c r="P49" s="3"/>
    </row>
    <row r="50" spans="1:16" ht="145.5" customHeight="1" x14ac:dyDescent="0.25">
      <c r="A50" s="28" t="s">
        <v>87</v>
      </c>
      <c r="B50" s="26" t="s">
        <v>419</v>
      </c>
      <c r="C50" s="27" t="s">
        <v>12</v>
      </c>
      <c r="D50" s="134" t="s">
        <v>421</v>
      </c>
      <c r="E50" s="68" t="s">
        <v>279</v>
      </c>
      <c r="F50" s="68" t="s">
        <v>420</v>
      </c>
    </row>
    <row r="51" spans="1:16" ht="76.5" x14ac:dyDescent="0.25">
      <c r="A51" s="28" t="s">
        <v>88</v>
      </c>
      <c r="B51" s="26" t="s">
        <v>89</v>
      </c>
      <c r="C51" s="27" t="s">
        <v>12</v>
      </c>
      <c r="D51" s="134" t="s">
        <v>422</v>
      </c>
      <c r="E51" s="68" t="s">
        <v>279</v>
      </c>
      <c r="F51" s="68" t="s">
        <v>424</v>
      </c>
    </row>
    <row r="52" spans="1:16" ht="38.25" x14ac:dyDescent="0.25">
      <c r="A52" s="28" t="s">
        <v>90</v>
      </c>
      <c r="B52" s="26" t="s">
        <v>91</v>
      </c>
      <c r="C52" s="70"/>
      <c r="D52" s="166" t="s">
        <v>423</v>
      </c>
      <c r="E52" s="68" t="s">
        <v>279</v>
      </c>
      <c r="F52" s="68" t="s">
        <v>425</v>
      </c>
    </row>
    <row r="53" spans="1:16" ht="19.5" customHeight="1" x14ac:dyDescent="0.25">
      <c r="A53" s="211" t="s">
        <v>123</v>
      </c>
      <c r="B53" s="211"/>
      <c r="C53" s="211"/>
      <c r="D53" s="211"/>
      <c r="E53" s="211"/>
      <c r="F53" s="211"/>
      <c r="G53" s="3"/>
      <c r="H53" s="3"/>
      <c r="I53" s="3"/>
      <c r="J53" s="3"/>
      <c r="K53" s="3"/>
      <c r="L53" s="3"/>
      <c r="M53" s="3"/>
      <c r="N53" s="3"/>
      <c r="O53" s="3"/>
      <c r="P53" s="3"/>
    </row>
    <row r="54" spans="1:16" s="24" customFormat="1" ht="170.25" customHeight="1" x14ac:dyDescent="0.25">
      <c r="A54" s="28" t="s">
        <v>93</v>
      </c>
      <c r="B54" s="68" t="s">
        <v>94</v>
      </c>
      <c r="C54" s="28" t="s">
        <v>520</v>
      </c>
      <c r="D54" s="134" t="s">
        <v>349</v>
      </c>
      <c r="E54" s="68" t="s">
        <v>279</v>
      </c>
      <c r="F54" s="68" t="s">
        <v>526</v>
      </c>
      <c r="G54" s="1"/>
      <c r="H54" s="1"/>
      <c r="I54" s="1"/>
      <c r="J54" s="1"/>
      <c r="K54" s="1"/>
      <c r="L54" s="1"/>
    </row>
    <row r="55" spans="1:16" s="24" customFormat="1" ht="286.5" customHeight="1" x14ac:dyDescent="0.25">
      <c r="A55" s="28" t="s">
        <v>267</v>
      </c>
      <c r="B55" s="91" t="s">
        <v>268</v>
      </c>
      <c r="C55" s="28" t="s">
        <v>12</v>
      </c>
      <c r="D55" s="134" t="s">
        <v>350</v>
      </c>
      <c r="E55" s="68" t="s">
        <v>279</v>
      </c>
      <c r="F55" s="68" t="s">
        <v>526</v>
      </c>
      <c r="G55" s="1"/>
      <c r="H55" s="1"/>
      <c r="I55" s="1"/>
      <c r="J55" s="1"/>
      <c r="K55" s="1"/>
      <c r="L55" s="1"/>
    </row>
    <row r="56" spans="1:16" ht="38.25" x14ac:dyDescent="0.25">
      <c r="A56" s="28" t="s">
        <v>356</v>
      </c>
      <c r="B56" s="91" t="s">
        <v>357</v>
      </c>
      <c r="C56" s="28" t="s">
        <v>12</v>
      </c>
      <c r="D56" s="166" t="s">
        <v>423</v>
      </c>
      <c r="E56" s="68" t="s">
        <v>279</v>
      </c>
      <c r="F56" s="68" t="s">
        <v>526</v>
      </c>
    </row>
    <row r="57" spans="1:16" ht="38.25" x14ac:dyDescent="0.25">
      <c r="A57" s="28" t="s">
        <v>358</v>
      </c>
      <c r="B57" s="90" t="s">
        <v>359</v>
      </c>
      <c r="C57" s="28" t="s">
        <v>503</v>
      </c>
      <c r="D57" s="166" t="s">
        <v>423</v>
      </c>
      <c r="E57" s="68" t="s">
        <v>279</v>
      </c>
      <c r="F57" s="68" t="s">
        <v>526</v>
      </c>
    </row>
    <row r="58" spans="1:16" x14ac:dyDescent="0.25">
      <c r="A58" s="6"/>
      <c r="B58" s="6"/>
      <c r="C58" s="6"/>
      <c r="D58" s="6"/>
      <c r="E58" s="6"/>
    </row>
    <row r="59" spans="1:16" x14ac:dyDescent="0.25">
      <c r="A59" s="6"/>
      <c r="B59" s="6"/>
      <c r="C59" s="6"/>
      <c r="D59" s="6"/>
      <c r="E59" s="6"/>
    </row>
    <row r="60" spans="1:16" x14ac:dyDescent="0.25">
      <c r="A60" s="6"/>
      <c r="B60" s="6"/>
      <c r="C60" s="6"/>
      <c r="D60" s="6"/>
      <c r="E60" s="6"/>
    </row>
    <row r="61" spans="1:16" x14ac:dyDescent="0.25">
      <c r="A61" s="6"/>
      <c r="B61" s="6"/>
      <c r="C61" s="6"/>
      <c r="D61" s="6"/>
      <c r="E61" s="6"/>
    </row>
    <row r="62" spans="1:16" x14ac:dyDescent="0.25">
      <c r="A62" s="6"/>
      <c r="B62" s="6"/>
      <c r="C62" s="6"/>
      <c r="D62" s="6"/>
      <c r="E62" s="6"/>
    </row>
    <row r="63" spans="1:16" x14ac:dyDescent="0.25">
      <c r="A63" s="6"/>
      <c r="B63" s="6"/>
      <c r="C63" s="6"/>
      <c r="D63" s="6"/>
      <c r="E63" s="6"/>
    </row>
    <row r="64" spans="1:16" x14ac:dyDescent="0.25">
      <c r="A64" s="6"/>
      <c r="B64" s="6"/>
      <c r="C64" s="6"/>
      <c r="D64" s="6"/>
      <c r="E64" s="6"/>
    </row>
    <row r="65" spans="1:5" x14ac:dyDescent="0.25">
      <c r="A65" s="6"/>
      <c r="B65" s="6"/>
      <c r="C65" s="6"/>
      <c r="D65" s="6"/>
      <c r="E65" s="6"/>
    </row>
    <row r="66" spans="1:5" x14ac:dyDescent="0.25">
      <c r="A66" s="6"/>
      <c r="B66" s="6"/>
      <c r="C66" s="6"/>
      <c r="D66" s="6"/>
      <c r="E66" s="6"/>
    </row>
    <row r="67" spans="1:5" x14ac:dyDescent="0.25">
      <c r="A67" s="6"/>
      <c r="B67" s="6"/>
      <c r="C67" s="6"/>
      <c r="D67" s="6"/>
      <c r="E67" s="6"/>
    </row>
    <row r="68" spans="1:5" x14ac:dyDescent="0.25">
      <c r="A68" s="6"/>
      <c r="B68" s="6"/>
      <c r="C68" s="6"/>
      <c r="D68" s="6"/>
      <c r="E68" s="6"/>
    </row>
    <row r="69" spans="1:5" x14ac:dyDescent="0.25">
      <c r="A69" s="6"/>
      <c r="B69" s="6"/>
      <c r="C69" s="6"/>
      <c r="D69" s="6"/>
      <c r="E69" s="6"/>
    </row>
    <row r="70" spans="1:5" x14ac:dyDescent="0.25">
      <c r="A70" s="6"/>
      <c r="B70" s="6"/>
      <c r="C70" s="6"/>
      <c r="D70" s="6"/>
      <c r="E70" s="6"/>
    </row>
    <row r="71" spans="1:5" x14ac:dyDescent="0.25">
      <c r="A71" s="6"/>
      <c r="B71" s="6"/>
      <c r="C71" s="6"/>
      <c r="D71" s="6"/>
      <c r="E71" s="6"/>
    </row>
    <row r="72" spans="1:5" x14ac:dyDescent="0.25">
      <c r="A72" s="6"/>
      <c r="B72" s="6"/>
      <c r="C72" s="6"/>
      <c r="D72" s="6"/>
      <c r="E72" s="6"/>
    </row>
    <row r="73" spans="1:5" x14ac:dyDescent="0.25">
      <c r="A73" s="6"/>
      <c r="B73" s="6"/>
      <c r="C73" s="6"/>
      <c r="D73" s="6"/>
      <c r="E73" s="6"/>
    </row>
    <row r="74" spans="1:5" x14ac:dyDescent="0.25">
      <c r="A74" s="6"/>
      <c r="B74" s="6"/>
      <c r="C74" s="6"/>
      <c r="D74" s="6"/>
      <c r="E74" s="6"/>
    </row>
    <row r="75" spans="1:5" x14ac:dyDescent="0.25">
      <c r="A75" s="6"/>
      <c r="B75" s="6"/>
      <c r="C75" s="6"/>
      <c r="D75" s="6"/>
      <c r="E75" s="6"/>
    </row>
    <row r="76" spans="1:5" x14ac:dyDescent="0.25">
      <c r="A76" s="6"/>
      <c r="B76" s="6"/>
      <c r="C76" s="6"/>
      <c r="D76" s="6"/>
      <c r="E76" s="6"/>
    </row>
    <row r="77" spans="1:5" x14ac:dyDescent="0.25">
      <c r="A77" s="6"/>
      <c r="B77" s="6"/>
      <c r="C77" s="6"/>
      <c r="D77" s="6"/>
      <c r="E77" s="6"/>
    </row>
    <row r="78" spans="1:5" x14ac:dyDescent="0.25">
      <c r="A78" s="6"/>
      <c r="B78" s="6"/>
      <c r="C78" s="6"/>
      <c r="D78" s="6"/>
      <c r="E78" s="6"/>
    </row>
    <row r="79" spans="1:5" x14ac:dyDescent="0.25">
      <c r="A79" s="6"/>
      <c r="B79" s="6"/>
      <c r="C79" s="6"/>
      <c r="D79" s="6"/>
      <c r="E79" s="6"/>
    </row>
    <row r="80" spans="1:5" x14ac:dyDescent="0.25">
      <c r="A80" s="6"/>
      <c r="B80" s="6"/>
      <c r="C80" s="6"/>
      <c r="D80" s="6"/>
      <c r="E80" s="6"/>
    </row>
    <row r="81" spans="1:5" x14ac:dyDescent="0.25">
      <c r="A81" s="6"/>
      <c r="B81" s="6"/>
      <c r="C81" s="6"/>
      <c r="D81" s="6"/>
      <c r="E81" s="6"/>
    </row>
    <row r="82" spans="1:5" x14ac:dyDescent="0.25">
      <c r="A82" s="6"/>
      <c r="B82" s="6"/>
      <c r="C82" s="6"/>
      <c r="D82" s="6"/>
      <c r="E82" s="6"/>
    </row>
    <row r="83" spans="1:5" x14ac:dyDescent="0.25">
      <c r="A83" s="6"/>
      <c r="B83" s="6"/>
      <c r="C83" s="6"/>
      <c r="D83" s="6"/>
      <c r="E83" s="6"/>
    </row>
    <row r="84" spans="1:5" x14ac:dyDescent="0.25">
      <c r="A84" s="6"/>
      <c r="B84" s="6"/>
      <c r="C84" s="6"/>
      <c r="D84" s="6"/>
      <c r="E84" s="6"/>
    </row>
    <row r="85" spans="1:5" x14ac:dyDescent="0.25">
      <c r="A85" s="6"/>
      <c r="B85" s="6"/>
      <c r="C85" s="6"/>
      <c r="D85" s="6"/>
      <c r="E85" s="6"/>
    </row>
    <row r="86" spans="1:5" x14ac:dyDescent="0.25">
      <c r="A86" s="6"/>
      <c r="B86" s="6"/>
      <c r="C86" s="6"/>
      <c r="D86" s="6"/>
      <c r="E86" s="6"/>
    </row>
    <row r="87" spans="1:5" x14ac:dyDescent="0.25">
      <c r="A87" s="6"/>
      <c r="B87" s="6"/>
      <c r="C87" s="6"/>
      <c r="D87" s="6"/>
      <c r="E87" s="6"/>
    </row>
    <row r="88" spans="1:5" x14ac:dyDescent="0.25">
      <c r="A88" s="6"/>
      <c r="B88" s="6"/>
      <c r="C88" s="6"/>
      <c r="D88" s="6"/>
      <c r="E88" s="6"/>
    </row>
    <row r="89" spans="1:5" x14ac:dyDescent="0.25">
      <c r="A89" s="6"/>
      <c r="B89" s="6"/>
      <c r="C89" s="6"/>
      <c r="D89" s="6"/>
      <c r="E89" s="6"/>
    </row>
    <row r="90" spans="1:5" x14ac:dyDescent="0.25">
      <c r="A90" s="6"/>
      <c r="B90" s="6"/>
      <c r="C90" s="6"/>
      <c r="D90" s="6"/>
      <c r="E90" s="6"/>
    </row>
    <row r="91" spans="1:5" x14ac:dyDescent="0.25">
      <c r="A91" s="6"/>
      <c r="B91" s="6"/>
      <c r="C91" s="6"/>
      <c r="D91" s="6"/>
      <c r="E91" s="6"/>
    </row>
    <row r="92" spans="1:5" x14ac:dyDescent="0.25">
      <c r="A92" s="6"/>
      <c r="B92" s="6"/>
      <c r="C92" s="6"/>
      <c r="D92" s="6"/>
      <c r="E92" s="6"/>
    </row>
    <row r="93" spans="1:5" x14ac:dyDescent="0.25">
      <c r="A93" s="6"/>
      <c r="B93" s="6"/>
      <c r="C93" s="6"/>
      <c r="D93" s="6"/>
      <c r="E93" s="6"/>
    </row>
    <row r="94" spans="1:5" x14ac:dyDescent="0.25">
      <c r="A94" s="6"/>
      <c r="B94" s="6"/>
      <c r="C94" s="6"/>
      <c r="D94" s="6"/>
      <c r="E94" s="6"/>
    </row>
    <row r="95" spans="1:5" x14ac:dyDescent="0.25">
      <c r="A95" s="6"/>
      <c r="B95" s="6"/>
      <c r="C95" s="6"/>
      <c r="D95" s="6"/>
      <c r="E95" s="6"/>
    </row>
    <row r="96" spans="1:5" x14ac:dyDescent="0.25">
      <c r="A96" s="6"/>
      <c r="B96" s="6"/>
      <c r="C96" s="6"/>
      <c r="D96" s="6"/>
      <c r="E96" s="6"/>
    </row>
    <row r="97" spans="1:5" x14ac:dyDescent="0.25">
      <c r="A97" s="6"/>
      <c r="B97" s="6"/>
      <c r="C97" s="6"/>
      <c r="D97" s="6"/>
      <c r="E97" s="6"/>
    </row>
    <row r="98" spans="1:5" x14ac:dyDescent="0.25">
      <c r="A98" s="6"/>
      <c r="B98" s="6"/>
      <c r="C98" s="6"/>
      <c r="D98" s="6"/>
      <c r="E98" s="6"/>
    </row>
    <row r="99" spans="1:5" x14ac:dyDescent="0.25">
      <c r="A99" s="6"/>
      <c r="B99" s="6"/>
      <c r="C99" s="6"/>
      <c r="D99" s="6"/>
      <c r="E99" s="6"/>
    </row>
    <row r="100" spans="1:5" x14ac:dyDescent="0.25">
      <c r="A100" s="6"/>
      <c r="B100" s="6"/>
      <c r="C100" s="6"/>
      <c r="D100" s="6"/>
      <c r="E100" s="6"/>
    </row>
    <row r="101" spans="1:5" x14ac:dyDescent="0.25">
      <c r="A101" s="6"/>
      <c r="B101" s="6"/>
      <c r="C101" s="6"/>
      <c r="D101" s="6"/>
      <c r="E101" s="6"/>
    </row>
    <row r="102" spans="1:5" x14ac:dyDescent="0.25">
      <c r="A102" s="6"/>
      <c r="B102" s="6"/>
      <c r="C102" s="6"/>
      <c r="D102" s="6"/>
      <c r="E102" s="6"/>
    </row>
    <row r="103" spans="1:5" x14ac:dyDescent="0.25">
      <c r="A103" s="6"/>
      <c r="B103" s="6"/>
      <c r="C103" s="6"/>
      <c r="D103" s="6"/>
      <c r="E103" s="6"/>
    </row>
    <row r="104" spans="1:5" x14ac:dyDescent="0.25">
      <c r="A104" s="6"/>
      <c r="B104" s="6"/>
      <c r="C104" s="6"/>
      <c r="D104" s="6"/>
      <c r="E104" s="6"/>
    </row>
    <row r="105" spans="1:5" x14ac:dyDescent="0.25">
      <c r="A105" s="6"/>
      <c r="B105" s="6"/>
      <c r="C105" s="6"/>
      <c r="D105" s="6"/>
      <c r="E105" s="6"/>
    </row>
    <row r="106" spans="1:5" x14ac:dyDescent="0.25">
      <c r="A106" s="6"/>
      <c r="B106" s="6"/>
      <c r="C106" s="6"/>
      <c r="D106" s="6"/>
      <c r="E106" s="6"/>
    </row>
    <row r="107" spans="1:5" x14ac:dyDescent="0.25">
      <c r="A107" s="6"/>
      <c r="B107" s="6"/>
      <c r="C107" s="6"/>
      <c r="D107" s="6"/>
      <c r="E107" s="6"/>
    </row>
    <row r="108" spans="1:5" x14ac:dyDescent="0.25">
      <c r="A108" s="6"/>
      <c r="B108" s="6"/>
      <c r="C108" s="6"/>
      <c r="D108" s="6"/>
      <c r="E108" s="6"/>
    </row>
    <row r="109" spans="1:5" x14ac:dyDescent="0.25">
      <c r="A109" s="6"/>
      <c r="B109" s="6"/>
      <c r="C109" s="6"/>
      <c r="D109" s="6"/>
      <c r="E109" s="6"/>
    </row>
    <row r="110" spans="1:5" x14ac:dyDescent="0.25">
      <c r="A110" s="6"/>
      <c r="B110" s="6"/>
      <c r="C110" s="6"/>
      <c r="D110" s="6"/>
      <c r="E110" s="6"/>
    </row>
    <row r="111" spans="1:5" x14ac:dyDescent="0.25">
      <c r="A111" s="6"/>
      <c r="B111" s="6"/>
      <c r="C111" s="6"/>
      <c r="D111" s="6"/>
      <c r="E111" s="6"/>
    </row>
    <row r="112" spans="1:5" x14ac:dyDescent="0.25">
      <c r="A112" s="6"/>
      <c r="B112" s="6"/>
      <c r="C112" s="6"/>
      <c r="D112" s="6"/>
      <c r="E112" s="6"/>
    </row>
    <row r="113" spans="1:5" x14ac:dyDescent="0.25">
      <c r="A113" s="6"/>
      <c r="B113" s="6"/>
      <c r="C113" s="6"/>
      <c r="D113" s="6"/>
      <c r="E113" s="6"/>
    </row>
    <row r="114" spans="1:5" x14ac:dyDescent="0.25">
      <c r="A114" s="6"/>
      <c r="B114" s="6"/>
      <c r="C114" s="6"/>
      <c r="D114" s="6"/>
      <c r="E114" s="6"/>
    </row>
    <row r="115" spans="1:5" x14ac:dyDescent="0.25">
      <c r="A115" s="6"/>
      <c r="B115" s="6"/>
      <c r="C115" s="6"/>
      <c r="D115" s="6"/>
      <c r="E115" s="6"/>
    </row>
    <row r="116" spans="1:5" x14ac:dyDescent="0.25">
      <c r="A116" s="6"/>
      <c r="B116" s="6"/>
      <c r="C116" s="6"/>
      <c r="D116" s="6"/>
      <c r="E116" s="6"/>
    </row>
    <row r="117" spans="1:5" x14ac:dyDescent="0.25">
      <c r="A117" s="6"/>
      <c r="B117" s="6"/>
      <c r="C117" s="6"/>
      <c r="D117" s="6"/>
      <c r="E117" s="6"/>
    </row>
    <row r="118" spans="1:5" x14ac:dyDescent="0.25">
      <c r="A118" s="6"/>
      <c r="B118" s="6"/>
      <c r="C118" s="6"/>
      <c r="D118" s="6"/>
      <c r="E118" s="6"/>
    </row>
    <row r="119" spans="1:5" x14ac:dyDescent="0.25">
      <c r="A119" s="6"/>
      <c r="B119" s="6"/>
      <c r="C119" s="6"/>
      <c r="D119" s="6"/>
      <c r="E119" s="6"/>
    </row>
    <row r="120" spans="1:5" x14ac:dyDescent="0.25">
      <c r="A120" s="6"/>
      <c r="B120" s="6"/>
      <c r="C120" s="6"/>
      <c r="D120" s="6"/>
      <c r="E120" s="6"/>
    </row>
    <row r="121" spans="1:5" x14ac:dyDescent="0.25">
      <c r="A121" s="6"/>
      <c r="B121" s="6"/>
      <c r="C121" s="6"/>
      <c r="D121" s="6"/>
      <c r="E121" s="6"/>
    </row>
    <row r="122" spans="1:5" x14ac:dyDescent="0.25">
      <c r="A122" s="6"/>
      <c r="B122" s="6"/>
      <c r="C122" s="6"/>
      <c r="D122" s="6"/>
      <c r="E122" s="6"/>
    </row>
    <row r="123" spans="1:5" x14ac:dyDescent="0.25">
      <c r="A123" s="6"/>
      <c r="B123" s="6"/>
      <c r="C123" s="6"/>
      <c r="D123" s="6"/>
      <c r="E123" s="6"/>
    </row>
    <row r="124" spans="1:5" x14ac:dyDescent="0.25">
      <c r="A124" s="6"/>
      <c r="B124" s="6"/>
      <c r="C124" s="6"/>
      <c r="D124" s="6"/>
      <c r="E124" s="6"/>
    </row>
    <row r="125" spans="1:5" x14ac:dyDescent="0.25">
      <c r="A125" s="6"/>
      <c r="B125" s="6"/>
      <c r="C125" s="6"/>
      <c r="D125" s="6"/>
      <c r="E125" s="6"/>
    </row>
    <row r="126" spans="1:5" x14ac:dyDescent="0.25">
      <c r="A126" s="6"/>
      <c r="B126" s="6"/>
      <c r="C126" s="6"/>
      <c r="D126" s="6"/>
      <c r="E126" s="6"/>
    </row>
    <row r="127" spans="1:5" x14ac:dyDescent="0.25">
      <c r="A127" s="6"/>
      <c r="B127" s="6"/>
      <c r="C127" s="6"/>
      <c r="D127" s="6"/>
      <c r="E127" s="6"/>
    </row>
    <row r="128" spans="1:5" x14ac:dyDescent="0.25">
      <c r="A128" s="6"/>
      <c r="B128" s="6"/>
      <c r="C128" s="6"/>
      <c r="D128" s="6"/>
      <c r="E128" s="6"/>
    </row>
    <row r="129" spans="1:5" x14ac:dyDescent="0.25">
      <c r="A129" s="6"/>
      <c r="B129" s="6"/>
      <c r="C129" s="6"/>
      <c r="D129" s="6"/>
      <c r="E129" s="6"/>
    </row>
    <row r="130" spans="1:5" x14ac:dyDescent="0.25">
      <c r="A130" s="6"/>
      <c r="B130" s="6"/>
      <c r="C130" s="6"/>
      <c r="D130" s="6"/>
      <c r="E130" s="6"/>
    </row>
    <row r="131" spans="1:5" x14ac:dyDescent="0.25">
      <c r="A131" s="6"/>
      <c r="B131" s="6"/>
      <c r="C131" s="6"/>
      <c r="D131" s="6"/>
      <c r="E131" s="6"/>
    </row>
    <row r="132" spans="1:5" x14ac:dyDescent="0.25">
      <c r="A132" s="6"/>
      <c r="B132" s="6"/>
      <c r="C132" s="6"/>
      <c r="D132" s="6"/>
      <c r="E132" s="6"/>
    </row>
    <row r="133" spans="1:5" x14ac:dyDescent="0.25">
      <c r="A133" s="6"/>
      <c r="B133" s="6"/>
      <c r="C133" s="6"/>
      <c r="D133" s="6"/>
      <c r="E133" s="6"/>
    </row>
    <row r="134" spans="1:5" x14ac:dyDescent="0.25">
      <c r="A134" s="6"/>
      <c r="B134" s="6"/>
      <c r="C134" s="6"/>
      <c r="D134" s="6"/>
      <c r="E134" s="6"/>
    </row>
    <row r="135" spans="1:5" x14ac:dyDescent="0.25">
      <c r="A135" s="6"/>
      <c r="B135" s="6"/>
      <c r="C135" s="6"/>
      <c r="D135" s="6"/>
      <c r="E135" s="6"/>
    </row>
    <row r="136" spans="1:5" x14ac:dyDescent="0.25">
      <c r="A136" s="6"/>
      <c r="B136" s="6"/>
      <c r="C136" s="6"/>
      <c r="D136" s="6"/>
      <c r="E136" s="6"/>
    </row>
    <row r="137" spans="1:5" x14ac:dyDescent="0.25">
      <c r="A137" s="6"/>
      <c r="B137" s="6"/>
      <c r="C137" s="6"/>
      <c r="D137" s="6"/>
      <c r="E137" s="6"/>
    </row>
    <row r="138" spans="1:5" x14ac:dyDescent="0.25">
      <c r="A138" s="6"/>
      <c r="B138" s="6"/>
      <c r="C138" s="6"/>
      <c r="D138" s="6"/>
      <c r="E138" s="6"/>
    </row>
    <row r="139" spans="1:5" x14ac:dyDescent="0.25">
      <c r="A139" s="6"/>
      <c r="B139" s="6"/>
      <c r="C139" s="6"/>
      <c r="D139" s="6"/>
      <c r="E139" s="6"/>
    </row>
    <row r="140" spans="1:5" x14ac:dyDescent="0.25">
      <c r="A140" s="6"/>
      <c r="B140" s="6"/>
      <c r="C140" s="6"/>
      <c r="D140" s="6"/>
      <c r="E140" s="6"/>
    </row>
    <row r="141" spans="1:5" x14ac:dyDescent="0.25">
      <c r="A141" s="6"/>
      <c r="B141" s="6"/>
      <c r="C141" s="6"/>
      <c r="D141" s="6"/>
      <c r="E141" s="6"/>
    </row>
    <row r="142" spans="1:5" x14ac:dyDescent="0.25">
      <c r="A142" s="6"/>
      <c r="B142" s="6"/>
      <c r="C142" s="6"/>
      <c r="D142" s="6"/>
      <c r="E142" s="6"/>
    </row>
    <row r="143" spans="1:5" x14ac:dyDescent="0.25">
      <c r="A143" s="6"/>
      <c r="B143" s="6"/>
      <c r="C143" s="6"/>
      <c r="D143" s="6"/>
      <c r="E143" s="6"/>
    </row>
    <row r="144" spans="1:5" x14ac:dyDescent="0.25">
      <c r="A144" s="6"/>
      <c r="B144" s="6"/>
      <c r="C144" s="6"/>
      <c r="D144" s="6"/>
      <c r="E144" s="6"/>
    </row>
    <row r="145" spans="1:5" x14ac:dyDescent="0.25">
      <c r="A145" s="6"/>
      <c r="B145" s="6"/>
      <c r="C145" s="6"/>
      <c r="D145" s="6"/>
      <c r="E145" s="6"/>
    </row>
    <row r="146" spans="1:5" x14ac:dyDescent="0.25">
      <c r="A146" s="6"/>
      <c r="B146" s="6"/>
      <c r="C146" s="6"/>
      <c r="D146" s="6"/>
      <c r="E146" s="6"/>
    </row>
    <row r="147" spans="1:5" x14ac:dyDescent="0.25">
      <c r="A147" s="6"/>
      <c r="B147" s="6"/>
      <c r="C147" s="6"/>
      <c r="D147" s="6"/>
      <c r="E147" s="6"/>
    </row>
    <row r="148" spans="1:5" x14ac:dyDescent="0.25">
      <c r="A148" s="6"/>
      <c r="B148" s="6"/>
      <c r="C148" s="6"/>
      <c r="D148" s="6"/>
      <c r="E148" s="6"/>
    </row>
    <row r="149" spans="1:5" x14ac:dyDescent="0.25">
      <c r="A149" s="6"/>
      <c r="B149" s="6"/>
      <c r="C149" s="6"/>
      <c r="D149" s="6"/>
      <c r="E149" s="6"/>
    </row>
    <row r="150" spans="1:5" x14ac:dyDescent="0.25">
      <c r="A150" s="6"/>
      <c r="B150" s="6"/>
      <c r="C150" s="6"/>
      <c r="D150" s="6"/>
      <c r="E150" s="6"/>
    </row>
    <row r="151" spans="1:5" x14ac:dyDescent="0.25">
      <c r="A151" s="6"/>
      <c r="B151" s="6"/>
      <c r="C151" s="6"/>
      <c r="D151" s="6"/>
      <c r="E151" s="6"/>
    </row>
    <row r="152" spans="1:5" x14ac:dyDescent="0.25">
      <c r="A152" s="6"/>
      <c r="B152" s="6"/>
      <c r="C152" s="6"/>
      <c r="D152" s="6"/>
      <c r="E152" s="6"/>
    </row>
    <row r="153" spans="1:5" x14ac:dyDescent="0.25">
      <c r="A153" s="6"/>
      <c r="B153" s="6"/>
      <c r="C153" s="6"/>
      <c r="D153" s="6"/>
      <c r="E153" s="6"/>
    </row>
    <row r="154" spans="1:5" x14ac:dyDescent="0.25">
      <c r="A154" s="6"/>
      <c r="B154" s="6"/>
      <c r="C154" s="6"/>
      <c r="D154" s="6"/>
      <c r="E154" s="6"/>
    </row>
    <row r="155" spans="1:5" x14ac:dyDescent="0.25">
      <c r="A155" s="6"/>
      <c r="B155" s="6"/>
      <c r="C155" s="6"/>
      <c r="D155" s="6"/>
      <c r="E155" s="6"/>
    </row>
    <row r="156" spans="1:5" x14ac:dyDescent="0.25">
      <c r="A156" s="6"/>
      <c r="B156" s="6"/>
      <c r="C156" s="6"/>
      <c r="D156" s="6"/>
      <c r="E156" s="6"/>
    </row>
    <row r="157" spans="1:5" x14ac:dyDescent="0.25">
      <c r="A157" s="6"/>
      <c r="B157" s="6"/>
      <c r="C157" s="6"/>
      <c r="D157" s="6"/>
      <c r="E157" s="6"/>
    </row>
    <row r="158" spans="1:5" x14ac:dyDescent="0.25">
      <c r="A158" s="6"/>
      <c r="B158" s="6"/>
      <c r="C158" s="6"/>
      <c r="D158" s="6"/>
      <c r="E158" s="6"/>
    </row>
    <row r="159" spans="1:5" x14ac:dyDescent="0.25">
      <c r="A159" s="6"/>
      <c r="B159" s="6"/>
      <c r="C159" s="6"/>
      <c r="D159" s="6"/>
      <c r="E159" s="6"/>
    </row>
    <row r="160" spans="1:5" x14ac:dyDescent="0.25">
      <c r="A160" s="6"/>
      <c r="B160" s="6"/>
      <c r="C160" s="6"/>
      <c r="D160" s="6"/>
      <c r="E160" s="6"/>
    </row>
    <row r="161" spans="1:5" x14ac:dyDescent="0.25">
      <c r="A161" s="6"/>
      <c r="B161" s="6"/>
      <c r="C161" s="6"/>
      <c r="D161" s="6"/>
      <c r="E161" s="6"/>
    </row>
    <row r="162" spans="1:5" x14ac:dyDescent="0.25">
      <c r="A162" s="6"/>
      <c r="B162" s="6"/>
      <c r="C162" s="6"/>
      <c r="D162" s="6"/>
      <c r="E162" s="6"/>
    </row>
    <row r="163" spans="1:5" x14ac:dyDescent="0.25">
      <c r="A163" s="6"/>
      <c r="B163" s="6"/>
      <c r="C163" s="6"/>
      <c r="D163" s="6"/>
      <c r="E163" s="6"/>
    </row>
    <row r="164" spans="1:5" x14ac:dyDescent="0.25">
      <c r="A164" s="6"/>
      <c r="B164" s="6"/>
      <c r="C164" s="6"/>
      <c r="D164" s="6"/>
      <c r="E164" s="6"/>
    </row>
    <row r="165" spans="1:5" x14ac:dyDescent="0.25">
      <c r="A165" s="6"/>
      <c r="B165" s="6"/>
      <c r="C165" s="6"/>
      <c r="D165" s="6"/>
      <c r="E165" s="6"/>
    </row>
    <row r="166" spans="1:5" x14ac:dyDescent="0.25">
      <c r="A166" s="6"/>
      <c r="B166" s="6"/>
      <c r="C166" s="6"/>
      <c r="D166" s="6"/>
      <c r="E166" s="6"/>
    </row>
    <row r="167" spans="1:5" x14ac:dyDescent="0.25">
      <c r="A167" s="6"/>
      <c r="B167" s="6"/>
      <c r="C167" s="6"/>
      <c r="D167" s="6"/>
      <c r="E167" s="6"/>
    </row>
    <row r="168" spans="1:5" x14ac:dyDescent="0.25">
      <c r="A168" s="6"/>
      <c r="B168" s="6"/>
      <c r="C168" s="6"/>
      <c r="D168" s="6"/>
      <c r="E168" s="6"/>
    </row>
    <row r="169" spans="1:5" x14ac:dyDescent="0.25">
      <c r="A169" s="6"/>
      <c r="B169" s="6"/>
      <c r="C169" s="6"/>
      <c r="D169" s="6"/>
      <c r="E169" s="6"/>
    </row>
    <row r="170" spans="1:5" x14ac:dyDescent="0.25">
      <c r="A170" s="6"/>
      <c r="B170" s="6"/>
      <c r="C170" s="6"/>
      <c r="D170" s="6"/>
      <c r="E170" s="6"/>
    </row>
    <row r="171" spans="1:5" x14ac:dyDescent="0.25">
      <c r="A171" s="6"/>
      <c r="B171" s="6"/>
      <c r="C171" s="6"/>
      <c r="D171" s="6"/>
      <c r="E171" s="6"/>
    </row>
    <row r="172" spans="1:5" x14ac:dyDescent="0.25">
      <c r="A172" s="6"/>
      <c r="B172" s="6"/>
      <c r="C172" s="6"/>
      <c r="D172" s="6"/>
      <c r="E172" s="6"/>
    </row>
    <row r="173" spans="1:5" x14ac:dyDescent="0.25">
      <c r="A173" s="6"/>
      <c r="B173" s="6"/>
      <c r="C173" s="6"/>
      <c r="D173" s="6"/>
      <c r="E173" s="6"/>
    </row>
    <row r="174" spans="1:5" x14ac:dyDescent="0.25">
      <c r="A174" s="6"/>
      <c r="B174" s="6"/>
      <c r="C174" s="6"/>
      <c r="D174" s="6"/>
      <c r="E174" s="6"/>
    </row>
    <row r="175" spans="1:5" x14ac:dyDescent="0.25">
      <c r="A175" s="6"/>
      <c r="B175" s="6"/>
      <c r="C175" s="6"/>
      <c r="D175" s="6"/>
      <c r="E175" s="6"/>
    </row>
    <row r="176" spans="1:5" x14ac:dyDescent="0.25">
      <c r="A176" s="6"/>
      <c r="B176" s="6"/>
      <c r="C176" s="6"/>
      <c r="D176" s="6"/>
      <c r="E176" s="6"/>
    </row>
    <row r="177" spans="1:5" x14ac:dyDescent="0.25">
      <c r="A177" s="6"/>
      <c r="B177" s="6"/>
      <c r="C177" s="6"/>
      <c r="D177" s="6"/>
      <c r="E177" s="6"/>
    </row>
    <row r="178" spans="1:5" x14ac:dyDescent="0.25">
      <c r="A178" s="6"/>
      <c r="B178" s="6"/>
      <c r="C178" s="6"/>
      <c r="D178" s="6"/>
      <c r="E178" s="6"/>
    </row>
    <row r="179" spans="1:5" x14ac:dyDescent="0.25">
      <c r="A179" s="6"/>
      <c r="B179" s="6"/>
      <c r="C179" s="6"/>
      <c r="D179" s="6"/>
      <c r="E179" s="6"/>
    </row>
    <row r="180" spans="1:5" x14ac:dyDescent="0.25">
      <c r="A180" s="6"/>
      <c r="B180" s="6"/>
      <c r="C180" s="6"/>
      <c r="D180" s="6"/>
      <c r="E180" s="6"/>
    </row>
    <row r="181" spans="1:5" x14ac:dyDescent="0.25">
      <c r="A181" s="6"/>
      <c r="B181" s="6"/>
      <c r="C181" s="6"/>
      <c r="D181" s="6"/>
      <c r="E181" s="6"/>
    </row>
    <row r="182" spans="1:5" x14ac:dyDescent="0.25">
      <c r="A182" s="6"/>
      <c r="B182" s="6"/>
      <c r="C182" s="6"/>
      <c r="D182" s="6"/>
      <c r="E182" s="6"/>
    </row>
    <row r="183" spans="1:5" x14ac:dyDescent="0.25">
      <c r="A183" s="6"/>
      <c r="B183" s="6"/>
      <c r="C183" s="6"/>
      <c r="D183" s="6"/>
      <c r="E183" s="6"/>
    </row>
    <row r="184" spans="1:5" x14ac:dyDescent="0.25">
      <c r="A184" s="6"/>
      <c r="B184" s="6"/>
      <c r="C184" s="6"/>
      <c r="D184" s="6"/>
      <c r="E184" s="6"/>
    </row>
    <row r="185" spans="1:5" x14ac:dyDescent="0.25">
      <c r="A185" s="6"/>
      <c r="B185" s="6"/>
      <c r="C185" s="6"/>
      <c r="D185" s="6"/>
      <c r="E185" s="6"/>
    </row>
    <row r="186" spans="1:5" x14ac:dyDescent="0.25">
      <c r="A186" s="6"/>
      <c r="B186" s="6"/>
      <c r="C186" s="6"/>
      <c r="D186" s="6"/>
      <c r="E186" s="6"/>
    </row>
    <row r="187" spans="1:5" x14ac:dyDescent="0.25">
      <c r="A187" s="6"/>
      <c r="B187" s="6"/>
      <c r="C187" s="6"/>
      <c r="D187" s="6"/>
      <c r="E187" s="6"/>
    </row>
    <row r="188" spans="1:5" x14ac:dyDescent="0.25">
      <c r="A188" s="6"/>
      <c r="B188" s="6"/>
      <c r="C188" s="6"/>
      <c r="D188" s="6"/>
      <c r="E188" s="6"/>
    </row>
    <row r="189" spans="1:5" x14ac:dyDescent="0.25">
      <c r="A189" s="6"/>
      <c r="B189" s="6"/>
      <c r="C189" s="6"/>
      <c r="D189" s="6"/>
      <c r="E189" s="6"/>
    </row>
    <row r="190" spans="1:5" x14ac:dyDescent="0.25">
      <c r="A190" s="6"/>
      <c r="B190" s="6"/>
      <c r="C190" s="6"/>
      <c r="D190" s="6"/>
      <c r="E190" s="6"/>
    </row>
    <row r="191" spans="1:5" x14ac:dyDescent="0.25">
      <c r="A191" s="6"/>
      <c r="B191" s="6"/>
      <c r="C191" s="6"/>
      <c r="D191" s="6"/>
      <c r="E191" s="6"/>
    </row>
    <row r="192" spans="1:5" x14ac:dyDescent="0.25">
      <c r="A192" s="6"/>
      <c r="B192" s="6"/>
      <c r="C192" s="6"/>
      <c r="D192" s="6"/>
      <c r="E192" s="6"/>
    </row>
    <row r="193" spans="1:5" x14ac:dyDescent="0.25">
      <c r="A193" s="6"/>
      <c r="B193" s="6"/>
      <c r="C193" s="6"/>
      <c r="D193" s="6"/>
      <c r="E193" s="6"/>
    </row>
    <row r="194" spans="1:5" x14ac:dyDescent="0.25">
      <c r="A194" s="6"/>
      <c r="B194" s="6"/>
      <c r="C194" s="6"/>
      <c r="D194" s="6"/>
      <c r="E194" s="6"/>
    </row>
    <row r="195" spans="1:5" x14ac:dyDescent="0.25">
      <c r="A195" s="6"/>
      <c r="B195" s="6"/>
      <c r="C195" s="6"/>
      <c r="D195" s="6"/>
      <c r="E195" s="6"/>
    </row>
    <row r="196" spans="1:5" x14ac:dyDescent="0.25">
      <c r="A196" s="6"/>
      <c r="B196" s="6"/>
      <c r="C196" s="6"/>
      <c r="D196" s="6"/>
      <c r="E196" s="6"/>
    </row>
    <row r="197" spans="1:5" x14ac:dyDescent="0.25">
      <c r="A197" s="6"/>
      <c r="B197" s="6"/>
      <c r="C197" s="6"/>
      <c r="D197" s="6"/>
      <c r="E197" s="6"/>
    </row>
    <row r="198" spans="1:5" x14ac:dyDescent="0.25">
      <c r="A198" s="6"/>
      <c r="B198" s="6"/>
      <c r="C198" s="6"/>
      <c r="D198" s="6"/>
      <c r="E198" s="6"/>
    </row>
    <row r="199" spans="1:5" x14ac:dyDescent="0.25">
      <c r="A199" s="6"/>
      <c r="B199" s="6"/>
      <c r="C199" s="6"/>
      <c r="D199" s="6"/>
      <c r="E199" s="6"/>
    </row>
    <row r="200" spans="1:5" x14ac:dyDescent="0.25">
      <c r="A200" s="6"/>
      <c r="B200" s="6"/>
      <c r="C200" s="6"/>
      <c r="D200" s="6"/>
      <c r="E200" s="6"/>
    </row>
    <row r="201" spans="1:5" x14ac:dyDescent="0.25">
      <c r="A201" s="6"/>
      <c r="B201" s="6"/>
      <c r="C201" s="6"/>
      <c r="D201" s="6"/>
      <c r="E201" s="6"/>
    </row>
    <row r="202" spans="1:5" x14ac:dyDescent="0.25">
      <c r="A202" s="6"/>
      <c r="B202" s="6"/>
      <c r="C202" s="6"/>
      <c r="D202" s="6"/>
      <c r="E202" s="6"/>
    </row>
    <row r="203" spans="1:5" x14ac:dyDescent="0.25">
      <c r="A203" s="6"/>
      <c r="B203" s="6"/>
      <c r="C203" s="6"/>
      <c r="D203" s="6"/>
      <c r="E203" s="6"/>
    </row>
    <row r="204" spans="1:5" x14ac:dyDescent="0.25">
      <c r="A204" s="6"/>
      <c r="B204" s="6"/>
      <c r="C204" s="6"/>
      <c r="D204" s="6"/>
      <c r="E204" s="6"/>
    </row>
    <row r="205" spans="1:5" x14ac:dyDescent="0.25">
      <c r="A205" s="6"/>
      <c r="B205" s="6"/>
      <c r="C205" s="6"/>
      <c r="D205" s="6"/>
      <c r="E205" s="6"/>
    </row>
    <row r="206" spans="1:5" x14ac:dyDescent="0.25">
      <c r="A206" s="6"/>
      <c r="B206" s="6"/>
      <c r="C206" s="6"/>
      <c r="D206" s="6"/>
      <c r="E206" s="6"/>
    </row>
    <row r="207" spans="1:5" x14ac:dyDescent="0.25">
      <c r="A207" s="6"/>
      <c r="B207" s="6"/>
      <c r="C207" s="6"/>
      <c r="D207" s="6"/>
      <c r="E207" s="6"/>
    </row>
    <row r="208" spans="1:5" x14ac:dyDescent="0.25">
      <c r="A208" s="6"/>
      <c r="B208" s="6"/>
      <c r="C208" s="6"/>
      <c r="D208" s="6"/>
      <c r="E208" s="6"/>
    </row>
    <row r="209" spans="1:5" x14ac:dyDescent="0.25">
      <c r="A209" s="6"/>
      <c r="B209" s="6"/>
      <c r="C209" s="6"/>
      <c r="D209" s="6"/>
      <c r="E209" s="6"/>
    </row>
    <row r="210" spans="1:5" x14ac:dyDescent="0.25">
      <c r="A210" s="6"/>
      <c r="B210" s="6"/>
      <c r="C210" s="6"/>
      <c r="D210" s="6"/>
      <c r="E210" s="6"/>
    </row>
  </sheetData>
  <mergeCells count="13">
    <mergeCell ref="A53:F53"/>
    <mergeCell ref="A25:F25"/>
    <mergeCell ref="A39:F39"/>
    <mergeCell ref="A18:F18"/>
    <mergeCell ref="A20:F20"/>
    <mergeCell ref="E1:F1"/>
    <mergeCell ref="A1:D1"/>
    <mergeCell ref="A43:F43"/>
    <mergeCell ref="A47:F47"/>
    <mergeCell ref="A49:F49"/>
    <mergeCell ref="A13:F13"/>
    <mergeCell ref="A2:F2"/>
    <mergeCell ref="A4:F4"/>
  </mergeCell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workbookViewId="0">
      <selection activeCell="C22" sqref="C22"/>
    </sheetView>
  </sheetViews>
  <sheetFormatPr defaultRowHeight="15" x14ac:dyDescent="0.25"/>
  <cols>
    <col min="1" max="1" width="15.42578125" style="22" customWidth="1"/>
    <col min="2" max="2" width="34.140625" style="22" customWidth="1"/>
    <col min="3" max="3" width="34.7109375" style="93" customWidth="1"/>
    <col min="4" max="4" width="17" style="21" customWidth="1"/>
    <col min="5" max="5" width="23.7109375" style="96" customWidth="1"/>
    <col min="6" max="6" width="41.7109375" style="22" customWidth="1"/>
  </cols>
  <sheetData>
    <row r="1" spans="1:6" ht="41.25" customHeight="1" x14ac:dyDescent="0.25">
      <c r="A1" s="229" t="s">
        <v>96</v>
      </c>
      <c r="B1" s="229"/>
      <c r="C1" s="229"/>
      <c r="D1" s="229"/>
      <c r="E1" s="229"/>
      <c r="F1" s="229"/>
    </row>
    <row r="2" spans="1:6" ht="51" customHeight="1" x14ac:dyDescent="0.25">
      <c r="A2" s="5" t="s">
        <v>97</v>
      </c>
      <c r="B2" s="32" t="s">
        <v>98</v>
      </c>
      <c r="C2" s="32" t="s">
        <v>99</v>
      </c>
      <c r="D2" s="32" t="s">
        <v>100</v>
      </c>
      <c r="E2" s="32" t="s">
        <v>101</v>
      </c>
      <c r="F2" s="32" t="s">
        <v>102</v>
      </c>
    </row>
    <row r="3" spans="1:6" ht="23.25" customHeight="1" x14ac:dyDescent="0.25">
      <c r="A3" s="230" t="s">
        <v>261</v>
      </c>
      <c r="B3" s="230"/>
      <c r="C3" s="230"/>
      <c r="D3" s="230"/>
      <c r="E3" s="230"/>
      <c r="F3" s="230"/>
    </row>
    <row r="4" spans="1:6" ht="22.5" customHeight="1" x14ac:dyDescent="0.25">
      <c r="A4" s="221" t="s">
        <v>105</v>
      </c>
      <c r="B4" s="221"/>
      <c r="C4" s="221"/>
      <c r="D4" s="221"/>
      <c r="E4" s="221"/>
      <c r="F4" s="221"/>
    </row>
    <row r="5" spans="1:6" ht="93.75" customHeight="1" x14ac:dyDescent="0.25">
      <c r="A5" s="4" t="s">
        <v>144</v>
      </c>
      <c r="B5" s="17" t="s">
        <v>536</v>
      </c>
      <c r="C5" s="73" t="s">
        <v>145</v>
      </c>
      <c r="D5" s="8" t="s">
        <v>541</v>
      </c>
      <c r="E5" s="17" t="s">
        <v>537</v>
      </c>
      <c r="F5" s="17" t="s">
        <v>414</v>
      </c>
    </row>
    <row r="6" spans="1:6" ht="45" customHeight="1" x14ac:dyDescent="0.25">
      <c r="A6" s="4" t="s">
        <v>146</v>
      </c>
      <c r="B6" s="17" t="s">
        <v>147</v>
      </c>
      <c r="C6" s="73" t="s">
        <v>347</v>
      </c>
      <c r="D6" s="167" t="s">
        <v>541</v>
      </c>
      <c r="E6" s="150" t="s">
        <v>537</v>
      </c>
      <c r="F6" s="17" t="s">
        <v>414</v>
      </c>
    </row>
    <row r="7" spans="1:6" ht="88.5" customHeight="1" x14ac:dyDescent="0.25">
      <c r="A7" s="4" t="s">
        <v>148</v>
      </c>
      <c r="B7" s="17" t="s">
        <v>149</v>
      </c>
      <c r="C7" s="73" t="s">
        <v>346</v>
      </c>
      <c r="D7" s="167" t="s">
        <v>541</v>
      </c>
      <c r="E7" s="150" t="s">
        <v>537</v>
      </c>
      <c r="F7" s="17" t="s">
        <v>348</v>
      </c>
    </row>
    <row r="8" spans="1:6" ht="44.25" customHeight="1" x14ac:dyDescent="0.25">
      <c r="A8" s="101" t="s">
        <v>150</v>
      </c>
      <c r="B8" s="103" t="s">
        <v>151</v>
      </c>
      <c r="C8" s="73" t="s">
        <v>151</v>
      </c>
      <c r="D8" s="167" t="s">
        <v>541</v>
      </c>
      <c r="E8" s="150" t="s">
        <v>537</v>
      </c>
      <c r="F8" s="103" t="s">
        <v>415</v>
      </c>
    </row>
    <row r="9" spans="1:6" ht="67.5" customHeight="1" x14ac:dyDescent="0.25">
      <c r="A9" s="101" t="s">
        <v>511</v>
      </c>
      <c r="B9" s="17" t="s">
        <v>512</v>
      </c>
      <c r="C9" s="104" t="s">
        <v>512</v>
      </c>
      <c r="D9" s="167" t="s">
        <v>541</v>
      </c>
      <c r="E9" s="150" t="s">
        <v>537</v>
      </c>
      <c r="F9" s="104" t="s">
        <v>513</v>
      </c>
    </row>
    <row r="10" spans="1:6" ht="27.75" customHeight="1" x14ac:dyDescent="0.25">
      <c r="A10" s="226" t="s">
        <v>106</v>
      </c>
      <c r="B10" s="227"/>
      <c r="C10" s="227"/>
      <c r="D10" s="227"/>
      <c r="E10" s="227"/>
      <c r="F10" s="228"/>
    </row>
    <row r="11" spans="1:6" ht="106.5" customHeight="1" x14ac:dyDescent="0.25">
      <c r="A11" s="4" t="s">
        <v>155</v>
      </c>
      <c r="B11" s="17" t="s">
        <v>156</v>
      </c>
      <c r="C11" s="73" t="s">
        <v>505</v>
      </c>
      <c r="D11" s="167" t="s">
        <v>541</v>
      </c>
      <c r="E11" s="17" t="s">
        <v>342</v>
      </c>
      <c r="F11" s="17" t="s">
        <v>506</v>
      </c>
    </row>
    <row r="12" spans="1:6" ht="170.25" customHeight="1" x14ac:dyDescent="0.25">
      <c r="A12" s="4" t="s">
        <v>157</v>
      </c>
      <c r="B12" s="17" t="s">
        <v>158</v>
      </c>
      <c r="C12" s="73" t="s">
        <v>507</v>
      </c>
      <c r="D12" s="167" t="s">
        <v>541</v>
      </c>
      <c r="E12" s="94" t="s">
        <v>338</v>
      </c>
      <c r="F12" s="17" t="s">
        <v>508</v>
      </c>
    </row>
    <row r="13" spans="1:6" ht="42" customHeight="1" x14ac:dyDescent="0.25">
      <c r="A13" s="4" t="s">
        <v>159</v>
      </c>
      <c r="B13" s="17" t="s">
        <v>160</v>
      </c>
      <c r="C13" s="73" t="s">
        <v>371</v>
      </c>
      <c r="D13" s="167" t="s">
        <v>541</v>
      </c>
      <c r="E13" s="17" t="s">
        <v>340</v>
      </c>
      <c r="F13" s="17" t="s">
        <v>524</v>
      </c>
    </row>
    <row r="14" spans="1:6" ht="55.5" customHeight="1" x14ac:dyDescent="0.25">
      <c r="A14" s="4" t="s">
        <v>161</v>
      </c>
      <c r="B14" s="17" t="s">
        <v>162</v>
      </c>
      <c r="C14" s="73" t="s">
        <v>372</v>
      </c>
      <c r="D14" s="167" t="s">
        <v>541</v>
      </c>
      <c r="E14" s="17" t="s">
        <v>340</v>
      </c>
      <c r="F14" s="17" t="s">
        <v>373</v>
      </c>
    </row>
    <row r="15" spans="1:6" ht="105" customHeight="1" x14ac:dyDescent="0.25">
      <c r="A15" s="4" t="s">
        <v>163</v>
      </c>
      <c r="B15" s="17" t="s">
        <v>164</v>
      </c>
      <c r="C15" s="73" t="s">
        <v>369</v>
      </c>
      <c r="D15" s="167" t="s">
        <v>541</v>
      </c>
      <c r="E15" s="17" t="s">
        <v>341</v>
      </c>
      <c r="F15" s="17" t="s">
        <v>370</v>
      </c>
    </row>
    <row r="16" spans="1:6" ht="56.25" customHeight="1" x14ac:dyDescent="0.25">
      <c r="A16" s="135" t="s">
        <v>165</v>
      </c>
      <c r="B16" s="17" t="s">
        <v>166</v>
      </c>
      <c r="C16" s="73" t="s">
        <v>374</v>
      </c>
      <c r="D16" s="167" t="s">
        <v>541</v>
      </c>
      <c r="E16" s="137" t="s">
        <v>340</v>
      </c>
      <c r="F16" s="17" t="s">
        <v>375</v>
      </c>
    </row>
    <row r="17" spans="1:6" ht="44.25" customHeight="1" x14ac:dyDescent="0.25">
      <c r="A17" s="135" t="s">
        <v>521</v>
      </c>
      <c r="B17" s="138" t="s">
        <v>522</v>
      </c>
      <c r="C17" s="139" t="s">
        <v>523</v>
      </c>
      <c r="D17" s="167" t="s">
        <v>541</v>
      </c>
      <c r="E17" s="17" t="s">
        <v>340</v>
      </c>
      <c r="F17" s="137" t="s">
        <v>525</v>
      </c>
    </row>
    <row r="18" spans="1:6" ht="20.25" customHeight="1" x14ac:dyDescent="0.25">
      <c r="A18" s="221" t="s">
        <v>107</v>
      </c>
      <c r="B18" s="221"/>
      <c r="C18" s="221"/>
      <c r="D18" s="221"/>
      <c r="E18" s="221"/>
      <c r="F18" s="221"/>
    </row>
    <row r="19" spans="1:6" ht="66.75" customHeight="1" x14ac:dyDescent="0.25">
      <c r="A19" s="4" t="s">
        <v>170</v>
      </c>
      <c r="B19" s="17" t="s">
        <v>171</v>
      </c>
      <c r="C19" s="74" t="s">
        <v>384</v>
      </c>
      <c r="D19" s="167" t="s">
        <v>541</v>
      </c>
      <c r="E19" s="17" t="s">
        <v>338</v>
      </c>
      <c r="F19" s="17" t="s">
        <v>385</v>
      </c>
    </row>
    <row r="20" spans="1:6" ht="76.5" customHeight="1" x14ac:dyDescent="0.25">
      <c r="A20" s="4" t="s">
        <v>262</v>
      </c>
      <c r="B20" s="17" t="s">
        <v>542</v>
      </c>
      <c r="C20" s="74" t="s">
        <v>386</v>
      </c>
      <c r="D20" s="167" t="s">
        <v>541</v>
      </c>
      <c r="E20" s="17" t="s">
        <v>338</v>
      </c>
      <c r="F20" s="17" t="s">
        <v>387</v>
      </c>
    </row>
    <row r="21" spans="1:6" ht="80.25" customHeight="1" x14ac:dyDescent="0.25">
      <c r="A21" s="4" t="s">
        <v>263</v>
      </c>
      <c r="B21" s="17" t="s">
        <v>174</v>
      </c>
      <c r="C21" s="73" t="s">
        <v>388</v>
      </c>
      <c r="D21" s="167" t="s">
        <v>541</v>
      </c>
      <c r="E21" s="17" t="s">
        <v>338</v>
      </c>
      <c r="F21" s="92" t="s">
        <v>389</v>
      </c>
    </row>
    <row r="22" spans="1:6" ht="63.75" x14ac:dyDescent="0.25">
      <c r="A22" s="30" t="s">
        <v>175</v>
      </c>
      <c r="B22" s="95" t="s">
        <v>176</v>
      </c>
      <c r="C22" s="75" t="s">
        <v>390</v>
      </c>
      <c r="D22" s="167" t="s">
        <v>541</v>
      </c>
      <c r="E22" s="95" t="s">
        <v>338</v>
      </c>
      <c r="F22" s="92" t="s">
        <v>391</v>
      </c>
    </row>
    <row r="23" spans="1:6" x14ac:dyDescent="0.25">
      <c r="A23" s="222" t="s">
        <v>118</v>
      </c>
      <c r="B23" s="222"/>
      <c r="C23" s="222"/>
      <c r="D23" s="222"/>
      <c r="E23" s="222"/>
      <c r="F23" s="222"/>
    </row>
    <row r="24" spans="1:6" ht="191.25" x14ac:dyDescent="0.25">
      <c r="A24" s="4" t="s">
        <v>179</v>
      </c>
      <c r="B24" s="17" t="s">
        <v>180</v>
      </c>
      <c r="C24" s="73" t="s">
        <v>406</v>
      </c>
      <c r="D24" s="167" t="s">
        <v>541</v>
      </c>
      <c r="E24" s="17" t="s">
        <v>340</v>
      </c>
      <c r="F24" s="17" t="s">
        <v>407</v>
      </c>
    </row>
    <row r="25" spans="1:6" ht="140.25" x14ac:dyDescent="0.25">
      <c r="A25" s="4" t="s">
        <v>181</v>
      </c>
      <c r="B25" s="17" t="s">
        <v>182</v>
      </c>
      <c r="C25" s="73" t="s">
        <v>408</v>
      </c>
      <c r="D25" s="167" t="s">
        <v>541</v>
      </c>
      <c r="E25" s="17" t="s">
        <v>340</v>
      </c>
      <c r="F25" s="17" t="s">
        <v>409</v>
      </c>
    </row>
    <row r="26" spans="1:6" ht="63.75" x14ac:dyDescent="0.25">
      <c r="A26" s="4" t="s">
        <v>183</v>
      </c>
      <c r="B26" s="17" t="s">
        <v>184</v>
      </c>
      <c r="C26" s="73" t="s">
        <v>410</v>
      </c>
      <c r="D26" s="167" t="s">
        <v>541</v>
      </c>
      <c r="E26" s="17" t="s">
        <v>340</v>
      </c>
      <c r="F26" s="17" t="s">
        <v>411</v>
      </c>
    </row>
    <row r="27" spans="1:6" ht="140.25" x14ac:dyDescent="0.25">
      <c r="A27" s="4" t="s">
        <v>185</v>
      </c>
      <c r="B27" s="17" t="s">
        <v>186</v>
      </c>
      <c r="C27" s="73" t="s">
        <v>412</v>
      </c>
      <c r="D27" s="167" t="s">
        <v>541</v>
      </c>
      <c r="E27" s="17" t="s">
        <v>340</v>
      </c>
      <c r="F27" s="17" t="s">
        <v>413</v>
      </c>
    </row>
    <row r="28" spans="1:6" x14ac:dyDescent="0.25">
      <c r="A28" s="223" t="s">
        <v>119</v>
      </c>
      <c r="B28" s="224"/>
      <c r="C28" s="224"/>
      <c r="D28" s="224"/>
      <c r="E28" s="224"/>
      <c r="F28" s="225"/>
    </row>
    <row r="29" spans="1:6" ht="127.5" x14ac:dyDescent="0.25">
      <c r="A29" s="4" t="s">
        <v>192</v>
      </c>
      <c r="B29" s="17" t="s">
        <v>193</v>
      </c>
      <c r="C29" s="73" t="s">
        <v>448</v>
      </c>
      <c r="D29" s="167" t="s">
        <v>541</v>
      </c>
      <c r="E29" s="17" t="s">
        <v>449</v>
      </c>
      <c r="F29" s="17" t="s">
        <v>450</v>
      </c>
    </row>
    <row r="30" spans="1:6" ht="38.25" x14ac:dyDescent="0.25">
      <c r="A30" s="4" t="s">
        <v>195</v>
      </c>
      <c r="B30" s="17" t="s">
        <v>196</v>
      </c>
      <c r="C30" s="73" t="s">
        <v>454</v>
      </c>
      <c r="D30" s="167" t="s">
        <v>541</v>
      </c>
      <c r="E30" s="17" t="s">
        <v>342</v>
      </c>
      <c r="F30" s="17" t="s">
        <v>451</v>
      </c>
    </row>
    <row r="31" spans="1:6" ht="118.5" customHeight="1" x14ac:dyDescent="0.25">
      <c r="A31" s="4" t="s">
        <v>197</v>
      </c>
      <c r="B31" s="17" t="s">
        <v>198</v>
      </c>
      <c r="C31" s="73" t="s">
        <v>455</v>
      </c>
      <c r="D31" s="167" t="s">
        <v>541</v>
      </c>
      <c r="E31" s="17" t="s">
        <v>452</v>
      </c>
      <c r="F31" s="17" t="s">
        <v>453</v>
      </c>
    </row>
    <row r="32" spans="1:6" ht="110.25" customHeight="1" x14ac:dyDescent="0.25">
      <c r="A32" s="4" t="s">
        <v>199</v>
      </c>
      <c r="B32" s="17" t="s">
        <v>200</v>
      </c>
      <c r="C32" s="73" t="s">
        <v>456</v>
      </c>
      <c r="D32" s="167" t="s">
        <v>541</v>
      </c>
      <c r="E32" s="17" t="s">
        <v>457</v>
      </c>
      <c r="F32" s="17" t="s">
        <v>458</v>
      </c>
    </row>
    <row r="33" spans="1:6" ht="89.25" x14ac:dyDescent="0.25">
      <c r="A33" s="4" t="s">
        <v>201</v>
      </c>
      <c r="B33" s="17" t="s">
        <v>202</v>
      </c>
      <c r="C33" s="73" t="s">
        <v>461</v>
      </c>
      <c r="D33" s="167" t="s">
        <v>541</v>
      </c>
      <c r="E33" s="17" t="s">
        <v>457</v>
      </c>
      <c r="F33" s="17" t="s">
        <v>459</v>
      </c>
    </row>
    <row r="34" spans="1:6" ht="70.5" customHeight="1" x14ac:dyDescent="0.25">
      <c r="A34" s="4" t="s">
        <v>203</v>
      </c>
      <c r="B34" s="17" t="s">
        <v>204</v>
      </c>
      <c r="C34" s="73" t="s">
        <v>462</v>
      </c>
      <c r="D34" s="167" t="s">
        <v>541</v>
      </c>
      <c r="E34" s="17" t="s">
        <v>460</v>
      </c>
      <c r="F34" s="17" t="s">
        <v>468</v>
      </c>
    </row>
    <row r="35" spans="1:6" ht="69" customHeight="1" x14ac:dyDescent="0.25">
      <c r="A35" s="4" t="s">
        <v>205</v>
      </c>
      <c r="B35" s="17" t="s">
        <v>206</v>
      </c>
      <c r="C35" s="73" t="s">
        <v>463</v>
      </c>
      <c r="D35" s="167" t="s">
        <v>541</v>
      </c>
      <c r="E35" s="17" t="s">
        <v>467</v>
      </c>
      <c r="F35" s="17" t="s">
        <v>468</v>
      </c>
    </row>
    <row r="36" spans="1:6" ht="93.75" customHeight="1" x14ac:dyDescent="0.25">
      <c r="A36" s="4" t="s">
        <v>207</v>
      </c>
      <c r="B36" s="17" t="s">
        <v>208</v>
      </c>
      <c r="C36" s="73" t="s">
        <v>464</v>
      </c>
      <c r="D36" s="167" t="s">
        <v>541</v>
      </c>
      <c r="E36" s="17" t="s">
        <v>469</v>
      </c>
      <c r="F36" s="17" t="s">
        <v>470</v>
      </c>
    </row>
    <row r="37" spans="1:6" ht="93.75" customHeight="1" x14ac:dyDescent="0.25">
      <c r="A37" s="4" t="s">
        <v>209</v>
      </c>
      <c r="B37" s="17" t="s">
        <v>210</v>
      </c>
      <c r="C37" s="73" t="s">
        <v>465</v>
      </c>
      <c r="D37" s="167" t="s">
        <v>541</v>
      </c>
      <c r="E37" s="17" t="s">
        <v>471</v>
      </c>
      <c r="F37" s="17" t="s">
        <v>472</v>
      </c>
    </row>
    <row r="38" spans="1:6" ht="89.25" x14ac:dyDescent="0.25">
      <c r="A38" s="4" t="s">
        <v>211</v>
      </c>
      <c r="B38" s="17" t="s">
        <v>212</v>
      </c>
      <c r="C38" s="73" t="s">
        <v>466</v>
      </c>
      <c r="D38" s="167" t="s">
        <v>541</v>
      </c>
      <c r="E38" s="17" t="s">
        <v>446</v>
      </c>
      <c r="F38" s="17" t="s">
        <v>473</v>
      </c>
    </row>
    <row r="39" spans="1:6" ht="132.75" customHeight="1" x14ac:dyDescent="0.25">
      <c r="A39" s="4" t="s">
        <v>213</v>
      </c>
      <c r="B39" s="17" t="s">
        <v>214</v>
      </c>
      <c r="C39" s="73" t="s">
        <v>474</v>
      </c>
      <c r="D39" s="167" t="s">
        <v>541</v>
      </c>
      <c r="E39" s="17" t="s">
        <v>485</v>
      </c>
      <c r="F39" s="17" t="s">
        <v>486</v>
      </c>
    </row>
    <row r="40" spans="1:6" ht="102" x14ac:dyDescent="0.25">
      <c r="A40" s="4" t="s">
        <v>215</v>
      </c>
      <c r="B40" s="17" t="s">
        <v>216</v>
      </c>
      <c r="C40" s="73" t="s">
        <v>475</v>
      </c>
      <c r="D40" s="167" t="s">
        <v>541</v>
      </c>
      <c r="E40" s="17" t="s">
        <v>487</v>
      </c>
      <c r="F40" s="17" t="s">
        <v>488</v>
      </c>
    </row>
    <row r="41" spans="1:6" ht="81" customHeight="1" x14ac:dyDescent="0.25">
      <c r="A41" s="4" t="s">
        <v>217</v>
      </c>
      <c r="B41" s="17" t="s">
        <v>218</v>
      </c>
      <c r="C41" s="73" t="s">
        <v>476</v>
      </c>
      <c r="D41" s="167" t="s">
        <v>541</v>
      </c>
      <c r="E41" s="17" t="s">
        <v>489</v>
      </c>
      <c r="F41" s="17" t="s">
        <v>490</v>
      </c>
    </row>
    <row r="42" spans="1:6" ht="159.75" customHeight="1" x14ac:dyDescent="0.25">
      <c r="A42" s="4" t="s">
        <v>219</v>
      </c>
      <c r="B42" s="17" t="s">
        <v>220</v>
      </c>
      <c r="C42" s="73" t="s">
        <v>477</v>
      </c>
      <c r="D42" s="167" t="s">
        <v>541</v>
      </c>
      <c r="E42" s="17" t="s">
        <v>491</v>
      </c>
      <c r="F42" s="17" t="s">
        <v>492</v>
      </c>
    </row>
    <row r="43" spans="1:6" ht="118.5" customHeight="1" x14ac:dyDescent="0.25">
      <c r="A43" s="4" t="s">
        <v>221</v>
      </c>
      <c r="B43" s="17" t="s">
        <v>222</v>
      </c>
      <c r="C43" s="73" t="s">
        <v>478</v>
      </c>
      <c r="D43" s="167" t="s">
        <v>541</v>
      </c>
      <c r="E43" s="17" t="s">
        <v>342</v>
      </c>
      <c r="F43" s="17" t="s">
        <v>510</v>
      </c>
    </row>
    <row r="44" spans="1:6" ht="90.75" customHeight="1" x14ac:dyDescent="0.25">
      <c r="A44" s="4" t="s">
        <v>223</v>
      </c>
      <c r="B44" s="17" t="s">
        <v>224</v>
      </c>
      <c r="C44" s="73" t="s">
        <v>479</v>
      </c>
      <c r="D44" s="167" t="s">
        <v>541</v>
      </c>
      <c r="E44" s="17" t="s">
        <v>493</v>
      </c>
      <c r="F44" s="17" t="s">
        <v>494</v>
      </c>
    </row>
    <row r="45" spans="1:6" ht="63.75" x14ac:dyDescent="0.25">
      <c r="A45" s="4" t="s">
        <v>225</v>
      </c>
      <c r="B45" s="17" t="s">
        <v>226</v>
      </c>
      <c r="C45" s="73" t="s">
        <v>480</v>
      </c>
      <c r="D45" s="167" t="s">
        <v>541</v>
      </c>
      <c r="E45" s="17" t="s">
        <v>342</v>
      </c>
      <c r="F45" s="17" t="s">
        <v>495</v>
      </c>
    </row>
    <row r="46" spans="1:6" ht="54" customHeight="1" x14ac:dyDescent="0.25">
      <c r="A46" s="4" t="s">
        <v>227</v>
      </c>
      <c r="B46" s="17" t="s">
        <v>228</v>
      </c>
      <c r="C46" s="73" t="s">
        <v>481</v>
      </c>
      <c r="D46" s="167" t="s">
        <v>541</v>
      </c>
      <c r="E46" s="17" t="s">
        <v>342</v>
      </c>
      <c r="F46" s="17" t="s">
        <v>494</v>
      </c>
    </row>
    <row r="47" spans="1:6" ht="51" x14ac:dyDescent="0.25">
      <c r="A47" s="4" t="s">
        <v>229</v>
      </c>
      <c r="B47" s="17" t="s">
        <v>230</v>
      </c>
      <c r="C47" s="73" t="s">
        <v>482</v>
      </c>
      <c r="D47" s="167" t="s">
        <v>541</v>
      </c>
      <c r="E47" s="17" t="s">
        <v>496</v>
      </c>
      <c r="F47" s="17" t="s">
        <v>497</v>
      </c>
    </row>
    <row r="48" spans="1:6" ht="89.25" x14ac:dyDescent="0.25">
      <c r="A48" s="4" t="s">
        <v>231</v>
      </c>
      <c r="B48" s="17" t="s">
        <v>232</v>
      </c>
      <c r="C48" s="73" t="s">
        <v>483</v>
      </c>
      <c r="D48" s="167" t="s">
        <v>541</v>
      </c>
      <c r="E48" s="17" t="s">
        <v>498</v>
      </c>
      <c r="F48" s="17" t="s">
        <v>499</v>
      </c>
    </row>
    <row r="49" spans="1:6" ht="54.75" customHeight="1" x14ac:dyDescent="0.25">
      <c r="A49" s="4" t="s">
        <v>233</v>
      </c>
      <c r="B49" s="17" t="s">
        <v>234</v>
      </c>
      <c r="C49" s="73" t="s">
        <v>484</v>
      </c>
      <c r="D49" s="167" t="s">
        <v>541</v>
      </c>
      <c r="E49" s="17" t="s">
        <v>500</v>
      </c>
      <c r="F49" s="17" t="s">
        <v>501</v>
      </c>
    </row>
    <row r="50" spans="1:6" ht="36.75" customHeight="1" x14ac:dyDescent="0.25">
      <c r="A50" s="221" t="s">
        <v>120</v>
      </c>
      <c r="B50" s="221"/>
      <c r="C50" s="221"/>
      <c r="D50" s="221"/>
      <c r="E50" s="221"/>
      <c r="F50" s="221"/>
    </row>
    <row r="51" spans="1:6" ht="67.5" customHeight="1" x14ac:dyDescent="0.25">
      <c r="A51" s="4" t="s">
        <v>237</v>
      </c>
      <c r="B51" s="17" t="s">
        <v>238</v>
      </c>
      <c r="C51" s="73" t="s">
        <v>381</v>
      </c>
      <c r="D51" s="167" t="s">
        <v>541</v>
      </c>
      <c r="E51" s="145" t="s">
        <v>527</v>
      </c>
      <c r="F51" s="17" t="s">
        <v>382</v>
      </c>
    </row>
    <row r="52" spans="1:6" ht="116.25" customHeight="1" x14ac:dyDescent="0.25">
      <c r="A52" s="4" t="s">
        <v>239</v>
      </c>
      <c r="B52" s="17" t="s">
        <v>240</v>
      </c>
      <c r="C52" s="73" t="s">
        <v>383</v>
      </c>
      <c r="D52" s="167" t="s">
        <v>541</v>
      </c>
      <c r="E52" s="145" t="s">
        <v>527</v>
      </c>
      <c r="F52" s="17" t="s">
        <v>538</v>
      </c>
    </row>
    <row r="53" spans="1:6" ht="15" customHeight="1" x14ac:dyDescent="0.25">
      <c r="A53" s="221" t="s">
        <v>121</v>
      </c>
      <c r="B53" s="221"/>
      <c r="C53" s="221"/>
      <c r="D53" s="221"/>
      <c r="E53" s="221"/>
      <c r="F53" s="221"/>
    </row>
    <row r="54" spans="1:6" ht="104.25" customHeight="1" x14ac:dyDescent="0.25">
      <c r="A54" s="4" t="s">
        <v>243</v>
      </c>
      <c r="B54" s="17" t="s">
        <v>244</v>
      </c>
      <c r="C54" s="73" t="s">
        <v>365</v>
      </c>
      <c r="D54" s="167" t="s">
        <v>541</v>
      </c>
      <c r="E54" s="17" t="s">
        <v>340</v>
      </c>
      <c r="F54" s="17" t="s">
        <v>329</v>
      </c>
    </row>
    <row r="55" spans="1:6" ht="21.75" customHeight="1" x14ac:dyDescent="0.25">
      <c r="A55" s="221" t="s">
        <v>122</v>
      </c>
      <c r="B55" s="221"/>
      <c r="C55" s="221"/>
      <c r="D55" s="221"/>
      <c r="E55" s="221"/>
      <c r="F55" s="221"/>
    </row>
    <row r="56" spans="1:6" ht="309.75" customHeight="1" x14ac:dyDescent="0.25">
      <c r="A56" s="29" t="s">
        <v>247</v>
      </c>
      <c r="B56" s="97" t="s">
        <v>426</v>
      </c>
      <c r="C56" s="77" t="s">
        <v>427</v>
      </c>
      <c r="D56" s="167" t="s">
        <v>541</v>
      </c>
      <c r="E56" s="76" t="s">
        <v>428</v>
      </c>
      <c r="F56" s="17" t="s">
        <v>429</v>
      </c>
    </row>
    <row r="57" spans="1:6" ht="234" customHeight="1" x14ac:dyDescent="0.25">
      <c r="A57" s="4" t="s">
        <v>249</v>
      </c>
      <c r="B57" s="17" t="s">
        <v>430</v>
      </c>
      <c r="C57" s="74" t="s">
        <v>431</v>
      </c>
      <c r="D57" s="167" t="s">
        <v>541</v>
      </c>
      <c r="E57" s="17" t="s">
        <v>533</v>
      </c>
      <c r="F57" s="17" t="s">
        <v>432</v>
      </c>
    </row>
    <row r="58" spans="1:6" ht="206.25" customHeight="1" x14ac:dyDescent="0.25">
      <c r="A58" s="4" t="s">
        <v>251</v>
      </c>
      <c r="B58" s="17" t="s">
        <v>433</v>
      </c>
      <c r="C58" s="73" t="s">
        <v>434</v>
      </c>
      <c r="D58" s="167" t="s">
        <v>541</v>
      </c>
      <c r="E58" s="17" t="s">
        <v>435</v>
      </c>
      <c r="F58" s="17" t="s">
        <v>436</v>
      </c>
    </row>
    <row r="59" spans="1:6" ht="158.25" customHeight="1" x14ac:dyDescent="0.25">
      <c r="A59" s="4" t="s">
        <v>253</v>
      </c>
      <c r="B59" s="17" t="s">
        <v>437</v>
      </c>
      <c r="C59" s="73" t="s">
        <v>438</v>
      </c>
      <c r="D59" s="167" t="s">
        <v>541</v>
      </c>
      <c r="E59" s="17" t="s">
        <v>420</v>
      </c>
      <c r="F59" s="17" t="s">
        <v>439</v>
      </c>
    </row>
    <row r="60" spans="1:6" ht="130.5" customHeight="1" x14ac:dyDescent="0.25">
      <c r="A60" s="4" t="s">
        <v>255</v>
      </c>
      <c r="B60" s="94" t="s">
        <v>440</v>
      </c>
      <c r="C60" s="73" t="s">
        <v>441</v>
      </c>
      <c r="D60" s="167" t="s">
        <v>541</v>
      </c>
      <c r="E60" s="17" t="s">
        <v>534</v>
      </c>
      <c r="F60" s="17" t="s">
        <v>509</v>
      </c>
    </row>
    <row r="61" spans="1:6" ht="18.75" customHeight="1" x14ac:dyDescent="0.25">
      <c r="A61" s="221" t="s">
        <v>123</v>
      </c>
      <c r="B61" s="221"/>
      <c r="C61" s="221"/>
      <c r="D61" s="221"/>
      <c r="E61" s="221"/>
      <c r="F61" s="221"/>
    </row>
    <row r="62" spans="1:6" ht="370.5" customHeight="1" x14ac:dyDescent="0.25">
      <c r="A62" s="4" t="s">
        <v>259</v>
      </c>
      <c r="B62" s="17" t="s">
        <v>260</v>
      </c>
      <c r="C62" s="73" t="s">
        <v>351</v>
      </c>
      <c r="D62" s="167" t="s">
        <v>541</v>
      </c>
      <c r="E62" s="143" t="s">
        <v>537</v>
      </c>
      <c r="F62" s="17" t="s">
        <v>352</v>
      </c>
    </row>
  </sheetData>
  <mergeCells count="11">
    <mergeCell ref="A10:F10"/>
    <mergeCell ref="A1:F1"/>
    <mergeCell ref="A3:F3"/>
    <mergeCell ref="A4:F4"/>
    <mergeCell ref="A18:F18"/>
    <mergeCell ref="A61:F61"/>
    <mergeCell ref="A50:F50"/>
    <mergeCell ref="A53:F53"/>
    <mergeCell ref="A55:F55"/>
    <mergeCell ref="A23:F23"/>
    <mergeCell ref="A28:F28"/>
  </mergeCells>
  <pageMargins left="0.70866141732283472" right="0.70866141732283472" top="0.74803149606299213" bottom="0.7480314960629921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184"/>
  <sheetViews>
    <sheetView zoomScale="90" zoomScaleNormal="90" workbookViewId="0">
      <selection activeCell="O11" sqref="O11"/>
    </sheetView>
  </sheetViews>
  <sheetFormatPr defaultRowHeight="15" x14ac:dyDescent="0.25"/>
  <cols>
    <col min="1" max="1" width="11.5703125" customWidth="1"/>
    <col min="2" max="2" width="25" customWidth="1"/>
    <col min="3" max="3" width="22.140625" customWidth="1"/>
    <col min="4" max="4" width="13.5703125" customWidth="1"/>
    <col min="5" max="5" width="12.42578125" style="113" customWidth="1"/>
    <col min="6" max="6" width="11.140625" customWidth="1"/>
    <col min="7" max="8" width="10.42578125" customWidth="1"/>
    <col min="9" max="9" width="11.7109375" style="1" customWidth="1"/>
    <col min="10" max="10" width="12.140625" style="1" customWidth="1"/>
    <col min="11" max="11" width="10.5703125" style="1" customWidth="1"/>
    <col min="12" max="12" width="12.42578125" style="1" hidden="1" customWidth="1"/>
    <col min="13" max="13" width="12.7109375" style="1" hidden="1" customWidth="1"/>
    <col min="14" max="14" width="12.28515625" style="1" hidden="1" customWidth="1"/>
    <col min="15" max="15" width="12.5703125" style="33" customWidth="1"/>
    <col min="16" max="18" width="12.5703125" hidden="1" customWidth="1"/>
    <col min="19" max="22" width="12" style="1" customWidth="1"/>
    <col min="23" max="23" width="11.42578125" customWidth="1"/>
    <col min="25" max="26" width="11" bestFit="1" customWidth="1"/>
  </cols>
  <sheetData>
    <row r="2" spans="1:26" ht="15.75" x14ac:dyDescent="0.25">
      <c r="A2" s="251" t="s">
        <v>362</v>
      </c>
      <c r="B2" s="251"/>
      <c r="C2" s="251"/>
      <c r="D2" s="251"/>
      <c r="E2" s="251"/>
      <c r="F2" s="251"/>
      <c r="G2" s="251"/>
      <c r="H2" s="251"/>
      <c r="I2" s="251"/>
      <c r="J2" s="251"/>
      <c r="K2" s="251"/>
      <c r="L2" s="251"/>
      <c r="M2" s="251"/>
      <c r="N2" s="251"/>
      <c r="O2" s="251"/>
      <c r="P2" s="251"/>
      <c r="Q2" s="251"/>
      <c r="R2" s="251"/>
      <c r="S2" s="251"/>
      <c r="T2" s="251"/>
      <c r="U2" s="251"/>
      <c r="V2" s="251"/>
      <c r="W2" s="251"/>
    </row>
    <row r="3" spans="1:26" ht="15" customHeight="1" x14ac:dyDescent="0.25">
      <c r="A3" s="222" t="s">
        <v>97</v>
      </c>
      <c r="B3" s="221" t="s">
        <v>124</v>
      </c>
      <c r="C3" s="221" t="s">
        <v>125</v>
      </c>
      <c r="D3" s="226" t="s">
        <v>516</v>
      </c>
      <c r="E3" s="227"/>
      <c r="F3" s="227"/>
      <c r="G3" s="227"/>
      <c r="H3" s="227"/>
      <c r="I3" s="227"/>
      <c r="J3" s="227"/>
      <c r="K3" s="227"/>
      <c r="L3" s="227"/>
      <c r="M3" s="227"/>
      <c r="N3" s="227"/>
      <c r="O3" s="227"/>
      <c r="P3" s="227"/>
      <c r="Q3" s="227"/>
      <c r="R3" s="227"/>
      <c r="S3" s="227"/>
      <c r="T3" s="227"/>
      <c r="U3" s="227"/>
      <c r="V3" s="227"/>
      <c r="W3" s="227"/>
      <c r="X3" s="228"/>
    </row>
    <row r="4" spans="1:26" x14ac:dyDescent="0.25">
      <c r="A4" s="222"/>
      <c r="B4" s="221"/>
      <c r="C4" s="221"/>
      <c r="D4" s="231">
        <v>2014</v>
      </c>
      <c r="E4" s="120">
        <v>2015</v>
      </c>
      <c r="F4" s="117">
        <v>2016</v>
      </c>
      <c r="G4" s="117">
        <v>2017</v>
      </c>
      <c r="H4" s="117">
        <v>2018</v>
      </c>
      <c r="I4" s="149">
        <v>2019</v>
      </c>
      <c r="J4" s="149">
        <v>2020</v>
      </c>
      <c r="K4" s="226">
        <v>2021</v>
      </c>
      <c r="L4" s="227"/>
      <c r="M4" s="227"/>
      <c r="N4" s="228"/>
      <c r="O4" s="233">
        <v>2022</v>
      </c>
      <c r="P4" s="234"/>
      <c r="Q4" s="234"/>
      <c r="R4" s="235"/>
      <c r="S4" s="162">
        <v>2023</v>
      </c>
      <c r="T4" s="226"/>
      <c r="U4" s="227"/>
      <c r="V4" s="228"/>
      <c r="W4" s="117">
        <v>2024</v>
      </c>
      <c r="X4" s="159">
        <v>2025</v>
      </c>
    </row>
    <row r="5" spans="1:26" ht="114.75" customHeight="1" x14ac:dyDescent="0.25">
      <c r="A5" s="222"/>
      <c r="B5" s="221"/>
      <c r="C5" s="221"/>
      <c r="D5" s="232"/>
      <c r="E5" s="108" t="s">
        <v>126</v>
      </c>
      <c r="F5" s="4" t="s">
        <v>127</v>
      </c>
      <c r="G5" s="4" t="s">
        <v>128</v>
      </c>
      <c r="H5" s="4" t="s">
        <v>129</v>
      </c>
      <c r="I5" s="146" t="s">
        <v>130</v>
      </c>
      <c r="J5" s="146" t="s">
        <v>131</v>
      </c>
      <c r="K5" s="146" t="s">
        <v>518</v>
      </c>
      <c r="L5" s="168" t="s">
        <v>518</v>
      </c>
      <c r="M5" s="168" t="s">
        <v>518</v>
      </c>
      <c r="N5" s="168" t="s">
        <v>518</v>
      </c>
      <c r="O5" s="171" t="s">
        <v>543</v>
      </c>
      <c r="P5" s="119" t="s">
        <v>335</v>
      </c>
      <c r="Q5" s="114" t="s">
        <v>336</v>
      </c>
      <c r="R5" s="115" t="s">
        <v>337</v>
      </c>
      <c r="S5" s="168" t="s">
        <v>517</v>
      </c>
      <c r="T5" s="168" t="s">
        <v>335</v>
      </c>
      <c r="U5" s="168" t="s">
        <v>336</v>
      </c>
      <c r="V5" s="168" t="s">
        <v>337</v>
      </c>
      <c r="W5" s="4" t="s">
        <v>132</v>
      </c>
      <c r="X5" s="164" t="s">
        <v>539</v>
      </c>
    </row>
    <row r="6" spans="1:26" x14ac:dyDescent="0.25">
      <c r="A6" s="8">
        <v>1</v>
      </c>
      <c r="B6" s="8">
        <v>2</v>
      </c>
      <c r="C6" s="8">
        <v>3</v>
      </c>
      <c r="D6" s="8">
        <v>4</v>
      </c>
      <c r="E6" s="109">
        <v>5</v>
      </c>
      <c r="F6" s="8">
        <v>6</v>
      </c>
      <c r="G6" s="8">
        <v>7</v>
      </c>
      <c r="H6" s="8">
        <v>8</v>
      </c>
      <c r="I6" s="147">
        <v>9</v>
      </c>
      <c r="J6" s="147">
        <v>10</v>
      </c>
      <c r="K6" s="147">
        <v>11</v>
      </c>
      <c r="L6" s="79">
        <v>12</v>
      </c>
      <c r="M6" s="79">
        <v>13</v>
      </c>
      <c r="N6" s="79">
        <v>14</v>
      </c>
      <c r="O6" s="28">
        <v>12</v>
      </c>
      <c r="P6" s="116">
        <v>13</v>
      </c>
      <c r="Q6" s="116">
        <v>14</v>
      </c>
      <c r="R6" s="116">
        <v>15</v>
      </c>
      <c r="S6" s="160">
        <v>13</v>
      </c>
      <c r="T6" s="169">
        <v>14</v>
      </c>
      <c r="U6" s="169">
        <v>15</v>
      </c>
      <c r="V6" s="169">
        <v>16</v>
      </c>
      <c r="W6" s="8">
        <v>17</v>
      </c>
      <c r="X6" s="160">
        <v>18</v>
      </c>
    </row>
    <row r="7" spans="1:26" x14ac:dyDescent="0.25">
      <c r="A7" s="236" t="s">
        <v>133</v>
      </c>
      <c r="B7" s="236" t="s">
        <v>134</v>
      </c>
      <c r="C7" s="2" t="s">
        <v>135</v>
      </c>
      <c r="D7" s="9">
        <f t="shared" ref="D7:X7" si="0">D16+D34+D58+D73+D91+D146+D161+D179+D155</f>
        <v>26183.659999999996</v>
      </c>
      <c r="E7" s="110">
        <f t="shared" si="0"/>
        <v>6745.5450000000001</v>
      </c>
      <c r="F7" s="9">
        <f t="shared" si="0"/>
        <v>5421.26</v>
      </c>
      <c r="G7" s="9">
        <f t="shared" si="0"/>
        <v>8140.9419999999991</v>
      </c>
      <c r="H7" s="9">
        <f t="shared" si="0"/>
        <v>29203.03</v>
      </c>
      <c r="I7" s="9">
        <f t="shared" si="0"/>
        <v>20146.27</v>
      </c>
      <c r="J7" s="9">
        <f t="shared" si="0"/>
        <v>91410.170000000013</v>
      </c>
      <c r="K7" s="9">
        <f t="shared" si="0"/>
        <v>47113.52</v>
      </c>
      <c r="L7" s="9">
        <f t="shared" si="0"/>
        <v>2375.54</v>
      </c>
      <c r="M7" s="9">
        <f t="shared" si="0"/>
        <v>7715.67</v>
      </c>
      <c r="N7" s="9">
        <f t="shared" si="0"/>
        <v>37022.310000000005</v>
      </c>
      <c r="O7" s="172">
        <f>O16+O34+O58+O73+O91+O146+O161+O179+O155</f>
        <v>79765.590000000011</v>
      </c>
      <c r="P7" s="9">
        <f t="shared" si="0"/>
        <v>1826.26</v>
      </c>
      <c r="Q7" s="9">
        <f t="shared" si="0"/>
        <v>36119.949999999997</v>
      </c>
      <c r="R7" s="9">
        <f>R16+R34+R58+R73+R91+R146+R161+R179+R155</f>
        <v>41819.379999999997</v>
      </c>
      <c r="S7" s="9">
        <f t="shared" si="0"/>
        <v>136817.84</v>
      </c>
      <c r="T7" s="9">
        <f t="shared" si="0"/>
        <v>2009.23</v>
      </c>
      <c r="U7" s="9">
        <f t="shared" si="0"/>
        <v>60016.77</v>
      </c>
      <c r="V7" s="9">
        <f t="shared" si="0"/>
        <v>74791.839999999997</v>
      </c>
      <c r="W7" s="9">
        <f t="shared" si="0"/>
        <v>396138.04</v>
      </c>
      <c r="X7" s="9">
        <f t="shared" si="0"/>
        <v>97402.200000000012</v>
      </c>
      <c r="Y7" s="106"/>
      <c r="Z7" s="106"/>
    </row>
    <row r="8" spans="1:26" ht="18" customHeight="1" x14ac:dyDescent="0.25">
      <c r="A8" s="236"/>
      <c r="B8" s="236"/>
      <c r="C8" s="2" t="s">
        <v>136</v>
      </c>
      <c r="D8" s="10"/>
      <c r="E8" s="110"/>
      <c r="F8" s="10"/>
      <c r="G8" s="10"/>
      <c r="H8" s="10"/>
      <c r="I8" s="148"/>
      <c r="J8" s="11"/>
      <c r="K8" s="11"/>
      <c r="L8" s="11"/>
      <c r="M8" s="11"/>
      <c r="N8" s="11"/>
      <c r="O8" s="173"/>
      <c r="P8" s="11"/>
      <c r="Q8" s="11"/>
      <c r="R8" s="11"/>
      <c r="S8" s="158"/>
      <c r="T8" s="11"/>
      <c r="U8" s="11"/>
      <c r="V8" s="11"/>
      <c r="W8" s="11"/>
      <c r="X8" s="163"/>
      <c r="Z8" s="107"/>
    </row>
    <row r="9" spans="1:26" ht="75" customHeight="1" x14ac:dyDescent="0.25">
      <c r="A9" s="236"/>
      <c r="B9" s="236"/>
      <c r="C9" s="73" t="s">
        <v>528</v>
      </c>
      <c r="D9" s="144"/>
      <c r="E9" s="111"/>
      <c r="F9" s="12"/>
      <c r="G9" s="12"/>
      <c r="H9" s="12"/>
      <c r="I9" s="12"/>
      <c r="J9" s="11"/>
      <c r="K9" s="11"/>
      <c r="L9" s="11"/>
      <c r="M9" s="11"/>
      <c r="N9" s="11"/>
      <c r="O9" s="174"/>
      <c r="P9" s="11"/>
      <c r="Q9" s="11"/>
      <c r="R9" s="11"/>
      <c r="S9" s="11"/>
      <c r="T9" s="11"/>
      <c r="U9" s="11"/>
      <c r="V9" s="11"/>
      <c r="W9" s="11"/>
      <c r="X9" s="163"/>
      <c r="Z9" s="106"/>
    </row>
    <row r="10" spans="1:26" ht="89.25" customHeight="1" x14ac:dyDescent="0.25">
      <c r="A10" s="236"/>
      <c r="B10" s="236"/>
      <c r="C10" s="2" t="s">
        <v>137</v>
      </c>
      <c r="D10" s="12"/>
      <c r="E10" s="111"/>
      <c r="F10" s="12"/>
      <c r="G10" s="12"/>
      <c r="H10" s="12"/>
      <c r="I10" s="12"/>
      <c r="J10" s="11"/>
      <c r="K10" s="11"/>
      <c r="L10" s="11"/>
      <c r="M10" s="11"/>
      <c r="N10" s="11"/>
      <c r="O10" s="174"/>
      <c r="P10" s="11"/>
      <c r="Q10" s="11"/>
      <c r="R10" s="11"/>
      <c r="S10" s="11"/>
      <c r="T10" s="11"/>
      <c r="U10" s="11"/>
      <c r="V10" s="11"/>
      <c r="W10" s="11"/>
      <c r="X10" s="163"/>
      <c r="Z10" s="107"/>
    </row>
    <row r="11" spans="1:26" ht="91.5" customHeight="1" x14ac:dyDescent="0.25">
      <c r="A11" s="236"/>
      <c r="B11" s="236"/>
      <c r="C11" s="2" t="s">
        <v>138</v>
      </c>
      <c r="D11" s="12"/>
      <c r="E11" s="111"/>
      <c r="F11" s="12"/>
      <c r="G11" s="12"/>
      <c r="H11" s="12"/>
      <c r="I11" s="12"/>
      <c r="J11" s="11"/>
      <c r="K11" s="11"/>
      <c r="L11" s="11"/>
      <c r="M11" s="11"/>
      <c r="N11" s="11"/>
      <c r="O11" s="174"/>
      <c r="P11" s="11"/>
      <c r="Q11" s="11"/>
      <c r="R11" s="11"/>
      <c r="S11" s="11"/>
      <c r="T11" s="11"/>
      <c r="U11" s="11"/>
      <c r="V11" s="11"/>
      <c r="W11" s="11"/>
      <c r="X11" s="163"/>
    </row>
    <row r="12" spans="1:26" ht="68.25" customHeight="1" x14ac:dyDescent="0.25">
      <c r="A12" s="236"/>
      <c r="B12" s="236"/>
      <c r="C12" s="2" t="s">
        <v>139</v>
      </c>
      <c r="D12" s="12"/>
      <c r="E12" s="111"/>
      <c r="F12" s="12"/>
      <c r="G12" s="12"/>
      <c r="H12" s="12"/>
      <c r="I12" s="12"/>
      <c r="J12" s="11"/>
      <c r="K12" s="11"/>
      <c r="L12" s="11"/>
      <c r="M12" s="11"/>
      <c r="N12" s="11"/>
      <c r="O12" s="174"/>
      <c r="P12" s="11"/>
      <c r="Q12" s="11"/>
      <c r="R12" s="11"/>
      <c r="S12" s="11"/>
      <c r="T12" s="11"/>
      <c r="U12" s="11"/>
      <c r="V12" s="11"/>
      <c r="W12" s="11"/>
      <c r="X12" s="163"/>
    </row>
    <row r="13" spans="1:26" ht="30" customHeight="1" x14ac:dyDescent="0.25">
      <c r="A13" s="236"/>
      <c r="B13" s="236"/>
      <c r="C13" s="2" t="s">
        <v>514</v>
      </c>
      <c r="D13" s="12"/>
      <c r="E13" s="111"/>
      <c r="F13" s="12"/>
      <c r="G13" s="12"/>
      <c r="H13" s="12"/>
      <c r="I13" s="12"/>
      <c r="J13" s="11"/>
      <c r="K13" s="11"/>
      <c r="L13" s="11"/>
      <c r="M13" s="11"/>
      <c r="N13" s="11"/>
      <c r="O13" s="174"/>
      <c r="P13" s="11"/>
      <c r="Q13" s="11"/>
      <c r="R13" s="11"/>
      <c r="S13" s="11"/>
      <c r="T13" s="11"/>
      <c r="U13" s="11"/>
      <c r="V13" s="11"/>
      <c r="W13" s="11"/>
      <c r="X13" s="163"/>
    </row>
    <row r="14" spans="1:26" ht="93.75" customHeight="1" x14ac:dyDescent="0.25">
      <c r="A14" s="236"/>
      <c r="B14" s="236"/>
      <c r="C14" s="2" t="s">
        <v>140</v>
      </c>
      <c r="D14" s="12"/>
      <c r="E14" s="111"/>
      <c r="F14" s="12"/>
      <c r="G14" s="12"/>
      <c r="H14" s="12"/>
      <c r="I14" s="12"/>
      <c r="J14" s="11"/>
      <c r="K14" s="11"/>
      <c r="L14" s="11"/>
      <c r="M14" s="11"/>
      <c r="N14" s="11"/>
      <c r="O14" s="174"/>
      <c r="P14" s="11"/>
      <c r="Q14" s="11"/>
      <c r="R14" s="11"/>
      <c r="S14" s="11"/>
      <c r="T14" s="11"/>
      <c r="U14" s="11"/>
      <c r="V14" s="11"/>
      <c r="W14" s="11"/>
      <c r="X14" s="163"/>
    </row>
    <row r="15" spans="1:26" ht="40.5" customHeight="1" x14ac:dyDescent="0.25">
      <c r="A15" s="236"/>
      <c r="B15" s="236"/>
      <c r="C15" s="2" t="s">
        <v>141</v>
      </c>
      <c r="D15" s="12"/>
      <c r="E15" s="111"/>
      <c r="F15" s="12"/>
      <c r="G15" s="12"/>
      <c r="H15" s="12"/>
      <c r="I15" s="12"/>
      <c r="J15" s="11"/>
      <c r="K15" s="11"/>
      <c r="L15" s="11"/>
      <c r="M15" s="11"/>
      <c r="N15" s="11"/>
      <c r="O15" s="174"/>
      <c r="P15" s="11"/>
      <c r="Q15" s="11"/>
      <c r="R15" s="11"/>
      <c r="S15" s="11"/>
      <c r="T15" s="11"/>
      <c r="U15" s="11"/>
      <c r="V15" s="11"/>
      <c r="W15" s="11"/>
      <c r="X15" s="163"/>
    </row>
    <row r="16" spans="1:26" s="1" customFormat="1" x14ac:dyDescent="0.25">
      <c r="A16" s="237" t="s">
        <v>142</v>
      </c>
      <c r="B16" s="236" t="s">
        <v>143</v>
      </c>
      <c r="C16" s="2" t="s">
        <v>135</v>
      </c>
      <c r="D16" s="13">
        <f>D19+D22+D25+D31+D28</f>
        <v>1687.6</v>
      </c>
      <c r="E16" s="110">
        <f>E19+E22+E25+E31+E28</f>
        <v>1596.4449999999999</v>
      </c>
      <c r="F16" s="13">
        <f t="shared" ref="F16:X16" si="1">F19+F22+F25+F31+F28</f>
        <v>270</v>
      </c>
      <c r="G16" s="13">
        <f t="shared" si="1"/>
        <v>300</v>
      </c>
      <c r="H16" s="13">
        <f t="shared" si="1"/>
        <v>11200</v>
      </c>
      <c r="I16" s="13">
        <v>9181.66</v>
      </c>
      <c r="J16" s="13">
        <f t="shared" si="1"/>
        <v>13252.05</v>
      </c>
      <c r="K16" s="13">
        <f t="shared" si="1"/>
        <v>23058.04</v>
      </c>
      <c r="L16" s="13">
        <f t="shared" si="1"/>
        <v>0</v>
      </c>
      <c r="M16" s="13">
        <f t="shared" si="1"/>
        <v>1755</v>
      </c>
      <c r="N16" s="13">
        <f>N19+N22+N25+N31+N28</f>
        <v>21303.040000000001</v>
      </c>
      <c r="O16" s="175">
        <f t="shared" si="1"/>
        <v>19097.349999999999</v>
      </c>
      <c r="P16" s="13">
        <f t="shared" ref="P16:Q16" si="2">SUM(P19+P22+P25+P28)</f>
        <v>0</v>
      </c>
      <c r="Q16" s="13">
        <f t="shared" si="2"/>
        <v>0</v>
      </c>
      <c r="R16" s="13">
        <f>SUM(R19+R22+R25+R28)</f>
        <v>19097.349999999999</v>
      </c>
      <c r="S16" s="13">
        <f>S19+S22+S25+S31+S28</f>
        <v>34000</v>
      </c>
      <c r="T16" s="13">
        <f t="shared" ref="T16:V16" si="3">T19+T22+T25+T31+T28</f>
        <v>0</v>
      </c>
      <c r="U16" s="13">
        <f t="shared" si="3"/>
        <v>0</v>
      </c>
      <c r="V16" s="13">
        <f t="shared" si="3"/>
        <v>34000</v>
      </c>
      <c r="W16" s="13">
        <f t="shared" si="1"/>
        <v>34000</v>
      </c>
      <c r="X16" s="13">
        <f t="shared" si="1"/>
        <v>34000</v>
      </c>
    </row>
    <row r="17" spans="1:24" s="1" customFormat="1" ht="21" customHeight="1" x14ac:dyDescent="0.25">
      <c r="A17" s="237"/>
      <c r="B17" s="236"/>
      <c r="C17" s="2" t="s">
        <v>136</v>
      </c>
      <c r="D17" s="10"/>
      <c r="E17" s="110"/>
      <c r="F17" s="10"/>
      <c r="G17" s="10"/>
      <c r="H17" s="10"/>
      <c r="I17" s="148"/>
      <c r="J17" s="14"/>
      <c r="K17" s="14"/>
      <c r="L17" s="14"/>
      <c r="M17" s="14"/>
      <c r="N17" s="14"/>
      <c r="O17" s="176"/>
      <c r="P17" s="14"/>
      <c r="Q17" s="14"/>
      <c r="R17" s="14"/>
      <c r="S17" s="14"/>
      <c r="T17" s="14"/>
      <c r="U17" s="14"/>
      <c r="V17" s="14"/>
      <c r="W17" s="11"/>
      <c r="X17" s="128"/>
    </row>
    <row r="18" spans="1:24" s="1" customFormat="1" ht="76.5" customHeight="1" x14ac:dyDescent="0.25">
      <c r="A18" s="237"/>
      <c r="B18" s="236"/>
      <c r="C18" s="73" t="s">
        <v>528</v>
      </c>
      <c r="D18" s="10"/>
      <c r="E18" s="110"/>
      <c r="F18" s="10"/>
      <c r="G18" s="10"/>
      <c r="H18" s="10"/>
      <c r="I18" s="148"/>
      <c r="J18" s="14"/>
      <c r="K18" s="14"/>
      <c r="L18" s="14"/>
      <c r="M18" s="14"/>
      <c r="N18" s="14"/>
      <c r="O18" s="176"/>
      <c r="P18" s="14"/>
      <c r="Q18" s="14"/>
      <c r="R18" s="14"/>
      <c r="S18" s="14"/>
      <c r="T18" s="14"/>
      <c r="U18" s="14"/>
      <c r="V18" s="14"/>
      <c r="W18" s="11"/>
      <c r="X18" s="128"/>
    </row>
    <row r="19" spans="1:24" s="1" customFormat="1" x14ac:dyDescent="0.25">
      <c r="A19" s="238" t="s">
        <v>144</v>
      </c>
      <c r="B19" s="221" t="s">
        <v>536</v>
      </c>
      <c r="C19" s="2" t="s">
        <v>135</v>
      </c>
      <c r="D19" s="15">
        <f>'[1]Приложение 4'!D25</f>
        <v>0</v>
      </c>
      <c r="E19" s="108">
        <f>'[1]Приложение 4'!E25</f>
        <v>17.51219</v>
      </c>
      <c r="F19" s="15">
        <f>'[1]Приложение 4'!F25</f>
        <v>10</v>
      </c>
      <c r="G19" s="15">
        <f>'[1]Приложение 4'!G25</f>
        <v>54.527999999999999</v>
      </c>
      <c r="H19" s="15">
        <f>'[1]Приложение 4'!H25</f>
        <v>0</v>
      </c>
      <c r="I19" s="15">
        <f>'[1]Приложение 4'!I25</f>
        <v>0</v>
      </c>
      <c r="J19" s="15">
        <f>'[1]Приложение 4'!J25</f>
        <v>20</v>
      </c>
      <c r="K19" s="15">
        <f>L19+M19+N19</f>
        <v>0</v>
      </c>
      <c r="L19" s="15">
        <v>0</v>
      </c>
      <c r="M19" s="15">
        <v>0</v>
      </c>
      <c r="N19" s="15">
        <v>0</v>
      </c>
      <c r="O19" s="177">
        <f>'[1]Приложение 4'!L25</f>
        <v>0</v>
      </c>
      <c r="P19" s="15"/>
      <c r="Q19" s="15"/>
      <c r="R19" s="15"/>
      <c r="S19" s="15">
        <f>'[1]Приложение 4'!M25</f>
        <v>0</v>
      </c>
      <c r="T19" s="15"/>
      <c r="U19" s="15"/>
      <c r="V19" s="15"/>
      <c r="W19" s="15">
        <f>'[1]Приложение 4'!N25</f>
        <v>0</v>
      </c>
      <c r="X19" s="128"/>
    </row>
    <row r="20" spans="1:24" s="1" customFormat="1" ht="27.75" customHeight="1" x14ac:dyDescent="0.25">
      <c r="A20" s="238"/>
      <c r="B20" s="221"/>
      <c r="C20" s="2" t="s">
        <v>136</v>
      </c>
      <c r="D20" s="4"/>
      <c r="E20" s="108"/>
      <c r="F20" s="4"/>
      <c r="G20" s="4"/>
      <c r="H20" s="4"/>
      <c r="I20" s="146"/>
      <c r="J20" s="14"/>
      <c r="K20" s="14"/>
      <c r="L20" s="14"/>
      <c r="M20" s="14"/>
      <c r="N20" s="14"/>
      <c r="O20" s="176"/>
      <c r="P20" s="14"/>
      <c r="Q20" s="14"/>
      <c r="R20" s="14"/>
      <c r="S20" s="14"/>
      <c r="T20" s="14"/>
      <c r="U20" s="14"/>
      <c r="V20" s="14"/>
      <c r="W20" s="11"/>
      <c r="X20" s="128"/>
    </row>
    <row r="21" spans="1:24" s="1" customFormat="1" ht="103.5" customHeight="1" x14ac:dyDescent="0.25">
      <c r="A21" s="238"/>
      <c r="B21" s="221"/>
      <c r="C21" s="73" t="s">
        <v>528</v>
      </c>
      <c r="D21" s="4"/>
      <c r="E21" s="108"/>
      <c r="F21" s="4"/>
      <c r="G21" s="4"/>
      <c r="H21" s="4"/>
      <c r="I21" s="146"/>
      <c r="J21" s="14"/>
      <c r="K21" s="14"/>
      <c r="L21" s="14"/>
      <c r="M21" s="14"/>
      <c r="N21" s="14"/>
      <c r="O21" s="176"/>
      <c r="P21" s="14"/>
      <c r="Q21" s="14"/>
      <c r="R21" s="14"/>
      <c r="S21" s="14"/>
      <c r="T21" s="14"/>
      <c r="U21" s="14"/>
      <c r="V21" s="14"/>
      <c r="W21" s="11"/>
      <c r="X21" s="128"/>
    </row>
    <row r="22" spans="1:24" s="1" customFormat="1" x14ac:dyDescent="0.25">
      <c r="A22" s="238" t="s">
        <v>146</v>
      </c>
      <c r="B22" s="221" t="s">
        <v>147</v>
      </c>
      <c r="C22" s="2" t="s">
        <v>135</v>
      </c>
      <c r="D22" s="15">
        <f>'[1]Приложение 4'!D32</f>
        <v>220</v>
      </c>
      <c r="E22" s="108">
        <f>'[1]Приложение 4'!E32</f>
        <v>219.88800000000001</v>
      </c>
      <c r="F22" s="15">
        <f>'[1]Приложение 4'!F32</f>
        <v>260</v>
      </c>
      <c r="G22" s="15">
        <f>'[1]Приложение 4'!G32</f>
        <v>245.47200000000001</v>
      </c>
      <c r="H22" s="15">
        <f>'[1]Приложение 4'!H32</f>
        <v>222</v>
      </c>
      <c r="I22" s="15">
        <f>'[1]Приложение 4'!I32</f>
        <v>282.47699999999998</v>
      </c>
      <c r="J22" s="15">
        <f>'[1]Приложение 4'!J32</f>
        <v>500</v>
      </c>
      <c r="K22" s="15">
        <f>L22+M22+N22</f>
        <v>350</v>
      </c>
      <c r="L22" s="15">
        <v>0</v>
      </c>
      <c r="M22" s="15">
        <v>0</v>
      </c>
      <c r="N22" s="15">
        <v>350</v>
      </c>
      <c r="O22" s="177">
        <f>SUM(P22:R22)</f>
        <v>600</v>
      </c>
      <c r="P22" s="15"/>
      <c r="Q22" s="15"/>
      <c r="R22" s="15">
        <f>'5 лист разносить'!M29</f>
        <v>600</v>
      </c>
      <c r="S22" s="15">
        <f>'5 лист разносить'!N29</f>
        <v>500</v>
      </c>
      <c r="T22" s="15"/>
      <c r="U22" s="15"/>
      <c r="V22" s="15">
        <v>500</v>
      </c>
      <c r="W22" s="15">
        <f>'5 лист разносить'!O29</f>
        <v>500</v>
      </c>
      <c r="X22" s="15">
        <f>'5 лист разносить'!P29</f>
        <v>500</v>
      </c>
    </row>
    <row r="23" spans="1:24" s="1" customFormat="1" ht="21" customHeight="1" x14ac:dyDescent="0.25">
      <c r="A23" s="238"/>
      <c r="B23" s="221"/>
      <c r="C23" s="2" t="s">
        <v>136</v>
      </c>
      <c r="D23" s="4"/>
      <c r="E23" s="108"/>
      <c r="F23" s="4"/>
      <c r="G23" s="4"/>
      <c r="H23" s="4"/>
      <c r="I23" s="146"/>
      <c r="J23" s="14"/>
      <c r="K23" s="14"/>
      <c r="L23" s="14"/>
      <c r="M23" s="14"/>
      <c r="N23" s="14"/>
      <c r="O23" s="176"/>
      <c r="P23" s="14"/>
      <c r="Q23" s="14"/>
      <c r="R23" s="14"/>
      <c r="S23" s="14"/>
      <c r="T23" s="14"/>
      <c r="U23" s="14"/>
      <c r="V23" s="14"/>
      <c r="W23" s="11"/>
      <c r="X23" s="128"/>
    </row>
    <row r="24" spans="1:24" s="1" customFormat="1" ht="80.25" customHeight="1" x14ac:dyDescent="0.25">
      <c r="A24" s="238"/>
      <c r="B24" s="221"/>
      <c r="C24" s="73" t="s">
        <v>528</v>
      </c>
      <c r="D24" s="4"/>
      <c r="E24" s="108"/>
      <c r="F24" s="4"/>
      <c r="G24" s="4"/>
      <c r="H24" s="4"/>
      <c r="I24" s="146"/>
      <c r="J24" s="14"/>
      <c r="K24" s="14"/>
      <c r="L24" s="14"/>
      <c r="M24" s="14"/>
      <c r="N24" s="14"/>
      <c r="O24" s="176"/>
      <c r="P24" s="14"/>
      <c r="Q24" s="14"/>
      <c r="R24" s="14"/>
      <c r="S24" s="14"/>
      <c r="T24" s="14"/>
      <c r="U24" s="14"/>
      <c r="V24" s="14"/>
      <c r="W24" s="11"/>
      <c r="X24" s="128"/>
    </row>
    <row r="25" spans="1:24" s="1" customFormat="1" x14ac:dyDescent="0.25">
      <c r="A25" s="238" t="s">
        <v>148</v>
      </c>
      <c r="B25" s="221" t="s">
        <v>149</v>
      </c>
      <c r="C25" s="2" t="s">
        <v>135</v>
      </c>
      <c r="D25" s="15">
        <f>'5 лист разносить'!E33</f>
        <v>1467.6</v>
      </c>
      <c r="E25" s="108">
        <f>'5 лист разносить'!F33</f>
        <v>1337.95481</v>
      </c>
      <c r="F25" s="15">
        <f>'5 лист разносить'!G33</f>
        <v>0</v>
      </c>
      <c r="G25" s="15">
        <f>'5 лист разносить'!H33</f>
        <v>0</v>
      </c>
      <c r="H25" s="15">
        <f>'5 лист разносить'!I33</f>
        <v>10978</v>
      </c>
      <c r="I25" s="15">
        <f>'5 лист разносить'!J33</f>
        <v>8899.1749999999993</v>
      </c>
      <c r="J25" s="15">
        <f>'5 лист разносить'!K33</f>
        <v>12732.05</v>
      </c>
      <c r="K25" s="15">
        <f>L25+M25+N25</f>
        <v>20458.04</v>
      </c>
      <c r="L25" s="15">
        <v>0</v>
      </c>
      <c r="M25" s="15">
        <v>0</v>
      </c>
      <c r="N25" s="15">
        <v>20458.04</v>
      </c>
      <c r="O25" s="177">
        <f>SUM(P25:R25)</f>
        <v>18497.349999999999</v>
      </c>
      <c r="P25" s="15"/>
      <c r="Q25" s="15"/>
      <c r="R25" s="15">
        <f>'5 лист разносить'!M36</f>
        <v>18497.349999999999</v>
      </c>
      <c r="S25" s="15">
        <f>'5 лист разносить'!N33</f>
        <v>33500</v>
      </c>
      <c r="T25" s="15"/>
      <c r="U25" s="15"/>
      <c r="V25" s="15">
        <v>33500</v>
      </c>
      <c r="W25" s="15">
        <f>'5 лист разносить'!O33</f>
        <v>33500</v>
      </c>
      <c r="X25" s="15">
        <f>'5 лист разносить'!P33</f>
        <v>33500</v>
      </c>
    </row>
    <row r="26" spans="1:24" s="1" customFormat="1" ht="17.25" customHeight="1" x14ac:dyDescent="0.25">
      <c r="A26" s="238"/>
      <c r="B26" s="221"/>
      <c r="C26" s="2" t="s">
        <v>136</v>
      </c>
      <c r="D26" s="4"/>
      <c r="E26" s="108"/>
      <c r="F26" s="4"/>
      <c r="G26" s="4"/>
      <c r="H26" s="4"/>
      <c r="I26" s="146"/>
      <c r="J26" s="14"/>
      <c r="K26" s="14"/>
      <c r="L26" s="14"/>
      <c r="M26" s="14"/>
      <c r="N26" s="14"/>
      <c r="O26" s="176"/>
      <c r="P26" s="14"/>
      <c r="Q26" s="14"/>
      <c r="R26" s="14"/>
      <c r="S26" s="14"/>
      <c r="T26" s="14"/>
      <c r="U26" s="14"/>
      <c r="V26" s="14"/>
      <c r="W26" s="11"/>
      <c r="X26" s="128"/>
    </row>
    <row r="27" spans="1:24" s="1" customFormat="1" ht="78" customHeight="1" x14ac:dyDescent="0.25">
      <c r="A27" s="238"/>
      <c r="B27" s="221"/>
      <c r="C27" s="73" t="s">
        <v>528</v>
      </c>
      <c r="D27" s="4"/>
      <c r="E27" s="108"/>
      <c r="F27" s="4"/>
      <c r="G27" s="4"/>
      <c r="H27" s="4"/>
      <c r="I27" s="146"/>
      <c r="J27" s="14"/>
      <c r="K27" s="14"/>
      <c r="L27" s="14"/>
      <c r="M27" s="14"/>
      <c r="N27" s="14"/>
      <c r="O27" s="176"/>
      <c r="P27" s="14"/>
      <c r="Q27" s="14"/>
      <c r="R27" s="14"/>
      <c r="S27" s="14"/>
      <c r="T27" s="14"/>
      <c r="U27" s="14"/>
      <c r="V27" s="14"/>
      <c r="W27" s="11"/>
      <c r="X27" s="128"/>
    </row>
    <row r="28" spans="1:24" s="1" customFormat="1" ht="24" customHeight="1" x14ac:dyDescent="0.25">
      <c r="A28" s="238" t="s">
        <v>150</v>
      </c>
      <c r="B28" s="221" t="s">
        <v>151</v>
      </c>
      <c r="C28" s="102" t="s">
        <v>135</v>
      </c>
      <c r="D28" s="15">
        <f>'5 лист разносить'!E37</f>
        <v>0</v>
      </c>
      <c r="E28" s="108">
        <v>21.09</v>
      </c>
      <c r="F28" s="15">
        <f>'5 лист разносить'!G37</f>
        <v>0</v>
      </c>
      <c r="G28" s="15">
        <f>'5 лист разносить'!H37</f>
        <v>0</v>
      </c>
      <c r="H28" s="15">
        <f>'5 лист разносить'!I37</f>
        <v>0</v>
      </c>
      <c r="I28" s="15">
        <f>'5 лист разносить'!J37</f>
        <v>0</v>
      </c>
      <c r="J28" s="15">
        <f>'5 лист разносить'!K37</f>
        <v>0</v>
      </c>
      <c r="K28" s="15">
        <f>L28+M28+N28</f>
        <v>0</v>
      </c>
      <c r="L28" s="15">
        <v>0</v>
      </c>
      <c r="M28" s="15">
        <v>0</v>
      </c>
      <c r="N28" s="15">
        <v>0</v>
      </c>
      <c r="O28" s="177">
        <f>SUM(P28:R28)</f>
        <v>0</v>
      </c>
      <c r="P28" s="15"/>
      <c r="Q28" s="15"/>
      <c r="R28" s="15">
        <f>'5 лист разносить'!M43</f>
        <v>0</v>
      </c>
      <c r="S28" s="15">
        <f>'5 лист разносить'!N37</f>
        <v>0</v>
      </c>
      <c r="T28" s="15"/>
      <c r="U28" s="15"/>
      <c r="V28" s="15"/>
      <c r="W28" s="15">
        <f>'5 лист разносить'!O37</f>
        <v>0</v>
      </c>
      <c r="X28" s="15">
        <f>'5 лист разносить'!P37</f>
        <v>0</v>
      </c>
    </row>
    <row r="29" spans="1:24" s="1" customFormat="1" ht="18.75" customHeight="1" x14ac:dyDescent="0.25">
      <c r="A29" s="238"/>
      <c r="B29" s="221"/>
      <c r="C29" s="102" t="s">
        <v>136</v>
      </c>
      <c r="D29" s="101"/>
      <c r="E29" s="108"/>
      <c r="F29" s="101"/>
      <c r="G29" s="101"/>
      <c r="H29" s="101"/>
      <c r="I29" s="146"/>
      <c r="J29" s="14"/>
      <c r="K29" s="14"/>
      <c r="L29" s="14"/>
      <c r="M29" s="14"/>
      <c r="N29" s="14"/>
      <c r="O29" s="176"/>
      <c r="P29" s="14"/>
      <c r="Q29" s="14"/>
      <c r="R29" s="14"/>
      <c r="S29" s="14"/>
      <c r="T29" s="14"/>
      <c r="U29" s="14"/>
      <c r="V29" s="14"/>
      <c r="W29" s="11"/>
      <c r="X29" s="128"/>
    </row>
    <row r="30" spans="1:24" s="1" customFormat="1" ht="77.25" customHeight="1" x14ac:dyDescent="0.25">
      <c r="A30" s="238"/>
      <c r="B30" s="221"/>
      <c r="C30" s="73" t="s">
        <v>528</v>
      </c>
      <c r="D30" s="101"/>
      <c r="E30" s="108"/>
      <c r="F30" s="101"/>
      <c r="G30" s="101"/>
      <c r="H30" s="101"/>
      <c r="I30" s="146"/>
      <c r="J30" s="14"/>
      <c r="K30" s="14"/>
      <c r="L30" s="14"/>
      <c r="M30" s="14"/>
      <c r="N30" s="14"/>
      <c r="O30" s="176"/>
      <c r="P30" s="14"/>
      <c r="Q30" s="14"/>
      <c r="R30" s="14"/>
      <c r="S30" s="14"/>
      <c r="T30" s="14"/>
      <c r="U30" s="14"/>
      <c r="V30" s="14"/>
      <c r="W30" s="11"/>
      <c r="X30" s="128"/>
    </row>
    <row r="31" spans="1:24" s="1" customFormat="1" ht="15" customHeight="1" x14ac:dyDescent="0.25">
      <c r="A31" s="238" t="s">
        <v>511</v>
      </c>
      <c r="B31" s="221" t="s">
        <v>512</v>
      </c>
      <c r="C31" s="2" t="s">
        <v>135</v>
      </c>
      <c r="D31" s="15"/>
      <c r="E31" s="108"/>
      <c r="F31" s="15"/>
      <c r="G31" s="15"/>
      <c r="H31" s="15"/>
      <c r="I31" s="15"/>
      <c r="J31" s="15"/>
      <c r="K31" s="15">
        <f>SUM(L31:N31)</f>
        <v>2250</v>
      </c>
      <c r="L31" s="15"/>
      <c r="M31" s="15">
        <v>1755</v>
      </c>
      <c r="N31" s="15">
        <v>495</v>
      </c>
      <c r="O31" s="177">
        <f>SUM(P31:R31)</f>
        <v>0</v>
      </c>
      <c r="P31" s="15"/>
      <c r="Q31" s="15"/>
      <c r="R31" s="15">
        <f>'5 лист разносить'!M50</f>
        <v>0</v>
      </c>
      <c r="S31" s="15"/>
      <c r="T31" s="15"/>
      <c r="U31" s="15"/>
      <c r="V31" s="15"/>
      <c r="W31" s="15"/>
      <c r="X31" s="128"/>
    </row>
    <row r="32" spans="1:24" s="1" customFormat="1" ht="22.5" customHeight="1" x14ac:dyDescent="0.25">
      <c r="A32" s="238"/>
      <c r="B32" s="221"/>
      <c r="C32" s="2" t="s">
        <v>136</v>
      </c>
      <c r="D32" s="4"/>
      <c r="E32" s="108"/>
      <c r="F32" s="4"/>
      <c r="G32" s="4"/>
      <c r="H32" s="4"/>
      <c r="I32" s="146"/>
      <c r="J32" s="14"/>
      <c r="K32" s="14"/>
      <c r="L32" s="14"/>
      <c r="M32" s="14"/>
      <c r="N32" s="14"/>
      <c r="O32" s="176"/>
      <c r="P32" s="14"/>
      <c r="Q32" s="14"/>
      <c r="R32" s="14"/>
      <c r="S32" s="14"/>
      <c r="T32" s="14"/>
      <c r="U32" s="14"/>
      <c r="V32" s="14"/>
      <c r="W32" s="11"/>
      <c r="X32" s="128"/>
    </row>
    <row r="33" spans="1:24" s="1" customFormat="1" ht="78" customHeight="1" x14ac:dyDescent="0.25">
      <c r="A33" s="238"/>
      <c r="B33" s="221"/>
      <c r="C33" s="73" t="s">
        <v>528</v>
      </c>
      <c r="D33" s="4"/>
      <c r="E33" s="108"/>
      <c r="F33" s="4"/>
      <c r="G33" s="4"/>
      <c r="H33" s="4"/>
      <c r="I33" s="146"/>
      <c r="J33" s="14"/>
      <c r="K33" s="14"/>
      <c r="L33" s="14"/>
      <c r="M33" s="14"/>
      <c r="N33" s="14"/>
      <c r="O33" s="176"/>
      <c r="P33" s="14"/>
      <c r="Q33" s="14"/>
      <c r="R33" s="14"/>
      <c r="S33" s="14"/>
      <c r="T33" s="14"/>
      <c r="U33" s="14"/>
      <c r="V33" s="14"/>
      <c r="W33" s="11"/>
      <c r="X33" s="128"/>
    </row>
    <row r="34" spans="1:24" s="1" customFormat="1" x14ac:dyDescent="0.25">
      <c r="A34" s="237" t="s">
        <v>152</v>
      </c>
      <c r="B34" s="236" t="s">
        <v>153</v>
      </c>
      <c r="C34" s="2" t="s">
        <v>135</v>
      </c>
      <c r="D34" s="9">
        <f>D37+D40+D43+D46+D49+D52</f>
        <v>23036</v>
      </c>
      <c r="E34" s="110">
        <f t="shared" ref="E34:X34" si="4">E37+E40+E43+E46+E49+E52</f>
        <v>4529.5200000000004</v>
      </c>
      <c r="F34" s="9">
        <f t="shared" si="4"/>
        <v>4711.32</v>
      </c>
      <c r="G34" s="9">
        <f t="shared" si="4"/>
        <v>6717.5</v>
      </c>
      <c r="H34" s="9">
        <f t="shared" si="4"/>
        <v>16669.29</v>
      </c>
      <c r="I34" s="9">
        <f t="shared" si="4"/>
        <v>9209.9989999999998</v>
      </c>
      <c r="J34" s="9">
        <f t="shared" si="4"/>
        <v>76990.400000000009</v>
      </c>
      <c r="K34" s="9">
        <f t="shared" si="4"/>
        <v>23159.1</v>
      </c>
      <c r="L34" s="9">
        <f t="shared" si="4"/>
        <v>2375.54</v>
      </c>
      <c r="M34" s="9">
        <f t="shared" si="4"/>
        <v>5943.66</v>
      </c>
      <c r="N34" s="9">
        <f t="shared" si="4"/>
        <v>14839.9</v>
      </c>
      <c r="O34" s="172">
        <f>O37+O40+O43+O46+O49+O52+O55</f>
        <v>54421.5</v>
      </c>
      <c r="P34" s="9">
        <f>P37+P40+P43+P46+P49+P52+P55</f>
        <v>1826.26</v>
      </c>
      <c r="Q34" s="9">
        <f t="shared" ref="Q34:R34" si="5">Q37+Q40+Q43+Q46+Q49+Q52+Q55</f>
        <v>35843.11</v>
      </c>
      <c r="R34" s="9">
        <f t="shared" si="5"/>
        <v>16752.13</v>
      </c>
      <c r="S34" s="9">
        <f>S37+S40+S43+S46+S49+S52</f>
        <v>84533.84</v>
      </c>
      <c r="T34" s="9">
        <f t="shared" si="4"/>
        <v>2009.23</v>
      </c>
      <c r="U34" s="9">
        <f t="shared" si="4"/>
        <v>54224.67</v>
      </c>
      <c r="V34" s="9">
        <f t="shared" si="4"/>
        <v>28299.94</v>
      </c>
      <c r="W34" s="9">
        <f>W37+W40+W43+W46+W49+W52+W55</f>
        <v>349472.24</v>
      </c>
      <c r="X34" s="9">
        <f t="shared" si="4"/>
        <v>57326.6</v>
      </c>
    </row>
    <row r="35" spans="1:24" s="1" customFormat="1" ht="23.25" customHeight="1" x14ac:dyDescent="0.25">
      <c r="A35" s="237"/>
      <c r="B35" s="236"/>
      <c r="C35" s="2" t="s">
        <v>136</v>
      </c>
      <c r="D35" s="80"/>
      <c r="E35" s="112"/>
      <c r="F35" s="80"/>
      <c r="G35" s="80"/>
      <c r="H35" s="80"/>
      <c r="I35" s="80"/>
      <c r="J35" s="11"/>
      <c r="K35" s="11"/>
      <c r="L35" s="11"/>
      <c r="M35" s="11"/>
      <c r="N35" s="11"/>
      <c r="O35" s="174"/>
      <c r="P35" s="11"/>
      <c r="Q35" s="11"/>
      <c r="R35" s="11"/>
      <c r="S35" s="11"/>
      <c r="T35" s="11"/>
      <c r="U35" s="11"/>
      <c r="V35" s="11"/>
      <c r="W35" s="11"/>
      <c r="X35" s="128"/>
    </row>
    <row r="36" spans="1:24" s="1" customFormat="1" ht="96" customHeight="1" x14ac:dyDescent="0.25">
      <c r="A36" s="237"/>
      <c r="B36" s="236"/>
      <c r="C36" s="2" t="s">
        <v>154</v>
      </c>
      <c r="D36" s="80"/>
      <c r="E36" s="112"/>
      <c r="F36" s="80"/>
      <c r="G36" s="80"/>
      <c r="H36" s="80"/>
      <c r="I36" s="80"/>
      <c r="J36" s="11"/>
      <c r="K36" s="11"/>
      <c r="L36" s="11"/>
      <c r="M36" s="11"/>
      <c r="N36" s="11"/>
      <c r="O36" s="174"/>
      <c r="P36" s="11"/>
      <c r="Q36" s="11"/>
      <c r="R36" s="11"/>
      <c r="S36" s="11"/>
      <c r="T36" s="11"/>
      <c r="U36" s="11"/>
      <c r="V36" s="11"/>
      <c r="W36" s="11"/>
      <c r="X36" s="128"/>
    </row>
    <row r="37" spans="1:24" s="1" customFormat="1" x14ac:dyDescent="0.25">
      <c r="A37" s="238" t="s">
        <v>155</v>
      </c>
      <c r="B37" s="221" t="s">
        <v>156</v>
      </c>
      <c r="C37" s="2" t="s">
        <v>135</v>
      </c>
      <c r="D37" s="15">
        <f>'5 лист разносить'!E62</f>
        <v>3878.3</v>
      </c>
      <c r="E37" s="108">
        <f>'5 лист разносить'!F62</f>
        <v>4452.84</v>
      </c>
      <c r="F37" s="15">
        <f>'5 лист разносить'!G62</f>
        <v>4261.32</v>
      </c>
      <c r="G37" s="15">
        <f>'5 лист разносить'!H62</f>
        <v>6267.5</v>
      </c>
      <c r="H37" s="15">
        <f>'5 лист разносить'!I62</f>
        <v>12862.5</v>
      </c>
      <c r="I37" s="15">
        <f>'5 лист разносить'!J62</f>
        <v>9071.9989999999998</v>
      </c>
      <c r="J37" s="15">
        <f>'5 лист разносить'!K62</f>
        <v>11289.6</v>
      </c>
      <c r="K37" s="15">
        <f>L37+M37+N37</f>
        <v>10819.2</v>
      </c>
      <c r="L37" s="15">
        <f>'5 лист разносить'!L63</f>
        <v>2375.54</v>
      </c>
      <c r="M37" s="15">
        <f>'5 лист разносить'!L64</f>
        <v>5943.66</v>
      </c>
      <c r="N37" s="15">
        <f>'5 лист разносить'!L65</f>
        <v>2500</v>
      </c>
      <c r="O37" s="177">
        <f>'5 лист разносить'!M62</f>
        <v>10953.6</v>
      </c>
      <c r="P37" s="15">
        <v>1826.26</v>
      </c>
      <c r="Q37" s="15">
        <v>6225.74</v>
      </c>
      <c r="R37" s="15">
        <v>2901.6</v>
      </c>
      <c r="S37" s="15">
        <f>SUM(T37:V37)</f>
        <v>11245.5</v>
      </c>
      <c r="T37" s="15">
        <v>2009.23</v>
      </c>
      <c r="U37" s="15">
        <v>6336.27</v>
      </c>
      <c r="V37" s="15">
        <v>2900</v>
      </c>
      <c r="W37" s="15">
        <f>'5 лист разносить'!O62</f>
        <v>13044.64</v>
      </c>
      <c r="X37" s="15">
        <f>'5 лист разносить'!P62</f>
        <v>13351.1</v>
      </c>
    </row>
    <row r="38" spans="1:24" s="1" customFormat="1" ht="22.5" customHeight="1" x14ac:dyDescent="0.25">
      <c r="A38" s="238"/>
      <c r="B38" s="221"/>
      <c r="C38" s="2" t="s">
        <v>136</v>
      </c>
      <c r="D38" s="4"/>
      <c r="E38" s="108"/>
      <c r="F38" s="4"/>
      <c r="G38" s="4"/>
      <c r="H38" s="4"/>
      <c r="I38" s="146"/>
      <c r="J38" s="14"/>
      <c r="K38" s="14"/>
      <c r="L38" s="14"/>
      <c r="M38" s="14"/>
      <c r="N38" s="14"/>
      <c r="O38" s="176"/>
      <c r="P38" s="14"/>
      <c r="Q38" s="14"/>
      <c r="R38" s="14"/>
      <c r="S38" s="14"/>
      <c r="T38" s="14"/>
      <c r="U38" s="14"/>
      <c r="V38" s="14"/>
      <c r="W38" s="11"/>
      <c r="X38" s="128"/>
    </row>
    <row r="39" spans="1:24" s="1" customFormat="1" ht="42" customHeight="1" x14ac:dyDescent="0.25">
      <c r="A39" s="238"/>
      <c r="B39" s="221"/>
      <c r="C39" s="143" t="s">
        <v>342</v>
      </c>
      <c r="D39" s="4"/>
      <c r="E39" s="108"/>
      <c r="F39" s="4"/>
      <c r="G39" s="4"/>
      <c r="H39" s="4"/>
      <c r="I39" s="146"/>
      <c r="J39" s="14"/>
      <c r="K39" s="14"/>
      <c r="L39" s="14"/>
      <c r="M39" s="14"/>
      <c r="N39" s="14"/>
      <c r="O39" s="176"/>
      <c r="P39" s="14"/>
      <c r="Q39" s="14"/>
      <c r="R39" s="14"/>
      <c r="S39" s="14"/>
      <c r="T39" s="14"/>
      <c r="U39" s="14"/>
      <c r="V39" s="14"/>
      <c r="W39" s="11"/>
      <c r="X39" s="128"/>
    </row>
    <row r="40" spans="1:24" s="1" customFormat="1" x14ac:dyDescent="0.25">
      <c r="A40" s="238" t="s">
        <v>157</v>
      </c>
      <c r="B40" s="221" t="s">
        <v>158</v>
      </c>
      <c r="C40" s="2" t="s">
        <v>135</v>
      </c>
      <c r="D40" s="78">
        <f>'5 лист разносить'!E69</f>
        <v>19157.7</v>
      </c>
      <c r="E40" s="108">
        <f>'5 лист разносить'!F69</f>
        <v>0</v>
      </c>
      <c r="F40" s="78">
        <f>'5 лист разносить'!G69</f>
        <v>0</v>
      </c>
      <c r="G40" s="78">
        <f>'5 лист разносить'!H69</f>
        <v>0</v>
      </c>
      <c r="H40" s="78">
        <f>'5 лист разносить'!I69</f>
        <v>0</v>
      </c>
      <c r="I40" s="78">
        <f>'5 лист разносить'!J69</f>
        <v>0</v>
      </c>
      <c r="J40" s="78">
        <f>'5 лист разносить'!K69</f>
        <v>0</v>
      </c>
      <c r="K40" s="78">
        <f>L40+M40+N40</f>
        <v>0</v>
      </c>
      <c r="L40" s="78"/>
      <c r="M40" s="78"/>
      <c r="N40" s="78"/>
      <c r="O40" s="178">
        <f>'5 лист разносить'!M69</f>
        <v>0</v>
      </c>
      <c r="P40" s="78"/>
      <c r="Q40" s="78"/>
      <c r="R40" s="78"/>
      <c r="S40" s="78">
        <f>'5 лист разносить'!N69</f>
        <v>0</v>
      </c>
      <c r="T40" s="78"/>
      <c r="U40" s="78"/>
      <c r="V40" s="78"/>
      <c r="W40" s="78">
        <f>'5 лист разносить'!O69</f>
        <v>0</v>
      </c>
      <c r="X40" s="78">
        <f>'5 лист разносить'!P69</f>
        <v>0</v>
      </c>
    </row>
    <row r="41" spans="1:24" s="1" customFormat="1" ht="17.25" customHeight="1" x14ac:dyDescent="0.25">
      <c r="A41" s="238"/>
      <c r="B41" s="221"/>
      <c r="C41" s="2" t="s">
        <v>136</v>
      </c>
      <c r="D41" s="4"/>
      <c r="E41" s="108"/>
      <c r="F41" s="4"/>
      <c r="G41" s="4"/>
      <c r="H41" s="4"/>
      <c r="I41" s="146"/>
      <c r="J41" s="14"/>
      <c r="K41" s="14"/>
      <c r="L41" s="14"/>
      <c r="M41" s="14"/>
      <c r="N41" s="14"/>
      <c r="O41" s="176"/>
      <c r="P41" s="14"/>
      <c r="Q41" s="14"/>
      <c r="R41" s="14"/>
      <c r="S41" s="14"/>
      <c r="T41" s="14"/>
      <c r="U41" s="14"/>
      <c r="V41" s="14"/>
      <c r="W41" s="11"/>
      <c r="X41" s="128"/>
    </row>
    <row r="42" spans="1:24" s="1" customFormat="1" ht="93.75" customHeight="1" x14ac:dyDescent="0.25">
      <c r="A42" s="238"/>
      <c r="B42" s="221"/>
      <c r="C42" s="2" t="s">
        <v>154</v>
      </c>
      <c r="D42" s="4"/>
      <c r="E42" s="108"/>
      <c r="F42" s="4"/>
      <c r="G42" s="4"/>
      <c r="H42" s="4"/>
      <c r="I42" s="146"/>
      <c r="J42" s="14"/>
      <c r="K42" s="14"/>
      <c r="L42" s="14"/>
      <c r="M42" s="14"/>
      <c r="N42" s="14"/>
      <c r="O42" s="176"/>
      <c r="P42" s="14"/>
      <c r="Q42" s="14"/>
      <c r="R42" s="14"/>
      <c r="S42" s="14"/>
      <c r="T42" s="14"/>
      <c r="U42" s="14"/>
      <c r="V42" s="14"/>
      <c r="W42" s="11"/>
      <c r="X42" s="128"/>
    </row>
    <row r="43" spans="1:24" s="1" customFormat="1" x14ac:dyDescent="0.25">
      <c r="A43" s="238" t="s">
        <v>159</v>
      </c>
      <c r="B43" s="221" t="s">
        <v>160</v>
      </c>
      <c r="C43" s="2" t="s">
        <v>135</v>
      </c>
      <c r="D43" s="15">
        <f>'5 лист разносить'!E76</f>
        <v>0</v>
      </c>
      <c r="E43" s="108">
        <f>'5 лист разносить'!F76</f>
        <v>0</v>
      </c>
      <c r="F43" s="15">
        <f>'5 лист разносить'!G76</f>
        <v>0</v>
      </c>
      <c r="G43" s="15">
        <f>'5 лист разносить'!H76</f>
        <v>0</v>
      </c>
      <c r="H43" s="15">
        <f>'5 лист разносить'!I76</f>
        <v>0</v>
      </c>
      <c r="I43" s="15">
        <f>'5 лист разносить'!J76</f>
        <v>0</v>
      </c>
      <c r="J43" s="15">
        <f>'5 лист разносить'!K76</f>
        <v>0</v>
      </c>
      <c r="K43" s="15">
        <f>L43+M43+N43</f>
        <v>0</v>
      </c>
      <c r="L43" s="15"/>
      <c r="M43" s="15"/>
      <c r="N43" s="15"/>
      <c r="O43" s="177">
        <f>'5 лист разносить'!M76</f>
        <v>0</v>
      </c>
      <c r="P43" s="15"/>
      <c r="Q43" s="15"/>
      <c r="R43" s="15"/>
      <c r="S43" s="15">
        <f>'5 лист разносить'!N76</f>
        <v>0</v>
      </c>
      <c r="T43" s="15"/>
      <c r="U43" s="15"/>
      <c r="V43" s="15"/>
      <c r="W43" s="15">
        <f>'5 лист разносить'!O76</f>
        <v>0</v>
      </c>
      <c r="X43" s="15">
        <f>'5 лист разносить'!P76</f>
        <v>0</v>
      </c>
    </row>
    <row r="44" spans="1:24" s="1" customFormat="1" ht="20.25" customHeight="1" x14ac:dyDescent="0.25">
      <c r="A44" s="238"/>
      <c r="B44" s="221"/>
      <c r="C44" s="2" t="s">
        <v>136</v>
      </c>
      <c r="D44" s="15"/>
      <c r="E44" s="108"/>
      <c r="F44" s="4"/>
      <c r="G44" s="4"/>
      <c r="H44" s="4"/>
      <c r="I44" s="146"/>
      <c r="J44" s="14"/>
      <c r="K44" s="14"/>
      <c r="L44" s="14"/>
      <c r="M44" s="14"/>
      <c r="N44" s="14"/>
      <c r="O44" s="176"/>
      <c r="P44" s="14"/>
      <c r="Q44" s="14"/>
      <c r="R44" s="14"/>
      <c r="S44" s="14"/>
      <c r="T44" s="14"/>
      <c r="U44" s="14"/>
      <c r="V44" s="14"/>
      <c r="W44" s="11"/>
      <c r="X44" s="128"/>
    </row>
    <row r="45" spans="1:24" s="1" customFormat="1" ht="66.75" customHeight="1" x14ac:dyDescent="0.25">
      <c r="A45" s="238"/>
      <c r="B45" s="221"/>
      <c r="C45" s="143" t="s">
        <v>529</v>
      </c>
      <c r="D45" s="15"/>
      <c r="E45" s="108"/>
      <c r="F45" s="4"/>
      <c r="G45" s="4"/>
      <c r="H45" s="4"/>
      <c r="I45" s="146"/>
      <c r="J45" s="14"/>
      <c r="K45" s="14"/>
      <c r="L45" s="14"/>
      <c r="M45" s="14"/>
      <c r="N45" s="14"/>
      <c r="O45" s="176"/>
      <c r="P45" s="14"/>
      <c r="Q45" s="14"/>
      <c r="R45" s="14"/>
      <c r="S45" s="14"/>
      <c r="T45" s="14"/>
      <c r="U45" s="14"/>
      <c r="V45" s="14"/>
      <c r="W45" s="11"/>
      <c r="X45" s="128"/>
    </row>
    <row r="46" spans="1:24" s="1" customFormat="1" x14ac:dyDescent="0.25">
      <c r="A46" s="238" t="s">
        <v>161</v>
      </c>
      <c r="B46" s="221" t="s">
        <v>162</v>
      </c>
      <c r="C46" s="2" t="s">
        <v>135</v>
      </c>
      <c r="D46" s="15">
        <f>'5 лист разносить'!E83</f>
        <v>0</v>
      </c>
      <c r="E46" s="108">
        <f>'5 лист разносить'!F83</f>
        <v>76.680000000000007</v>
      </c>
      <c r="F46" s="15">
        <f>'5 лист разносить'!G83</f>
        <v>0</v>
      </c>
      <c r="G46" s="15">
        <f>'5 лист разносить'!H83</f>
        <v>0</v>
      </c>
      <c r="H46" s="15">
        <f>'5 лист разносить'!I83</f>
        <v>3756.79</v>
      </c>
      <c r="I46" s="15">
        <f>'5 лист разносить'!J83</f>
        <v>0</v>
      </c>
      <c r="J46" s="15">
        <f>'5 лист разносить'!K83</f>
        <v>65250.8</v>
      </c>
      <c r="K46" s="15">
        <f>L46+M46+N46</f>
        <v>12339.9</v>
      </c>
      <c r="L46" s="15">
        <f>'5 лист разносить'!L84</f>
        <v>0</v>
      </c>
      <c r="M46" s="15">
        <f>'5 лист разносить'!L85</f>
        <v>0</v>
      </c>
      <c r="N46" s="15">
        <f>'5 лист разносить'!L86</f>
        <v>12339.9</v>
      </c>
      <c r="O46" s="177">
        <f>'5 лист разносить'!M83</f>
        <v>43467.9</v>
      </c>
      <c r="P46" s="15"/>
      <c r="Q46" s="15">
        <f>'5 лист разносить'!M85</f>
        <v>29617.37</v>
      </c>
      <c r="R46" s="15">
        <f>'5 лист разносить'!M86</f>
        <v>13850.53</v>
      </c>
      <c r="S46" s="15">
        <f>SUM(T46:V46)</f>
        <v>71788.34</v>
      </c>
      <c r="T46" s="15"/>
      <c r="U46" s="15">
        <v>47888.4</v>
      </c>
      <c r="V46" s="15">
        <v>23899.94</v>
      </c>
      <c r="W46" s="15">
        <f>'5 лист разносить'!O83</f>
        <v>246242.4</v>
      </c>
      <c r="X46" s="15">
        <f>'5 лист разносить'!P83</f>
        <v>43975.5</v>
      </c>
    </row>
    <row r="47" spans="1:24" s="1" customFormat="1" ht="22.5" customHeight="1" x14ac:dyDescent="0.25">
      <c r="A47" s="238"/>
      <c r="B47" s="221"/>
      <c r="C47" s="2" t="s">
        <v>136</v>
      </c>
      <c r="D47" s="15"/>
      <c r="E47" s="108"/>
      <c r="F47" s="4"/>
      <c r="G47" s="4"/>
      <c r="H47" s="4"/>
      <c r="I47" s="146"/>
      <c r="J47" s="14"/>
      <c r="K47" s="14"/>
      <c r="L47" s="14"/>
      <c r="M47" s="14"/>
      <c r="N47" s="14"/>
      <c r="O47" s="176"/>
      <c r="P47" s="14"/>
      <c r="Q47" s="14"/>
      <c r="R47" s="14"/>
      <c r="S47" s="14"/>
      <c r="T47" s="14"/>
      <c r="U47" s="14"/>
      <c r="V47" s="14"/>
      <c r="W47" s="11"/>
      <c r="X47" s="128"/>
    </row>
    <row r="48" spans="1:24" s="1" customFormat="1" ht="98.25" customHeight="1" x14ac:dyDescent="0.25">
      <c r="A48" s="238"/>
      <c r="B48" s="221"/>
      <c r="C48" s="73" t="s">
        <v>530</v>
      </c>
      <c r="D48" s="15"/>
      <c r="E48" s="108"/>
      <c r="F48" s="4"/>
      <c r="G48" s="4"/>
      <c r="H48" s="4"/>
      <c r="I48" s="146"/>
      <c r="J48" s="14"/>
      <c r="K48" s="14"/>
      <c r="L48" s="14"/>
      <c r="M48" s="14"/>
      <c r="N48" s="14"/>
      <c r="O48" s="176"/>
      <c r="P48" s="14"/>
      <c r="Q48" s="14"/>
      <c r="R48" s="14"/>
      <c r="S48" s="14"/>
      <c r="T48" s="14"/>
      <c r="U48" s="14"/>
      <c r="V48" s="14"/>
      <c r="W48" s="11"/>
      <c r="X48" s="128"/>
    </row>
    <row r="49" spans="1:24" s="1" customFormat="1" x14ac:dyDescent="0.25">
      <c r="A49" s="238" t="s">
        <v>163</v>
      </c>
      <c r="B49" s="221" t="s">
        <v>164</v>
      </c>
      <c r="C49" s="2" t="s">
        <v>135</v>
      </c>
      <c r="D49" s="15">
        <f>'5 лист разносить'!E90</f>
        <v>0</v>
      </c>
      <c r="E49" s="108">
        <f>'5 лист разносить'!F90</f>
        <v>0</v>
      </c>
      <c r="F49" s="15">
        <f>'5 лист разносить'!G90</f>
        <v>0</v>
      </c>
      <c r="G49" s="15">
        <f>'5 лист разносить'!H90</f>
        <v>0</v>
      </c>
      <c r="H49" s="15">
        <f>'5 лист разносить'!I90</f>
        <v>50</v>
      </c>
      <c r="I49" s="15">
        <f>'5 лист разносить'!J90</f>
        <v>138</v>
      </c>
      <c r="J49" s="15">
        <f>'5 лист разносить'!K90</f>
        <v>0</v>
      </c>
      <c r="K49" s="15">
        <f>L49+M49+N49</f>
        <v>0</v>
      </c>
      <c r="L49" s="15">
        <f>'5 лист разносить'!L91</f>
        <v>0</v>
      </c>
      <c r="M49" s="15">
        <f>'5 лист разносить'!L92</f>
        <v>0</v>
      </c>
      <c r="N49" s="15">
        <f>'5 лист разносить'!L93</f>
        <v>0</v>
      </c>
      <c r="O49" s="177">
        <f>'5 лист разносить'!M90</f>
        <v>0</v>
      </c>
      <c r="P49" s="15"/>
      <c r="Q49" s="15"/>
      <c r="R49" s="15">
        <f>'5 лист разносить'!M93</f>
        <v>0</v>
      </c>
      <c r="S49" s="15">
        <f>'5 лист разносить'!N90</f>
        <v>1500</v>
      </c>
      <c r="T49" s="15"/>
      <c r="U49" s="15"/>
      <c r="V49" s="15">
        <v>1500</v>
      </c>
      <c r="W49" s="15">
        <f>'5 лист разносить'!O90</f>
        <v>0</v>
      </c>
      <c r="X49" s="15">
        <f>'5 лист разносить'!P90</f>
        <v>0</v>
      </c>
    </row>
    <row r="50" spans="1:24" s="1" customFormat="1" ht="24" customHeight="1" x14ac:dyDescent="0.25">
      <c r="A50" s="238"/>
      <c r="B50" s="221"/>
      <c r="C50" s="2" t="s">
        <v>136</v>
      </c>
      <c r="D50" s="15"/>
      <c r="E50" s="108"/>
      <c r="F50" s="4"/>
      <c r="G50" s="4"/>
      <c r="H50" s="4"/>
      <c r="I50" s="146"/>
      <c r="J50" s="14"/>
      <c r="K50" s="14"/>
      <c r="L50" s="14"/>
      <c r="M50" s="14"/>
      <c r="N50" s="14"/>
      <c r="O50" s="176"/>
      <c r="P50" s="14"/>
      <c r="Q50" s="14"/>
      <c r="R50" s="14"/>
      <c r="S50" s="14"/>
      <c r="T50" s="14"/>
      <c r="U50" s="14"/>
      <c r="V50" s="14"/>
      <c r="W50" s="11"/>
      <c r="X50" s="128"/>
    </row>
    <row r="51" spans="1:24" s="1" customFormat="1" ht="93.75" customHeight="1" x14ac:dyDescent="0.25">
      <c r="A51" s="238"/>
      <c r="B51" s="221"/>
      <c r="C51" s="2" t="s">
        <v>154</v>
      </c>
      <c r="D51" s="15"/>
      <c r="E51" s="108"/>
      <c r="F51" s="4"/>
      <c r="G51" s="4"/>
      <c r="H51" s="4"/>
      <c r="I51" s="146"/>
      <c r="J51" s="14"/>
      <c r="K51" s="14"/>
      <c r="L51" s="14"/>
      <c r="M51" s="14"/>
      <c r="N51" s="14"/>
      <c r="O51" s="176"/>
      <c r="P51" s="14"/>
      <c r="Q51" s="14"/>
      <c r="R51" s="14"/>
      <c r="S51" s="14"/>
      <c r="T51" s="14"/>
      <c r="U51" s="14"/>
      <c r="V51" s="14"/>
      <c r="W51" s="11"/>
      <c r="X51" s="128"/>
    </row>
    <row r="52" spans="1:24" s="1" customFormat="1" x14ac:dyDescent="0.25">
      <c r="A52" s="238" t="s">
        <v>165</v>
      </c>
      <c r="B52" s="221" t="s">
        <v>166</v>
      </c>
      <c r="C52" s="2" t="s">
        <v>135</v>
      </c>
      <c r="D52" s="15">
        <f>'5 лист разносить'!E97</f>
        <v>0</v>
      </c>
      <c r="E52" s="108">
        <f>'5 лист разносить'!F97</f>
        <v>0</v>
      </c>
      <c r="F52" s="15">
        <f>'5 лист разносить'!G97</f>
        <v>450</v>
      </c>
      <c r="G52" s="15">
        <f>'5 лист разносить'!H97</f>
        <v>450</v>
      </c>
      <c r="H52" s="15">
        <f>'5 лист разносить'!I97</f>
        <v>0</v>
      </c>
      <c r="I52" s="15">
        <f>'5 лист разносить'!J97</f>
        <v>0</v>
      </c>
      <c r="J52" s="15">
        <f>'5 лист разносить'!K97</f>
        <v>450</v>
      </c>
      <c r="K52" s="15">
        <f>L52+M52+N52</f>
        <v>0</v>
      </c>
      <c r="L52" s="15">
        <f>'5 лист разносить'!L98</f>
        <v>0</v>
      </c>
      <c r="M52" s="15">
        <f>'5 лист разносить'!L99</f>
        <v>0</v>
      </c>
      <c r="N52" s="15">
        <f>'5 лист разносить'!L100</f>
        <v>0</v>
      </c>
      <c r="O52" s="177">
        <f>'5 лист разносить'!M97</f>
        <v>0</v>
      </c>
      <c r="P52" s="15"/>
      <c r="Q52" s="15"/>
      <c r="R52" s="15"/>
      <c r="S52" s="15">
        <f>'5 лист разносить'!N97</f>
        <v>0</v>
      </c>
      <c r="T52" s="15"/>
      <c r="U52" s="15"/>
      <c r="V52" s="15"/>
      <c r="W52" s="15">
        <f>'5 лист разносить'!O97</f>
        <v>0</v>
      </c>
      <c r="X52" s="15">
        <f>'5 лист разносить'!P97</f>
        <v>0</v>
      </c>
    </row>
    <row r="53" spans="1:24" s="1" customFormat="1" ht="22.5" customHeight="1" x14ac:dyDescent="0.25">
      <c r="A53" s="238"/>
      <c r="B53" s="221"/>
      <c r="C53" s="2" t="s">
        <v>136</v>
      </c>
      <c r="D53" s="15"/>
      <c r="E53" s="108"/>
      <c r="F53" s="4"/>
      <c r="G53" s="4"/>
      <c r="H53" s="4"/>
      <c r="I53" s="146"/>
      <c r="J53" s="14"/>
      <c r="K53" s="14"/>
      <c r="L53" s="14"/>
      <c r="M53" s="14"/>
      <c r="N53" s="14"/>
      <c r="O53" s="176"/>
      <c r="P53" s="14"/>
      <c r="Q53" s="14"/>
      <c r="R53" s="14"/>
      <c r="S53" s="14"/>
      <c r="T53" s="14"/>
      <c r="U53" s="14"/>
      <c r="V53" s="14"/>
      <c r="W53" s="11"/>
      <c r="X53" s="128"/>
    </row>
    <row r="54" spans="1:24" s="1" customFormat="1" ht="99.75" customHeight="1" x14ac:dyDescent="0.25">
      <c r="A54" s="238"/>
      <c r="B54" s="221"/>
      <c r="C54" s="73" t="s">
        <v>530</v>
      </c>
      <c r="D54" s="15"/>
      <c r="E54" s="108"/>
      <c r="F54" s="4"/>
      <c r="G54" s="4"/>
      <c r="H54" s="4"/>
      <c r="I54" s="146"/>
      <c r="J54" s="14"/>
      <c r="K54" s="14"/>
      <c r="L54" s="14"/>
      <c r="M54" s="14"/>
      <c r="N54" s="14"/>
      <c r="O54" s="176"/>
      <c r="P54" s="14"/>
      <c r="Q54" s="14"/>
      <c r="R54" s="14"/>
      <c r="S54" s="14"/>
      <c r="T54" s="14"/>
      <c r="U54" s="14"/>
      <c r="V54" s="14"/>
      <c r="W54" s="11"/>
      <c r="X54" s="128"/>
    </row>
    <row r="55" spans="1:24" s="1" customFormat="1" ht="16.5" customHeight="1" x14ac:dyDescent="0.25">
      <c r="A55" s="238" t="s">
        <v>521</v>
      </c>
      <c r="B55" s="231" t="s">
        <v>522</v>
      </c>
      <c r="C55" s="136" t="s">
        <v>135</v>
      </c>
      <c r="D55" s="15"/>
      <c r="E55" s="108"/>
      <c r="F55" s="135"/>
      <c r="G55" s="135"/>
      <c r="H55" s="135"/>
      <c r="I55" s="146"/>
      <c r="J55" s="14"/>
      <c r="K55" s="14"/>
      <c r="L55" s="14"/>
      <c r="M55" s="14"/>
      <c r="N55" s="14"/>
      <c r="O55" s="179">
        <f>SUM(P55:R55)</f>
        <v>0</v>
      </c>
      <c r="P55" s="141">
        <f>'5 лист разносить'!M105</f>
        <v>0</v>
      </c>
      <c r="Q55" s="141">
        <f>'5 лист разносить'!M106</f>
        <v>0</v>
      </c>
      <c r="R55" s="141">
        <f>'5 лист разносить'!N106</f>
        <v>0</v>
      </c>
      <c r="S55" s="141">
        <f>'5 лист разносить'!O106</f>
        <v>1803.7</v>
      </c>
      <c r="T55" s="141"/>
      <c r="U55" s="141"/>
      <c r="V55" s="141"/>
      <c r="W55" s="141">
        <f>'5 лист разносить'!O104</f>
        <v>90185.2</v>
      </c>
      <c r="X55" s="141">
        <f>'5 лист разносить'!Q106</f>
        <v>0</v>
      </c>
    </row>
    <row r="56" spans="1:24" s="1" customFormat="1" ht="16.5" customHeight="1" x14ac:dyDescent="0.25">
      <c r="A56" s="238"/>
      <c r="B56" s="239"/>
      <c r="C56" s="136" t="s">
        <v>136</v>
      </c>
      <c r="D56" s="15"/>
      <c r="E56" s="108"/>
      <c r="F56" s="135"/>
      <c r="G56" s="135"/>
      <c r="H56" s="135"/>
      <c r="I56" s="146"/>
      <c r="J56" s="14"/>
      <c r="K56" s="14"/>
      <c r="L56" s="14"/>
      <c r="M56" s="14"/>
      <c r="N56" s="14"/>
      <c r="O56" s="176"/>
      <c r="P56" s="14"/>
      <c r="Q56" s="14"/>
      <c r="R56" s="14"/>
      <c r="S56" s="14"/>
      <c r="T56" s="14"/>
      <c r="U56" s="14"/>
      <c r="V56" s="14"/>
      <c r="W56" s="11"/>
      <c r="X56" s="128"/>
    </row>
    <row r="57" spans="1:24" s="1" customFormat="1" ht="110.25" customHeight="1" x14ac:dyDescent="0.25">
      <c r="A57" s="238"/>
      <c r="B57" s="232"/>
      <c r="C57" s="73" t="s">
        <v>530</v>
      </c>
      <c r="D57" s="15"/>
      <c r="E57" s="108"/>
      <c r="F57" s="135"/>
      <c r="G57" s="135"/>
      <c r="H57" s="135"/>
      <c r="I57" s="146"/>
      <c r="J57" s="14"/>
      <c r="K57" s="14"/>
      <c r="L57" s="14"/>
      <c r="M57" s="14"/>
      <c r="N57" s="14"/>
      <c r="O57" s="176"/>
      <c r="P57" s="14"/>
      <c r="Q57" s="14"/>
      <c r="R57" s="14"/>
      <c r="S57" s="14"/>
      <c r="T57" s="14"/>
      <c r="U57" s="14"/>
      <c r="V57" s="14"/>
      <c r="W57" s="11"/>
      <c r="X57" s="128"/>
    </row>
    <row r="58" spans="1:24" s="1" customFormat="1" ht="14.25" customHeight="1" x14ac:dyDescent="0.25">
      <c r="A58" s="237" t="s">
        <v>167</v>
      </c>
      <c r="B58" s="236" t="s">
        <v>168</v>
      </c>
      <c r="C58" s="2" t="s">
        <v>135</v>
      </c>
      <c r="D58" s="13">
        <f>'5 лист разносить'!E111</f>
        <v>0</v>
      </c>
      <c r="E58" s="110">
        <f>'5 лист разносить'!F111</f>
        <v>0</v>
      </c>
      <c r="F58" s="13">
        <f>'5 лист разносить'!G111</f>
        <v>0</v>
      </c>
      <c r="G58" s="13">
        <f>'5 лист разносить'!H111</f>
        <v>0</v>
      </c>
      <c r="H58" s="13">
        <f>'5 лист разносить'!I111</f>
        <v>0</v>
      </c>
      <c r="I58" s="13">
        <f>'5 лист разносить'!J111</f>
        <v>1155</v>
      </c>
      <c r="J58" s="13">
        <f>'5 лист разносить'!K111</f>
        <v>0</v>
      </c>
      <c r="K58" s="13">
        <f>L58+M58+N58</f>
        <v>0</v>
      </c>
      <c r="L58" s="13">
        <f t="shared" ref="L58:M58" si="6">SUM(L61+L70)</f>
        <v>0</v>
      </c>
      <c r="M58" s="13">
        <f t="shared" si="6"/>
        <v>0</v>
      </c>
      <c r="N58" s="13">
        <f>SUM(N61+N70)</f>
        <v>0</v>
      </c>
      <c r="O58" s="175">
        <f>O61+O70</f>
        <v>0</v>
      </c>
      <c r="P58" s="13">
        <f t="shared" ref="P58:R58" si="7">P61+P70</f>
        <v>0</v>
      </c>
      <c r="Q58" s="13">
        <f t="shared" si="7"/>
        <v>0</v>
      </c>
      <c r="R58" s="13">
        <f t="shared" si="7"/>
        <v>0</v>
      </c>
      <c r="S58" s="13">
        <f>'5 лист разносить'!N111</f>
        <v>5950</v>
      </c>
      <c r="T58" s="13">
        <f>T61+T70</f>
        <v>0</v>
      </c>
      <c r="U58" s="13">
        <f t="shared" ref="U58:V58" si="8">U61+U70</f>
        <v>0</v>
      </c>
      <c r="V58" s="13">
        <f t="shared" si="8"/>
        <v>5950</v>
      </c>
      <c r="W58" s="13">
        <f>'5 лист разносить'!O111</f>
        <v>0</v>
      </c>
      <c r="X58" s="13">
        <f>'5 лист разносить'!P111</f>
        <v>0</v>
      </c>
    </row>
    <row r="59" spans="1:24" s="1" customFormat="1" x14ac:dyDescent="0.25">
      <c r="A59" s="237"/>
      <c r="B59" s="236"/>
      <c r="C59" s="2" t="s">
        <v>136</v>
      </c>
      <c r="D59" s="10"/>
      <c r="E59" s="110"/>
      <c r="F59" s="10"/>
      <c r="G59" s="10"/>
      <c r="H59" s="10"/>
      <c r="I59" s="148"/>
      <c r="J59" s="14"/>
      <c r="K59" s="14"/>
      <c r="L59" s="14"/>
      <c r="M59" s="14"/>
      <c r="N59" s="14"/>
      <c r="O59" s="176"/>
      <c r="P59" s="14"/>
      <c r="Q59" s="14"/>
      <c r="R59" s="14"/>
      <c r="S59" s="14"/>
      <c r="T59" s="14"/>
      <c r="U59" s="14"/>
      <c r="V59" s="14"/>
      <c r="W59" s="11"/>
      <c r="X59" s="128"/>
    </row>
    <row r="60" spans="1:24" s="1" customFormat="1" x14ac:dyDescent="0.25">
      <c r="A60" s="237"/>
      <c r="B60" s="236"/>
      <c r="C60" s="2" t="s">
        <v>169</v>
      </c>
      <c r="D60" s="10"/>
      <c r="E60" s="110"/>
      <c r="F60" s="10"/>
      <c r="G60" s="10"/>
      <c r="H60" s="10"/>
      <c r="I60" s="148"/>
      <c r="J60" s="14"/>
      <c r="K60" s="14"/>
      <c r="L60" s="14"/>
      <c r="M60" s="14"/>
      <c r="N60" s="14"/>
      <c r="O60" s="176"/>
      <c r="P60" s="14"/>
      <c r="Q60" s="14"/>
      <c r="R60" s="14"/>
      <c r="S60" s="14"/>
      <c r="T60" s="14"/>
      <c r="U60" s="14"/>
      <c r="V60" s="14"/>
      <c r="W60" s="11"/>
      <c r="X60" s="128"/>
    </row>
    <row r="61" spans="1:24" s="1" customFormat="1" x14ac:dyDescent="0.25">
      <c r="A61" s="238" t="s">
        <v>170</v>
      </c>
      <c r="B61" s="221" t="s">
        <v>171</v>
      </c>
      <c r="C61" s="2" t="s">
        <v>135</v>
      </c>
      <c r="D61" s="15">
        <f>'5 лист разносить'!E119</f>
        <v>0</v>
      </c>
      <c r="E61" s="108">
        <f>'5 лист разносить'!F119</f>
        <v>0</v>
      </c>
      <c r="F61" s="15">
        <f>'5 лист разносить'!G119</f>
        <v>0</v>
      </c>
      <c r="G61" s="15">
        <f>'5 лист разносить'!H119</f>
        <v>0</v>
      </c>
      <c r="H61" s="15">
        <f>'5 лист разносить'!I119</f>
        <v>0</v>
      </c>
      <c r="I61" s="15">
        <f>'5 лист разносить'!J119</f>
        <v>1155</v>
      </c>
      <c r="J61" s="15">
        <f>'5 лист разносить'!K119</f>
        <v>0</v>
      </c>
      <c r="K61" s="15">
        <f>L61+M61+N61</f>
        <v>0</v>
      </c>
      <c r="L61" s="15">
        <f>'5 лист разносить'!L120</f>
        <v>0</v>
      </c>
      <c r="M61" s="15">
        <f>'5 лист разносить'!L121</f>
        <v>0</v>
      </c>
      <c r="N61" s="15">
        <f>'5 лист разносить'!L122</f>
        <v>0</v>
      </c>
      <c r="O61" s="177">
        <f>O64+O67</f>
        <v>0</v>
      </c>
      <c r="P61" s="15">
        <f t="shared" ref="P61:X61" si="9">P64+P67</f>
        <v>0</v>
      </c>
      <c r="Q61" s="15">
        <f t="shared" si="9"/>
        <v>0</v>
      </c>
      <c r="R61" s="15">
        <f t="shared" si="9"/>
        <v>0</v>
      </c>
      <c r="S61" s="15">
        <f>SUM(T61:V61)</f>
        <v>5950</v>
      </c>
      <c r="T61" s="15"/>
      <c r="U61" s="15"/>
      <c r="V61" s="15">
        <v>5950</v>
      </c>
      <c r="W61" s="15">
        <f t="shared" si="9"/>
        <v>0</v>
      </c>
      <c r="X61" s="15">
        <f t="shared" si="9"/>
        <v>0</v>
      </c>
    </row>
    <row r="62" spans="1:24" s="1" customFormat="1" ht="22.5" customHeight="1" x14ac:dyDescent="0.25">
      <c r="A62" s="238"/>
      <c r="B62" s="221"/>
      <c r="C62" s="2" t="s">
        <v>136</v>
      </c>
      <c r="D62" s="4"/>
      <c r="E62" s="108"/>
      <c r="F62" s="4"/>
      <c r="G62" s="4"/>
      <c r="H62" s="4"/>
      <c r="I62" s="146"/>
      <c r="J62" s="14"/>
      <c r="K62" s="14"/>
      <c r="L62" s="14"/>
      <c r="M62" s="14"/>
      <c r="N62" s="14"/>
      <c r="O62" s="176"/>
      <c r="P62" s="14"/>
      <c r="Q62" s="14"/>
      <c r="R62" s="14"/>
      <c r="S62" s="14"/>
      <c r="T62" s="14"/>
      <c r="U62" s="14"/>
      <c r="V62" s="14"/>
      <c r="W62" s="11"/>
      <c r="X62" s="128"/>
    </row>
    <row r="63" spans="1:24" s="1" customFormat="1" ht="93" customHeight="1" x14ac:dyDescent="0.25">
      <c r="A63" s="238"/>
      <c r="B63" s="221"/>
      <c r="C63" s="2" t="s">
        <v>137</v>
      </c>
      <c r="D63" s="4"/>
      <c r="E63" s="108"/>
      <c r="F63" s="4"/>
      <c r="G63" s="4"/>
      <c r="H63" s="4"/>
      <c r="I63" s="146"/>
      <c r="J63" s="14"/>
      <c r="K63" s="14"/>
      <c r="L63" s="14"/>
      <c r="M63" s="14"/>
      <c r="N63" s="14"/>
      <c r="O63" s="176"/>
      <c r="P63" s="14"/>
      <c r="Q63" s="14"/>
      <c r="R63" s="14"/>
      <c r="S63" s="14"/>
      <c r="T63" s="14"/>
      <c r="U63" s="14"/>
      <c r="V63" s="14"/>
      <c r="W63" s="11"/>
      <c r="X63" s="128"/>
    </row>
    <row r="64" spans="1:24" s="1" customFormat="1" x14ac:dyDescent="0.25">
      <c r="A64" s="238" t="s">
        <v>172</v>
      </c>
      <c r="B64" s="221" t="s">
        <v>542</v>
      </c>
      <c r="C64" s="2" t="s">
        <v>135</v>
      </c>
      <c r="D64" s="15">
        <f>'5 лист разносить'!E126</f>
        <v>0</v>
      </c>
      <c r="E64" s="108">
        <f>'5 лист разносить'!F126</f>
        <v>0</v>
      </c>
      <c r="F64" s="15">
        <f>'5 лист разносить'!G126</f>
        <v>0</v>
      </c>
      <c r="G64" s="15">
        <f>'5 лист разносить'!H126</f>
        <v>0</v>
      </c>
      <c r="H64" s="15">
        <f>'5 лист разносить'!I126</f>
        <v>0</v>
      </c>
      <c r="I64" s="15">
        <f>'5 лист разносить'!J126</f>
        <v>957</v>
      </c>
      <c r="J64" s="15">
        <f>'5 лист разносить'!K126</f>
        <v>0</v>
      </c>
      <c r="K64" s="15">
        <f>L64+M64+N64</f>
        <v>0</v>
      </c>
      <c r="L64" s="15">
        <f>'5 лист разносить'!L127</f>
        <v>0</v>
      </c>
      <c r="M64" s="15">
        <f>'5 лист разносить'!L128</f>
        <v>0</v>
      </c>
      <c r="N64" s="15">
        <f>'5 лист разносить'!L129</f>
        <v>0</v>
      </c>
      <c r="O64" s="177">
        <f>SUM(P64:R64)</f>
        <v>0</v>
      </c>
      <c r="P64" s="15"/>
      <c r="Q64" s="15"/>
      <c r="R64" s="15">
        <f>'5 лист разносить'!M129</f>
        <v>0</v>
      </c>
      <c r="S64" s="15"/>
      <c r="T64" s="15"/>
      <c r="U64" s="15"/>
      <c r="V64" s="15"/>
      <c r="W64" s="15">
        <f>'5 лист разносить'!O126</f>
        <v>0</v>
      </c>
      <c r="X64" s="15">
        <f>'5 лист разносить'!P126</f>
        <v>0</v>
      </c>
    </row>
    <row r="65" spans="1:24" s="1" customFormat="1" ht="20.25" customHeight="1" x14ac:dyDescent="0.25">
      <c r="A65" s="238"/>
      <c r="B65" s="221"/>
      <c r="C65" s="2" t="s">
        <v>136</v>
      </c>
      <c r="D65" s="4"/>
      <c r="E65" s="108"/>
      <c r="F65" s="4"/>
      <c r="G65" s="4"/>
      <c r="H65" s="4"/>
      <c r="I65" s="146"/>
      <c r="J65" s="14"/>
      <c r="K65" s="14"/>
      <c r="L65" s="14"/>
      <c r="M65" s="14"/>
      <c r="N65" s="14"/>
      <c r="O65" s="176"/>
      <c r="P65" s="14"/>
      <c r="Q65" s="14"/>
      <c r="R65" s="14"/>
      <c r="S65" s="14"/>
      <c r="T65" s="14"/>
      <c r="U65" s="14"/>
      <c r="V65" s="14"/>
      <c r="W65" s="11"/>
      <c r="X65" s="128"/>
    </row>
    <row r="66" spans="1:24" s="1" customFormat="1" ht="91.5" customHeight="1" x14ac:dyDescent="0.25">
      <c r="A66" s="238"/>
      <c r="B66" s="221"/>
      <c r="C66" s="73" t="s">
        <v>137</v>
      </c>
      <c r="D66" s="4"/>
      <c r="E66" s="108"/>
      <c r="F66" s="4"/>
      <c r="G66" s="4"/>
      <c r="H66" s="4"/>
      <c r="I66" s="146"/>
      <c r="J66" s="14"/>
      <c r="K66" s="14"/>
      <c r="L66" s="14"/>
      <c r="M66" s="14"/>
      <c r="N66" s="14"/>
      <c r="O66" s="176"/>
      <c r="P66" s="14"/>
      <c r="Q66" s="14"/>
      <c r="R66" s="14"/>
      <c r="S66" s="14"/>
      <c r="T66" s="14"/>
      <c r="U66" s="14"/>
      <c r="V66" s="14"/>
      <c r="W66" s="11"/>
      <c r="X66" s="128"/>
    </row>
    <row r="67" spans="1:24" s="1" customFormat="1" x14ac:dyDescent="0.25">
      <c r="A67" s="238" t="s">
        <v>173</v>
      </c>
      <c r="B67" s="221" t="s">
        <v>174</v>
      </c>
      <c r="C67" s="2" t="s">
        <v>135</v>
      </c>
      <c r="D67" s="15">
        <f>'5 лист разносить'!E133</f>
        <v>0</v>
      </c>
      <c r="E67" s="108">
        <f>'5 лист разносить'!F133</f>
        <v>0</v>
      </c>
      <c r="F67" s="15">
        <f>'5 лист разносить'!G133</f>
        <v>0</v>
      </c>
      <c r="G67" s="15">
        <f>'5 лист разносить'!H133</f>
        <v>0</v>
      </c>
      <c r="H67" s="15">
        <f>'5 лист разносить'!I133</f>
        <v>0</v>
      </c>
      <c r="I67" s="15">
        <f>'5 лист разносить'!J133</f>
        <v>198</v>
      </c>
      <c r="J67" s="15">
        <f>'5 лист разносить'!K133</f>
        <v>0</v>
      </c>
      <c r="K67" s="15">
        <f>L67+M67+N67</f>
        <v>0</v>
      </c>
      <c r="L67" s="15">
        <f>'5 лист разносить'!L134</f>
        <v>0</v>
      </c>
      <c r="M67" s="15">
        <f>'5 лист разносить'!L135</f>
        <v>0</v>
      </c>
      <c r="N67" s="15">
        <f>'5 лист разносить'!L136</f>
        <v>0</v>
      </c>
      <c r="O67" s="177">
        <f>'5 лист разносить'!M133</f>
        <v>0</v>
      </c>
      <c r="P67" s="15"/>
      <c r="Q67" s="15"/>
      <c r="R67" s="15">
        <v>0</v>
      </c>
      <c r="S67" s="15">
        <f>'5 лист разносить'!N133</f>
        <v>0</v>
      </c>
      <c r="T67" s="15"/>
      <c r="U67" s="15"/>
      <c r="V67" s="15"/>
      <c r="W67" s="15">
        <f>'5 лист разносить'!O133</f>
        <v>0</v>
      </c>
      <c r="X67" s="15">
        <f>'5 лист разносить'!P133</f>
        <v>0</v>
      </c>
    </row>
    <row r="68" spans="1:24" s="1" customFormat="1" ht="19.5" customHeight="1" x14ac:dyDescent="0.25">
      <c r="A68" s="238"/>
      <c r="B68" s="221"/>
      <c r="C68" s="2" t="s">
        <v>136</v>
      </c>
      <c r="D68" s="4"/>
      <c r="E68" s="108"/>
      <c r="F68" s="4"/>
      <c r="G68" s="4"/>
      <c r="H68" s="4"/>
      <c r="I68" s="146"/>
      <c r="J68" s="14"/>
      <c r="K68" s="14"/>
      <c r="L68" s="14"/>
      <c r="M68" s="14"/>
      <c r="N68" s="14"/>
      <c r="O68" s="176"/>
      <c r="P68" s="14"/>
      <c r="Q68" s="14"/>
      <c r="R68" s="14"/>
      <c r="S68" s="14"/>
      <c r="T68" s="14"/>
      <c r="U68" s="14"/>
      <c r="V68" s="14"/>
      <c r="W68" s="11"/>
      <c r="X68" s="128"/>
    </row>
    <row r="69" spans="1:24" s="1" customFormat="1" ht="89.25" customHeight="1" x14ac:dyDescent="0.25">
      <c r="A69" s="238"/>
      <c r="B69" s="221"/>
      <c r="C69" s="73" t="s">
        <v>137</v>
      </c>
      <c r="D69" s="4"/>
      <c r="E69" s="108"/>
      <c r="F69" s="4"/>
      <c r="G69" s="4"/>
      <c r="H69" s="4"/>
      <c r="I69" s="146"/>
      <c r="J69" s="14"/>
      <c r="K69" s="14"/>
      <c r="L69" s="14"/>
      <c r="M69" s="14"/>
      <c r="N69" s="14"/>
      <c r="O69" s="176"/>
      <c r="P69" s="14"/>
      <c r="Q69" s="14"/>
      <c r="R69" s="14"/>
      <c r="S69" s="14"/>
      <c r="T69" s="14"/>
      <c r="U69" s="14"/>
      <c r="V69" s="14"/>
      <c r="W69" s="11"/>
      <c r="X69" s="128"/>
    </row>
    <row r="70" spans="1:24" s="1" customFormat="1" x14ac:dyDescent="0.25">
      <c r="A70" s="238" t="s">
        <v>175</v>
      </c>
      <c r="B70" s="221" t="s">
        <v>176</v>
      </c>
      <c r="C70" s="2" t="s">
        <v>135</v>
      </c>
      <c r="D70" s="15">
        <f>'5 лист разносить'!E140</f>
        <v>0</v>
      </c>
      <c r="E70" s="108">
        <f>'5 лист разносить'!F140</f>
        <v>0</v>
      </c>
      <c r="F70" s="15">
        <f>'5 лист разносить'!G140</f>
        <v>0</v>
      </c>
      <c r="G70" s="15">
        <f>'5 лист разносить'!H140</f>
        <v>0</v>
      </c>
      <c r="H70" s="15">
        <f>'5 лист разносить'!I140</f>
        <v>0</v>
      </c>
      <c r="I70" s="15">
        <f>'5 лист разносить'!J140</f>
        <v>0</v>
      </c>
      <c r="J70" s="15">
        <f>'5 лист разносить'!K140</f>
        <v>0</v>
      </c>
      <c r="K70" s="15">
        <f>L70+M70+N70</f>
        <v>0</v>
      </c>
      <c r="L70" s="15">
        <f>'5 лист разносить'!L141</f>
        <v>0</v>
      </c>
      <c r="M70" s="15">
        <f>'5 лист разносить'!L142</f>
        <v>0</v>
      </c>
      <c r="N70" s="15">
        <f>'5 лист разносить'!L143</f>
        <v>0</v>
      </c>
      <c r="O70" s="177">
        <f>'5 лист разносить'!M140</f>
        <v>0</v>
      </c>
      <c r="P70" s="15"/>
      <c r="Q70" s="15"/>
      <c r="R70" s="15"/>
      <c r="S70" s="15">
        <f>'5 лист разносить'!N140</f>
        <v>0</v>
      </c>
      <c r="T70" s="15"/>
      <c r="U70" s="15"/>
      <c r="V70" s="15"/>
      <c r="W70" s="15">
        <f>'5 лист разносить'!O140</f>
        <v>0</v>
      </c>
      <c r="X70" s="15">
        <f>'5 лист разносить'!P140</f>
        <v>0</v>
      </c>
    </row>
    <row r="71" spans="1:24" s="1" customFormat="1" ht="17.25" customHeight="1" x14ac:dyDescent="0.25">
      <c r="A71" s="238"/>
      <c r="B71" s="221"/>
      <c r="C71" s="2" t="s">
        <v>136</v>
      </c>
      <c r="D71" s="4"/>
      <c r="E71" s="108"/>
      <c r="F71" s="4"/>
      <c r="G71" s="4"/>
      <c r="H71" s="4"/>
      <c r="I71" s="146"/>
      <c r="J71" s="14"/>
      <c r="K71" s="14"/>
      <c r="L71" s="14"/>
      <c r="M71" s="14"/>
      <c r="N71" s="14"/>
      <c r="O71" s="176"/>
      <c r="P71" s="14"/>
      <c r="Q71" s="14"/>
      <c r="R71" s="14"/>
      <c r="S71" s="14"/>
      <c r="T71" s="14"/>
      <c r="U71" s="14"/>
      <c r="V71" s="14"/>
      <c r="W71" s="11"/>
      <c r="X71" s="128"/>
    </row>
    <row r="72" spans="1:24" s="1" customFormat="1" ht="96" customHeight="1" x14ac:dyDescent="0.25">
      <c r="A72" s="238"/>
      <c r="B72" s="221"/>
      <c r="C72" s="2" t="s">
        <v>137</v>
      </c>
      <c r="D72" s="4"/>
      <c r="E72" s="108"/>
      <c r="F72" s="4"/>
      <c r="G72" s="4"/>
      <c r="H72" s="4"/>
      <c r="I72" s="146"/>
      <c r="J72" s="14"/>
      <c r="K72" s="14"/>
      <c r="L72" s="14"/>
      <c r="M72" s="14"/>
      <c r="N72" s="14"/>
      <c r="O72" s="176"/>
      <c r="P72" s="14"/>
      <c r="Q72" s="14"/>
      <c r="R72" s="14"/>
      <c r="S72" s="14"/>
      <c r="T72" s="14"/>
      <c r="U72" s="14"/>
      <c r="V72" s="14"/>
      <c r="W72" s="11"/>
      <c r="X72" s="128"/>
    </row>
    <row r="73" spans="1:24" s="1" customFormat="1" x14ac:dyDescent="0.25">
      <c r="A73" s="237" t="s">
        <v>177</v>
      </c>
      <c r="B73" s="236" t="s">
        <v>178</v>
      </c>
      <c r="C73" s="2" t="s">
        <v>135</v>
      </c>
      <c r="D73" s="9">
        <f>D76+D79+D84+D88</f>
        <v>1252.03</v>
      </c>
      <c r="E73" s="110">
        <f t="shared" ref="E73:X73" si="10">E76+E79+E84+E88</f>
        <v>325.77999999999997</v>
      </c>
      <c r="F73" s="9">
        <f t="shared" si="10"/>
        <v>185.3</v>
      </c>
      <c r="G73" s="9">
        <f t="shared" si="10"/>
        <v>664.69399999999996</v>
      </c>
      <c r="H73" s="9">
        <v>581.29999999999995</v>
      </c>
      <c r="I73" s="9">
        <f t="shared" si="10"/>
        <v>0</v>
      </c>
      <c r="J73" s="9">
        <f t="shared" si="10"/>
        <v>479.25</v>
      </c>
      <c r="K73" s="9">
        <f t="shared" si="10"/>
        <v>500</v>
      </c>
      <c r="L73" s="9">
        <f t="shared" si="10"/>
        <v>0</v>
      </c>
      <c r="M73" s="9">
        <f t="shared" si="10"/>
        <v>0</v>
      </c>
      <c r="N73" s="9">
        <f t="shared" si="10"/>
        <v>500</v>
      </c>
      <c r="O73" s="172">
        <f t="shared" si="10"/>
        <v>541.54999999999995</v>
      </c>
      <c r="P73" s="9">
        <f t="shared" si="10"/>
        <v>0</v>
      </c>
      <c r="Q73" s="9">
        <f t="shared" si="10"/>
        <v>0</v>
      </c>
      <c r="R73" s="9">
        <f t="shared" si="10"/>
        <v>541.54999999999995</v>
      </c>
      <c r="S73" s="9">
        <f>S76+S79+S84+S88</f>
        <v>600</v>
      </c>
      <c r="T73" s="9">
        <f t="shared" ref="T73:V73" si="11">T76+T79+T84+T88</f>
        <v>0</v>
      </c>
      <c r="U73" s="9">
        <f t="shared" si="11"/>
        <v>0</v>
      </c>
      <c r="V73" s="9">
        <f t="shared" si="11"/>
        <v>600</v>
      </c>
      <c r="W73" s="9">
        <f t="shared" si="10"/>
        <v>600</v>
      </c>
      <c r="X73" s="9">
        <f t="shared" si="10"/>
        <v>600</v>
      </c>
    </row>
    <row r="74" spans="1:24" s="1" customFormat="1" x14ac:dyDescent="0.25">
      <c r="A74" s="237"/>
      <c r="B74" s="236"/>
      <c r="C74" s="2" t="s">
        <v>136</v>
      </c>
      <c r="D74" s="10"/>
      <c r="E74" s="110"/>
      <c r="F74" s="10"/>
      <c r="G74" s="10"/>
      <c r="H74" s="10"/>
      <c r="I74" s="148"/>
      <c r="J74" s="14"/>
      <c r="K74" s="14"/>
      <c r="L74" s="14"/>
      <c r="M74" s="14"/>
      <c r="N74" s="14"/>
      <c r="O74" s="176"/>
      <c r="P74" s="14"/>
      <c r="Q74" s="14"/>
      <c r="R74" s="14"/>
      <c r="S74" s="14"/>
      <c r="T74" s="14"/>
      <c r="U74" s="14"/>
      <c r="V74" s="14"/>
      <c r="W74" s="11"/>
      <c r="X74" s="128"/>
    </row>
    <row r="75" spans="1:24" s="1" customFormat="1" ht="23.25" customHeight="1" x14ac:dyDescent="0.25">
      <c r="A75" s="237"/>
      <c r="B75" s="236"/>
      <c r="C75" s="2" t="s">
        <v>169</v>
      </c>
      <c r="D75" s="10"/>
      <c r="E75" s="110"/>
      <c r="F75" s="10"/>
      <c r="G75" s="10"/>
      <c r="H75" s="10"/>
      <c r="I75" s="148"/>
      <c r="J75" s="14"/>
      <c r="K75" s="14"/>
      <c r="L75" s="14"/>
      <c r="M75" s="14"/>
      <c r="N75" s="14"/>
      <c r="O75" s="176"/>
      <c r="P75" s="14"/>
      <c r="Q75" s="14"/>
      <c r="R75" s="14"/>
      <c r="S75" s="14"/>
      <c r="T75" s="14"/>
      <c r="U75" s="14"/>
      <c r="V75" s="14"/>
      <c r="W75" s="11"/>
      <c r="X75" s="128"/>
    </row>
    <row r="76" spans="1:24" s="1" customFormat="1" x14ac:dyDescent="0.25">
      <c r="A76" s="238" t="s">
        <v>179</v>
      </c>
      <c r="B76" s="221" t="s">
        <v>180</v>
      </c>
      <c r="C76" s="2" t="s">
        <v>135</v>
      </c>
      <c r="D76" s="15">
        <f>'5 лист разносить'!E155</f>
        <v>570</v>
      </c>
      <c r="E76" s="108">
        <f>'5 лист разносить'!F155</f>
        <v>0</v>
      </c>
      <c r="F76" s="15">
        <f>'5 лист разносить'!G155</f>
        <v>0</v>
      </c>
      <c r="G76" s="15">
        <f>'5 лист разносить'!H155</f>
        <v>0</v>
      </c>
      <c r="H76" s="15">
        <f>'5 лист разносить'!I155</f>
        <v>0</v>
      </c>
      <c r="I76" s="15">
        <f>'5 лист разносить'!J155</f>
        <v>0</v>
      </c>
      <c r="J76" s="15">
        <f>'5 лист разносить'!K155</f>
        <v>0</v>
      </c>
      <c r="K76" s="15">
        <f>L76+M76+N76</f>
        <v>0</v>
      </c>
      <c r="L76" s="15"/>
      <c r="M76" s="15"/>
      <c r="N76" s="15"/>
      <c r="O76" s="177">
        <f>'5 лист разносить'!M155</f>
        <v>0</v>
      </c>
      <c r="P76" s="15"/>
      <c r="Q76" s="15"/>
      <c r="R76" s="15"/>
      <c r="S76" s="15">
        <f>'5 лист разносить'!N155</f>
        <v>0</v>
      </c>
      <c r="T76" s="15"/>
      <c r="U76" s="15"/>
      <c r="V76" s="15"/>
      <c r="W76" s="15">
        <f>'5 лист разносить'!O155</f>
        <v>0</v>
      </c>
      <c r="X76" s="15">
        <f>'5 лист разносить'!P155</f>
        <v>0</v>
      </c>
    </row>
    <row r="77" spans="1:24" s="1" customFormat="1" x14ac:dyDescent="0.25">
      <c r="A77" s="238"/>
      <c r="B77" s="221"/>
      <c r="C77" s="2" t="s">
        <v>136</v>
      </c>
      <c r="D77" s="4"/>
      <c r="E77" s="108"/>
      <c r="F77" s="4"/>
      <c r="G77" s="4"/>
      <c r="H77" s="4"/>
      <c r="I77" s="146"/>
      <c r="J77" s="14"/>
      <c r="K77" s="14"/>
      <c r="L77" s="14"/>
      <c r="M77" s="14"/>
      <c r="N77" s="14"/>
      <c r="O77" s="176"/>
      <c r="P77" s="14"/>
      <c r="Q77" s="14"/>
      <c r="R77" s="14"/>
      <c r="S77" s="14"/>
      <c r="T77" s="14"/>
      <c r="U77" s="14"/>
      <c r="V77" s="14"/>
      <c r="W77" s="11"/>
      <c r="X77" s="128"/>
    </row>
    <row r="78" spans="1:24" s="1" customFormat="1" ht="99.75" customHeight="1" x14ac:dyDescent="0.25">
      <c r="A78" s="238"/>
      <c r="B78" s="221"/>
      <c r="C78" s="73" t="s">
        <v>530</v>
      </c>
      <c r="D78" s="4"/>
      <c r="E78" s="108"/>
      <c r="F78" s="4"/>
      <c r="G78" s="4"/>
      <c r="H78" s="4"/>
      <c r="I78" s="146"/>
      <c r="J78" s="14"/>
      <c r="K78" s="14"/>
      <c r="L78" s="14"/>
      <c r="M78" s="14"/>
      <c r="N78" s="14"/>
      <c r="O78" s="176"/>
      <c r="P78" s="14"/>
      <c r="Q78" s="14"/>
      <c r="R78" s="14"/>
      <c r="S78" s="14"/>
      <c r="T78" s="14"/>
      <c r="U78" s="14"/>
      <c r="V78" s="14"/>
      <c r="W78" s="11"/>
      <c r="X78" s="128"/>
    </row>
    <row r="79" spans="1:24" s="1" customFormat="1" x14ac:dyDescent="0.25">
      <c r="A79" s="238" t="s">
        <v>181</v>
      </c>
      <c r="B79" s="221" t="s">
        <v>182</v>
      </c>
      <c r="C79" s="2" t="s">
        <v>135</v>
      </c>
      <c r="D79" s="15">
        <f>'5 лист разносить'!E162</f>
        <v>192.53</v>
      </c>
      <c r="E79" s="108">
        <f>'5 лист разносить'!F162</f>
        <v>62.64</v>
      </c>
      <c r="F79" s="15">
        <f>'5 лист разносить'!G162</f>
        <v>0</v>
      </c>
      <c r="G79" s="15">
        <f>'5 лист разносить'!H162</f>
        <v>118.288</v>
      </c>
      <c r="H79" s="15">
        <f>'5 лист разносить'!I162</f>
        <v>0</v>
      </c>
      <c r="I79" s="15">
        <f>'5 лист разносить'!J162</f>
        <v>0</v>
      </c>
      <c r="J79" s="15">
        <f>'5 лист разносить'!K162</f>
        <v>141.85</v>
      </c>
      <c r="K79" s="15">
        <f>L79+M79+N79</f>
        <v>0</v>
      </c>
      <c r="L79" s="15">
        <f>'5 лист разносить'!L163</f>
        <v>0</v>
      </c>
      <c r="M79" s="15">
        <f>'5 лист разносить'!L164</f>
        <v>0</v>
      </c>
      <c r="N79" s="15">
        <f>'5 лист разносить'!L165</f>
        <v>0</v>
      </c>
      <c r="O79" s="177">
        <f>'5 лист разносить'!M162</f>
        <v>0</v>
      </c>
      <c r="P79" s="15"/>
      <c r="Q79" s="15"/>
      <c r="R79" s="15"/>
      <c r="S79" s="15">
        <f>'5 лист разносить'!N162</f>
        <v>0</v>
      </c>
      <c r="T79" s="15"/>
      <c r="U79" s="15"/>
      <c r="V79" s="15"/>
      <c r="W79" s="15">
        <f>'5 лист разносить'!O162</f>
        <v>0</v>
      </c>
      <c r="X79" s="15">
        <f>'5 лист разносить'!P162</f>
        <v>0</v>
      </c>
    </row>
    <row r="80" spans="1:24" s="1" customFormat="1" ht="27" customHeight="1" x14ac:dyDescent="0.25">
      <c r="A80" s="238"/>
      <c r="B80" s="221"/>
      <c r="C80" s="2" t="s">
        <v>136</v>
      </c>
      <c r="D80" s="4"/>
      <c r="E80" s="108"/>
      <c r="F80" s="4"/>
      <c r="G80" s="4"/>
      <c r="H80" s="4"/>
      <c r="I80" s="146"/>
      <c r="J80" s="14"/>
      <c r="K80" s="14"/>
      <c r="L80" s="14"/>
      <c r="M80" s="14"/>
      <c r="N80" s="14"/>
      <c r="O80" s="176"/>
      <c r="P80" s="14"/>
      <c r="Q80" s="14"/>
      <c r="R80" s="14"/>
      <c r="S80" s="14"/>
      <c r="T80" s="14"/>
      <c r="U80" s="14"/>
      <c r="V80" s="14"/>
      <c r="W80" s="11"/>
      <c r="X80" s="128"/>
    </row>
    <row r="81" spans="1:24" s="1" customFormat="1" ht="94.5" customHeight="1" x14ac:dyDescent="0.25">
      <c r="A81" s="238"/>
      <c r="B81" s="221"/>
      <c r="C81" s="73" t="s">
        <v>530</v>
      </c>
      <c r="D81" s="4"/>
      <c r="E81" s="108"/>
      <c r="F81" s="4"/>
      <c r="G81" s="4"/>
      <c r="H81" s="4"/>
      <c r="I81" s="146"/>
      <c r="J81" s="14"/>
      <c r="K81" s="14"/>
      <c r="L81" s="14"/>
      <c r="M81" s="14"/>
      <c r="N81" s="14"/>
      <c r="O81" s="176"/>
      <c r="P81" s="14"/>
      <c r="Q81" s="14"/>
      <c r="R81" s="14"/>
      <c r="S81" s="14"/>
      <c r="T81" s="14"/>
      <c r="U81" s="14"/>
      <c r="V81" s="14"/>
      <c r="W81" s="11"/>
      <c r="X81" s="128"/>
    </row>
    <row r="82" spans="1:24" s="1" customFormat="1" ht="63.75" x14ac:dyDescent="0.25">
      <c r="A82" s="238"/>
      <c r="B82" s="221"/>
      <c r="C82" s="2" t="s">
        <v>139</v>
      </c>
      <c r="D82" s="4"/>
      <c r="E82" s="108"/>
      <c r="F82" s="4"/>
      <c r="G82" s="4"/>
      <c r="H82" s="4"/>
      <c r="I82" s="146"/>
      <c r="J82" s="14"/>
      <c r="K82" s="14"/>
      <c r="L82" s="14"/>
      <c r="M82" s="14"/>
      <c r="N82" s="14"/>
      <c r="O82" s="176"/>
      <c r="P82" s="14"/>
      <c r="Q82" s="14"/>
      <c r="R82" s="14"/>
      <c r="S82" s="14"/>
      <c r="T82" s="14"/>
      <c r="U82" s="14"/>
      <c r="V82" s="14"/>
      <c r="W82" s="11"/>
      <c r="X82" s="128"/>
    </row>
    <row r="83" spans="1:24" s="1" customFormat="1" ht="25.5" x14ac:dyDescent="0.25">
      <c r="A83" s="238"/>
      <c r="B83" s="221"/>
      <c r="C83" s="2" t="s">
        <v>515</v>
      </c>
      <c r="D83" s="4"/>
      <c r="E83" s="108"/>
      <c r="F83" s="4"/>
      <c r="G83" s="4"/>
      <c r="H83" s="4"/>
      <c r="I83" s="146"/>
      <c r="J83" s="14"/>
      <c r="K83" s="14"/>
      <c r="L83" s="14"/>
      <c r="M83" s="14"/>
      <c r="N83" s="14"/>
      <c r="O83" s="176"/>
      <c r="P83" s="14"/>
      <c r="Q83" s="14"/>
      <c r="R83" s="14"/>
      <c r="S83" s="14"/>
      <c r="T83" s="14"/>
      <c r="U83" s="14"/>
      <c r="V83" s="14"/>
      <c r="W83" s="11"/>
      <c r="X83" s="128"/>
    </row>
    <row r="84" spans="1:24" s="1" customFormat="1" x14ac:dyDescent="0.25">
      <c r="A84" s="238" t="s">
        <v>183</v>
      </c>
      <c r="B84" s="221" t="s">
        <v>184</v>
      </c>
      <c r="C84" s="2" t="s">
        <v>135</v>
      </c>
      <c r="D84" s="15">
        <f>'5 лист разносить'!E169</f>
        <v>489.5</v>
      </c>
      <c r="E84" s="108">
        <f>'5 лист разносить'!F169</f>
        <v>249.99</v>
      </c>
      <c r="F84" s="15">
        <f>'5 лист разносить'!G169</f>
        <v>185.3</v>
      </c>
      <c r="G84" s="15">
        <f>'5 лист разносить'!H169</f>
        <v>546.40599999999995</v>
      </c>
      <c r="H84" s="15">
        <f>'5 лист разносить'!I169</f>
        <v>581.29999999999995</v>
      </c>
      <c r="I84" s="15">
        <f>'5 лист разносить'!J169</f>
        <v>0</v>
      </c>
      <c r="J84" s="15">
        <f>'5 лист разносить'!K169</f>
        <v>337.4</v>
      </c>
      <c r="K84" s="15">
        <f>L84+M84+N84</f>
        <v>500</v>
      </c>
      <c r="L84" s="15">
        <f>'5 лист разносить'!L170</f>
        <v>0</v>
      </c>
      <c r="M84" s="15">
        <f>'5 лист разносить'!L171</f>
        <v>0</v>
      </c>
      <c r="N84" s="15">
        <f>'5 лист разносить'!L172</f>
        <v>500</v>
      </c>
      <c r="O84" s="177">
        <f>SUM(P84:R84)</f>
        <v>541.54999999999995</v>
      </c>
      <c r="P84" s="15"/>
      <c r="Q84" s="15"/>
      <c r="R84" s="15">
        <f>'5 лист разносить'!M172</f>
        <v>541.54999999999995</v>
      </c>
      <c r="S84" s="15">
        <f>SUM(T84:V84)</f>
        <v>600</v>
      </c>
      <c r="T84" s="15"/>
      <c r="U84" s="15"/>
      <c r="V84" s="15">
        <v>600</v>
      </c>
      <c r="W84" s="15">
        <f>'5 лист разносить'!O169</f>
        <v>600</v>
      </c>
      <c r="X84" s="15">
        <f>'5 лист разносить'!P169</f>
        <v>600</v>
      </c>
    </row>
    <row r="85" spans="1:24" s="1" customFormat="1" ht="23.25" customHeight="1" x14ac:dyDescent="0.25">
      <c r="A85" s="238"/>
      <c r="B85" s="221"/>
      <c r="C85" s="2" t="s">
        <v>136</v>
      </c>
      <c r="D85" s="4"/>
      <c r="E85" s="108"/>
      <c r="F85" s="4"/>
      <c r="G85" s="4"/>
      <c r="H85" s="4"/>
      <c r="I85" s="146"/>
      <c r="J85" s="14"/>
      <c r="K85" s="14"/>
      <c r="L85" s="14"/>
      <c r="M85" s="14"/>
      <c r="N85" s="14"/>
      <c r="O85" s="176"/>
      <c r="P85" s="14"/>
      <c r="Q85" s="14"/>
      <c r="R85" s="14"/>
      <c r="S85" s="14"/>
      <c r="T85" s="14"/>
      <c r="U85" s="14"/>
      <c r="V85" s="14"/>
      <c r="W85" s="11"/>
      <c r="X85" s="128"/>
    </row>
    <row r="86" spans="1:24" s="1" customFormat="1" ht="92.25" customHeight="1" x14ac:dyDescent="0.25">
      <c r="A86" s="238"/>
      <c r="B86" s="221"/>
      <c r="C86" s="73" t="s">
        <v>530</v>
      </c>
      <c r="D86" s="4"/>
      <c r="E86" s="108"/>
      <c r="F86" s="4"/>
      <c r="G86" s="4"/>
      <c r="H86" s="4"/>
      <c r="I86" s="146"/>
      <c r="J86" s="14"/>
      <c r="K86" s="14"/>
      <c r="L86" s="14"/>
      <c r="M86" s="14"/>
      <c r="N86" s="14"/>
      <c r="O86" s="176"/>
      <c r="P86" s="14"/>
      <c r="Q86" s="14"/>
      <c r="R86" s="14"/>
      <c r="S86" s="14"/>
      <c r="T86" s="14"/>
      <c r="U86" s="14"/>
      <c r="V86" s="14"/>
      <c r="W86" s="11"/>
      <c r="X86" s="128"/>
    </row>
    <row r="87" spans="1:24" s="1" customFormat="1" ht="66.75" customHeight="1" x14ac:dyDescent="0.25">
      <c r="A87" s="238"/>
      <c r="B87" s="221"/>
      <c r="C87" s="2" t="s">
        <v>139</v>
      </c>
      <c r="D87" s="4"/>
      <c r="E87" s="108"/>
      <c r="F87" s="4"/>
      <c r="G87" s="4"/>
      <c r="H87" s="4"/>
      <c r="I87" s="146"/>
      <c r="J87" s="14"/>
      <c r="K87" s="14"/>
      <c r="L87" s="14"/>
      <c r="M87" s="14"/>
      <c r="N87" s="14"/>
      <c r="O87" s="176"/>
      <c r="P87" s="14"/>
      <c r="Q87" s="14"/>
      <c r="R87" s="14"/>
      <c r="S87" s="14"/>
      <c r="T87" s="14"/>
      <c r="U87" s="14"/>
      <c r="V87" s="14"/>
      <c r="W87" s="11"/>
      <c r="X87" s="128"/>
    </row>
    <row r="88" spans="1:24" s="1" customFormat="1" x14ac:dyDescent="0.25">
      <c r="A88" s="238" t="s">
        <v>185</v>
      </c>
      <c r="B88" s="221" t="s">
        <v>186</v>
      </c>
      <c r="C88" s="2" t="s">
        <v>135</v>
      </c>
      <c r="D88" s="15">
        <f>'5 лист разносить'!E176</f>
        <v>0</v>
      </c>
      <c r="E88" s="108">
        <f>'5 лист разносить'!F176</f>
        <v>13.15</v>
      </c>
      <c r="F88" s="15">
        <f>'5 лист разносить'!G176</f>
        <v>0</v>
      </c>
      <c r="G88" s="15">
        <f>'5 лист разносить'!H176</f>
        <v>0</v>
      </c>
      <c r="H88" s="15">
        <f>'5 лист разносить'!I176</f>
        <v>0</v>
      </c>
      <c r="I88" s="15">
        <f>'5 лист разносить'!J176</f>
        <v>0</v>
      </c>
      <c r="J88" s="15">
        <f>'5 лист разносить'!K176</f>
        <v>0</v>
      </c>
      <c r="K88" s="15">
        <f>L88+M88+N88</f>
        <v>0</v>
      </c>
      <c r="L88" s="15">
        <f>'5 лист разносить'!L177</f>
        <v>0</v>
      </c>
      <c r="M88" s="15">
        <f>'5 лист разносить'!L178</f>
        <v>0</v>
      </c>
      <c r="N88" s="15">
        <f>'5 лист разносить'!L179</f>
        <v>0</v>
      </c>
      <c r="O88" s="177">
        <f>'5 лист разносить'!M176</f>
        <v>0</v>
      </c>
      <c r="P88" s="15"/>
      <c r="Q88" s="15"/>
      <c r="R88" s="15"/>
      <c r="S88" s="15">
        <f>'5 лист разносить'!N176</f>
        <v>0</v>
      </c>
      <c r="T88" s="15"/>
      <c r="U88" s="15"/>
      <c r="V88" s="15"/>
      <c r="W88" s="15">
        <f>'5 лист разносить'!O176</f>
        <v>0</v>
      </c>
      <c r="X88" s="15">
        <f>'5 лист разносить'!P176</f>
        <v>0</v>
      </c>
    </row>
    <row r="89" spans="1:24" s="1" customFormat="1" ht="28.5" customHeight="1" x14ac:dyDescent="0.25">
      <c r="A89" s="238"/>
      <c r="B89" s="221"/>
      <c r="C89" s="2" t="s">
        <v>136</v>
      </c>
      <c r="D89" s="4"/>
      <c r="E89" s="108"/>
      <c r="F89" s="4"/>
      <c r="G89" s="4"/>
      <c r="H89" s="4"/>
      <c r="I89" s="146"/>
      <c r="J89" s="14"/>
      <c r="K89" s="14"/>
      <c r="L89" s="14"/>
      <c r="M89" s="14"/>
      <c r="N89" s="14"/>
      <c r="O89" s="176"/>
      <c r="P89" s="14"/>
      <c r="Q89" s="14"/>
      <c r="R89" s="14"/>
      <c r="S89" s="14"/>
      <c r="T89" s="14"/>
      <c r="U89" s="14"/>
      <c r="V89" s="14"/>
      <c r="W89" s="11"/>
      <c r="X89" s="128"/>
    </row>
    <row r="90" spans="1:24" s="1" customFormat="1" ht="62.25" customHeight="1" x14ac:dyDescent="0.25">
      <c r="A90" s="238"/>
      <c r="B90" s="221"/>
      <c r="C90" s="73" t="s">
        <v>530</v>
      </c>
      <c r="D90" s="4"/>
      <c r="E90" s="108"/>
      <c r="F90" s="4"/>
      <c r="G90" s="4"/>
      <c r="H90" s="4"/>
      <c r="I90" s="146"/>
      <c r="J90" s="14"/>
      <c r="K90" s="14"/>
      <c r="L90" s="14"/>
      <c r="M90" s="14"/>
      <c r="N90" s="14"/>
      <c r="O90" s="176"/>
      <c r="P90" s="14"/>
      <c r="Q90" s="14"/>
      <c r="R90" s="14"/>
      <c r="S90" s="14"/>
      <c r="T90" s="14"/>
      <c r="U90" s="14"/>
      <c r="V90" s="14"/>
      <c r="W90" s="11"/>
      <c r="X90" s="128"/>
    </row>
    <row r="91" spans="1:24" s="1" customFormat="1" x14ac:dyDescent="0.25">
      <c r="A91" s="240" t="s">
        <v>187</v>
      </c>
      <c r="B91" s="242" t="s">
        <v>188</v>
      </c>
      <c r="C91" s="2" t="s">
        <v>135</v>
      </c>
      <c r="D91" s="13">
        <f t="shared" ref="D91:I91" si="12">D96+D98+D102+D104+D108+D111</f>
        <v>0</v>
      </c>
      <c r="E91" s="110">
        <f t="shared" si="12"/>
        <v>0</v>
      </c>
      <c r="F91" s="13">
        <f t="shared" si="12"/>
        <v>0</v>
      </c>
      <c r="G91" s="13">
        <f t="shared" si="12"/>
        <v>0</v>
      </c>
      <c r="H91" s="13">
        <f t="shared" si="12"/>
        <v>0</v>
      </c>
      <c r="I91" s="13">
        <f t="shared" si="12"/>
        <v>0</v>
      </c>
      <c r="J91" s="13">
        <f>J96+J98+J102+J104+J108+J111+J106+J100</f>
        <v>109.98</v>
      </c>
      <c r="K91" s="13">
        <f>K96+K98+K102+K104+K108+K111+K106+K100</f>
        <v>111.84</v>
      </c>
      <c r="L91" s="13">
        <f t="shared" ref="L91:M91" si="13">L96+L98+L102+L104+L108+L111+L106</f>
        <v>0</v>
      </c>
      <c r="M91" s="13">
        <f t="shared" si="13"/>
        <v>0</v>
      </c>
      <c r="N91" s="13">
        <f>N96+N98+N102+N104+N108+N111+N106+N100</f>
        <v>111.84</v>
      </c>
      <c r="O91" s="175">
        <f t="shared" ref="O91:V91" si="14">O96+O98+O102+O104+O108+O111+O106+O100</f>
        <v>27.47</v>
      </c>
      <c r="P91" s="13">
        <f t="shared" si="14"/>
        <v>0</v>
      </c>
      <c r="Q91" s="13">
        <f t="shared" si="14"/>
        <v>0</v>
      </c>
      <c r="R91" s="13">
        <f t="shared" si="14"/>
        <v>27.47</v>
      </c>
      <c r="S91" s="13">
        <f t="shared" si="14"/>
        <v>104</v>
      </c>
      <c r="T91" s="13">
        <f t="shared" si="14"/>
        <v>0</v>
      </c>
      <c r="U91" s="13">
        <f t="shared" si="14"/>
        <v>0</v>
      </c>
      <c r="V91" s="13">
        <f t="shared" si="14"/>
        <v>104</v>
      </c>
      <c r="W91" s="13">
        <f>W96+W98+W102+W104+W108+W111+W106+W100</f>
        <v>105</v>
      </c>
      <c r="X91" s="13">
        <f>X96+X98+X102+X104+X108+X111+X106+X100</f>
        <v>106</v>
      </c>
    </row>
    <row r="92" spans="1:24" s="1" customFormat="1" ht="17.25" customHeight="1" x14ac:dyDescent="0.25">
      <c r="A92" s="241"/>
      <c r="B92" s="243"/>
      <c r="C92" s="2" t="s">
        <v>136</v>
      </c>
      <c r="D92" s="10"/>
      <c r="E92" s="110"/>
      <c r="F92" s="10"/>
      <c r="G92" s="10"/>
      <c r="H92" s="10"/>
      <c r="I92" s="148"/>
      <c r="J92" s="14"/>
      <c r="K92" s="15">
        <f t="shared" ref="K92:K118" si="15">L92+M92+N92</f>
        <v>0</v>
      </c>
      <c r="L92" s="14"/>
      <c r="M92" s="14"/>
      <c r="N92" s="14"/>
      <c r="O92" s="176"/>
      <c r="P92" s="14"/>
      <c r="Q92" s="14"/>
      <c r="R92" s="14"/>
      <c r="S92" s="14"/>
      <c r="T92" s="14"/>
      <c r="U92" s="14"/>
      <c r="V92" s="14"/>
      <c r="W92" s="11"/>
      <c r="X92" s="128"/>
    </row>
    <row r="93" spans="1:24" s="1" customFormat="1" ht="30.75" customHeight="1" x14ac:dyDescent="0.25">
      <c r="A93" s="241"/>
      <c r="B93" s="243"/>
      <c r="C93" s="2" t="s">
        <v>189</v>
      </c>
      <c r="D93" s="10">
        <f>SUM(D109+D112+D114+D116+D118+D125+D127+D125)</f>
        <v>0</v>
      </c>
      <c r="E93" s="110">
        <f t="shared" ref="E93:W93" si="16">SUM(E109+E112+E114+E116+E118+E125+E127+E125)</f>
        <v>0</v>
      </c>
      <c r="F93" s="10">
        <f t="shared" si="16"/>
        <v>0</v>
      </c>
      <c r="G93" s="10">
        <f t="shared" si="16"/>
        <v>0</v>
      </c>
      <c r="H93" s="10">
        <f t="shared" si="16"/>
        <v>0</v>
      </c>
      <c r="I93" s="148">
        <f t="shared" si="16"/>
        <v>0</v>
      </c>
      <c r="J93" s="148">
        <f t="shared" si="16"/>
        <v>0</v>
      </c>
      <c r="K93" s="15">
        <f t="shared" si="15"/>
        <v>0</v>
      </c>
      <c r="L93" s="148"/>
      <c r="M93" s="148"/>
      <c r="N93" s="148"/>
      <c r="O93" s="25">
        <f t="shared" si="16"/>
        <v>0</v>
      </c>
      <c r="P93" s="118"/>
      <c r="Q93" s="118"/>
      <c r="R93" s="118"/>
      <c r="S93" s="161">
        <f t="shared" si="16"/>
        <v>0</v>
      </c>
      <c r="T93" s="170"/>
      <c r="U93" s="170"/>
      <c r="V93" s="170"/>
      <c r="W93" s="10">
        <f t="shared" si="16"/>
        <v>0</v>
      </c>
      <c r="X93" s="128"/>
    </row>
    <row r="94" spans="1:24" s="1" customFormat="1" ht="46.5" customHeight="1" x14ac:dyDescent="0.25">
      <c r="A94" s="241"/>
      <c r="B94" s="243"/>
      <c r="C94" s="2" t="s">
        <v>190</v>
      </c>
      <c r="D94" s="10">
        <f>SUM(D101+D103+D105+D107+D110+D119+D99)</f>
        <v>0</v>
      </c>
      <c r="E94" s="110">
        <f t="shared" ref="E94:X94" si="17">SUM(E101+E103+E105+E107+E110+E119+E99)</f>
        <v>0</v>
      </c>
      <c r="F94" s="10">
        <f t="shared" si="17"/>
        <v>0</v>
      </c>
      <c r="G94" s="10">
        <f t="shared" si="17"/>
        <v>0</v>
      </c>
      <c r="H94" s="10">
        <f t="shared" si="17"/>
        <v>0</v>
      </c>
      <c r="I94" s="148">
        <f t="shared" si="17"/>
        <v>0</v>
      </c>
      <c r="J94" s="148">
        <f t="shared" si="17"/>
        <v>20</v>
      </c>
      <c r="K94" s="15">
        <f t="shared" si="15"/>
        <v>0</v>
      </c>
      <c r="L94" s="148"/>
      <c r="M94" s="148"/>
      <c r="N94" s="148"/>
      <c r="O94" s="25">
        <f t="shared" si="17"/>
        <v>0</v>
      </c>
      <c r="P94" s="118"/>
      <c r="Q94" s="118"/>
      <c r="R94" s="118"/>
      <c r="S94" s="161">
        <f t="shared" si="17"/>
        <v>20</v>
      </c>
      <c r="T94" s="170"/>
      <c r="U94" s="170"/>
      <c r="V94" s="170"/>
      <c r="W94" s="10">
        <f t="shared" si="17"/>
        <v>20</v>
      </c>
      <c r="X94" s="161">
        <f t="shared" si="17"/>
        <v>20</v>
      </c>
    </row>
    <row r="95" spans="1:24" s="1" customFormat="1" ht="15.75" customHeight="1" x14ac:dyDescent="0.25">
      <c r="A95" s="241"/>
      <c r="B95" s="243"/>
      <c r="C95" s="2" t="s">
        <v>191</v>
      </c>
      <c r="D95" s="10">
        <f>SUM(D97)</f>
        <v>0</v>
      </c>
      <c r="E95" s="110">
        <f t="shared" ref="E95:W95" si="18">SUM(E97)</f>
        <v>0</v>
      </c>
      <c r="F95" s="10">
        <f t="shared" si="18"/>
        <v>0</v>
      </c>
      <c r="G95" s="10">
        <f t="shared" si="18"/>
        <v>0</v>
      </c>
      <c r="H95" s="10">
        <f t="shared" si="18"/>
        <v>0</v>
      </c>
      <c r="I95" s="148">
        <f t="shared" si="18"/>
        <v>0</v>
      </c>
      <c r="J95" s="148">
        <f t="shared" si="18"/>
        <v>0</v>
      </c>
      <c r="K95" s="15">
        <f t="shared" si="15"/>
        <v>0</v>
      </c>
      <c r="L95" s="148"/>
      <c r="M95" s="148"/>
      <c r="N95" s="148"/>
      <c r="O95" s="25">
        <f t="shared" si="18"/>
        <v>0</v>
      </c>
      <c r="P95" s="118"/>
      <c r="Q95" s="118"/>
      <c r="R95" s="118"/>
      <c r="S95" s="161">
        <f t="shared" si="18"/>
        <v>0</v>
      </c>
      <c r="T95" s="170"/>
      <c r="U95" s="170"/>
      <c r="V95" s="170"/>
      <c r="W95" s="10">
        <f t="shared" si="18"/>
        <v>0</v>
      </c>
      <c r="X95" s="128"/>
    </row>
    <row r="96" spans="1:24" s="1" customFormat="1" x14ac:dyDescent="0.25">
      <c r="A96" s="231" t="s">
        <v>192</v>
      </c>
      <c r="B96" s="244" t="s">
        <v>193</v>
      </c>
      <c r="C96" s="81" t="s">
        <v>194</v>
      </c>
      <c r="D96" s="15">
        <f>'5 лист разносить'!E191</f>
        <v>0</v>
      </c>
      <c r="E96" s="108">
        <f>'5 лист разносить'!F191</f>
        <v>0</v>
      </c>
      <c r="F96" s="15">
        <f>'5 лист разносить'!G191</f>
        <v>0</v>
      </c>
      <c r="G96" s="15">
        <f>'5 лист разносить'!H191</f>
        <v>0</v>
      </c>
      <c r="H96" s="15">
        <f>'5 лист разносить'!I191</f>
        <v>0</v>
      </c>
      <c r="I96" s="15">
        <f>'5 лист разносить'!J191</f>
        <v>0</v>
      </c>
      <c r="J96" s="15">
        <f>'5 лист разносить'!K191</f>
        <v>18.98</v>
      </c>
      <c r="K96" s="15">
        <f t="shared" si="15"/>
        <v>20.89</v>
      </c>
      <c r="L96" s="15">
        <f>'5 лист разносить'!L192</f>
        <v>0</v>
      </c>
      <c r="M96" s="15">
        <f>'5 лист разносить'!L193</f>
        <v>0</v>
      </c>
      <c r="N96" s="15">
        <f>'5 лист разносить'!L194</f>
        <v>20.89</v>
      </c>
      <c r="O96" s="177">
        <f>SUM(P96:R96)</f>
        <v>21.73</v>
      </c>
      <c r="P96" s="15"/>
      <c r="Q96" s="15"/>
      <c r="R96" s="15">
        <f>'5 лист разносить'!M194</f>
        <v>21.73</v>
      </c>
      <c r="S96" s="15">
        <f>'5 лист разносить'!N191</f>
        <v>23</v>
      </c>
      <c r="T96" s="15"/>
      <c r="U96" s="15"/>
      <c r="V96" s="15">
        <v>23</v>
      </c>
      <c r="W96" s="15">
        <f>'5 лист разносить'!O191</f>
        <v>24</v>
      </c>
      <c r="X96" s="15">
        <f>'5 лист разносить'!P191</f>
        <v>25</v>
      </c>
    </row>
    <row r="97" spans="1:24" s="1" customFormat="1" ht="96" customHeight="1" x14ac:dyDescent="0.25">
      <c r="A97" s="232"/>
      <c r="B97" s="245"/>
      <c r="C97" s="81" t="s">
        <v>191</v>
      </c>
      <c r="D97" s="4"/>
      <c r="E97" s="108"/>
      <c r="F97" s="4"/>
      <c r="G97" s="4"/>
      <c r="H97" s="4"/>
      <c r="I97" s="15"/>
      <c r="J97" s="15"/>
      <c r="K97" s="15"/>
      <c r="L97" s="15"/>
      <c r="M97" s="15"/>
      <c r="N97" s="15"/>
      <c r="O97" s="177"/>
      <c r="P97" s="15"/>
      <c r="Q97" s="15"/>
      <c r="R97" s="15"/>
      <c r="S97" s="15"/>
      <c r="T97" s="15"/>
      <c r="U97" s="15"/>
      <c r="V97" s="15"/>
      <c r="W97" s="15"/>
      <c r="X97" s="128"/>
    </row>
    <row r="98" spans="1:24" s="1" customFormat="1" ht="24" customHeight="1" x14ac:dyDescent="0.25">
      <c r="A98" s="231" t="s">
        <v>195</v>
      </c>
      <c r="B98" s="244" t="s">
        <v>196</v>
      </c>
      <c r="C98" s="2" t="s">
        <v>194</v>
      </c>
      <c r="D98" s="15">
        <f>'5 лист разносить'!E198</f>
        <v>0</v>
      </c>
      <c r="E98" s="108">
        <f>'5 лист разносить'!F198</f>
        <v>0</v>
      </c>
      <c r="F98" s="15">
        <f>'5 лист разносить'!G198</f>
        <v>0</v>
      </c>
      <c r="G98" s="15">
        <f>'5 лист разносить'!H198</f>
        <v>0</v>
      </c>
      <c r="H98" s="15">
        <f>'5 лист разносить'!I198</f>
        <v>0</v>
      </c>
      <c r="I98" s="15">
        <f>'5 лист разносить'!J198</f>
        <v>0</v>
      </c>
      <c r="J98" s="15">
        <f>'5 лист разносить'!K198</f>
        <v>35</v>
      </c>
      <c r="K98" s="15">
        <f t="shared" si="15"/>
        <v>35</v>
      </c>
      <c r="L98" s="15">
        <f>'5 лист разносить'!L199</f>
        <v>0</v>
      </c>
      <c r="M98" s="15">
        <f>'5 лист разносить'!L200</f>
        <v>0</v>
      </c>
      <c r="N98" s="15">
        <f>'5 лист разносить'!L201</f>
        <v>35</v>
      </c>
      <c r="O98" s="177">
        <f>SUM(P98:R98)</f>
        <v>0</v>
      </c>
      <c r="P98" s="15"/>
      <c r="Q98" s="15"/>
      <c r="R98" s="15">
        <f>'5 лист разносить'!M201</f>
        <v>0</v>
      </c>
      <c r="S98" s="15">
        <f>'5 лист разносить'!N198</f>
        <v>35</v>
      </c>
      <c r="T98" s="15"/>
      <c r="U98" s="15"/>
      <c r="V98" s="15">
        <v>35</v>
      </c>
      <c r="W98" s="15">
        <f>'5 лист разносить'!O198</f>
        <v>35</v>
      </c>
      <c r="X98" s="15">
        <f>'5 лист разносить'!P198</f>
        <v>35</v>
      </c>
    </row>
    <row r="99" spans="1:24" s="1" customFormat="1" ht="38.25" x14ac:dyDescent="0.25">
      <c r="A99" s="232"/>
      <c r="B99" s="246"/>
      <c r="C99" s="2" t="s">
        <v>190</v>
      </c>
      <c r="D99" s="4"/>
      <c r="E99" s="108"/>
      <c r="F99" s="4"/>
      <c r="G99" s="4"/>
      <c r="H99" s="4"/>
      <c r="I99" s="15"/>
      <c r="J99" s="15"/>
      <c r="K99" s="15"/>
      <c r="L99" s="15"/>
      <c r="M99" s="15"/>
      <c r="N99" s="15"/>
      <c r="O99" s="177"/>
      <c r="P99" s="15"/>
      <c r="Q99" s="15"/>
      <c r="R99" s="15"/>
      <c r="S99" s="15"/>
      <c r="T99" s="15"/>
      <c r="U99" s="15"/>
      <c r="V99" s="15"/>
      <c r="W99" s="15"/>
      <c r="X99" s="128"/>
    </row>
    <row r="100" spans="1:24" s="1" customFormat="1" x14ac:dyDescent="0.25">
      <c r="A100" s="247" t="s">
        <v>197</v>
      </c>
      <c r="B100" s="249" t="s">
        <v>198</v>
      </c>
      <c r="C100" s="2" t="s">
        <v>194</v>
      </c>
      <c r="D100" s="15">
        <f>'5 лист разносить'!E205</f>
        <v>0</v>
      </c>
      <c r="E100" s="108">
        <f>'5 лист разносить'!F205</f>
        <v>0</v>
      </c>
      <c r="F100" s="15">
        <f>'5 лист разносить'!G205</f>
        <v>0</v>
      </c>
      <c r="G100" s="15">
        <f>'5 лист разносить'!H205</f>
        <v>0</v>
      </c>
      <c r="H100" s="15">
        <f>'5 лист разносить'!I205</f>
        <v>0</v>
      </c>
      <c r="I100" s="15">
        <f>'5 лист разносить'!J205</f>
        <v>0</v>
      </c>
      <c r="J100" s="15">
        <f>'5 лист разносить'!K205</f>
        <v>10</v>
      </c>
      <c r="K100" s="15">
        <f t="shared" si="15"/>
        <v>10</v>
      </c>
      <c r="L100" s="15">
        <f>'5 лист разносить'!L206</f>
        <v>0</v>
      </c>
      <c r="M100" s="15">
        <f>'5 лист разносить'!L207</f>
        <v>0</v>
      </c>
      <c r="N100" s="15">
        <f>'5 лист разносить'!L208</f>
        <v>10</v>
      </c>
      <c r="O100" s="177">
        <f>SUM(P100:R100)</f>
        <v>5.74</v>
      </c>
      <c r="P100" s="15"/>
      <c r="Q100" s="15"/>
      <c r="R100" s="15">
        <f>'5 лист разносить'!M208</f>
        <v>5.74</v>
      </c>
      <c r="S100" s="15">
        <f>'5 лист разносить'!N205</f>
        <v>10</v>
      </c>
      <c r="T100" s="15"/>
      <c r="U100" s="15"/>
      <c r="V100" s="15">
        <v>10</v>
      </c>
      <c r="W100" s="15">
        <f>'5 лист разносить'!O205</f>
        <v>10</v>
      </c>
      <c r="X100" s="15">
        <f>'5 лист разносить'!P205</f>
        <v>10</v>
      </c>
    </row>
    <row r="101" spans="1:24" s="1" customFormat="1" ht="70.5" customHeight="1" x14ac:dyDescent="0.25">
      <c r="A101" s="248"/>
      <c r="B101" s="249"/>
      <c r="C101" s="2" t="s">
        <v>190</v>
      </c>
      <c r="D101" s="4"/>
      <c r="E101" s="108"/>
      <c r="F101" s="4"/>
      <c r="G101" s="4"/>
      <c r="H101" s="4"/>
      <c r="I101" s="15"/>
      <c r="J101" s="15"/>
      <c r="K101" s="15"/>
      <c r="L101" s="15"/>
      <c r="M101" s="15"/>
      <c r="N101" s="15"/>
      <c r="O101" s="177"/>
      <c r="P101" s="15"/>
      <c r="Q101" s="15"/>
      <c r="R101" s="15"/>
      <c r="S101" s="15"/>
      <c r="T101" s="15"/>
      <c r="U101" s="15"/>
      <c r="V101" s="15"/>
      <c r="W101" s="15"/>
      <c r="X101" s="128"/>
    </row>
    <row r="102" spans="1:24" s="1" customFormat="1" ht="13.5" customHeight="1" x14ac:dyDescent="0.25">
      <c r="A102" s="231" t="s">
        <v>199</v>
      </c>
      <c r="B102" s="244" t="s">
        <v>200</v>
      </c>
      <c r="C102" s="2" t="s">
        <v>194</v>
      </c>
      <c r="D102" s="15">
        <f>'5 лист разносить'!E212</f>
        <v>0</v>
      </c>
      <c r="E102" s="108">
        <f>'5 лист разносить'!F212</f>
        <v>0</v>
      </c>
      <c r="F102" s="15">
        <f>'5 лист разносить'!G212</f>
        <v>0</v>
      </c>
      <c r="G102" s="15">
        <f>'5 лист разносить'!H212</f>
        <v>0</v>
      </c>
      <c r="H102" s="15">
        <f>'5 лист разносить'!I212</f>
        <v>0</v>
      </c>
      <c r="I102" s="15">
        <f>'5 лист разносить'!J212</f>
        <v>0</v>
      </c>
      <c r="J102" s="15">
        <f>'5 лист разносить'!K212</f>
        <v>10</v>
      </c>
      <c r="K102" s="15">
        <f t="shared" si="15"/>
        <v>10</v>
      </c>
      <c r="L102" s="15">
        <f>'5 лист разносить'!L213</f>
        <v>0</v>
      </c>
      <c r="M102" s="15">
        <f>'5 лист разносить'!L214</f>
        <v>0</v>
      </c>
      <c r="N102" s="15">
        <f>'5 лист разносить'!L215</f>
        <v>10</v>
      </c>
      <c r="O102" s="177">
        <f>SUM(P102:R102)</f>
        <v>0</v>
      </c>
      <c r="P102" s="15"/>
      <c r="Q102" s="15"/>
      <c r="R102" s="15">
        <f>'5 лист разносить'!M215</f>
        <v>0</v>
      </c>
      <c r="S102" s="15">
        <f>'5 лист разносить'!N212</f>
        <v>6</v>
      </c>
      <c r="T102" s="15"/>
      <c r="U102" s="15"/>
      <c r="V102" s="15">
        <v>6</v>
      </c>
      <c r="W102" s="15">
        <f>'5 лист разносить'!O212</f>
        <v>6</v>
      </c>
      <c r="X102" s="15">
        <f>'5 лист разносить'!P212</f>
        <v>6</v>
      </c>
    </row>
    <row r="103" spans="1:24" s="1" customFormat="1" ht="103.5" customHeight="1" x14ac:dyDescent="0.25">
      <c r="A103" s="232"/>
      <c r="B103" s="245"/>
      <c r="C103" s="2" t="s">
        <v>190</v>
      </c>
      <c r="D103" s="4"/>
      <c r="E103" s="108"/>
      <c r="F103" s="4"/>
      <c r="G103" s="4"/>
      <c r="H103" s="4"/>
      <c r="I103" s="15"/>
      <c r="J103" s="15"/>
      <c r="K103" s="15">
        <f t="shared" si="15"/>
        <v>0</v>
      </c>
      <c r="L103" s="15"/>
      <c r="M103" s="15"/>
      <c r="N103" s="15"/>
      <c r="O103" s="177"/>
      <c r="P103" s="15"/>
      <c r="Q103" s="15"/>
      <c r="R103" s="15"/>
      <c r="S103" s="15"/>
      <c r="T103" s="15"/>
      <c r="U103" s="15"/>
      <c r="V103" s="15"/>
      <c r="W103" s="15"/>
      <c r="X103" s="128"/>
    </row>
    <row r="104" spans="1:24" s="1" customFormat="1" x14ac:dyDescent="0.25">
      <c r="A104" s="231" t="s">
        <v>201</v>
      </c>
      <c r="B104" s="244" t="s">
        <v>202</v>
      </c>
      <c r="C104" s="2" t="s">
        <v>194</v>
      </c>
      <c r="D104" s="15">
        <f>'5 лист разносить'!E219</f>
        <v>0</v>
      </c>
      <c r="E104" s="108">
        <f>'5 лист разносить'!F219</f>
        <v>0</v>
      </c>
      <c r="F104" s="15">
        <f>'5 лист разносить'!G219</f>
        <v>0</v>
      </c>
      <c r="G104" s="15">
        <f>'5 лист разносить'!H219</f>
        <v>0</v>
      </c>
      <c r="H104" s="15">
        <f>'5 лист разносить'!I219</f>
        <v>0</v>
      </c>
      <c r="I104" s="15">
        <f>'5 лист разносить'!J219</f>
        <v>0</v>
      </c>
      <c r="J104" s="15">
        <f>'5 лист разносить'!K219</f>
        <v>6</v>
      </c>
      <c r="K104" s="15">
        <f t="shared" si="15"/>
        <v>5.95</v>
      </c>
      <c r="L104" s="15">
        <f>'5 лист разносить'!L220</f>
        <v>0</v>
      </c>
      <c r="M104" s="15">
        <f>'5 лист разносить'!L221</f>
        <v>0</v>
      </c>
      <c r="N104" s="15">
        <f>'5 лист разносить'!L222</f>
        <v>5.95</v>
      </c>
      <c r="O104" s="177">
        <f>'5 лист разносить'!M219</f>
        <v>0</v>
      </c>
      <c r="P104" s="15"/>
      <c r="Q104" s="15"/>
      <c r="R104" s="15"/>
      <c r="S104" s="15">
        <f>'5 лист разносить'!N219</f>
        <v>0</v>
      </c>
      <c r="T104" s="15"/>
      <c r="U104" s="15"/>
      <c r="V104" s="15"/>
      <c r="W104" s="15">
        <f>'5 лист разносить'!O219</f>
        <v>0</v>
      </c>
      <c r="X104" s="15">
        <f>'5 лист разносить'!P219</f>
        <v>0</v>
      </c>
    </row>
    <row r="105" spans="1:24" s="1" customFormat="1" ht="125.25" customHeight="1" x14ac:dyDescent="0.25">
      <c r="A105" s="232"/>
      <c r="B105" s="245"/>
      <c r="C105" s="2" t="s">
        <v>190</v>
      </c>
      <c r="D105" s="4"/>
      <c r="E105" s="108"/>
      <c r="F105" s="4"/>
      <c r="G105" s="4"/>
      <c r="H105" s="4"/>
      <c r="I105" s="15"/>
      <c r="J105" s="15"/>
      <c r="K105" s="15"/>
      <c r="L105" s="15"/>
      <c r="M105" s="15"/>
      <c r="N105" s="15"/>
      <c r="O105" s="177"/>
      <c r="P105" s="15"/>
      <c r="Q105" s="15"/>
      <c r="R105" s="15"/>
      <c r="S105" s="15"/>
      <c r="T105" s="15"/>
      <c r="U105" s="15"/>
      <c r="V105" s="15"/>
      <c r="W105" s="15"/>
      <c r="X105" s="128"/>
    </row>
    <row r="106" spans="1:24" s="1" customFormat="1" x14ac:dyDescent="0.25">
      <c r="A106" s="231" t="s">
        <v>203</v>
      </c>
      <c r="B106" s="244" t="s">
        <v>204</v>
      </c>
      <c r="C106" s="2" t="s">
        <v>194</v>
      </c>
      <c r="D106" s="15">
        <f>'5 лист разносить'!E226</f>
        <v>0</v>
      </c>
      <c r="E106" s="108">
        <f>'5 лист разносить'!F226</f>
        <v>0</v>
      </c>
      <c r="F106" s="15">
        <f>'5 лист разносить'!G226</f>
        <v>0</v>
      </c>
      <c r="G106" s="15">
        <f>'5 лист разносить'!H226</f>
        <v>0</v>
      </c>
      <c r="H106" s="15">
        <f>'5 лист разносить'!I226</f>
        <v>0</v>
      </c>
      <c r="I106" s="15">
        <f>'5 лист разносить'!J226</f>
        <v>0</v>
      </c>
      <c r="J106" s="15">
        <f>'5 лист разносить'!K226</f>
        <v>10</v>
      </c>
      <c r="K106" s="15">
        <f t="shared" si="15"/>
        <v>10</v>
      </c>
      <c r="L106" s="15">
        <f>'5 лист разносить'!L227</f>
        <v>0</v>
      </c>
      <c r="M106" s="15">
        <f>'5 лист разносить'!L228</f>
        <v>0</v>
      </c>
      <c r="N106" s="15">
        <f>'5 лист разносить'!L229</f>
        <v>10</v>
      </c>
      <c r="O106" s="177">
        <f>'5 лист разносить'!M226</f>
        <v>0</v>
      </c>
      <c r="P106" s="15"/>
      <c r="Q106" s="15"/>
      <c r="R106" s="15">
        <f>'5 лист разносить'!M229</f>
        <v>0</v>
      </c>
      <c r="S106" s="15">
        <f>'5 лист разносить'!N226</f>
        <v>10</v>
      </c>
      <c r="T106" s="15"/>
      <c r="U106" s="15"/>
      <c r="V106" s="15">
        <v>10</v>
      </c>
      <c r="W106" s="15">
        <f>'5 лист разносить'!O226</f>
        <v>10</v>
      </c>
      <c r="X106" s="15">
        <f>'5 лист разносить'!P226</f>
        <v>10</v>
      </c>
    </row>
    <row r="107" spans="1:24" s="1" customFormat="1" ht="95.25" customHeight="1" x14ac:dyDescent="0.25">
      <c r="A107" s="232"/>
      <c r="B107" s="245"/>
      <c r="C107" s="2" t="s">
        <v>190</v>
      </c>
      <c r="D107" s="4"/>
      <c r="E107" s="108"/>
      <c r="F107" s="4"/>
      <c r="G107" s="4"/>
      <c r="H107" s="4"/>
      <c r="I107" s="15"/>
      <c r="J107" s="15"/>
      <c r="K107" s="15">
        <f t="shared" si="15"/>
        <v>0</v>
      </c>
      <c r="L107" s="15"/>
      <c r="M107" s="15"/>
      <c r="N107" s="15"/>
      <c r="O107" s="177"/>
      <c r="P107" s="15"/>
      <c r="Q107" s="15"/>
      <c r="R107" s="15"/>
      <c r="S107" s="15"/>
      <c r="T107" s="15"/>
      <c r="U107" s="15"/>
      <c r="V107" s="15"/>
      <c r="W107" s="15"/>
      <c r="X107" s="128"/>
    </row>
    <row r="108" spans="1:24" s="1" customFormat="1" x14ac:dyDescent="0.25">
      <c r="A108" s="231" t="s">
        <v>205</v>
      </c>
      <c r="B108" s="244" t="s">
        <v>206</v>
      </c>
      <c r="C108" s="2" t="s">
        <v>194</v>
      </c>
      <c r="D108" s="15">
        <f>'5 лист разносить'!E233</f>
        <v>0</v>
      </c>
      <c r="E108" s="108">
        <f>'5 лист разносить'!F233</f>
        <v>0</v>
      </c>
      <c r="F108" s="15">
        <f>'5 лист разносить'!G233</f>
        <v>0</v>
      </c>
      <c r="G108" s="15">
        <f>'5 лист разносить'!H233</f>
        <v>0</v>
      </c>
      <c r="H108" s="15">
        <f>'5 лист разносить'!I233</f>
        <v>0</v>
      </c>
      <c r="I108" s="15">
        <f>'5 лист разносить'!J233</f>
        <v>0</v>
      </c>
      <c r="J108" s="15">
        <f>'5 лист разносить'!K233</f>
        <v>20</v>
      </c>
      <c r="K108" s="15">
        <f>L108+M108+N108</f>
        <v>20</v>
      </c>
      <c r="L108" s="15">
        <f>'5 лист разносить'!L234</f>
        <v>0</v>
      </c>
      <c r="M108" s="15">
        <f>'5 лист разносить'!L235</f>
        <v>0</v>
      </c>
      <c r="N108" s="15">
        <f>'5 лист разносить'!L236</f>
        <v>20</v>
      </c>
      <c r="O108" s="177">
        <f>SUM(P108:R108)</f>
        <v>0</v>
      </c>
      <c r="P108" s="15"/>
      <c r="Q108" s="15"/>
      <c r="R108" s="15">
        <f>'5 лист разносить'!M236</f>
        <v>0</v>
      </c>
      <c r="S108" s="15">
        <f>'5 лист разносить'!N233</f>
        <v>20</v>
      </c>
      <c r="T108" s="15"/>
      <c r="U108" s="15"/>
      <c r="V108" s="15">
        <v>20</v>
      </c>
      <c r="W108" s="15">
        <f>'5 лист разносить'!O233</f>
        <v>20</v>
      </c>
      <c r="X108" s="15">
        <f>'5 лист разносить'!P233</f>
        <v>20</v>
      </c>
    </row>
    <row r="109" spans="1:24" s="1" customFormat="1" ht="25.5" x14ac:dyDescent="0.25">
      <c r="A109" s="239"/>
      <c r="B109" s="246"/>
      <c r="C109" s="2" t="s">
        <v>189</v>
      </c>
      <c r="D109" s="4">
        <v>0</v>
      </c>
      <c r="E109" s="108">
        <v>0</v>
      </c>
      <c r="F109" s="4">
        <v>0</v>
      </c>
      <c r="G109" s="4">
        <v>0</v>
      </c>
      <c r="H109" s="4">
        <v>0</v>
      </c>
      <c r="I109" s="146">
        <v>0</v>
      </c>
      <c r="J109" s="146">
        <v>0</v>
      </c>
      <c r="K109" s="15">
        <f t="shared" si="15"/>
        <v>0</v>
      </c>
      <c r="L109" s="146"/>
      <c r="M109" s="146"/>
      <c r="N109" s="146"/>
      <c r="O109" s="171">
        <v>0</v>
      </c>
      <c r="P109" s="115"/>
      <c r="Q109" s="115"/>
      <c r="R109" s="115"/>
      <c r="S109" s="159">
        <v>0</v>
      </c>
      <c r="T109" s="168"/>
      <c r="U109" s="168"/>
      <c r="V109" s="168"/>
      <c r="W109" s="4">
        <v>0</v>
      </c>
      <c r="X109" s="128"/>
    </row>
    <row r="110" spans="1:24" s="1" customFormat="1" ht="72.75" customHeight="1" x14ac:dyDescent="0.25">
      <c r="A110" s="232"/>
      <c r="B110" s="245"/>
      <c r="C110" s="2" t="s">
        <v>190</v>
      </c>
      <c r="D110" s="4">
        <v>0</v>
      </c>
      <c r="E110" s="108">
        <v>0</v>
      </c>
      <c r="F110" s="4">
        <v>0</v>
      </c>
      <c r="G110" s="4">
        <v>0</v>
      </c>
      <c r="H110" s="4">
        <v>0</v>
      </c>
      <c r="I110" s="15">
        <f>'[1]Приложение 4'!I317</f>
        <v>0</v>
      </c>
      <c r="J110" s="15">
        <f>'[1]Приложение 4'!J317</f>
        <v>20</v>
      </c>
      <c r="K110" s="15">
        <f t="shared" si="15"/>
        <v>0</v>
      </c>
      <c r="L110" s="15"/>
      <c r="M110" s="15"/>
      <c r="N110" s="15"/>
      <c r="O110" s="177">
        <f>SUM(P110:R110)</f>
        <v>0</v>
      </c>
      <c r="P110" s="15"/>
      <c r="Q110" s="15"/>
      <c r="R110" s="15">
        <f>'5 лист разносить'!M236</f>
        <v>0</v>
      </c>
      <c r="S110" s="15">
        <v>20</v>
      </c>
      <c r="T110" s="15"/>
      <c r="U110" s="15"/>
      <c r="V110" s="15">
        <v>20</v>
      </c>
      <c r="W110" s="15">
        <v>20</v>
      </c>
      <c r="X110" s="15">
        <v>20</v>
      </c>
    </row>
    <row r="111" spans="1:24" s="1" customFormat="1" x14ac:dyDescent="0.25">
      <c r="A111" s="231" t="s">
        <v>207</v>
      </c>
      <c r="B111" s="244" t="s">
        <v>208</v>
      </c>
      <c r="C111" s="2" t="s">
        <v>194</v>
      </c>
      <c r="D111" s="4"/>
      <c r="E111" s="108"/>
      <c r="F111" s="4"/>
      <c r="G111" s="4"/>
      <c r="H111" s="4"/>
      <c r="I111" s="146"/>
      <c r="J111" s="14"/>
      <c r="K111" s="15">
        <f t="shared" si="15"/>
        <v>0</v>
      </c>
      <c r="L111" s="14"/>
      <c r="M111" s="14"/>
      <c r="N111" s="14"/>
      <c r="O111" s="176"/>
      <c r="P111" s="14"/>
      <c r="Q111" s="14"/>
      <c r="R111" s="14"/>
      <c r="S111" s="14"/>
      <c r="T111" s="14"/>
      <c r="U111" s="14"/>
      <c r="V111" s="14"/>
      <c r="W111" s="11"/>
      <c r="X111" s="128"/>
    </row>
    <row r="112" spans="1:24" s="1" customFormat="1" ht="143.25" customHeight="1" x14ac:dyDescent="0.25">
      <c r="A112" s="232"/>
      <c r="B112" s="245"/>
      <c r="C112" s="2" t="s">
        <v>189</v>
      </c>
      <c r="D112" s="4"/>
      <c r="E112" s="108"/>
      <c r="F112" s="4"/>
      <c r="G112" s="4"/>
      <c r="H112" s="4"/>
      <c r="I112" s="146"/>
      <c r="J112" s="14"/>
      <c r="K112" s="15">
        <f t="shared" si="15"/>
        <v>0</v>
      </c>
      <c r="L112" s="14"/>
      <c r="M112" s="14"/>
      <c r="N112" s="14"/>
      <c r="O112" s="176"/>
      <c r="P112" s="14"/>
      <c r="Q112" s="14"/>
      <c r="R112" s="14"/>
      <c r="S112" s="14"/>
      <c r="T112" s="14"/>
      <c r="U112" s="14"/>
      <c r="V112" s="14"/>
      <c r="W112" s="11"/>
      <c r="X112" s="128"/>
    </row>
    <row r="113" spans="1:24" s="1" customFormat="1" x14ac:dyDescent="0.25">
      <c r="A113" s="231" t="s">
        <v>209</v>
      </c>
      <c r="B113" s="244" t="s">
        <v>210</v>
      </c>
      <c r="C113" s="2" t="s">
        <v>135</v>
      </c>
      <c r="D113" s="4"/>
      <c r="E113" s="108"/>
      <c r="F113" s="4"/>
      <c r="G113" s="4"/>
      <c r="H113" s="4"/>
      <c r="I113" s="146"/>
      <c r="J113" s="14"/>
      <c r="K113" s="15">
        <f t="shared" si="15"/>
        <v>0</v>
      </c>
      <c r="L113" s="14"/>
      <c r="M113" s="14"/>
      <c r="N113" s="14"/>
      <c r="O113" s="176"/>
      <c r="P113" s="14"/>
      <c r="Q113" s="14"/>
      <c r="R113" s="14"/>
      <c r="S113" s="14"/>
      <c r="T113" s="14"/>
      <c r="U113" s="14"/>
      <c r="V113" s="14"/>
      <c r="W113" s="11"/>
      <c r="X113" s="128"/>
    </row>
    <row r="114" spans="1:24" s="1" customFormat="1" ht="96" customHeight="1" x14ac:dyDescent="0.25">
      <c r="A114" s="232"/>
      <c r="B114" s="245"/>
      <c r="C114" s="2" t="s">
        <v>189</v>
      </c>
      <c r="D114" s="4"/>
      <c r="E114" s="108"/>
      <c r="F114" s="4"/>
      <c r="G114" s="4"/>
      <c r="H114" s="4"/>
      <c r="I114" s="146"/>
      <c r="J114" s="14"/>
      <c r="K114" s="15">
        <f t="shared" si="15"/>
        <v>0</v>
      </c>
      <c r="L114" s="14"/>
      <c r="M114" s="14"/>
      <c r="N114" s="14"/>
      <c r="O114" s="176"/>
      <c r="P114" s="14"/>
      <c r="Q114" s="14"/>
      <c r="R114" s="14"/>
      <c r="S114" s="14"/>
      <c r="T114" s="14"/>
      <c r="U114" s="14"/>
      <c r="V114" s="14"/>
      <c r="W114" s="11"/>
      <c r="X114" s="128"/>
    </row>
    <row r="115" spans="1:24" s="1" customFormat="1" x14ac:dyDescent="0.25">
      <c r="A115" s="231" t="s">
        <v>211</v>
      </c>
      <c r="B115" s="244" t="s">
        <v>212</v>
      </c>
      <c r="C115" s="2" t="s">
        <v>135</v>
      </c>
      <c r="D115" s="4"/>
      <c r="E115" s="108"/>
      <c r="F115" s="4"/>
      <c r="G115" s="4"/>
      <c r="H115" s="4"/>
      <c r="I115" s="146"/>
      <c r="J115" s="14"/>
      <c r="K115" s="15">
        <f t="shared" si="15"/>
        <v>0</v>
      </c>
      <c r="L115" s="14"/>
      <c r="M115" s="14"/>
      <c r="N115" s="14"/>
      <c r="O115" s="176"/>
      <c r="P115" s="14"/>
      <c r="Q115" s="14"/>
      <c r="R115" s="14"/>
      <c r="S115" s="14"/>
      <c r="T115" s="14"/>
      <c r="U115" s="14"/>
      <c r="V115" s="14"/>
      <c r="W115" s="11"/>
      <c r="X115" s="128"/>
    </row>
    <row r="116" spans="1:24" s="1" customFormat="1" ht="135.75" customHeight="1" x14ac:dyDescent="0.25">
      <c r="A116" s="232"/>
      <c r="B116" s="245"/>
      <c r="C116" s="2" t="s">
        <v>189</v>
      </c>
      <c r="D116" s="4"/>
      <c r="E116" s="108"/>
      <c r="F116" s="4"/>
      <c r="G116" s="4"/>
      <c r="H116" s="4"/>
      <c r="I116" s="146"/>
      <c r="J116" s="14"/>
      <c r="K116" s="15">
        <f t="shared" si="15"/>
        <v>0</v>
      </c>
      <c r="L116" s="14"/>
      <c r="M116" s="14"/>
      <c r="N116" s="14"/>
      <c r="O116" s="176"/>
      <c r="P116" s="14"/>
      <c r="Q116" s="14"/>
      <c r="R116" s="14"/>
      <c r="S116" s="14"/>
      <c r="T116" s="14"/>
      <c r="U116" s="14"/>
      <c r="V116" s="14"/>
      <c r="W116" s="11"/>
      <c r="X116" s="128"/>
    </row>
    <row r="117" spans="1:24" s="1" customFormat="1" x14ac:dyDescent="0.25">
      <c r="A117" s="231" t="s">
        <v>213</v>
      </c>
      <c r="B117" s="244" t="s">
        <v>214</v>
      </c>
      <c r="C117" s="2" t="s">
        <v>194</v>
      </c>
      <c r="D117" s="4"/>
      <c r="E117" s="108"/>
      <c r="F117" s="4"/>
      <c r="G117" s="4"/>
      <c r="H117" s="4"/>
      <c r="I117" s="146"/>
      <c r="J117" s="14"/>
      <c r="K117" s="15">
        <f t="shared" si="15"/>
        <v>0</v>
      </c>
      <c r="L117" s="14"/>
      <c r="M117" s="14"/>
      <c r="N117" s="14"/>
      <c r="O117" s="176"/>
      <c r="P117" s="14"/>
      <c r="Q117" s="14"/>
      <c r="R117" s="14"/>
      <c r="S117" s="14"/>
      <c r="T117" s="14"/>
      <c r="U117" s="14"/>
      <c r="V117" s="14"/>
      <c r="W117" s="11"/>
      <c r="X117" s="128"/>
    </row>
    <row r="118" spans="1:24" s="1" customFormat="1" ht="25.5" x14ac:dyDescent="0.25">
      <c r="A118" s="239"/>
      <c r="B118" s="246"/>
      <c r="C118" s="2" t="s">
        <v>189</v>
      </c>
      <c r="D118" s="4"/>
      <c r="E118" s="108"/>
      <c r="F118" s="4"/>
      <c r="G118" s="4"/>
      <c r="H118" s="4"/>
      <c r="I118" s="146"/>
      <c r="J118" s="14"/>
      <c r="K118" s="15">
        <f t="shared" si="15"/>
        <v>0</v>
      </c>
      <c r="L118" s="14"/>
      <c r="M118" s="14"/>
      <c r="N118" s="14"/>
      <c r="O118" s="176"/>
      <c r="P118" s="14"/>
      <c r="Q118" s="14"/>
      <c r="R118" s="14"/>
      <c r="S118" s="14"/>
      <c r="T118" s="14"/>
      <c r="U118" s="14"/>
      <c r="V118" s="14"/>
      <c r="W118" s="11"/>
      <c r="X118" s="128"/>
    </row>
    <row r="119" spans="1:24" s="1" customFormat="1" ht="38.25" x14ac:dyDescent="0.25">
      <c r="A119" s="239"/>
      <c r="B119" s="246"/>
      <c r="C119" s="2" t="s">
        <v>190</v>
      </c>
      <c r="D119" s="4"/>
      <c r="E119" s="108"/>
      <c r="F119" s="4"/>
      <c r="G119" s="4"/>
      <c r="H119" s="4"/>
      <c r="I119" s="146"/>
      <c r="J119" s="14"/>
      <c r="K119" s="14"/>
      <c r="L119" s="14"/>
      <c r="M119" s="14"/>
      <c r="N119" s="14"/>
      <c r="O119" s="176"/>
      <c r="P119" s="14"/>
      <c r="Q119" s="14"/>
      <c r="R119" s="14"/>
      <c r="S119" s="14"/>
      <c r="T119" s="14"/>
      <c r="U119" s="14"/>
      <c r="V119" s="14"/>
      <c r="W119" s="11"/>
      <c r="X119" s="128"/>
    </row>
    <row r="120" spans="1:24" s="1" customFormat="1" ht="48" customHeight="1" x14ac:dyDescent="0.25">
      <c r="A120" s="232"/>
      <c r="B120" s="245"/>
      <c r="C120" s="2" t="s">
        <v>191</v>
      </c>
      <c r="D120" s="4"/>
      <c r="E120" s="108"/>
      <c r="F120" s="4"/>
      <c r="G120" s="4"/>
      <c r="H120" s="4"/>
      <c r="I120" s="146"/>
      <c r="J120" s="14"/>
      <c r="K120" s="14"/>
      <c r="L120" s="14"/>
      <c r="M120" s="14"/>
      <c r="N120" s="14"/>
      <c r="O120" s="176"/>
      <c r="P120" s="14"/>
      <c r="Q120" s="14"/>
      <c r="R120" s="14"/>
      <c r="S120" s="14"/>
      <c r="T120" s="14"/>
      <c r="U120" s="14"/>
      <c r="V120" s="14"/>
      <c r="W120" s="11"/>
      <c r="X120" s="128"/>
    </row>
    <row r="121" spans="1:24" s="1" customFormat="1" x14ac:dyDescent="0.25">
      <c r="A121" s="231" t="s">
        <v>215</v>
      </c>
      <c r="B121" s="244" t="s">
        <v>216</v>
      </c>
      <c r="C121" s="2" t="s">
        <v>194</v>
      </c>
      <c r="D121" s="4"/>
      <c r="E121" s="108"/>
      <c r="F121" s="4"/>
      <c r="G121" s="4"/>
      <c r="H121" s="4"/>
      <c r="I121" s="146"/>
      <c r="J121" s="14"/>
      <c r="K121" s="14"/>
      <c r="L121" s="14"/>
      <c r="M121" s="14"/>
      <c r="N121" s="14"/>
      <c r="O121" s="176"/>
      <c r="P121" s="14"/>
      <c r="Q121" s="14"/>
      <c r="R121" s="14"/>
      <c r="S121" s="14"/>
      <c r="T121" s="14"/>
      <c r="U121" s="14"/>
      <c r="V121" s="14"/>
      <c r="W121" s="11"/>
      <c r="X121" s="128"/>
    </row>
    <row r="122" spans="1:24" s="1" customFormat="1" ht="25.5" x14ac:dyDescent="0.25">
      <c r="A122" s="239"/>
      <c r="B122" s="246"/>
      <c r="C122" s="2" t="s">
        <v>189</v>
      </c>
      <c r="D122" s="4"/>
      <c r="E122" s="108"/>
      <c r="F122" s="4"/>
      <c r="G122" s="4"/>
      <c r="H122" s="4"/>
      <c r="I122" s="146"/>
      <c r="J122" s="14"/>
      <c r="K122" s="14"/>
      <c r="L122" s="14"/>
      <c r="M122" s="14"/>
      <c r="N122" s="14"/>
      <c r="O122" s="176"/>
      <c r="P122" s="14"/>
      <c r="Q122" s="14"/>
      <c r="R122" s="14"/>
      <c r="S122" s="14"/>
      <c r="T122" s="14"/>
      <c r="U122" s="14"/>
      <c r="V122" s="14"/>
      <c r="W122" s="11"/>
      <c r="X122" s="128"/>
    </row>
    <row r="123" spans="1:24" s="1" customFormat="1" ht="38.25" x14ac:dyDescent="0.25">
      <c r="A123" s="232"/>
      <c r="B123" s="245"/>
      <c r="C123" s="2" t="s">
        <v>190</v>
      </c>
      <c r="D123" s="4"/>
      <c r="E123" s="108"/>
      <c r="F123" s="4"/>
      <c r="G123" s="4"/>
      <c r="H123" s="4"/>
      <c r="I123" s="146"/>
      <c r="J123" s="14"/>
      <c r="K123" s="14"/>
      <c r="L123" s="14"/>
      <c r="M123" s="14"/>
      <c r="N123" s="14"/>
      <c r="O123" s="176"/>
      <c r="P123" s="14"/>
      <c r="Q123" s="14"/>
      <c r="R123" s="14"/>
      <c r="S123" s="14"/>
      <c r="T123" s="14"/>
      <c r="U123" s="14"/>
      <c r="V123" s="14"/>
      <c r="W123" s="11"/>
      <c r="X123" s="128"/>
    </row>
    <row r="124" spans="1:24" s="1" customFormat="1" x14ac:dyDescent="0.25">
      <c r="A124" s="231" t="s">
        <v>217</v>
      </c>
      <c r="B124" s="244" t="s">
        <v>218</v>
      </c>
      <c r="C124" s="2" t="s">
        <v>194</v>
      </c>
      <c r="D124" s="4"/>
      <c r="E124" s="108"/>
      <c r="F124" s="4"/>
      <c r="G124" s="4"/>
      <c r="H124" s="4"/>
      <c r="I124" s="146"/>
      <c r="J124" s="14"/>
      <c r="K124" s="14"/>
      <c r="L124" s="14"/>
      <c r="M124" s="14"/>
      <c r="N124" s="14"/>
      <c r="O124" s="176"/>
      <c r="P124" s="14"/>
      <c r="Q124" s="14"/>
      <c r="R124" s="14"/>
      <c r="S124" s="14"/>
      <c r="T124" s="14"/>
      <c r="U124" s="14"/>
      <c r="V124" s="14"/>
      <c r="W124" s="11"/>
      <c r="X124" s="128"/>
    </row>
    <row r="125" spans="1:24" s="1" customFormat="1" ht="25.5" x14ac:dyDescent="0.25">
      <c r="A125" s="232"/>
      <c r="B125" s="245"/>
      <c r="C125" s="2" t="s">
        <v>189</v>
      </c>
      <c r="D125" s="4"/>
      <c r="E125" s="108"/>
      <c r="F125" s="4"/>
      <c r="G125" s="4"/>
      <c r="H125" s="4"/>
      <c r="I125" s="146"/>
      <c r="J125" s="14"/>
      <c r="K125" s="14"/>
      <c r="L125" s="14"/>
      <c r="M125" s="14"/>
      <c r="N125" s="14"/>
      <c r="O125" s="176"/>
      <c r="P125" s="14"/>
      <c r="Q125" s="14"/>
      <c r="R125" s="14"/>
      <c r="S125" s="14"/>
      <c r="T125" s="14"/>
      <c r="U125" s="14"/>
      <c r="V125" s="14"/>
      <c r="W125" s="11"/>
      <c r="X125" s="128"/>
    </row>
    <row r="126" spans="1:24" s="1" customFormat="1" x14ac:dyDescent="0.25">
      <c r="A126" s="231" t="s">
        <v>219</v>
      </c>
      <c r="B126" s="244" t="s">
        <v>220</v>
      </c>
      <c r="C126" s="2" t="s">
        <v>194</v>
      </c>
      <c r="D126" s="4"/>
      <c r="E126" s="108"/>
      <c r="F126" s="4"/>
      <c r="G126" s="4"/>
      <c r="H126" s="4"/>
      <c r="I126" s="146"/>
      <c r="J126" s="14"/>
      <c r="K126" s="14"/>
      <c r="L126" s="14"/>
      <c r="M126" s="14"/>
      <c r="N126" s="14"/>
      <c r="O126" s="176"/>
      <c r="P126" s="14"/>
      <c r="Q126" s="14"/>
      <c r="R126" s="14"/>
      <c r="S126" s="14"/>
      <c r="T126" s="14"/>
      <c r="U126" s="14"/>
      <c r="V126" s="14"/>
      <c r="W126" s="11"/>
      <c r="X126" s="128"/>
    </row>
    <row r="127" spans="1:24" s="1" customFormat="1" ht="25.5" x14ac:dyDescent="0.25">
      <c r="A127" s="232"/>
      <c r="B127" s="245"/>
      <c r="C127" s="2" t="s">
        <v>189</v>
      </c>
      <c r="D127" s="4"/>
      <c r="E127" s="108"/>
      <c r="F127" s="4"/>
      <c r="G127" s="4"/>
      <c r="H127" s="4"/>
      <c r="I127" s="146"/>
      <c r="J127" s="14"/>
      <c r="K127" s="14"/>
      <c r="L127" s="14"/>
      <c r="M127" s="14"/>
      <c r="N127" s="14"/>
      <c r="O127" s="176"/>
      <c r="P127" s="14"/>
      <c r="Q127" s="14"/>
      <c r="R127" s="14"/>
      <c r="S127" s="14"/>
      <c r="T127" s="14"/>
      <c r="U127" s="14"/>
      <c r="V127" s="14"/>
      <c r="W127" s="11"/>
      <c r="X127" s="128"/>
    </row>
    <row r="128" spans="1:24" s="1" customFormat="1" x14ac:dyDescent="0.25">
      <c r="A128" s="231" t="s">
        <v>221</v>
      </c>
      <c r="B128" s="244" t="s">
        <v>222</v>
      </c>
      <c r="C128" s="2" t="s">
        <v>194</v>
      </c>
      <c r="D128" s="4"/>
      <c r="E128" s="108"/>
      <c r="F128" s="4"/>
      <c r="G128" s="4"/>
      <c r="H128" s="4"/>
      <c r="I128" s="146"/>
      <c r="J128" s="14"/>
      <c r="K128" s="14"/>
      <c r="L128" s="14"/>
      <c r="M128" s="14"/>
      <c r="N128" s="14"/>
      <c r="O128" s="176"/>
      <c r="P128" s="14"/>
      <c r="Q128" s="14"/>
      <c r="R128" s="14"/>
      <c r="S128" s="14"/>
      <c r="T128" s="14"/>
      <c r="U128" s="14"/>
      <c r="V128" s="14"/>
      <c r="W128" s="11"/>
      <c r="X128" s="128"/>
    </row>
    <row r="129" spans="1:24" s="1" customFormat="1" ht="25.5" x14ac:dyDescent="0.25">
      <c r="A129" s="239"/>
      <c r="B129" s="246"/>
      <c r="C129" s="2" t="s">
        <v>189</v>
      </c>
      <c r="D129" s="4"/>
      <c r="E129" s="108"/>
      <c r="F129" s="4"/>
      <c r="G129" s="4"/>
      <c r="H129" s="4"/>
      <c r="I129" s="146"/>
      <c r="J129" s="14"/>
      <c r="K129" s="14"/>
      <c r="L129" s="14"/>
      <c r="M129" s="14"/>
      <c r="N129" s="14"/>
      <c r="O129" s="176"/>
      <c r="P129" s="14"/>
      <c r="Q129" s="14"/>
      <c r="R129" s="14"/>
      <c r="S129" s="14"/>
      <c r="T129" s="14"/>
      <c r="U129" s="14"/>
      <c r="V129" s="14"/>
      <c r="W129" s="11"/>
      <c r="X129" s="128"/>
    </row>
    <row r="130" spans="1:24" s="1" customFormat="1" ht="38.25" x14ac:dyDescent="0.25">
      <c r="A130" s="239"/>
      <c r="B130" s="246"/>
      <c r="C130" s="2" t="s">
        <v>190</v>
      </c>
      <c r="D130" s="4"/>
      <c r="E130" s="108"/>
      <c r="F130" s="4"/>
      <c r="G130" s="4"/>
      <c r="H130" s="4"/>
      <c r="I130" s="146"/>
      <c r="J130" s="14"/>
      <c r="K130" s="14"/>
      <c r="L130" s="14"/>
      <c r="M130" s="14"/>
      <c r="N130" s="14"/>
      <c r="O130" s="176"/>
      <c r="P130" s="14"/>
      <c r="Q130" s="14"/>
      <c r="R130" s="14"/>
      <c r="S130" s="14"/>
      <c r="T130" s="14"/>
      <c r="U130" s="14"/>
      <c r="V130" s="14"/>
      <c r="W130" s="11"/>
      <c r="X130" s="128"/>
    </row>
    <row r="131" spans="1:24" s="1" customFormat="1" ht="87.75" customHeight="1" x14ac:dyDescent="0.25">
      <c r="A131" s="232"/>
      <c r="B131" s="245"/>
      <c r="C131" s="2" t="s">
        <v>191</v>
      </c>
      <c r="D131" s="4"/>
      <c r="E131" s="108"/>
      <c r="F131" s="4"/>
      <c r="G131" s="4"/>
      <c r="H131" s="4"/>
      <c r="I131" s="146"/>
      <c r="J131" s="14"/>
      <c r="K131" s="14"/>
      <c r="L131" s="14"/>
      <c r="M131" s="14"/>
      <c r="N131" s="14"/>
      <c r="O131" s="176"/>
      <c r="P131" s="14"/>
      <c r="Q131" s="14"/>
      <c r="R131" s="14"/>
      <c r="S131" s="14"/>
      <c r="T131" s="14"/>
      <c r="U131" s="14"/>
      <c r="V131" s="14"/>
      <c r="W131" s="11"/>
      <c r="X131" s="128"/>
    </row>
    <row r="132" spans="1:24" s="1" customFormat="1" x14ac:dyDescent="0.25">
      <c r="A132" s="231" t="s">
        <v>223</v>
      </c>
      <c r="B132" s="244" t="s">
        <v>224</v>
      </c>
      <c r="C132" s="2" t="s">
        <v>135</v>
      </c>
      <c r="D132" s="4"/>
      <c r="E132" s="108"/>
      <c r="F132" s="4"/>
      <c r="G132" s="4"/>
      <c r="H132" s="4"/>
      <c r="I132" s="146"/>
      <c r="J132" s="14"/>
      <c r="K132" s="14"/>
      <c r="L132" s="14"/>
      <c r="M132" s="14"/>
      <c r="N132" s="14"/>
      <c r="O132" s="176"/>
      <c r="P132" s="14"/>
      <c r="Q132" s="14"/>
      <c r="R132" s="14"/>
      <c r="S132" s="14"/>
      <c r="T132" s="14"/>
      <c r="U132" s="14"/>
      <c r="V132" s="14"/>
      <c r="W132" s="11"/>
      <c r="X132" s="128"/>
    </row>
    <row r="133" spans="1:24" s="1" customFormat="1" ht="115.5" customHeight="1" x14ac:dyDescent="0.25">
      <c r="A133" s="232"/>
      <c r="B133" s="245"/>
      <c r="C133" s="2" t="s">
        <v>190</v>
      </c>
      <c r="D133" s="4"/>
      <c r="E133" s="108"/>
      <c r="F133" s="4"/>
      <c r="G133" s="4"/>
      <c r="H133" s="4"/>
      <c r="I133" s="146"/>
      <c r="J133" s="14"/>
      <c r="K133" s="14"/>
      <c r="L133" s="14"/>
      <c r="M133" s="14"/>
      <c r="N133" s="14"/>
      <c r="O133" s="176"/>
      <c r="P133" s="14"/>
      <c r="Q133" s="14"/>
      <c r="R133" s="14"/>
      <c r="S133" s="14"/>
      <c r="T133" s="14"/>
      <c r="U133" s="14"/>
      <c r="V133" s="14"/>
      <c r="W133" s="11"/>
      <c r="X133" s="128"/>
    </row>
    <row r="134" spans="1:24" s="1" customFormat="1" x14ac:dyDescent="0.25">
      <c r="A134" s="231" t="s">
        <v>225</v>
      </c>
      <c r="B134" s="244" t="s">
        <v>226</v>
      </c>
      <c r="C134" s="2" t="s">
        <v>194</v>
      </c>
      <c r="D134" s="4"/>
      <c r="E134" s="108"/>
      <c r="F134" s="4"/>
      <c r="G134" s="4"/>
      <c r="H134" s="4"/>
      <c r="I134" s="146"/>
      <c r="J134" s="14"/>
      <c r="K134" s="14"/>
      <c r="L134" s="14"/>
      <c r="M134" s="14"/>
      <c r="N134" s="14"/>
      <c r="O134" s="176"/>
      <c r="P134" s="14"/>
      <c r="Q134" s="14"/>
      <c r="R134" s="14"/>
      <c r="S134" s="14"/>
      <c r="T134" s="14"/>
      <c r="U134" s="14"/>
      <c r="V134" s="14"/>
      <c r="W134" s="11"/>
      <c r="X134" s="128"/>
    </row>
    <row r="135" spans="1:24" s="1" customFormat="1" ht="59.25" customHeight="1" x14ac:dyDescent="0.25">
      <c r="A135" s="232"/>
      <c r="B135" s="245"/>
      <c r="C135" s="2" t="s">
        <v>190</v>
      </c>
      <c r="D135" s="4"/>
      <c r="E135" s="108"/>
      <c r="F135" s="4"/>
      <c r="G135" s="4"/>
      <c r="H135" s="4"/>
      <c r="I135" s="146"/>
      <c r="J135" s="14"/>
      <c r="K135" s="14"/>
      <c r="L135" s="14"/>
      <c r="M135" s="14"/>
      <c r="N135" s="14"/>
      <c r="O135" s="176"/>
      <c r="P135" s="14"/>
      <c r="Q135" s="14"/>
      <c r="R135" s="14"/>
      <c r="S135" s="14"/>
      <c r="T135" s="14"/>
      <c r="U135" s="14"/>
      <c r="V135" s="14"/>
      <c r="W135" s="11"/>
      <c r="X135" s="128"/>
    </row>
    <row r="136" spans="1:24" s="1" customFormat="1" x14ac:dyDescent="0.25">
      <c r="A136" s="231" t="s">
        <v>227</v>
      </c>
      <c r="B136" s="244" t="s">
        <v>228</v>
      </c>
      <c r="C136" s="2" t="s">
        <v>194</v>
      </c>
      <c r="D136" s="4"/>
      <c r="E136" s="108"/>
      <c r="F136" s="4"/>
      <c r="G136" s="4"/>
      <c r="H136" s="4"/>
      <c r="I136" s="146"/>
      <c r="J136" s="14"/>
      <c r="K136" s="14"/>
      <c r="L136" s="14"/>
      <c r="M136" s="14"/>
      <c r="N136" s="14"/>
      <c r="O136" s="176"/>
      <c r="P136" s="14"/>
      <c r="Q136" s="14"/>
      <c r="R136" s="14"/>
      <c r="S136" s="14"/>
      <c r="T136" s="14"/>
      <c r="U136" s="14"/>
      <c r="V136" s="14"/>
      <c r="W136" s="11"/>
      <c r="X136" s="128"/>
    </row>
    <row r="137" spans="1:24" s="1" customFormat="1" ht="25.5" x14ac:dyDescent="0.25">
      <c r="A137" s="239"/>
      <c r="B137" s="246"/>
      <c r="C137" s="2" t="s">
        <v>189</v>
      </c>
      <c r="D137" s="4"/>
      <c r="E137" s="108"/>
      <c r="F137" s="4"/>
      <c r="G137" s="4"/>
      <c r="H137" s="4"/>
      <c r="I137" s="146"/>
      <c r="J137" s="14"/>
      <c r="K137" s="14"/>
      <c r="L137" s="14"/>
      <c r="M137" s="14"/>
      <c r="N137" s="14"/>
      <c r="O137" s="176"/>
      <c r="P137" s="14"/>
      <c r="Q137" s="14"/>
      <c r="R137" s="14"/>
      <c r="S137" s="14"/>
      <c r="T137" s="14"/>
      <c r="U137" s="14"/>
      <c r="V137" s="14"/>
      <c r="W137" s="11"/>
      <c r="X137" s="128"/>
    </row>
    <row r="138" spans="1:24" s="1" customFormat="1" ht="38.25" x14ac:dyDescent="0.25">
      <c r="A138" s="232"/>
      <c r="B138" s="245"/>
      <c r="C138" s="2" t="s">
        <v>190</v>
      </c>
      <c r="D138" s="4"/>
      <c r="E138" s="108"/>
      <c r="F138" s="4"/>
      <c r="G138" s="4"/>
      <c r="H138" s="4"/>
      <c r="I138" s="146"/>
      <c r="J138" s="14"/>
      <c r="K138" s="14"/>
      <c r="L138" s="14"/>
      <c r="M138" s="14"/>
      <c r="N138" s="14"/>
      <c r="O138" s="176"/>
      <c r="P138" s="14"/>
      <c r="Q138" s="14"/>
      <c r="R138" s="14"/>
      <c r="S138" s="14"/>
      <c r="T138" s="14"/>
      <c r="U138" s="14"/>
      <c r="V138" s="14"/>
      <c r="W138" s="11"/>
      <c r="X138" s="128"/>
    </row>
    <row r="139" spans="1:24" s="1" customFormat="1" x14ac:dyDescent="0.25">
      <c r="A139" s="231" t="s">
        <v>229</v>
      </c>
      <c r="B139" s="244" t="s">
        <v>230</v>
      </c>
      <c r="C139" s="2" t="s">
        <v>194</v>
      </c>
      <c r="D139" s="4"/>
      <c r="E139" s="108"/>
      <c r="F139" s="4"/>
      <c r="G139" s="4"/>
      <c r="H139" s="4"/>
      <c r="I139" s="146"/>
      <c r="J139" s="14"/>
      <c r="K139" s="14"/>
      <c r="L139" s="14"/>
      <c r="M139" s="14"/>
      <c r="N139" s="14"/>
      <c r="O139" s="176"/>
      <c r="P139" s="14"/>
      <c r="Q139" s="14"/>
      <c r="R139" s="14"/>
      <c r="S139" s="14"/>
      <c r="T139" s="14"/>
      <c r="U139" s="14"/>
      <c r="V139" s="14"/>
      <c r="W139" s="11"/>
      <c r="X139" s="128"/>
    </row>
    <row r="140" spans="1:24" s="1" customFormat="1" x14ac:dyDescent="0.25">
      <c r="A140" s="239"/>
      <c r="B140" s="246"/>
      <c r="C140" s="2" t="s">
        <v>191</v>
      </c>
      <c r="D140" s="4"/>
      <c r="E140" s="108"/>
      <c r="F140" s="4"/>
      <c r="G140" s="4"/>
      <c r="H140" s="4"/>
      <c r="I140" s="146"/>
      <c r="J140" s="14"/>
      <c r="K140" s="14"/>
      <c r="L140" s="14"/>
      <c r="M140" s="14"/>
      <c r="N140" s="14"/>
      <c r="O140" s="176"/>
      <c r="P140" s="14"/>
      <c r="Q140" s="14"/>
      <c r="R140" s="14"/>
      <c r="S140" s="14"/>
      <c r="T140" s="14"/>
      <c r="U140" s="14"/>
      <c r="V140" s="14"/>
      <c r="W140" s="11"/>
      <c r="X140" s="128"/>
    </row>
    <row r="141" spans="1:24" s="1" customFormat="1" ht="38.25" x14ac:dyDescent="0.25">
      <c r="A141" s="232"/>
      <c r="B141" s="245"/>
      <c r="C141" s="2" t="s">
        <v>190</v>
      </c>
      <c r="D141" s="4"/>
      <c r="E141" s="108"/>
      <c r="F141" s="4"/>
      <c r="G141" s="4"/>
      <c r="H141" s="4"/>
      <c r="I141" s="146"/>
      <c r="J141" s="14"/>
      <c r="K141" s="14"/>
      <c r="L141" s="14"/>
      <c r="M141" s="14"/>
      <c r="N141" s="14"/>
      <c r="O141" s="176"/>
      <c r="P141" s="14"/>
      <c r="Q141" s="14"/>
      <c r="R141" s="14"/>
      <c r="S141" s="14"/>
      <c r="T141" s="14"/>
      <c r="U141" s="14"/>
      <c r="V141" s="14"/>
      <c r="W141" s="11"/>
      <c r="X141" s="128"/>
    </row>
    <row r="142" spans="1:24" s="1" customFormat="1" x14ac:dyDescent="0.25">
      <c r="A142" s="231" t="s">
        <v>231</v>
      </c>
      <c r="B142" s="244" t="s">
        <v>232</v>
      </c>
      <c r="C142" s="2" t="s">
        <v>194</v>
      </c>
      <c r="D142" s="4"/>
      <c r="E142" s="108"/>
      <c r="F142" s="4"/>
      <c r="G142" s="4"/>
      <c r="H142" s="4"/>
      <c r="I142" s="146"/>
      <c r="J142" s="14"/>
      <c r="K142" s="14"/>
      <c r="L142" s="14"/>
      <c r="M142" s="14"/>
      <c r="N142" s="14"/>
      <c r="O142" s="176"/>
      <c r="P142" s="14"/>
      <c r="Q142" s="14"/>
      <c r="R142" s="14"/>
      <c r="S142" s="14"/>
      <c r="T142" s="14"/>
      <c r="U142" s="14"/>
      <c r="V142" s="14"/>
      <c r="W142" s="11"/>
      <c r="X142" s="128"/>
    </row>
    <row r="143" spans="1:24" s="1" customFormat="1" ht="88.5" customHeight="1" x14ac:dyDescent="0.25">
      <c r="A143" s="232"/>
      <c r="B143" s="245"/>
      <c r="C143" s="2" t="s">
        <v>190</v>
      </c>
      <c r="D143" s="4"/>
      <c r="E143" s="108"/>
      <c r="F143" s="4"/>
      <c r="G143" s="4"/>
      <c r="H143" s="4"/>
      <c r="I143" s="146"/>
      <c r="J143" s="14"/>
      <c r="K143" s="14"/>
      <c r="L143" s="14"/>
      <c r="M143" s="14"/>
      <c r="N143" s="14"/>
      <c r="O143" s="176"/>
      <c r="P143" s="14"/>
      <c r="Q143" s="14"/>
      <c r="R143" s="14"/>
      <c r="S143" s="14"/>
      <c r="T143" s="14"/>
      <c r="U143" s="14"/>
      <c r="V143" s="14"/>
      <c r="W143" s="11"/>
      <c r="X143" s="128"/>
    </row>
    <row r="144" spans="1:24" s="1" customFormat="1" x14ac:dyDescent="0.25">
      <c r="A144" s="231" t="s">
        <v>233</v>
      </c>
      <c r="B144" s="244" t="s">
        <v>234</v>
      </c>
      <c r="C144" s="2" t="s">
        <v>194</v>
      </c>
      <c r="D144" s="4"/>
      <c r="E144" s="108"/>
      <c r="F144" s="4"/>
      <c r="G144" s="4"/>
      <c r="H144" s="4"/>
      <c r="I144" s="146"/>
      <c r="J144" s="14"/>
      <c r="K144" s="14"/>
      <c r="L144" s="14"/>
      <c r="M144" s="14"/>
      <c r="N144" s="14"/>
      <c r="O144" s="176"/>
      <c r="P144" s="14"/>
      <c r="Q144" s="14"/>
      <c r="R144" s="14"/>
      <c r="S144" s="14"/>
      <c r="T144" s="14"/>
      <c r="U144" s="14"/>
      <c r="V144" s="14"/>
      <c r="W144" s="11"/>
      <c r="X144" s="128"/>
    </row>
    <row r="145" spans="1:24" s="1" customFormat="1" ht="56.25" customHeight="1" x14ac:dyDescent="0.25">
      <c r="A145" s="232"/>
      <c r="B145" s="245"/>
      <c r="C145" s="2" t="s">
        <v>190</v>
      </c>
      <c r="D145" s="4"/>
      <c r="E145" s="108"/>
      <c r="F145" s="4"/>
      <c r="G145" s="4"/>
      <c r="H145" s="4"/>
      <c r="I145" s="146"/>
      <c r="J145" s="14"/>
      <c r="K145" s="14"/>
      <c r="L145" s="14"/>
      <c r="M145" s="14"/>
      <c r="N145" s="14"/>
      <c r="O145" s="176"/>
      <c r="P145" s="14"/>
      <c r="Q145" s="14"/>
      <c r="R145" s="14"/>
      <c r="S145" s="14"/>
      <c r="T145" s="14"/>
      <c r="U145" s="14"/>
      <c r="V145" s="14"/>
      <c r="W145" s="11"/>
      <c r="X145" s="128"/>
    </row>
    <row r="146" spans="1:24" s="1" customFormat="1" x14ac:dyDescent="0.25">
      <c r="A146" s="237" t="s">
        <v>235</v>
      </c>
      <c r="B146" s="242" t="s">
        <v>236</v>
      </c>
      <c r="C146" s="2" t="s">
        <v>135</v>
      </c>
      <c r="D146" s="13">
        <f>D149+D152</f>
        <v>208.03</v>
      </c>
      <c r="E146" s="110">
        <f t="shared" ref="E146:X146" si="19">E149+E152</f>
        <v>293.8</v>
      </c>
      <c r="F146" s="13">
        <f t="shared" si="19"/>
        <v>254.64</v>
      </c>
      <c r="G146" s="13">
        <f t="shared" si="19"/>
        <v>458.74800000000005</v>
      </c>
      <c r="H146" s="13">
        <f t="shared" si="19"/>
        <v>348.12</v>
      </c>
      <c r="I146" s="13">
        <f t="shared" si="19"/>
        <v>204.79900000000001</v>
      </c>
      <c r="J146" s="13">
        <f t="shared" si="19"/>
        <v>78.489999999999995</v>
      </c>
      <c r="K146" s="13">
        <f t="shared" si="19"/>
        <v>180.49</v>
      </c>
      <c r="L146" s="13">
        <f>L149+L152</f>
        <v>0</v>
      </c>
      <c r="M146" s="13">
        <f t="shared" ref="M146:N146" si="20">M149+M152</f>
        <v>17.010000000000002</v>
      </c>
      <c r="N146" s="13">
        <f t="shared" si="20"/>
        <v>163.47999999999999</v>
      </c>
      <c r="O146" s="175">
        <f t="shared" si="19"/>
        <v>185.09</v>
      </c>
      <c r="P146" s="13">
        <f t="shared" si="19"/>
        <v>0</v>
      </c>
      <c r="Q146" s="13">
        <f t="shared" si="19"/>
        <v>18.14</v>
      </c>
      <c r="R146" s="13">
        <f t="shared" si="19"/>
        <v>166.95</v>
      </c>
      <c r="S146" s="13">
        <f t="shared" si="19"/>
        <v>630</v>
      </c>
      <c r="T146" s="13">
        <f t="shared" si="19"/>
        <v>0</v>
      </c>
      <c r="U146" s="13">
        <f t="shared" si="19"/>
        <v>0</v>
      </c>
      <c r="V146" s="13">
        <f t="shared" si="19"/>
        <v>630</v>
      </c>
      <c r="W146" s="13">
        <f t="shared" si="19"/>
        <v>630</v>
      </c>
      <c r="X146" s="13">
        <f t="shared" si="19"/>
        <v>630</v>
      </c>
    </row>
    <row r="147" spans="1:24" s="1" customFormat="1" x14ac:dyDescent="0.25">
      <c r="A147" s="237"/>
      <c r="B147" s="243"/>
      <c r="C147" s="2" t="s">
        <v>136</v>
      </c>
      <c r="D147" s="10"/>
      <c r="E147" s="110"/>
      <c r="F147" s="10"/>
      <c r="G147" s="10"/>
      <c r="H147" s="10"/>
      <c r="I147" s="148"/>
      <c r="J147" s="14"/>
      <c r="K147" s="14"/>
      <c r="L147" s="14"/>
      <c r="M147" s="14"/>
      <c r="N147" s="14"/>
      <c r="O147" s="176"/>
      <c r="P147" s="14"/>
      <c r="Q147" s="14"/>
      <c r="R147" s="14"/>
      <c r="S147" s="14"/>
      <c r="T147" s="14"/>
      <c r="U147" s="14"/>
      <c r="V147" s="14"/>
      <c r="W147" s="11"/>
      <c r="X147" s="128"/>
    </row>
    <row r="148" spans="1:24" s="1" customFormat="1" ht="81.75" customHeight="1" x14ac:dyDescent="0.25">
      <c r="A148" s="237"/>
      <c r="B148" s="250"/>
      <c r="C148" s="2" t="s">
        <v>531</v>
      </c>
      <c r="D148" s="10"/>
      <c r="E148" s="110"/>
      <c r="F148" s="10"/>
      <c r="G148" s="10"/>
      <c r="H148" s="10"/>
      <c r="I148" s="148"/>
      <c r="J148" s="14"/>
      <c r="K148" s="14"/>
      <c r="L148" s="14"/>
      <c r="M148" s="14"/>
      <c r="N148" s="14"/>
      <c r="O148" s="176"/>
      <c r="P148" s="14"/>
      <c r="Q148" s="14"/>
      <c r="R148" s="14"/>
      <c r="S148" s="14"/>
      <c r="T148" s="14"/>
      <c r="U148" s="14"/>
      <c r="V148" s="14"/>
      <c r="W148" s="11"/>
      <c r="X148" s="128"/>
    </row>
    <row r="149" spans="1:24" s="1" customFormat="1" x14ac:dyDescent="0.25">
      <c r="A149" s="238" t="s">
        <v>237</v>
      </c>
      <c r="B149" s="231" t="s">
        <v>238</v>
      </c>
      <c r="C149" s="2" t="s">
        <v>135</v>
      </c>
      <c r="D149" s="15">
        <f>'5 лист разносить'!E346</f>
        <v>123</v>
      </c>
      <c r="E149" s="108">
        <f>'5 лист разносить'!F346</f>
        <v>180.91</v>
      </c>
      <c r="F149" s="15">
        <f>'5 лист разносить'!G346</f>
        <v>150.22</v>
      </c>
      <c r="G149" s="15">
        <f>'5 лист разносить'!H346</f>
        <v>220.69900000000001</v>
      </c>
      <c r="H149" s="15">
        <f>'5 лист разносить'!I346</f>
        <v>248.16</v>
      </c>
      <c r="I149" s="15">
        <f>'5 лист разносить'!J346</f>
        <v>114.79900000000001</v>
      </c>
      <c r="J149" s="15">
        <f>'5 лист разносить'!K346</f>
        <v>62.29</v>
      </c>
      <c r="K149" s="15">
        <f>L149+M149+N149</f>
        <v>52.010000000000005</v>
      </c>
      <c r="L149" s="15">
        <f>'5 лист разносить'!L347</f>
        <v>0</v>
      </c>
      <c r="M149" s="15">
        <f>'5 лист разносить'!L348</f>
        <v>17.010000000000002</v>
      </c>
      <c r="N149" s="15">
        <f>'5 лист разносить'!L349</f>
        <v>35</v>
      </c>
      <c r="O149" s="177">
        <f>SUM(P149:R149)</f>
        <v>96.44</v>
      </c>
      <c r="P149" s="15"/>
      <c r="Q149" s="15">
        <f>'5 лист разносить'!M348</f>
        <v>18.14</v>
      </c>
      <c r="R149" s="15">
        <f>'5 лист разносить'!M349</f>
        <v>78.3</v>
      </c>
      <c r="S149" s="15">
        <f>'5 лист разносить'!N346</f>
        <v>500</v>
      </c>
      <c r="T149" s="15"/>
      <c r="U149" s="15"/>
      <c r="V149" s="15">
        <v>500</v>
      </c>
      <c r="W149" s="15">
        <f>'5 лист разносить'!O346</f>
        <v>500</v>
      </c>
      <c r="X149" s="15">
        <f>'5 лист разносить'!P346</f>
        <v>500</v>
      </c>
    </row>
    <row r="150" spans="1:24" s="1" customFormat="1" x14ac:dyDescent="0.25">
      <c r="A150" s="238"/>
      <c r="B150" s="239"/>
      <c r="C150" s="2" t="s">
        <v>136</v>
      </c>
      <c r="D150" s="4"/>
      <c r="E150" s="108"/>
      <c r="F150" s="4"/>
      <c r="G150" s="4"/>
      <c r="H150" s="4"/>
      <c r="I150" s="146"/>
      <c r="J150" s="14"/>
      <c r="K150" s="14"/>
      <c r="L150" s="14"/>
      <c r="M150" s="14"/>
      <c r="N150" s="14"/>
      <c r="O150" s="176"/>
      <c r="P150" s="14"/>
      <c r="Q150" s="14"/>
      <c r="R150" s="14"/>
      <c r="S150" s="14"/>
      <c r="T150" s="14"/>
      <c r="U150" s="14"/>
      <c r="V150" s="14"/>
      <c r="W150" s="11"/>
      <c r="X150" s="128"/>
    </row>
    <row r="151" spans="1:24" s="1" customFormat="1" ht="62.25" customHeight="1" x14ac:dyDescent="0.25">
      <c r="A151" s="238"/>
      <c r="B151" s="232"/>
      <c r="C151" s="142" t="s">
        <v>531</v>
      </c>
      <c r="D151" s="4"/>
      <c r="E151" s="108"/>
      <c r="F151" s="4"/>
      <c r="G151" s="4"/>
      <c r="H151" s="4"/>
      <c r="I151" s="146"/>
      <c r="J151" s="14"/>
      <c r="K151" s="14"/>
      <c r="L151" s="14"/>
      <c r="M151" s="14"/>
      <c r="N151" s="14"/>
      <c r="O151" s="176"/>
      <c r="P151" s="14"/>
      <c r="Q151" s="14"/>
      <c r="R151" s="14"/>
      <c r="S151" s="14"/>
      <c r="T151" s="14"/>
      <c r="U151" s="14"/>
      <c r="V151" s="14"/>
      <c r="W151" s="11"/>
      <c r="X151" s="128"/>
    </row>
    <row r="152" spans="1:24" s="1" customFormat="1" x14ac:dyDescent="0.25">
      <c r="A152" s="238" t="s">
        <v>239</v>
      </c>
      <c r="B152" s="231" t="s">
        <v>240</v>
      </c>
      <c r="C152" s="2" t="s">
        <v>135</v>
      </c>
      <c r="D152" s="15">
        <f>'5 лист разносить'!E353</f>
        <v>85.03</v>
      </c>
      <c r="E152" s="108">
        <f>'5 лист разносить'!F353</f>
        <v>112.89</v>
      </c>
      <c r="F152" s="15">
        <f>'5 лист разносить'!G353</f>
        <v>104.42</v>
      </c>
      <c r="G152" s="15">
        <f>'5 лист разносить'!H353</f>
        <v>238.04900000000001</v>
      </c>
      <c r="H152" s="15">
        <f>'5 лист разносить'!I353</f>
        <v>99.96</v>
      </c>
      <c r="I152" s="15">
        <f>'5 лист разносить'!J353</f>
        <v>90</v>
      </c>
      <c r="J152" s="15">
        <f>'5 лист разносить'!K353</f>
        <v>16.2</v>
      </c>
      <c r="K152" s="15">
        <f>L152+M152+N152</f>
        <v>128.47999999999999</v>
      </c>
      <c r="L152" s="15">
        <f>'5 лист разносить'!L354</f>
        <v>0</v>
      </c>
      <c r="M152" s="15">
        <f>'5 лист разносить'!L355</f>
        <v>0</v>
      </c>
      <c r="N152" s="15">
        <f>'5 лист разносить'!L356</f>
        <v>128.47999999999999</v>
      </c>
      <c r="O152" s="177">
        <f>SUM(P152:R152)</f>
        <v>88.65</v>
      </c>
      <c r="P152" s="15"/>
      <c r="Q152" s="15"/>
      <c r="R152" s="15">
        <f>'5 лист разносить'!M356</f>
        <v>88.65</v>
      </c>
      <c r="S152" s="15">
        <f>'5 лист разносить'!N353</f>
        <v>130</v>
      </c>
      <c r="T152" s="15"/>
      <c r="U152" s="15"/>
      <c r="V152" s="15">
        <v>130</v>
      </c>
      <c r="W152" s="15">
        <f>'5 лист разносить'!O353</f>
        <v>130</v>
      </c>
      <c r="X152" s="15">
        <f>'5 лист разносить'!P353</f>
        <v>130</v>
      </c>
    </row>
    <row r="153" spans="1:24" s="1" customFormat="1" x14ac:dyDescent="0.25">
      <c r="A153" s="238"/>
      <c r="B153" s="239"/>
      <c r="C153" s="2" t="s">
        <v>136</v>
      </c>
      <c r="D153" s="4"/>
      <c r="E153" s="108"/>
      <c r="F153" s="4"/>
      <c r="G153" s="4"/>
      <c r="H153" s="4"/>
      <c r="I153" s="146"/>
      <c r="J153" s="14"/>
      <c r="K153" s="14"/>
      <c r="L153" s="14"/>
      <c r="M153" s="14"/>
      <c r="N153" s="14"/>
      <c r="O153" s="176"/>
      <c r="P153" s="14"/>
      <c r="Q153" s="14"/>
      <c r="R153" s="14"/>
      <c r="S153" s="14"/>
      <c r="T153" s="14"/>
      <c r="U153" s="14"/>
      <c r="V153" s="14"/>
      <c r="W153" s="11"/>
      <c r="X153" s="128"/>
    </row>
    <row r="154" spans="1:24" s="1" customFormat="1" ht="75.75" customHeight="1" x14ac:dyDescent="0.25">
      <c r="A154" s="238"/>
      <c r="B154" s="232"/>
      <c r="C154" s="142" t="s">
        <v>531</v>
      </c>
      <c r="D154" s="4"/>
      <c r="E154" s="108"/>
      <c r="F154" s="4"/>
      <c r="G154" s="4"/>
      <c r="H154" s="4"/>
      <c r="I154" s="146"/>
      <c r="J154" s="14"/>
      <c r="K154" s="14"/>
      <c r="L154" s="14"/>
      <c r="M154" s="14"/>
      <c r="N154" s="14"/>
      <c r="O154" s="176"/>
      <c r="P154" s="14"/>
      <c r="Q154" s="14"/>
      <c r="R154" s="14"/>
      <c r="S154" s="14"/>
      <c r="T154" s="14"/>
      <c r="U154" s="14"/>
      <c r="V154" s="14"/>
      <c r="W154" s="11"/>
      <c r="X154" s="128"/>
    </row>
    <row r="155" spans="1:24" x14ac:dyDescent="0.25">
      <c r="A155" s="237" t="s">
        <v>241</v>
      </c>
      <c r="B155" s="242" t="s">
        <v>242</v>
      </c>
      <c r="C155" s="2" t="s">
        <v>135</v>
      </c>
      <c r="D155" s="13">
        <f t="shared" ref="D155:X155" si="21">D158</f>
        <v>0</v>
      </c>
      <c r="E155" s="110">
        <f t="shared" si="21"/>
        <v>0</v>
      </c>
      <c r="F155" s="13">
        <f t="shared" si="21"/>
        <v>0</v>
      </c>
      <c r="G155" s="13">
        <f t="shared" si="21"/>
        <v>0</v>
      </c>
      <c r="H155" s="13">
        <f t="shared" si="21"/>
        <v>404.32</v>
      </c>
      <c r="I155" s="13">
        <f t="shared" si="21"/>
        <v>394.81200000000001</v>
      </c>
      <c r="J155" s="13">
        <f t="shared" si="21"/>
        <v>500</v>
      </c>
      <c r="K155" s="13">
        <f>L155+M155+N155</f>
        <v>104.05</v>
      </c>
      <c r="L155" s="13">
        <f>L158</f>
        <v>0</v>
      </c>
      <c r="M155" s="13">
        <f t="shared" ref="M155:N155" si="22">M158</f>
        <v>0</v>
      </c>
      <c r="N155" s="13">
        <f t="shared" si="22"/>
        <v>104.05</v>
      </c>
      <c r="O155" s="175">
        <f>SUM(P155:R155)</f>
        <v>5492.63</v>
      </c>
      <c r="P155" s="13"/>
      <c r="Q155" s="13">
        <f>Q158</f>
        <v>258.7</v>
      </c>
      <c r="R155" s="13">
        <f>R158</f>
        <v>5233.93</v>
      </c>
      <c r="S155" s="13">
        <f t="shared" si="21"/>
        <v>11000</v>
      </c>
      <c r="T155" s="13">
        <f t="shared" si="21"/>
        <v>0</v>
      </c>
      <c r="U155" s="13">
        <f t="shared" si="21"/>
        <v>5792.1</v>
      </c>
      <c r="V155" s="13">
        <f t="shared" si="21"/>
        <v>5207.8999999999996</v>
      </c>
      <c r="W155" s="13">
        <f t="shared" si="21"/>
        <v>11330.8</v>
      </c>
      <c r="X155" s="13">
        <f t="shared" si="21"/>
        <v>4739.6000000000004</v>
      </c>
    </row>
    <row r="156" spans="1:24" x14ac:dyDescent="0.25">
      <c r="A156" s="237"/>
      <c r="B156" s="243"/>
      <c r="C156" s="2" t="s">
        <v>136</v>
      </c>
      <c r="D156" s="13"/>
      <c r="E156" s="110"/>
      <c r="F156" s="13"/>
      <c r="G156" s="13"/>
      <c r="H156" s="13"/>
      <c r="I156" s="13"/>
      <c r="J156" s="16"/>
      <c r="K156" s="16"/>
      <c r="L156" s="16"/>
      <c r="M156" s="16"/>
      <c r="N156" s="16"/>
      <c r="O156" s="180"/>
      <c r="P156" s="16"/>
      <c r="Q156" s="16"/>
      <c r="R156" s="16"/>
      <c r="S156" s="16"/>
      <c r="T156" s="16"/>
      <c r="U156" s="16"/>
      <c r="V156" s="16"/>
      <c r="W156" s="16"/>
      <c r="X156" s="163"/>
    </row>
    <row r="157" spans="1:24" ht="41.25" customHeight="1" x14ac:dyDescent="0.25">
      <c r="A157" s="237"/>
      <c r="B157" s="250"/>
      <c r="C157" s="2" t="s">
        <v>169</v>
      </c>
      <c r="D157" s="13"/>
      <c r="E157" s="110"/>
      <c r="F157" s="13"/>
      <c r="G157" s="13"/>
      <c r="H157" s="13"/>
      <c r="I157" s="13"/>
      <c r="J157" s="16"/>
      <c r="K157" s="16"/>
      <c r="L157" s="16"/>
      <c r="M157" s="16"/>
      <c r="N157" s="16"/>
      <c r="O157" s="180"/>
      <c r="P157" s="16"/>
      <c r="Q157" s="16"/>
      <c r="R157" s="16"/>
      <c r="S157" s="16"/>
      <c r="T157" s="16"/>
      <c r="U157" s="16"/>
      <c r="V157" s="16"/>
      <c r="W157" s="16"/>
      <c r="X157" s="163"/>
    </row>
    <row r="158" spans="1:24" x14ac:dyDescent="0.25">
      <c r="A158" s="238" t="s">
        <v>243</v>
      </c>
      <c r="B158" s="221" t="s">
        <v>244</v>
      </c>
      <c r="C158" s="2" t="s">
        <v>135</v>
      </c>
      <c r="D158" s="15">
        <f>'5 лист разносить'!E368</f>
        <v>0</v>
      </c>
      <c r="E158" s="108">
        <f>'5 лист разносить'!F368</f>
        <v>0</v>
      </c>
      <c r="F158" s="15">
        <f>'5 лист разносить'!G368</f>
        <v>0</v>
      </c>
      <c r="G158" s="15">
        <f>'5 лист разносить'!H368</f>
        <v>0</v>
      </c>
      <c r="H158" s="15">
        <f>'5 лист разносить'!I368</f>
        <v>404.32</v>
      </c>
      <c r="I158" s="15">
        <f>'5 лист разносить'!J368</f>
        <v>394.81200000000001</v>
      </c>
      <c r="J158" s="15">
        <f>'5 лист разносить'!K368</f>
        <v>500</v>
      </c>
      <c r="K158" s="15">
        <f>SUM(L158:N158)</f>
        <v>104.05</v>
      </c>
      <c r="L158" s="15">
        <f>'5 лист разносить'!L369</f>
        <v>0</v>
      </c>
      <c r="M158" s="15">
        <f>'5 лист разносить'!L370</f>
        <v>0</v>
      </c>
      <c r="N158" s="15">
        <f>'5 лист разносить'!L371</f>
        <v>104.05</v>
      </c>
      <c r="O158" s="177">
        <f>SUM(P158:R158)</f>
        <v>5492.63</v>
      </c>
      <c r="P158" s="15"/>
      <c r="Q158" s="15">
        <f>'5 лист разносить'!M370</f>
        <v>258.7</v>
      </c>
      <c r="R158" s="15">
        <f>'5 лист разносить'!M371</f>
        <v>5233.93</v>
      </c>
      <c r="S158" s="15">
        <f>'5 лист разносить'!N368</f>
        <v>11000</v>
      </c>
      <c r="T158" s="15"/>
      <c r="U158" s="15">
        <v>5792.1</v>
      </c>
      <c r="V158" s="15">
        <v>5207.8999999999996</v>
      </c>
      <c r="W158" s="15">
        <f>'5 лист разносить'!O368</f>
        <v>11330.8</v>
      </c>
      <c r="X158" s="15">
        <f>'5 лист разносить'!P368</f>
        <v>4739.6000000000004</v>
      </c>
    </row>
    <row r="159" spans="1:24" x14ac:dyDescent="0.25">
      <c r="A159" s="238"/>
      <c r="B159" s="221"/>
      <c r="C159" s="2" t="s">
        <v>136</v>
      </c>
      <c r="D159" s="15"/>
      <c r="E159" s="108"/>
      <c r="F159" s="15"/>
      <c r="G159" s="15"/>
      <c r="H159" s="15"/>
      <c r="I159" s="15"/>
      <c r="J159" s="16"/>
      <c r="K159" s="16"/>
      <c r="L159" s="16"/>
      <c r="M159" s="16"/>
      <c r="N159" s="16"/>
      <c r="O159" s="180"/>
      <c r="P159" s="16"/>
      <c r="Q159" s="16"/>
      <c r="R159" s="16"/>
      <c r="S159" s="16"/>
      <c r="T159" s="16"/>
      <c r="U159" s="16"/>
      <c r="V159" s="16"/>
      <c r="W159" s="16"/>
      <c r="X159" s="163"/>
    </row>
    <row r="160" spans="1:24" ht="29.25" customHeight="1" x14ac:dyDescent="0.25">
      <c r="A160" s="238"/>
      <c r="B160" s="221"/>
      <c r="C160" s="2" t="s">
        <v>169</v>
      </c>
      <c r="D160" s="15"/>
      <c r="E160" s="108"/>
      <c r="F160" s="15"/>
      <c r="G160" s="15"/>
      <c r="H160" s="15"/>
      <c r="I160" s="15"/>
      <c r="J160" s="16"/>
      <c r="K160" s="16"/>
      <c r="L160" s="16"/>
      <c r="M160" s="16"/>
      <c r="N160" s="16"/>
      <c r="O160" s="180"/>
      <c r="P160" s="16"/>
      <c r="Q160" s="16"/>
      <c r="R160" s="16"/>
      <c r="S160" s="16"/>
      <c r="T160" s="16"/>
      <c r="U160" s="16"/>
      <c r="V160" s="16"/>
      <c r="W160" s="16"/>
      <c r="X160" s="163"/>
    </row>
    <row r="161" spans="1:24" x14ac:dyDescent="0.25">
      <c r="A161" s="237" t="s">
        <v>245</v>
      </c>
      <c r="B161" s="236" t="s">
        <v>246</v>
      </c>
      <c r="C161" s="2" t="s">
        <v>135</v>
      </c>
      <c r="D161" s="13">
        <v>0</v>
      </c>
      <c r="E161" s="110">
        <v>0</v>
      </c>
      <c r="F161" s="13">
        <v>0</v>
      </c>
      <c r="G161" s="13">
        <v>0</v>
      </c>
      <c r="H161" s="13">
        <v>0</v>
      </c>
      <c r="I161" s="13">
        <v>0</v>
      </c>
      <c r="J161" s="13">
        <v>0</v>
      </c>
      <c r="K161" s="13">
        <v>0</v>
      </c>
      <c r="L161" s="13">
        <v>0</v>
      </c>
      <c r="M161" s="13">
        <v>0</v>
      </c>
      <c r="N161" s="13">
        <v>0</v>
      </c>
      <c r="O161" s="175">
        <v>0</v>
      </c>
      <c r="P161" s="13"/>
      <c r="Q161" s="13"/>
      <c r="R161" s="13"/>
      <c r="S161" s="13">
        <v>0</v>
      </c>
      <c r="T161" s="13">
        <v>0</v>
      </c>
      <c r="U161" s="13">
        <v>0</v>
      </c>
      <c r="V161" s="13">
        <v>0</v>
      </c>
      <c r="W161" s="13">
        <v>0</v>
      </c>
      <c r="X161" s="13">
        <v>0</v>
      </c>
    </row>
    <row r="162" spans="1:24" x14ac:dyDescent="0.25">
      <c r="A162" s="237"/>
      <c r="B162" s="236"/>
      <c r="C162" s="2" t="s">
        <v>136</v>
      </c>
      <c r="D162" s="10"/>
      <c r="E162" s="110"/>
      <c r="F162" s="10"/>
      <c r="G162" s="10"/>
      <c r="H162" s="10"/>
      <c r="I162" s="148"/>
      <c r="J162" s="14"/>
      <c r="K162" s="14"/>
      <c r="L162" s="14"/>
      <c r="M162" s="14"/>
      <c r="N162" s="14"/>
      <c r="O162" s="176"/>
      <c r="P162" s="14"/>
      <c r="Q162" s="14"/>
      <c r="R162" s="14"/>
      <c r="S162" s="14"/>
      <c r="T162" s="14"/>
      <c r="U162" s="14"/>
      <c r="V162" s="14"/>
      <c r="W162" s="11"/>
      <c r="X162" s="163"/>
    </row>
    <row r="163" spans="1:24" ht="33" customHeight="1" x14ac:dyDescent="0.25">
      <c r="A163" s="237"/>
      <c r="B163" s="236"/>
      <c r="C163" s="2" t="s">
        <v>169</v>
      </c>
      <c r="D163" s="10"/>
      <c r="E163" s="110"/>
      <c r="F163" s="10"/>
      <c r="G163" s="10"/>
      <c r="H163" s="10"/>
      <c r="I163" s="148"/>
      <c r="J163" s="14"/>
      <c r="K163" s="14"/>
      <c r="L163" s="14"/>
      <c r="M163" s="14"/>
      <c r="N163" s="14"/>
      <c r="O163" s="176"/>
      <c r="P163" s="14"/>
      <c r="Q163" s="14"/>
      <c r="R163" s="14"/>
      <c r="S163" s="14"/>
      <c r="T163" s="14"/>
      <c r="U163" s="14"/>
      <c r="V163" s="14"/>
      <c r="W163" s="11"/>
      <c r="X163" s="163"/>
    </row>
    <row r="164" spans="1:24" x14ac:dyDescent="0.25">
      <c r="A164" s="238" t="s">
        <v>247</v>
      </c>
      <c r="B164" s="221" t="s">
        <v>248</v>
      </c>
      <c r="C164" s="2" t="s">
        <v>135</v>
      </c>
      <c r="D164" s="4"/>
      <c r="E164" s="108"/>
      <c r="F164" s="4"/>
      <c r="G164" s="4"/>
      <c r="H164" s="4"/>
      <c r="I164" s="146"/>
      <c r="J164" s="14"/>
      <c r="K164" s="14"/>
      <c r="L164" s="14"/>
      <c r="M164" s="14"/>
      <c r="N164" s="14"/>
      <c r="O164" s="176"/>
      <c r="P164" s="14"/>
      <c r="Q164" s="14"/>
      <c r="R164" s="14"/>
      <c r="S164" s="14"/>
      <c r="T164" s="14"/>
      <c r="U164" s="14"/>
      <c r="V164" s="14"/>
      <c r="W164" s="11"/>
      <c r="X164" s="163"/>
    </row>
    <row r="165" spans="1:24" x14ac:dyDescent="0.25">
      <c r="A165" s="238"/>
      <c r="B165" s="221"/>
      <c r="C165" s="2" t="s">
        <v>136</v>
      </c>
      <c r="D165" s="4"/>
      <c r="E165" s="108"/>
      <c r="F165" s="4"/>
      <c r="G165" s="4"/>
      <c r="H165" s="4"/>
      <c r="I165" s="146"/>
      <c r="J165" s="14"/>
      <c r="K165" s="14"/>
      <c r="L165" s="14"/>
      <c r="M165" s="14"/>
      <c r="N165" s="14"/>
      <c r="O165" s="176"/>
      <c r="P165" s="14"/>
      <c r="Q165" s="14"/>
      <c r="R165" s="14"/>
      <c r="S165" s="14"/>
      <c r="T165" s="14"/>
      <c r="U165" s="14"/>
      <c r="V165" s="14"/>
      <c r="W165" s="11"/>
      <c r="X165" s="163"/>
    </row>
    <row r="166" spans="1:24" x14ac:dyDescent="0.25">
      <c r="A166" s="238"/>
      <c r="B166" s="221"/>
      <c r="C166" s="2" t="s">
        <v>169</v>
      </c>
      <c r="D166" s="4"/>
      <c r="E166" s="108"/>
      <c r="F166" s="4"/>
      <c r="G166" s="4"/>
      <c r="H166" s="4"/>
      <c r="I166" s="146"/>
      <c r="J166" s="14"/>
      <c r="K166" s="14"/>
      <c r="L166" s="14"/>
      <c r="M166" s="14"/>
      <c r="N166" s="14"/>
      <c r="O166" s="176"/>
      <c r="P166" s="14"/>
      <c r="Q166" s="14"/>
      <c r="R166" s="14"/>
      <c r="S166" s="14"/>
      <c r="T166" s="14"/>
      <c r="U166" s="14"/>
      <c r="V166" s="14"/>
      <c r="W166" s="11"/>
      <c r="X166" s="163"/>
    </row>
    <row r="167" spans="1:24" x14ac:dyDescent="0.25">
      <c r="A167" s="238" t="s">
        <v>249</v>
      </c>
      <c r="B167" s="221" t="s">
        <v>250</v>
      </c>
      <c r="C167" s="2" t="s">
        <v>135</v>
      </c>
      <c r="D167" s="4"/>
      <c r="E167" s="108"/>
      <c r="F167" s="4"/>
      <c r="G167" s="4"/>
      <c r="H167" s="4"/>
      <c r="I167" s="146"/>
      <c r="J167" s="14"/>
      <c r="K167" s="14"/>
      <c r="L167" s="14"/>
      <c r="M167" s="14"/>
      <c r="N167" s="14"/>
      <c r="O167" s="176"/>
      <c r="P167" s="14"/>
      <c r="Q167" s="14"/>
      <c r="R167" s="14"/>
      <c r="S167" s="14"/>
      <c r="T167" s="14"/>
      <c r="U167" s="14"/>
      <c r="V167" s="14"/>
      <c r="W167" s="11"/>
      <c r="X167" s="163"/>
    </row>
    <row r="168" spans="1:24" x14ac:dyDescent="0.25">
      <c r="A168" s="238"/>
      <c r="B168" s="221"/>
      <c r="C168" s="2" t="s">
        <v>136</v>
      </c>
      <c r="D168" s="4"/>
      <c r="E168" s="108"/>
      <c r="F168" s="4"/>
      <c r="G168" s="4"/>
      <c r="H168" s="4"/>
      <c r="I168" s="146"/>
      <c r="J168" s="14"/>
      <c r="K168" s="14"/>
      <c r="L168" s="14"/>
      <c r="M168" s="14"/>
      <c r="N168" s="14"/>
      <c r="O168" s="176"/>
      <c r="P168" s="14"/>
      <c r="Q168" s="14"/>
      <c r="R168" s="14"/>
      <c r="S168" s="14"/>
      <c r="T168" s="14"/>
      <c r="U168" s="14"/>
      <c r="V168" s="14"/>
      <c r="W168" s="11"/>
      <c r="X168" s="163"/>
    </row>
    <row r="169" spans="1:24" x14ac:dyDescent="0.25">
      <c r="A169" s="238"/>
      <c r="B169" s="221"/>
      <c r="C169" s="2" t="s">
        <v>169</v>
      </c>
      <c r="D169" s="4"/>
      <c r="E169" s="108"/>
      <c r="F169" s="4"/>
      <c r="G169" s="4"/>
      <c r="H169" s="4"/>
      <c r="I169" s="146"/>
      <c r="J169" s="14"/>
      <c r="K169" s="14"/>
      <c r="L169" s="14"/>
      <c r="M169" s="14"/>
      <c r="N169" s="14"/>
      <c r="O169" s="176"/>
      <c r="P169" s="14"/>
      <c r="Q169" s="14"/>
      <c r="R169" s="14"/>
      <c r="S169" s="14"/>
      <c r="T169" s="14"/>
      <c r="U169" s="14"/>
      <c r="V169" s="14"/>
      <c r="W169" s="11"/>
      <c r="X169" s="163"/>
    </row>
    <row r="170" spans="1:24" x14ac:dyDescent="0.25">
      <c r="A170" s="238" t="s">
        <v>251</v>
      </c>
      <c r="B170" s="221" t="s">
        <v>252</v>
      </c>
      <c r="C170" s="2" t="s">
        <v>135</v>
      </c>
      <c r="D170" s="4"/>
      <c r="E170" s="108"/>
      <c r="F170" s="4"/>
      <c r="G170" s="4"/>
      <c r="H170" s="4"/>
      <c r="I170" s="146"/>
      <c r="J170" s="14"/>
      <c r="K170" s="14"/>
      <c r="L170" s="14"/>
      <c r="M170" s="14"/>
      <c r="N170" s="14"/>
      <c r="O170" s="176"/>
      <c r="P170" s="14"/>
      <c r="Q170" s="14"/>
      <c r="R170" s="14"/>
      <c r="S170" s="14"/>
      <c r="T170" s="14"/>
      <c r="U170" s="14"/>
      <c r="V170" s="14"/>
      <c r="W170" s="11"/>
      <c r="X170" s="163"/>
    </row>
    <row r="171" spans="1:24" x14ac:dyDescent="0.25">
      <c r="A171" s="238"/>
      <c r="B171" s="221"/>
      <c r="C171" s="2" t="s">
        <v>136</v>
      </c>
      <c r="D171" s="4"/>
      <c r="E171" s="108"/>
      <c r="F171" s="4"/>
      <c r="G171" s="4"/>
      <c r="H171" s="4"/>
      <c r="I171" s="146"/>
      <c r="J171" s="14"/>
      <c r="K171" s="14"/>
      <c r="L171" s="14"/>
      <c r="M171" s="14"/>
      <c r="N171" s="14"/>
      <c r="O171" s="176"/>
      <c r="P171" s="14"/>
      <c r="Q171" s="14"/>
      <c r="R171" s="14"/>
      <c r="S171" s="14"/>
      <c r="T171" s="14"/>
      <c r="U171" s="14"/>
      <c r="V171" s="14"/>
      <c r="W171" s="11"/>
      <c r="X171" s="163"/>
    </row>
    <row r="172" spans="1:24" ht="21.75" customHeight="1" x14ac:dyDescent="0.25">
      <c r="A172" s="238"/>
      <c r="B172" s="221"/>
      <c r="C172" s="2" t="s">
        <v>169</v>
      </c>
      <c r="D172" s="4"/>
      <c r="E172" s="108"/>
      <c r="F172" s="4"/>
      <c r="G172" s="4"/>
      <c r="H172" s="4"/>
      <c r="I172" s="146"/>
      <c r="J172" s="14"/>
      <c r="K172" s="14"/>
      <c r="L172" s="14"/>
      <c r="M172" s="14"/>
      <c r="N172" s="14"/>
      <c r="O172" s="176"/>
      <c r="P172" s="14"/>
      <c r="Q172" s="14"/>
      <c r="R172" s="14"/>
      <c r="S172" s="14"/>
      <c r="T172" s="14"/>
      <c r="U172" s="14"/>
      <c r="V172" s="14"/>
      <c r="W172" s="11"/>
      <c r="X172" s="163"/>
    </row>
    <row r="173" spans="1:24" x14ac:dyDescent="0.25">
      <c r="A173" s="238" t="s">
        <v>253</v>
      </c>
      <c r="B173" s="221" t="s">
        <v>254</v>
      </c>
      <c r="C173" s="2" t="s">
        <v>135</v>
      </c>
      <c r="D173" s="4"/>
      <c r="E173" s="108"/>
      <c r="F173" s="4"/>
      <c r="G173" s="4"/>
      <c r="H173" s="4"/>
      <c r="I173" s="146"/>
      <c r="J173" s="14"/>
      <c r="K173" s="14"/>
      <c r="L173" s="14"/>
      <c r="M173" s="14"/>
      <c r="N173" s="14"/>
      <c r="O173" s="176"/>
      <c r="P173" s="14"/>
      <c r="Q173" s="14"/>
      <c r="R173" s="14"/>
      <c r="S173" s="14"/>
      <c r="T173" s="14"/>
      <c r="U173" s="14"/>
      <c r="V173" s="14"/>
      <c r="W173" s="11"/>
      <c r="X173" s="163"/>
    </row>
    <row r="174" spans="1:24" x14ac:dyDescent="0.25">
      <c r="A174" s="238"/>
      <c r="B174" s="221"/>
      <c r="C174" s="2" t="s">
        <v>136</v>
      </c>
      <c r="D174" s="4"/>
      <c r="E174" s="108"/>
      <c r="F174" s="4"/>
      <c r="G174" s="4"/>
      <c r="H174" s="4"/>
      <c r="I174" s="146"/>
      <c r="J174" s="14"/>
      <c r="K174" s="14"/>
      <c r="L174" s="14"/>
      <c r="M174" s="14"/>
      <c r="N174" s="14"/>
      <c r="O174" s="176"/>
      <c r="P174" s="14"/>
      <c r="Q174" s="14"/>
      <c r="R174" s="14"/>
      <c r="S174" s="14"/>
      <c r="T174" s="14"/>
      <c r="U174" s="14"/>
      <c r="V174" s="14"/>
      <c r="W174" s="11"/>
      <c r="X174" s="163"/>
    </row>
    <row r="175" spans="1:24" x14ac:dyDescent="0.25">
      <c r="A175" s="238"/>
      <c r="B175" s="221"/>
      <c r="C175" s="2" t="s">
        <v>169</v>
      </c>
      <c r="D175" s="4"/>
      <c r="E175" s="108"/>
      <c r="F175" s="4"/>
      <c r="G175" s="4"/>
      <c r="H175" s="4"/>
      <c r="I175" s="146"/>
      <c r="J175" s="14"/>
      <c r="K175" s="14"/>
      <c r="L175" s="14"/>
      <c r="M175" s="14"/>
      <c r="N175" s="14"/>
      <c r="O175" s="176"/>
      <c r="P175" s="14"/>
      <c r="Q175" s="14"/>
      <c r="R175" s="14"/>
      <c r="S175" s="14"/>
      <c r="T175" s="14"/>
      <c r="U175" s="14"/>
      <c r="V175" s="14"/>
      <c r="W175" s="11"/>
      <c r="X175" s="163"/>
    </row>
    <row r="176" spans="1:24" x14ac:dyDescent="0.25">
      <c r="A176" s="238" t="s">
        <v>255</v>
      </c>
      <c r="B176" s="221" t="s">
        <v>256</v>
      </c>
      <c r="C176" s="2" t="s">
        <v>135</v>
      </c>
      <c r="D176" s="4"/>
      <c r="E176" s="108"/>
      <c r="F176" s="4"/>
      <c r="G176" s="4"/>
      <c r="H176" s="4"/>
      <c r="I176" s="146"/>
      <c r="J176" s="14"/>
      <c r="K176" s="14"/>
      <c r="L176" s="14"/>
      <c r="M176" s="14"/>
      <c r="N176" s="14"/>
      <c r="O176" s="176"/>
      <c r="P176" s="14"/>
      <c r="Q176" s="14"/>
      <c r="R176" s="14"/>
      <c r="S176" s="14"/>
      <c r="T176" s="14"/>
      <c r="U176" s="14"/>
      <c r="V176" s="14"/>
      <c r="W176" s="11"/>
      <c r="X176" s="163"/>
    </row>
    <row r="177" spans="1:24" x14ac:dyDescent="0.25">
      <c r="A177" s="238"/>
      <c r="B177" s="221"/>
      <c r="C177" s="2" t="s">
        <v>136</v>
      </c>
      <c r="D177" s="4"/>
      <c r="E177" s="108"/>
      <c r="F177" s="4"/>
      <c r="G177" s="4"/>
      <c r="H177" s="4"/>
      <c r="I177" s="146"/>
      <c r="J177" s="14"/>
      <c r="K177" s="14"/>
      <c r="L177" s="14"/>
      <c r="M177" s="14"/>
      <c r="N177" s="14"/>
      <c r="O177" s="176"/>
      <c r="P177" s="14"/>
      <c r="Q177" s="14"/>
      <c r="R177" s="14"/>
      <c r="S177" s="14"/>
      <c r="T177" s="14"/>
      <c r="U177" s="14"/>
      <c r="V177" s="14"/>
      <c r="W177" s="11"/>
      <c r="X177" s="163"/>
    </row>
    <row r="178" spans="1:24" x14ac:dyDescent="0.25">
      <c r="A178" s="238"/>
      <c r="B178" s="221"/>
      <c r="C178" s="2" t="s">
        <v>169</v>
      </c>
      <c r="D178" s="4"/>
      <c r="E178" s="108"/>
      <c r="F178" s="4"/>
      <c r="G178" s="4"/>
      <c r="H178" s="4"/>
      <c r="I178" s="146"/>
      <c r="J178" s="14"/>
      <c r="K178" s="14"/>
      <c r="L178" s="14"/>
      <c r="M178" s="14"/>
      <c r="N178" s="14"/>
      <c r="O178" s="176"/>
      <c r="P178" s="14"/>
      <c r="Q178" s="14"/>
      <c r="R178" s="14"/>
      <c r="S178" s="14"/>
      <c r="T178" s="14"/>
      <c r="U178" s="14"/>
      <c r="V178" s="14"/>
      <c r="W178" s="11"/>
      <c r="X178" s="163"/>
    </row>
    <row r="179" spans="1:24" x14ac:dyDescent="0.25">
      <c r="A179" s="237" t="s">
        <v>257</v>
      </c>
      <c r="B179" s="236" t="s">
        <v>258</v>
      </c>
      <c r="C179" s="2" t="s">
        <v>135</v>
      </c>
      <c r="D179" s="13">
        <f>D182</f>
        <v>0</v>
      </c>
      <c r="E179" s="110">
        <f t="shared" ref="E179:J179" si="23">E182</f>
        <v>0</v>
      </c>
      <c r="F179" s="13">
        <f t="shared" si="23"/>
        <v>0</v>
      </c>
      <c r="G179" s="13">
        <f t="shared" si="23"/>
        <v>0</v>
      </c>
      <c r="H179" s="13">
        <f t="shared" si="23"/>
        <v>0</v>
      </c>
      <c r="I179" s="13">
        <f t="shared" si="23"/>
        <v>0</v>
      </c>
      <c r="J179" s="13">
        <f t="shared" si="23"/>
        <v>0</v>
      </c>
      <c r="K179" s="13">
        <f>L179+M179+N179</f>
        <v>0</v>
      </c>
      <c r="L179" s="13">
        <f>L182</f>
        <v>0</v>
      </c>
      <c r="M179" s="13">
        <f t="shared" ref="M179:N179" si="24">M182</f>
        <v>0</v>
      </c>
      <c r="N179" s="13">
        <f t="shared" si="24"/>
        <v>0</v>
      </c>
      <c r="O179" s="175">
        <f>O182</f>
        <v>0</v>
      </c>
      <c r="P179" s="13"/>
      <c r="Q179" s="13"/>
      <c r="R179" s="13"/>
      <c r="S179" s="13">
        <f t="shared" ref="S179:X179" si="25">S182</f>
        <v>0</v>
      </c>
      <c r="T179" s="13"/>
      <c r="U179" s="13"/>
      <c r="V179" s="13"/>
      <c r="W179" s="13">
        <f t="shared" si="25"/>
        <v>0</v>
      </c>
      <c r="X179" s="13">
        <f t="shared" si="25"/>
        <v>0</v>
      </c>
    </row>
    <row r="180" spans="1:24" x14ac:dyDescent="0.25">
      <c r="A180" s="237"/>
      <c r="B180" s="236"/>
      <c r="C180" s="2" t="s">
        <v>136</v>
      </c>
      <c r="D180" s="10"/>
      <c r="E180" s="110"/>
      <c r="F180" s="10"/>
      <c r="G180" s="10"/>
      <c r="H180" s="10"/>
      <c r="I180" s="148"/>
      <c r="J180" s="14"/>
      <c r="K180" s="14"/>
      <c r="L180" s="14"/>
      <c r="M180" s="14"/>
      <c r="N180" s="14"/>
      <c r="O180" s="176"/>
      <c r="P180" s="14"/>
      <c r="Q180" s="14"/>
      <c r="R180" s="14"/>
      <c r="S180" s="14"/>
      <c r="T180" s="14"/>
      <c r="U180" s="14"/>
      <c r="V180" s="14"/>
      <c r="W180" s="11"/>
      <c r="X180" s="163"/>
    </row>
    <row r="181" spans="1:24" x14ac:dyDescent="0.25">
      <c r="A181" s="237"/>
      <c r="B181" s="236"/>
      <c r="C181" s="2" t="s">
        <v>169</v>
      </c>
      <c r="D181" s="10"/>
      <c r="E181" s="110"/>
      <c r="F181" s="10"/>
      <c r="G181" s="10"/>
      <c r="H181" s="10"/>
      <c r="I181" s="148"/>
      <c r="J181" s="14"/>
      <c r="K181" s="14"/>
      <c r="L181" s="14"/>
      <c r="M181" s="14"/>
      <c r="N181" s="14"/>
      <c r="O181" s="176"/>
      <c r="P181" s="14"/>
      <c r="Q181" s="14"/>
      <c r="R181" s="14"/>
      <c r="S181" s="14"/>
      <c r="T181" s="14"/>
      <c r="U181" s="14"/>
      <c r="V181" s="14"/>
      <c r="W181" s="11"/>
      <c r="X181" s="163"/>
    </row>
    <row r="182" spans="1:24" x14ac:dyDescent="0.25">
      <c r="A182" s="238" t="s">
        <v>259</v>
      </c>
      <c r="B182" s="221" t="s">
        <v>260</v>
      </c>
      <c r="C182" s="2" t="s">
        <v>135</v>
      </c>
      <c r="D182" s="15">
        <f>'5 лист разносить'!E426</f>
        <v>0</v>
      </c>
      <c r="E182" s="108">
        <f>'5 лист разносить'!F426</f>
        <v>0</v>
      </c>
      <c r="F182" s="15">
        <f>'5 лист разносить'!G426</f>
        <v>0</v>
      </c>
      <c r="G182" s="15">
        <f>'5 лист разносить'!H426</f>
        <v>0</v>
      </c>
      <c r="H182" s="15">
        <f>'5 лист разносить'!I426</f>
        <v>0</v>
      </c>
      <c r="I182" s="15">
        <f>'5 лист разносить'!J426</f>
        <v>0</v>
      </c>
      <c r="J182" s="15">
        <f>'5 лист разносить'!K426</f>
        <v>0</v>
      </c>
      <c r="K182" s="14">
        <f>L182+M182+N182</f>
        <v>0</v>
      </c>
      <c r="L182" s="14">
        <v>0</v>
      </c>
      <c r="M182" s="14">
        <v>0</v>
      </c>
      <c r="N182" s="14">
        <v>0</v>
      </c>
      <c r="O182" s="176">
        <v>0</v>
      </c>
      <c r="P182" s="14"/>
      <c r="Q182" s="14"/>
      <c r="R182" s="14"/>
      <c r="S182" s="14">
        <v>0</v>
      </c>
      <c r="T182" s="14"/>
      <c r="U182" s="14"/>
      <c r="V182" s="14"/>
      <c r="W182" s="11">
        <v>0</v>
      </c>
      <c r="X182" s="163"/>
    </row>
    <row r="183" spans="1:24" x14ac:dyDescent="0.25">
      <c r="A183" s="238"/>
      <c r="B183" s="221"/>
      <c r="C183" s="2" t="s">
        <v>136</v>
      </c>
      <c r="D183" s="4"/>
      <c r="E183" s="108"/>
      <c r="F183" s="4"/>
      <c r="G183" s="4"/>
      <c r="H183" s="4"/>
      <c r="I183" s="146"/>
      <c r="J183" s="14"/>
      <c r="K183" s="14"/>
      <c r="L183" s="14"/>
      <c r="M183" s="14"/>
      <c r="N183" s="14"/>
      <c r="O183" s="176"/>
      <c r="P183" s="14"/>
      <c r="Q183" s="14"/>
      <c r="R183" s="14"/>
      <c r="S183" s="14"/>
      <c r="T183" s="14"/>
      <c r="U183" s="14"/>
      <c r="V183" s="14"/>
      <c r="W183" s="11"/>
      <c r="X183" s="163"/>
    </row>
    <row r="184" spans="1:24" ht="50.25" customHeight="1" x14ac:dyDescent="0.25">
      <c r="A184" s="238"/>
      <c r="B184" s="221"/>
      <c r="C184" s="2" t="s">
        <v>169</v>
      </c>
      <c r="D184" s="4"/>
      <c r="E184" s="108"/>
      <c r="F184" s="4"/>
      <c r="G184" s="4"/>
      <c r="H184" s="4"/>
      <c r="I184" s="146"/>
      <c r="J184" s="14"/>
      <c r="K184" s="14"/>
      <c r="L184" s="14"/>
      <c r="M184" s="14"/>
      <c r="N184" s="14"/>
      <c r="O184" s="176"/>
      <c r="P184" s="14"/>
      <c r="Q184" s="14"/>
      <c r="R184" s="14"/>
      <c r="S184" s="14"/>
      <c r="T184" s="14"/>
      <c r="U184" s="14"/>
      <c r="V184" s="14"/>
      <c r="W184" s="11"/>
      <c r="X184" s="163"/>
    </row>
  </sheetData>
  <mergeCells count="129">
    <mergeCell ref="A179:A181"/>
    <mergeCell ref="B179:B181"/>
    <mergeCell ref="A182:A184"/>
    <mergeCell ref="B182:B184"/>
    <mergeCell ref="A167:A169"/>
    <mergeCell ref="B167:B169"/>
    <mergeCell ref="A170:A172"/>
    <mergeCell ref="B170:B172"/>
    <mergeCell ref="A173:A175"/>
    <mergeCell ref="B173:B175"/>
    <mergeCell ref="B155:B157"/>
    <mergeCell ref="A146:A148"/>
    <mergeCell ref="B146:B148"/>
    <mergeCell ref="A142:A143"/>
    <mergeCell ref="B142:B143"/>
    <mergeCell ref="A144:A145"/>
    <mergeCell ref="B144:B145"/>
    <mergeCell ref="A2:W2"/>
    <mergeCell ref="A176:A178"/>
    <mergeCell ref="B176:B178"/>
    <mergeCell ref="A158:A160"/>
    <mergeCell ref="B158:B160"/>
    <mergeCell ref="A161:A163"/>
    <mergeCell ref="B161:B163"/>
    <mergeCell ref="A164:A166"/>
    <mergeCell ref="B164:B166"/>
    <mergeCell ref="A149:A151"/>
    <mergeCell ref="B149:B151"/>
    <mergeCell ref="A152:A154"/>
    <mergeCell ref="B152:B154"/>
    <mergeCell ref="A155:A157"/>
    <mergeCell ref="A134:A135"/>
    <mergeCell ref="B134:B135"/>
    <mergeCell ref="A136:A138"/>
    <mergeCell ref="B136:B138"/>
    <mergeCell ref="A139:A141"/>
    <mergeCell ref="B139:B141"/>
    <mergeCell ref="A126:A127"/>
    <mergeCell ref="B126:B127"/>
    <mergeCell ref="A128:A131"/>
    <mergeCell ref="B128:B131"/>
    <mergeCell ref="A132:A133"/>
    <mergeCell ref="B132:B133"/>
    <mergeCell ref="A121:A123"/>
    <mergeCell ref="B121:B123"/>
    <mergeCell ref="A124:A125"/>
    <mergeCell ref="B124:B125"/>
    <mergeCell ref="A111:A112"/>
    <mergeCell ref="B111:B112"/>
    <mergeCell ref="A113:A114"/>
    <mergeCell ref="B113:B114"/>
    <mergeCell ref="A115:A116"/>
    <mergeCell ref="B115:B116"/>
    <mergeCell ref="A108:A110"/>
    <mergeCell ref="B108:B110"/>
    <mergeCell ref="A98:A99"/>
    <mergeCell ref="B98:B99"/>
    <mergeCell ref="A100:A101"/>
    <mergeCell ref="B100:B101"/>
    <mergeCell ref="A102:A103"/>
    <mergeCell ref="B102:B103"/>
    <mergeCell ref="A117:A120"/>
    <mergeCell ref="B117:B120"/>
    <mergeCell ref="A88:A90"/>
    <mergeCell ref="B88:B90"/>
    <mergeCell ref="A91:A95"/>
    <mergeCell ref="B91:B95"/>
    <mergeCell ref="A96:A97"/>
    <mergeCell ref="B96:B97"/>
    <mergeCell ref="A104:A105"/>
    <mergeCell ref="B104:B105"/>
    <mergeCell ref="A106:A107"/>
    <mergeCell ref="B106:B107"/>
    <mergeCell ref="A76:A78"/>
    <mergeCell ref="B76:B78"/>
    <mergeCell ref="A79:A83"/>
    <mergeCell ref="B79:B83"/>
    <mergeCell ref="A84:A87"/>
    <mergeCell ref="B84:B87"/>
    <mergeCell ref="A67:A69"/>
    <mergeCell ref="B67:B69"/>
    <mergeCell ref="A70:A72"/>
    <mergeCell ref="B70:B72"/>
    <mergeCell ref="A73:A75"/>
    <mergeCell ref="B73:B75"/>
    <mergeCell ref="A58:A60"/>
    <mergeCell ref="B58:B60"/>
    <mergeCell ref="A61:A63"/>
    <mergeCell ref="B61:B63"/>
    <mergeCell ref="A64:A66"/>
    <mergeCell ref="B64:B66"/>
    <mergeCell ref="A46:A48"/>
    <mergeCell ref="B46:B48"/>
    <mergeCell ref="A49:A51"/>
    <mergeCell ref="B49:B51"/>
    <mergeCell ref="A52:A54"/>
    <mergeCell ref="B52:B54"/>
    <mergeCell ref="A55:A57"/>
    <mergeCell ref="B55:B57"/>
    <mergeCell ref="A43:A45"/>
    <mergeCell ref="B43:B45"/>
    <mergeCell ref="A25:A27"/>
    <mergeCell ref="B25:B27"/>
    <mergeCell ref="A31:A33"/>
    <mergeCell ref="B31:B33"/>
    <mergeCell ref="A34:A36"/>
    <mergeCell ref="B34:B36"/>
    <mergeCell ref="A28:A30"/>
    <mergeCell ref="B28:B30"/>
    <mergeCell ref="A19:A21"/>
    <mergeCell ref="B19:B21"/>
    <mergeCell ref="A22:A24"/>
    <mergeCell ref="B22:B24"/>
    <mergeCell ref="A3:A5"/>
    <mergeCell ref="B3:B5"/>
    <mergeCell ref="A37:A39"/>
    <mergeCell ref="B37:B39"/>
    <mergeCell ref="A40:A42"/>
    <mergeCell ref="B40:B42"/>
    <mergeCell ref="C3:C5"/>
    <mergeCell ref="K4:N4"/>
    <mergeCell ref="D4:D5"/>
    <mergeCell ref="O4:R4"/>
    <mergeCell ref="D3:X3"/>
    <mergeCell ref="A7:A15"/>
    <mergeCell ref="B7:B15"/>
    <mergeCell ref="A16:A18"/>
    <mergeCell ref="B16:B18"/>
    <mergeCell ref="T4:V4"/>
  </mergeCells>
  <pageMargins left="0.7" right="0.7" top="0.75" bottom="0.75" header="0.3" footer="0.3"/>
  <pageSetup paperSize="9" scale="5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2"/>
  <sheetViews>
    <sheetView topLeftCell="A173" zoomScaleNormal="100" workbookViewId="0">
      <selection activeCell="A183" sqref="A183:P337"/>
    </sheetView>
  </sheetViews>
  <sheetFormatPr defaultRowHeight="15" x14ac:dyDescent="0.25"/>
  <cols>
    <col min="1" max="1" width="13.140625" customWidth="1"/>
    <col min="2" max="2" width="18.140625" style="82" customWidth="1"/>
    <col min="3" max="3" width="12.7109375" customWidth="1"/>
    <col min="4" max="4" width="14.85546875" style="100" customWidth="1"/>
    <col min="5" max="5" width="11.140625" style="107" customWidth="1"/>
    <col min="6" max="6" width="11.5703125" style="113" customWidth="1"/>
    <col min="7" max="7" width="10.7109375" style="107" customWidth="1"/>
    <col min="8" max="8" width="12.42578125" style="107" customWidth="1"/>
    <col min="9" max="9" width="11.5703125" style="107" customWidth="1"/>
    <col min="10" max="10" width="10.7109375" style="113" customWidth="1"/>
    <col min="11" max="11" width="12.140625" style="107" customWidth="1"/>
    <col min="12" max="12" width="10.85546875" style="113" customWidth="1"/>
    <col min="13" max="13" width="12.7109375" style="113" customWidth="1"/>
    <col min="14" max="14" width="12.5703125" style="113" customWidth="1"/>
    <col min="15" max="15" width="14.5703125" style="113" customWidth="1"/>
    <col min="16" max="16" width="13.7109375" style="1" customWidth="1"/>
    <col min="17" max="17" width="14.85546875" customWidth="1"/>
    <col min="18" max="18" width="22.7109375" customWidth="1"/>
  </cols>
  <sheetData>
    <row r="1" spans="1:18" ht="36" customHeight="1" x14ac:dyDescent="0.25">
      <c r="A1" s="256" t="s">
        <v>286</v>
      </c>
      <c r="B1" s="256"/>
      <c r="C1" s="256"/>
      <c r="D1" s="256"/>
      <c r="E1" s="256"/>
      <c r="F1" s="256"/>
      <c r="G1" s="256"/>
      <c r="H1" s="256"/>
      <c r="I1" s="256"/>
      <c r="J1" s="256"/>
      <c r="K1" s="256"/>
      <c r="L1" s="256"/>
      <c r="M1" s="256"/>
      <c r="N1" s="256"/>
      <c r="O1" s="256"/>
    </row>
    <row r="2" spans="1:18" ht="23.25" customHeight="1" x14ac:dyDescent="0.25">
      <c r="A2" s="254" t="s">
        <v>97</v>
      </c>
      <c r="B2" s="252" t="s">
        <v>124</v>
      </c>
      <c r="C2" s="230" t="s">
        <v>287</v>
      </c>
      <c r="D2" s="260" t="s">
        <v>288</v>
      </c>
      <c r="E2" s="260"/>
      <c r="F2" s="260"/>
      <c r="G2" s="260"/>
      <c r="H2" s="260"/>
      <c r="I2" s="260"/>
      <c r="J2" s="260"/>
      <c r="K2" s="260"/>
      <c r="L2" s="260"/>
      <c r="M2" s="260"/>
      <c r="N2" s="260"/>
      <c r="O2" s="260"/>
      <c r="P2" s="260"/>
    </row>
    <row r="3" spans="1:18" ht="62.25" customHeight="1" x14ac:dyDescent="0.25">
      <c r="A3" s="255"/>
      <c r="B3" s="253"/>
      <c r="C3" s="230"/>
      <c r="D3" s="98" t="s">
        <v>194</v>
      </c>
      <c r="E3" s="152" t="s">
        <v>289</v>
      </c>
      <c r="F3" s="108" t="s">
        <v>290</v>
      </c>
      <c r="G3" s="152" t="s">
        <v>291</v>
      </c>
      <c r="H3" s="152" t="s">
        <v>292</v>
      </c>
      <c r="I3" s="152" t="s">
        <v>293</v>
      </c>
      <c r="J3" s="108" t="s">
        <v>294</v>
      </c>
      <c r="K3" s="152" t="s">
        <v>295</v>
      </c>
      <c r="L3" s="108" t="s">
        <v>296</v>
      </c>
      <c r="M3" s="108" t="s">
        <v>535</v>
      </c>
      <c r="N3" s="108" t="s">
        <v>297</v>
      </c>
      <c r="O3" s="108" t="s">
        <v>298</v>
      </c>
      <c r="P3" s="108" t="s">
        <v>540</v>
      </c>
    </row>
    <row r="4" spans="1:18" ht="30" customHeight="1" x14ac:dyDescent="0.25">
      <c r="A4" s="257" t="s">
        <v>133</v>
      </c>
      <c r="B4" s="258" t="s">
        <v>134</v>
      </c>
      <c r="C4" s="18" t="s">
        <v>299</v>
      </c>
      <c r="D4" s="99">
        <f>SUM(D5:D7)</f>
        <v>944488.06199999992</v>
      </c>
      <c r="E4" s="153">
        <f>SUM(E5:E10)</f>
        <v>26183.66</v>
      </c>
      <c r="F4" s="153">
        <f>SUM(F5:F10)</f>
        <v>6745.54</v>
      </c>
      <c r="G4" s="153">
        <f t="shared" ref="G4:P4" si="0">SUM(G5:G10)</f>
        <v>5421.26</v>
      </c>
      <c r="H4" s="153">
        <f t="shared" si="0"/>
        <v>8140.9420000000009</v>
      </c>
      <c r="I4" s="153">
        <f t="shared" si="0"/>
        <v>29203.03</v>
      </c>
      <c r="J4" s="110">
        <f>SUM(J5:J10)</f>
        <v>20146.27</v>
      </c>
      <c r="K4" s="110">
        <f t="shared" si="0"/>
        <v>91410.170000000013</v>
      </c>
      <c r="L4" s="110">
        <f t="shared" si="0"/>
        <v>47113.520000000004</v>
      </c>
      <c r="M4" s="110">
        <f t="shared" si="0"/>
        <v>79765.59</v>
      </c>
      <c r="N4" s="110">
        <f t="shared" si="0"/>
        <v>136817.84</v>
      </c>
      <c r="O4" s="110">
        <f t="shared" si="0"/>
        <v>396138.04000000004</v>
      </c>
      <c r="P4" s="110">
        <f t="shared" si="0"/>
        <v>97402.200000000012</v>
      </c>
      <c r="Q4" s="151"/>
      <c r="R4" s="105"/>
    </row>
    <row r="5" spans="1:18" ht="25.5" x14ac:dyDescent="0.25">
      <c r="A5" s="257"/>
      <c r="B5" s="258"/>
      <c r="C5" s="19" t="s">
        <v>300</v>
      </c>
      <c r="D5" s="99">
        <f>SUM(E5:P5)</f>
        <v>133351.109</v>
      </c>
      <c r="E5" s="153">
        <f>E12+E55+E112+E148+E184+E339+E376+E419</f>
        <v>2172.8999999999996</v>
      </c>
      <c r="F5" s="110">
        <f t="shared" ref="F5:P5" si="1">F12+F55+F112+F148+F184+F339+F376+F419</f>
        <v>2533.0100000000002</v>
      </c>
      <c r="G5" s="153">
        <f t="shared" si="1"/>
        <v>1534.7</v>
      </c>
      <c r="H5" s="153">
        <f t="shared" si="1"/>
        <v>1675.3589999999999</v>
      </c>
      <c r="I5" s="153">
        <f t="shared" si="1"/>
        <v>4393.8900000000003</v>
      </c>
      <c r="J5" s="110">
        <f t="shared" si="1"/>
        <v>3227.72</v>
      </c>
      <c r="K5" s="153">
        <f t="shared" si="1"/>
        <v>3025.26</v>
      </c>
      <c r="L5" s="110">
        <f t="shared" si="1"/>
        <v>2375.54</v>
      </c>
      <c r="M5" s="110">
        <f t="shared" si="1"/>
        <v>1826.26</v>
      </c>
      <c r="N5" s="110">
        <f t="shared" si="1"/>
        <v>2009.23</v>
      </c>
      <c r="O5" s="110">
        <f t="shared" si="1"/>
        <v>98326.14</v>
      </c>
      <c r="P5" s="110">
        <f t="shared" si="1"/>
        <v>10251.1</v>
      </c>
      <c r="Q5" s="151"/>
      <c r="R5" s="105"/>
    </row>
    <row r="6" spans="1:18" ht="25.5" x14ac:dyDescent="0.25">
      <c r="A6" s="257"/>
      <c r="B6" s="258"/>
      <c r="C6" s="19" t="s">
        <v>301</v>
      </c>
      <c r="D6" s="99">
        <f>SUM(E6:P6)</f>
        <v>408908.52999999997</v>
      </c>
      <c r="E6" s="153">
        <f>E13+E56+E113+E149++E185+E340+E377+E420</f>
        <v>1727.3</v>
      </c>
      <c r="F6" s="110">
        <f t="shared" ref="F6:L6" si="2">F13+F56+F113+F149++F185+F340+F377+F420</f>
        <v>1672.07</v>
      </c>
      <c r="G6" s="153">
        <f t="shared" si="2"/>
        <v>1124.0999999999999</v>
      </c>
      <c r="H6" s="153">
        <f t="shared" si="2"/>
        <v>2763.9210000000003</v>
      </c>
      <c r="I6" s="153">
        <f t="shared" si="2"/>
        <v>9507.1899999999987</v>
      </c>
      <c r="J6" s="110">
        <f t="shared" si="2"/>
        <v>3773.779</v>
      </c>
      <c r="K6" s="153">
        <f t="shared" si="2"/>
        <v>39226.479999999996</v>
      </c>
      <c r="L6" s="110">
        <f t="shared" si="2"/>
        <v>7715.67</v>
      </c>
      <c r="M6" s="110">
        <f>M13+M56+M113+M149++M185+M340+M377+M420+M370</f>
        <v>36119.949999999997</v>
      </c>
      <c r="N6" s="110">
        <f>N13+N56+N113+N149++N185+N340+N377+N420+N362</f>
        <v>60016.77</v>
      </c>
      <c r="O6" s="110">
        <f>O13+O56+O113+O149++O185+O340+O377+O420+O362</f>
        <v>208532.5</v>
      </c>
      <c r="P6" s="110">
        <f t="shared" ref="P6" si="3">P13+P56+P113+P149++P185+P340+P377+P420+P362</f>
        <v>36728.800000000003</v>
      </c>
      <c r="Q6" s="151"/>
      <c r="R6" s="105"/>
    </row>
    <row r="7" spans="1:18" s="1" customFormat="1" ht="25.5" x14ac:dyDescent="0.25">
      <c r="A7" s="257"/>
      <c r="B7" s="258"/>
      <c r="C7" s="2" t="s">
        <v>302</v>
      </c>
      <c r="D7" s="99">
        <f>SUM(E7:P7)</f>
        <v>402228.42300000001</v>
      </c>
      <c r="E7" s="110">
        <f>E14+E57+E114+E150+E186+E341+E378+E421+E363</f>
        <v>22283.46</v>
      </c>
      <c r="F7" s="110">
        <f>F14+F57+F114+F150+F186+F341+F378+F421+F363</f>
        <v>2540.46</v>
      </c>
      <c r="G7" s="110">
        <f t="shared" ref="G7:P7" si="4">G14+G57+G114+G150+G186+G341+G378+G421+G363</f>
        <v>2762.46</v>
      </c>
      <c r="H7" s="110">
        <f t="shared" si="4"/>
        <v>3701.6619999999998</v>
      </c>
      <c r="I7" s="110">
        <f t="shared" si="4"/>
        <v>15301.949999999999</v>
      </c>
      <c r="J7" s="110">
        <f>J14+J57+J114+J150+J186+J341+J378+J421+J363</f>
        <v>13144.771000000001</v>
      </c>
      <c r="K7" s="110">
        <f t="shared" si="4"/>
        <v>49158.430000000008</v>
      </c>
      <c r="L7" s="110">
        <f>L14+L57+L114+L150+L186+L341+L378+L421+L363</f>
        <v>37022.310000000005</v>
      </c>
      <c r="M7" s="110">
        <f t="shared" si="4"/>
        <v>41819.379999999997</v>
      </c>
      <c r="N7" s="110">
        <f t="shared" si="4"/>
        <v>74791.839999999997</v>
      </c>
      <c r="O7" s="110">
        <f>O14+O57+O114+O150+O186+O341+O378+O421+O363</f>
        <v>89279.4</v>
      </c>
      <c r="P7" s="110">
        <f t="shared" si="4"/>
        <v>50422.3</v>
      </c>
      <c r="Q7" s="151"/>
      <c r="R7" s="105"/>
    </row>
    <row r="8" spans="1:18" ht="25.5" x14ac:dyDescent="0.25">
      <c r="A8" s="257"/>
      <c r="B8" s="258"/>
      <c r="C8" s="18" t="s">
        <v>303</v>
      </c>
      <c r="D8" s="99">
        <f t="shared" ref="D8:D10" si="5">SUM(E8:O8)</f>
        <v>0</v>
      </c>
      <c r="E8" s="153">
        <f>E15+E58+E115+E151+E187+E342+E379+E422</f>
        <v>0</v>
      </c>
      <c r="F8" s="110">
        <f t="shared" ref="F8:P8" si="6">F15+F58+F115+F151+F187+F342+F379+F422</f>
        <v>0</v>
      </c>
      <c r="G8" s="153">
        <f t="shared" si="6"/>
        <v>0</v>
      </c>
      <c r="H8" s="153">
        <f t="shared" si="6"/>
        <v>0</v>
      </c>
      <c r="I8" s="153">
        <f t="shared" si="6"/>
        <v>0</v>
      </c>
      <c r="J8" s="110">
        <f t="shared" si="6"/>
        <v>0</v>
      </c>
      <c r="K8" s="153">
        <f t="shared" si="6"/>
        <v>0</v>
      </c>
      <c r="L8" s="110">
        <f t="shared" si="6"/>
        <v>0</v>
      </c>
      <c r="M8" s="110">
        <f t="shared" si="6"/>
        <v>0</v>
      </c>
      <c r="N8" s="110">
        <f t="shared" si="6"/>
        <v>0</v>
      </c>
      <c r="O8" s="110">
        <f t="shared" si="6"/>
        <v>0</v>
      </c>
      <c r="P8" s="110">
        <f t="shared" si="6"/>
        <v>0</v>
      </c>
    </row>
    <row r="9" spans="1:18" ht="25.5" x14ac:dyDescent="0.25">
      <c r="A9" s="257"/>
      <c r="B9" s="258"/>
      <c r="C9" s="19" t="s">
        <v>304</v>
      </c>
      <c r="D9" s="99">
        <f t="shared" si="5"/>
        <v>0</v>
      </c>
      <c r="E9" s="153">
        <f>E16+E59+E116+E152+E188+E343+E380+E423</f>
        <v>0</v>
      </c>
      <c r="F9" s="110">
        <f t="shared" ref="F9:P9" si="7">F16+F59+F116+F152+F188+F343+F380+F423</f>
        <v>0</v>
      </c>
      <c r="G9" s="153">
        <f t="shared" si="7"/>
        <v>0</v>
      </c>
      <c r="H9" s="153">
        <f t="shared" si="7"/>
        <v>0</v>
      </c>
      <c r="I9" s="153">
        <f t="shared" si="7"/>
        <v>0</v>
      </c>
      <c r="J9" s="110">
        <f t="shared" si="7"/>
        <v>0</v>
      </c>
      <c r="K9" s="153">
        <f t="shared" si="7"/>
        <v>0</v>
      </c>
      <c r="L9" s="110">
        <f t="shared" si="7"/>
        <v>0</v>
      </c>
      <c r="M9" s="110">
        <f t="shared" si="7"/>
        <v>0</v>
      </c>
      <c r="N9" s="110">
        <f t="shared" si="7"/>
        <v>0</v>
      </c>
      <c r="O9" s="110">
        <f t="shared" si="7"/>
        <v>0</v>
      </c>
      <c r="P9" s="110">
        <f t="shared" si="7"/>
        <v>0</v>
      </c>
    </row>
    <row r="10" spans="1:18" ht="25.5" x14ac:dyDescent="0.25">
      <c r="A10" s="257"/>
      <c r="B10" s="258"/>
      <c r="C10" s="19" t="s">
        <v>305</v>
      </c>
      <c r="D10" s="99">
        <f t="shared" si="5"/>
        <v>0</v>
      </c>
      <c r="E10" s="153">
        <f>E17+E60+E117+E153+E189+E344+E381+E424</f>
        <v>0</v>
      </c>
      <c r="F10" s="110">
        <f t="shared" ref="F10:P10" si="8">F17+F60+F117+F153+F189+F344+F381+F424</f>
        <v>0</v>
      </c>
      <c r="G10" s="153">
        <f t="shared" si="8"/>
        <v>0</v>
      </c>
      <c r="H10" s="153">
        <f t="shared" si="8"/>
        <v>0</v>
      </c>
      <c r="I10" s="153">
        <f t="shared" si="8"/>
        <v>0</v>
      </c>
      <c r="J10" s="110">
        <f t="shared" si="8"/>
        <v>0</v>
      </c>
      <c r="K10" s="153">
        <f t="shared" si="8"/>
        <v>0</v>
      </c>
      <c r="L10" s="110">
        <f t="shared" si="8"/>
        <v>0</v>
      </c>
      <c r="M10" s="110">
        <f t="shared" si="8"/>
        <v>0</v>
      </c>
      <c r="N10" s="110">
        <f t="shared" si="8"/>
        <v>0</v>
      </c>
      <c r="O10" s="110">
        <f t="shared" si="8"/>
        <v>0</v>
      </c>
      <c r="P10" s="110">
        <f t="shared" si="8"/>
        <v>0</v>
      </c>
    </row>
    <row r="11" spans="1:18" ht="30" customHeight="1" x14ac:dyDescent="0.25">
      <c r="A11" s="257" t="s">
        <v>142</v>
      </c>
      <c r="B11" s="259" t="s">
        <v>143</v>
      </c>
      <c r="C11" s="18" t="s">
        <v>299</v>
      </c>
      <c r="D11" s="99">
        <f>SUM(E11:P11)</f>
        <v>181643.14</v>
      </c>
      <c r="E11" s="153">
        <f>E12+E13+E14+E15+E16+E17</f>
        <v>1687.6</v>
      </c>
      <c r="F11" s="110">
        <f t="shared" ref="F11:P11" si="9">F12+F13+F14+F15+F16+F17</f>
        <v>1596.44</v>
      </c>
      <c r="G11" s="153">
        <f t="shared" si="9"/>
        <v>270</v>
      </c>
      <c r="H11" s="153">
        <f t="shared" si="9"/>
        <v>300</v>
      </c>
      <c r="I11" s="153">
        <f t="shared" si="9"/>
        <v>11200</v>
      </c>
      <c r="J11" s="110">
        <f t="shared" si="9"/>
        <v>9181.66</v>
      </c>
      <c r="K11" s="110">
        <f t="shared" si="9"/>
        <v>13252.05</v>
      </c>
      <c r="L11" s="110">
        <f>L12+L13+L14+L15+L16+L17</f>
        <v>23058.04</v>
      </c>
      <c r="M11" s="110">
        <f>M12+M13+M14+M15+M16+M17</f>
        <v>19097.349999999999</v>
      </c>
      <c r="N11" s="110">
        <f t="shared" si="9"/>
        <v>34000</v>
      </c>
      <c r="O11" s="110">
        <f t="shared" si="9"/>
        <v>34000</v>
      </c>
      <c r="P11" s="110">
        <f t="shared" si="9"/>
        <v>34000</v>
      </c>
      <c r="Q11" s="105"/>
    </row>
    <row r="12" spans="1:18" ht="25.5" x14ac:dyDescent="0.25">
      <c r="A12" s="257"/>
      <c r="B12" s="259"/>
      <c r="C12" s="19" t="s">
        <v>300</v>
      </c>
      <c r="D12" s="99">
        <f>SUM(E12:P12)</f>
        <v>2385.3199999999997</v>
      </c>
      <c r="E12" s="154">
        <f t="shared" ref="E12:P17" si="10">E20+E27+E34+E41</f>
        <v>1117.5999999999999</v>
      </c>
      <c r="F12" s="108">
        <f t="shared" si="10"/>
        <v>1267.72</v>
      </c>
      <c r="G12" s="154">
        <f t="shared" si="10"/>
        <v>0</v>
      </c>
      <c r="H12" s="154">
        <f t="shared" si="10"/>
        <v>0</v>
      </c>
      <c r="I12" s="154">
        <f t="shared" si="10"/>
        <v>0</v>
      </c>
      <c r="J12" s="108">
        <f t="shared" si="10"/>
        <v>0</v>
      </c>
      <c r="K12" s="108">
        <f>K20+K27+K34+K41</f>
        <v>0</v>
      </c>
      <c r="L12" s="108">
        <f t="shared" si="10"/>
        <v>0</v>
      </c>
      <c r="M12" s="108">
        <f t="shared" si="10"/>
        <v>0</v>
      </c>
      <c r="N12" s="108">
        <f t="shared" si="10"/>
        <v>0</v>
      </c>
      <c r="O12" s="108">
        <f t="shared" si="10"/>
        <v>0</v>
      </c>
      <c r="P12" s="108">
        <f t="shared" si="10"/>
        <v>0</v>
      </c>
    </row>
    <row r="13" spans="1:18" ht="25.5" x14ac:dyDescent="0.25">
      <c r="A13" s="257"/>
      <c r="B13" s="259"/>
      <c r="C13" s="19" t="s">
        <v>301</v>
      </c>
      <c r="D13" s="99">
        <f t="shared" ref="D13:D17" si="11">SUM(E13:P13)</f>
        <v>2101.7200000000003</v>
      </c>
      <c r="E13" s="154">
        <f t="shared" si="10"/>
        <v>280</v>
      </c>
      <c r="F13" s="108">
        <f t="shared" si="10"/>
        <v>66.72</v>
      </c>
      <c r="G13" s="154">
        <f t="shared" si="10"/>
        <v>0</v>
      </c>
      <c r="H13" s="154">
        <f t="shared" si="10"/>
        <v>0</v>
      </c>
      <c r="I13" s="154">
        <f t="shared" si="10"/>
        <v>0</v>
      </c>
      <c r="J13" s="108">
        <f t="shared" si="10"/>
        <v>0</v>
      </c>
      <c r="K13" s="108">
        <f t="shared" si="10"/>
        <v>0</v>
      </c>
      <c r="L13" s="108">
        <f>L21+L28+L35+L42+L49</f>
        <v>1755</v>
      </c>
      <c r="M13" s="108">
        <f t="shared" si="10"/>
        <v>0</v>
      </c>
      <c r="N13" s="108">
        <f t="shared" si="10"/>
        <v>0</v>
      </c>
      <c r="O13" s="108">
        <f t="shared" si="10"/>
        <v>0</v>
      </c>
      <c r="P13" s="108">
        <f t="shared" si="10"/>
        <v>0</v>
      </c>
    </row>
    <row r="14" spans="1:18" ht="25.5" x14ac:dyDescent="0.25">
      <c r="A14" s="257"/>
      <c r="B14" s="259"/>
      <c r="C14" s="19" t="s">
        <v>302</v>
      </c>
      <c r="D14" s="99">
        <f t="shared" si="11"/>
        <v>177156.1</v>
      </c>
      <c r="E14" s="154">
        <f t="shared" si="10"/>
        <v>290</v>
      </c>
      <c r="F14" s="108">
        <f t="shared" si="10"/>
        <v>262</v>
      </c>
      <c r="G14" s="154">
        <f t="shared" si="10"/>
        <v>270</v>
      </c>
      <c r="H14" s="154">
        <f t="shared" si="10"/>
        <v>300</v>
      </c>
      <c r="I14" s="154">
        <f t="shared" si="10"/>
        <v>11200</v>
      </c>
      <c r="J14" s="108">
        <v>9181.66</v>
      </c>
      <c r="K14" s="108">
        <f t="shared" si="10"/>
        <v>13252.05</v>
      </c>
      <c r="L14" s="108">
        <f>L22+L29+L36+L43+L50</f>
        <v>21303.040000000001</v>
      </c>
      <c r="M14" s="108">
        <f t="shared" si="10"/>
        <v>19097.349999999999</v>
      </c>
      <c r="N14" s="108">
        <f t="shared" si="10"/>
        <v>34000</v>
      </c>
      <c r="O14" s="108">
        <f t="shared" si="10"/>
        <v>34000</v>
      </c>
      <c r="P14" s="108">
        <f t="shared" si="10"/>
        <v>34000</v>
      </c>
    </row>
    <row r="15" spans="1:18" ht="25.5" x14ac:dyDescent="0.25">
      <c r="A15" s="257"/>
      <c r="B15" s="259"/>
      <c r="C15" s="18" t="s">
        <v>303</v>
      </c>
      <c r="D15" s="99">
        <f t="shared" si="11"/>
        <v>0</v>
      </c>
      <c r="E15" s="154">
        <f t="shared" si="10"/>
        <v>0</v>
      </c>
      <c r="F15" s="108">
        <f t="shared" si="10"/>
        <v>0</v>
      </c>
      <c r="G15" s="154">
        <f t="shared" si="10"/>
        <v>0</v>
      </c>
      <c r="H15" s="154">
        <f t="shared" si="10"/>
        <v>0</v>
      </c>
      <c r="I15" s="154">
        <f t="shared" si="10"/>
        <v>0</v>
      </c>
      <c r="J15" s="108">
        <f>J23+J30+J37+J44</f>
        <v>0</v>
      </c>
      <c r="K15" s="108">
        <f t="shared" si="10"/>
        <v>0</v>
      </c>
      <c r="L15" s="108">
        <f t="shared" si="10"/>
        <v>0</v>
      </c>
      <c r="M15" s="108">
        <f t="shared" si="10"/>
        <v>0</v>
      </c>
      <c r="N15" s="108">
        <f t="shared" si="10"/>
        <v>0</v>
      </c>
      <c r="O15" s="108">
        <f t="shared" si="10"/>
        <v>0</v>
      </c>
      <c r="P15" s="108">
        <f t="shared" si="10"/>
        <v>0</v>
      </c>
    </row>
    <row r="16" spans="1:18" ht="25.5" x14ac:dyDescent="0.25">
      <c r="A16" s="257"/>
      <c r="B16" s="259"/>
      <c r="C16" s="19" t="s">
        <v>306</v>
      </c>
      <c r="D16" s="99">
        <f t="shared" si="11"/>
        <v>0</v>
      </c>
      <c r="E16" s="154">
        <f t="shared" si="10"/>
        <v>0</v>
      </c>
      <c r="F16" s="108">
        <f t="shared" si="10"/>
        <v>0</v>
      </c>
      <c r="G16" s="154">
        <f t="shared" si="10"/>
        <v>0</v>
      </c>
      <c r="H16" s="154">
        <f t="shared" si="10"/>
        <v>0</v>
      </c>
      <c r="I16" s="154">
        <f t="shared" si="10"/>
        <v>0</v>
      </c>
      <c r="J16" s="108">
        <f t="shared" si="10"/>
        <v>0</v>
      </c>
      <c r="K16" s="108">
        <f t="shared" si="10"/>
        <v>0</v>
      </c>
      <c r="L16" s="108">
        <f t="shared" si="10"/>
        <v>0</v>
      </c>
      <c r="M16" s="108">
        <f t="shared" si="10"/>
        <v>0</v>
      </c>
      <c r="N16" s="108">
        <f t="shared" si="10"/>
        <v>0</v>
      </c>
      <c r="O16" s="108">
        <f t="shared" si="10"/>
        <v>0</v>
      </c>
      <c r="P16" s="108">
        <f t="shared" si="10"/>
        <v>0</v>
      </c>
    </row>
    <row r="17" spans="1:16" ht="25.5" x14ac:dyDescent="0.25">
      <c r="A17" s="257"/>
      <c r="B17" s="259"/>
      <c r="C17" s="19" t="s">
        <v>305</v>
      </c>
      <c r="D17" s="99">
        <f t="shared" si="11"/>
        <v>0</v>
      </c>
      <c r="E17" s="154">
        <f t="shared" si="10"/>
        <v>0</v>
      </c>
      <c r="F17" s="108">
        <f t="shared" si="10"/>
        <v>0</v>
      </c>
      <c r="G17" s="154">
        <f t="shared" si="10"/>
        <v>0</v>
      </c>
      <c r="H17" s="154">
        <f t="shared" si="10"/>
        <v>0</v>
      </c>
      <c r="I17" s="154">
        <f t="shared" si="10"/>
        <v>0</v>
      </c>
      <c r="J17" s="108">
        <f t="shared" si="10"/>
        <v>0</v>
      </c>
      <c r="K17" s="108">
        <f t="shared" si="10"/>
        <v>0</v>
      </c>
      <c r="L17" s="108">
        <f t="shared" si="10"/>
        <v>0</v>
      </c>
      <c r="M17" s="108">
        <f t="shared" si="10"/>
        <v>0</v>
      </c>
      <c r="N17" s="108">
        <f t="shared" si="10"/>
        <v>0</v>
      </c>
      <c r="O17" s="108">
        <f t="shared" si="10"/>
        <v>0</v>
      </c>
      <c r="P17" s="108">
        <f t="shared" si="10"/>
        <v>0</v>
      </c>
    </row>
    <row r="18" spans="1:16" x14ac:dyDescent="0.25">
      <c r="A18" s="19" t="s">
        <v>307</v>
      </c>
      <c r="B18" s="31"/>
      <c r="C18" s="19"/>
      <c r="D18" s="98"/>
      <c r="E18" s="154"/>
      <c r="F18" s="108"/>
      <c r="G18" s="154"/>
      <c r="H18" s="154"/>
      <c r="I18" s="154"/>
      <c r="J18" s="108"/>
      <c r="K18" s="109"/>
      <c r="L18" s="109"/>
      <c r="M18" s="109"/>
      <c r="N18" s="109"/>
      <c r="O18" s="109"/>
      <c r="P18" s="128"/>
    </row>
    <row r="19" spans="1:16" ht="26.25" customHeight="1" x14ac:dyDescent="0.25">
      <c r="A19" s="259" t="s">
        <v>308</v>
      </c>
      <c r="B19" s="261" t="s">
        <v>536</v>
      </c>
      <c r="C19" s="18" t="s">
        <v>299</v>
      </c>
      <c r="D19" s="99">
        <f>SUM(E19:P19)</f>
        <v>102.04019</v>
      </c>
      <c r="E19" s="154">
        <f>SUM(E20:E25)</f>
        <v>0</v>
      </c>
      <c r="F19" s="108">
        <f t="shared" ref="F19:P19" si="12">SUM(F20:F25)</f>
        <v>17.51219</v>
      </c>
      <c r="G19" s="154">
        <f t="shared" si="12"/>
        <v>10</v>
      </c>
      <c r="H19" s="154">
        <f t="shared" si="12"/>
        <v>54.527999999999999</v>
      </c>
      <c r="I19" s="154">
        <f t="shared" si="12"/>
        <v>0</v>
      </c>
      <c r="J19" s="108">
        <f>SUM(J20:J25)</f>
        <v>0</v>
      </c>
      <c r="K19" s="108">
        <f t="shared" si="12"/>
        <v>20</v>
      </c>
      <c r="L19" s="108">
        <f t="shared" si="12"/>
        <v>0</v>
      </c>
      <c r="M19" s="108">
        <f t="shared" si="12"/>
        <v>0</v>
      </c>
      <c r="N19" s="108">
        <f t="shared" si="12"/>
        <v>0</v>
      </c>
      <c r="O19" s="108">
        <f t="shared" si="12"/>
        <v>0</v>
      </c>
      <c r="P19" s="108">
        <f t="shared" si="12"/>
        <v>0</v>
      </c>
    </row>
    <row r="20" spans="1:16" ht="25.5" x14ac:dyDescent="0.25">
      <c r="A20" s="259"/>
      <c r="B20" s="261"/>
      <c r="C20" s="19" t="s">
        <v>300</v>
      </c>
      <c r="D20" s="99">
        <f t="shared" ref="D20:D22" si="13">SUM(E20:P20)</f>
        <v>0</v>
      </c>
      <c r="E20" s="154"/>
      <c r="F20" s="108"/>
      <c r="G20" s="154"/>
      <c r="H20" s="154"/>
      <c r="I20" s="154"/>
      <c r="J20" s="108"/>
      <c r="K20" s="109"/>
      <c r="L20" s="109"/>
      <c r="M20" s="109"/>
      <c r="N20" s="109"/>
      <c r="O20" s="109"/>
      <c r="P20" s="128"/>
    </row>
    <row r="21" spans="1:16" ht="25.5" x14ac:dyDescent="0.25">
      <c r="A21" s="259"/>
      <c r="B21" s="261"/>
      <c r="C21" s="19" t="s">
        <v>301</v>
      </c>
      <c r="D21" s="99">
        <f t="shared" si="13"/>
        <v>0</v>
      </c>
      <c r="E21" s="154">
        <v>0</v>
      </c>
      <c r="F21" s="108">
        <v>0</v>
      </c>
      <c r="G21" s="154">
        <v>0</v>
      </c>
      <c r="H21" s="154">
        <v>0</v>
      </c>
      <c r="I21" s="154">
        <v>0</v>
      </c>
      <c r="J21" s="108">
        <v>0</v>
      </c>
      <c r="K21" s="109">
        <v>0</v>
      </c>
      <c r="L21" s="109">
        <v>0</v>
      </c>
      <c r="M21" s="109">
        <v>0</v>
      </c>
      <c r="N21" s="109">
        <v>0</v>
      </c>
      <c r="O21" s="109">
        <v>0</v>
      </c>
      <c r="P21" s="109">
        <v>0</v>
      </c>
    </row>
    <row r="22" spans="1:16" ht="25.5" x14ac:dyDescent="0.25">
      <c r="A22" s="259"/>
      <c r="B22" s="261"/>
      <c r="C22" s="19" t="s">
        <v>302</v>
      </c>
      <c r="D22" s="99">
        <f t="shared" si="13"/>
        <v>102.04019</v>
      </c>
      <c r="E22" s="154">
        <v>0</v>
      </c>
      <c r="F22" s="108">
        <v>17.51219</v>
      </c>
      <c r="G22" s="154">
        <v>10</v>
      </c>
      <c r="H22" s="154">
        <v>54.527999999999999</v>
      </c>
      <c r="I22" s="154">
        <v>0</v>
      </c>
      <c r="J22" s="108">
        <v>0</v>
      </c>
      <c r="K22" s="109">
        <v>20</v>
      </c>
      <c r="L22" s="109">
        <v>0</v>
      </c>
      <c r="M22" s="109">
        <v>0</v>
      </c>
      <c r="N22" s="109">
        <v>0</v>
      </c>
      <c r="O22" s="109">
        <v>0</v>
      </c>
      <c r="P22" s="109">
        <v>0</v>
      </c>
    </row>
    <row r="23" spans="1:16" ht="25.5" x14ac:dyDescent="0.25">
      <c r="A23" s="259"/>
      <c r="B23" s="261"/>
      <c r="C23" s="18" t="s">
        <v>303</v>
      </c>
      <c r="D23" s="99">
        <f t="shared" ref="D23:D32" si="14">SUM(E23:O23)</f>
        <v>0</v>
      </c>
      <c r="E23" s="154"/>
      <c r="F23" s="108"/>
      <c r="G23" s="154"/>
      <c r="H23" s="154"/>
      <c r="I23" s="154"/>
      <c r="J23" s="108"/>
      <c r="K23" s="109"/>
      <c r="L23" s="109"/>
      <c r="M23" s="109"/>
      <c r="N23" s="109"/>
      <c r="O23" s="109"/>
      <c r="P23" s="128"/>
    </row>
    <row r="24" spans="1:16" ht="25.5" x14ac:dyDescent="0.25">
      <c r="A24" s="259"/>
      <c r="B24" s="261"/>
      <c r="C24" s="19" t="s">
        <v>306</v>
      </c>
      <c r="D24" s="99">
        <f t="shared" si="14"/>
        <v>0</v>
      </c>
      <c r="E24" s="154"/>
      <c r="F24" s="108"/>
      <c r="G24" s="154"/>
      <c r="H24" s="154"/>
      <c r="I24" s="154"/>
      <c r="J24" s="108"/>
      <c r="K24" s="109"/>
      <c r="L24" s="109"/>
      <c r="M24" s="109"/>
      <c r="N24" s="109"/>
      <c r="O24" s="109"/>
      <c r="P24" s="128"/>
    </row>
    <row r="25" spans="1:16" ht="28.5" customHeight="1" x14ac:dyDescent="0.25">
      <c r="A25" s="259"/>
      <c r="B25" s="261"/>
      <c r="C25" s="19" t="s">
        <v>305</v>
      </c>
      <c r="D25" s="99">
        <f t="shared" si="14"/>
        <v>0</v>
      </c>
      <c r="E25" s="154"/>
      <c r="F25" s="108"/>
      <c r="G25" s="154"/>
      <c r="H25" s="154"/>
      <c r="I25" s="154"/>
      <c r="J25" s="108"/>
      <c r="K25" s="109"/>
      <c r="L25" s="109"/>
      <c r="M25" s="109"/>
      <c r="N25" s="109"/>
      <c r="O25" s="109"/>
      <c r="P25" s="128"/>
    </row>
    <row r="26" spans="1:16" ht="25.5" customHeight="1" x14ac:dyDescent="0.25">
      <c r="A26" s="259" t="s">
        <v>309</v>
      </c>
      <c r="B26" s="259" t="s">
        <v>147</v>
      </c>
      <c r="C26" s="18" t="s">
        <v>299</v>
      </c>
      <c r="D26" s="99">
        <f>SUM(E26:P26)</f>
        <v>4399.8369999999995</v>
      </c>
      <c r="E26" s="154">
        <f>SUM(E27:E32)</f>
        <v>220</v>
      </c>
      <c r="F26" s="108">
        <f t="shared" ref="F26:P26" si="15">SUM(F27:F32)</f>
        <v>219.88800000000001</v>
      </c>
      <c r="G26" s="154">
        <f t="shared" si="15"/>
        <v>260</v>
      </c>
      <c r="H26" s="154">
        <f t="shared" si="15"/>
        <v>245.47200000000001</v>
      </c>
      <c r="I26" s="154">
        <f t="shared" si="15"/>
        <v>222</v>
      </c>
      <c r="J26" s="108">
        <f t="shared" si="15"/>
        <v>282.47699999999998</v>
      </c>
      <c r="K26" s="108">
        <f t="shared" si="15"/>
        <v>500</v>
      </c>
      <c r="L26" s="108">
        <f t="shared" si="15"/>
        <v>350</v>
      </c>
      <c r="M26" s="108">
        <f t="shared" si="15"/>
        <v>600</v>
      </c>
      <c r="N26" s="108">
        <f t="shared" si="15"/>
        <v>500</v>
      </c>
      <c r="O26" s="108">
        <f t="shared" si="15"/>
        <v>500</v>
      </c>
      <c r="P26" s="108">
        <f t="shared" si="15"/>
        <v>500</v>
      </c>
    </row>
    <row r="27" spans="1:16" ht="25.5" x14ac:dyDescent="0.25">
      <c r="A27" s="259"/>
      <c r="B27" s="259"/>
      <c r="C27" s="19" t="s">
        <v>300</v>
      </c>
      <c r="D27" s="99">
        <f t="shared" ref="D27:D28" si="16">SUM(E27:P27)</f>
        <v>0</v>
      </c>
      <c r="E27" s="154"/>
      <c r="F27" s="108"/>
      <c r="G27" s="154"/>
      <c r="H27" s="154"/>
      <c r="I27" s="154">
        <v>0</v>
      </c>
      <c r="J27" s="108"/>
      <c r="K27" s="109"/>
      <c r="L27" s="109"/>
      <c r="M27" s="109"/>
      <c r="N27" s="109"/>
      <c r="O27" s="109"/>
      <c r="P27" s="128"/>
    </row>
    <row r="28" spans="1:16" ht="25.5" x14ac:dyDescent="0.25">
      <c r="A28" s="259"/>
      <c r="B28" s="259"/>
      <c r="C28" s="19" t="s">
        <v>301</v>
      </c>
      <c r="D28" s="99">
        <f t="shared" si="16"/>
        <v>0</v>
      </c>
      <c r="E28" s="154">
        <v>0</v>
      </c>
      <c r="F28" s="108">
        <v>0</v>
      </c>
      <c r="G28" s="154">
        <v>0</v>
      </c>
      <c r="H28" s="154">
        <v>0</v>
      </c>
      <c r="I28" s="154">
        <v>0</v>
      </c>
      <c r="J28" s="108">
        <v>0</v>
      </c>
      <c r="K28" s="109">
        <v>0</v>
      </c>
      <c r="L28" s="109">
        <v>0</v>
      </c>
      <c r="M28" s="109">
        <v>0</v>
      </c>
      <c r="N28" s="109">
        <v>0</v>
      </c>
      <c r="O28" s="109">
        <v>0</v>
      </c>
      <c r="P28" s="128"/>
    </row>
    <row r="29" spans="1:16" ht="25.5" x14ac:dyDescent="0.25">
      <c r="A29" s="259"/>
      <c r="B29" s="259"/>
      <c r="C29" s="19" t="s">
        <v>302</v>
      </c>
      <c r="D29" s="99">
        <f>SUM(E29:P29)</f>
        <v>4399.8369999999995</v>
      </c>
      <c r="E29" s="154">
        <v>220</v>
      </c>
      <c r="F29" s="108">
        <v>219.88800000000001</v>
      </c>
      <c r="G29" s="154">
        <v>260</v>
      </c>
      <c r="H29" s="154">
        <v>245.47200000000001</v>
      </c>
      <c r="I29" s="154">
        <v>222</v>
      </c>
      <c r="J29" s="108">
        <v>282.47699999999998</v>
      </c>
      <c r="K29" s="109">
        <v>500</v>
      </c>
      <c r="L29" s="109">
        <v>350</v>
      </c>
      <c r="M29" s="109">
        <v>600</v>
      </c>
      <c r="N29" s="109">
        <v>500</v>
      </c>
      <c r="O29" s="109">
        <v>500</v>
      </c>
      <c r="P29" s="109">
        <v>500</v>
      </c>
    </row>
    <row r="30" spans="1:16" ht="25.5" x14ac:dyDescent="0.25">
      <c r="A30" s="259"/>
      <c r="B30" s="259"/>
      <c r="C30" s="18" t="s">
        <v>303</v>
      </c>
      <c r="D30" s="99">
        <f t="shared" si="14"/>
        <v>0</v>
      </c>
      <c r="E30" s="154"/>
      <c r="F30" s="108"/>
      <c r="G30" s="154"/>
      <c r="H30" s="154"/>
      <c r="I30" s="154"/>
      <c r="J30" s="108"/>
      <c r="K30" s="109"/>
      <c r="L30" s="109"/>
      <c r="M30" s="109"/>
      <c r="N30" s="109"/>
      <c r="O30" s="109"/>
      <c r="P30" s="128"/>
    </row>
    <row r="31" spans="1:16" ht="25.5" x14ac:dyDescent="0.25">
      <c r="A31" s="259"/>
      <c r="B31" s="259"/>
      <c r="C31" s="19" t="s">
        <v>306</v>
      </c>
      <c r="D31" s="99">
        <f t="shared" si="14"/>
        <v>0</v>
      </c>
      <c r="E31" s="154"/>
      <c r="F31" s="108"/>
      <c r="G31" s="154"/>
      <c r="H31" s="154"/>
      <c r="I31" s="154"/>
      <c r="J31" s="108"/>
      <c r="K31" s="109"/>
      <c r="L31" s="109"/>
      <c r="M31" s="109"/>
      <c r="N31" s="109"/>
      <c r="O31" s="109"/>
      <c r="P31" s="128"/>
    </row>
    <row r="32" spans="1:16" ht="25.5" x14ac:dyDescent="0.25">
      <c r="A32" s="259"/>
      <c r="B32" s="259"/>
      <c r="C32" s="19" t="s">
        <v>305</v>
      </c>
      <c r="D32" s="99">
        <f t="shared" si="14"/>
        <v>0</v>
      </c>
      <c r="E32" s="154"/>
      <c r="F32" s="108"/>
      <c r="G32" s="154"/>
      <c r="H32" s="154"/>
      <c r="I32" s="154"/>
      <c r="J32" s="108"/>
      <c r="K32" s="109"/>
      <c r="L32" s="109"/>
      <c r="M32" s="109"/>
      <c r="N32" s="109"/>
      <c r="O32" s="109"/>
      <c r="P32" s="128"/>
    </row>
    <row r="33" spans="1:16" ht="25.5" x14ac:dyDescent="0.25">
      <c r="A33" s="259" t="s">
        <v>148</v>
      </c>
      <c r="B33" s="259" t="s">
        <v>149</v>
      </c>
      <c r="C33" s="18" t="s">
        <v>299</v>
      </c>
      <c r="D33" s="99">
        <f>SUM(E33:P33)</f>
        <v>174870.16980999999</v>
      </c>
      <c r="E33" s="154">
        <f>SUM(E34:E39)</f>
        <v>1467.6</v>
      </c>
      <c r="F33" s="108">
        <f t="shared" ref="F33:I33" si="17">SUM(F34:F39)</f>
        <v>1337.95481</v>
      </c>
      <c r="G33" s="154">
        <f t="shared" si="17"/>
        <v>0</v>
      </c>
      <c r="H33" s="154">
        <f t="shared" si="17"/>
        <v>0</v>
      </c>
      <c r="I33" s="154">
        <f t="shared" si="17"/>
        <v>10978</v>
      </c>
      <c r="J33" s="108">
        <f>SUM(J34:J39)</f>
        <v>8899.1749999999993</v>
      </c>
      <c r="K33" s="108">
        <f t="shared" ref="K33:P33" si="18">SUM(K34:K39)</f>
        <v>12732.05</v>
      </c>
      <c r="L33" s="108">
        <f t="shared" si="18"/>
        <v>20458.04</v>
      </c>
      <c r="M33" s="108">
        <f t="shared" si="18"/>
        <v>18497.349999999999</v>
      </c>
      <c r="N33" s="108">
        <f t="shared" si="18"/>
        <v>33500</v>
      </c>
      <c r="O33" s="108">
        <f t="shared" si="18"/>
        <v>33500</v>
      </c>
      <c r="P33" s="108">
        <f t="shared" si="18"/>
        <v>33500</v>
      </c>
    </row>
    <row r="34" spans="1:16" ht="25.5" x14ac:dyDescent="0.25">
      <c r="A34" s="259"/>
      <c r="B34" s="259"/>
      <c r="C34" s="19" t="s">
        <v>300</v>
      </c>
      <c r="D34" s="99">
        <f t="shared" ref="D34:D97" si="19">SUM(E34:P34)</f>
        <v>2385.3199999999997</v>
      </c>
      <c r="E34" s="154">
        <v>1117.5999999999999</v>
      </c>
      <c r="F34" s="108">
        <v>1267.72</v>
      </c>
      <c r="G34" s="154"/>
      <c r="H34" s="154"/>
      <c r="I34" s="154"/>
      <c r="J34" s="108"/>
      <c r="K34" s="109"/>
      <c r="L34" s="109"/>
      <c r="M34" s="109"/>
      <c r="N34" s="109"/>
      <c r="O34" s="109"/>
      <c r="P34" s="128"/>
    </row>
    <row r="35" spans="1:16" ht="25.5" x14ac:dyDescent="0.25">
      <c r="A35" s="259"/>
      <c r="B35" s="259"/>
      <c r="C35" s="19" t="s">
        <v>301</v>
      </c>
      <c r="D35" s="99">
        <f t="shared" si="19"/>
        <v>346.72</v>
      </c>
      <c r="E35" s="154">
        <v>280</v>
      </c>
      <c r="F35" s="108">
        <v>66.72</v>
      </c>
      <c r="G35" s="154">
        <v>0</v>
      </c>
      <c r="H35" s="154">
        <v>0</v>
      </c>
      <c r="I35" s="154">
        <v>0</v>
      </c>
      <c r="J35" s="108">
        <v>0</v>
      </c>
      <c r="K35" s="109">
        <v>0</v>
      </c>
      <c r="L35" s="109">
        <v>0</v>
      </c>
      <c r="M35" s="109"/>
      <c r="N35" s="109"/>
      <c r="O35" s="109">
        <v>0</v>
      </c>
      <c r="P35" s="128"/>
    </row>
    <row r="36" spans="1:16" ht="25.5" x14ac:dyDescent="0.25">
      <c r="A36" s="259"/>
      <c r="B36" s="259"/>
      <c r="C36" s="19" t="s">
        <v>302</v>
      </c>
      <c r="D36" s="99">
        <f t="shared" si="19"/>
        <v>172138.12981000001</v>
      </c>
      <c r="E36" s="154">
        <v>70</v>
      </c>
      <c r="F36" s="108">
        <v>3.5148100000000002</v>
      </c>
      <c r="G36" s="154">
        <v>0</v>
      </c>
      <c r="H36" s="154">
        <v>0</v>
      </c>
      <c r="I36" s="154">
        <v>10978</v>
      </c>
      <c r="J36" s="108">
        <v>8899.1749999999993</v>
      </c>
      <c r="K36" s="109">
        <v>12732.05</v>
      </c>
      <c r="L36" s="109">
        <v>20458.04</v>
      </c>
      <c r="M36" s="109">
        <v>18497.349999999999</v>
      </c>
      <c r="N36" s="109">
        <v>33500</v>
      </c>
      <c r="O36" s="109">
        <v>33500</v>
      </c>
      <c r="P36" s="109">
        <v>33500</v>
      </c>
    </row>
    <row r="37" spans="1:16" ht="25.5" x14ac:dyDescent="0.25">
      <c r="A37" s="259"/>
      <c r="B37" s="259"/>
      <c r="C37" s="18" t="s">
        <v>303</v>
      </c>
      <c r="D37" s="99">
        <f t="shared" si="19"/>
        <v>0</v>
      </c>
      <c r="E37" s="154"/>
      <c r="F37" s="108"/>
      <c r="G37" s="154"/>
      <c r="H37" s="154"/>
      <c r="I37" s="154"/>
      <c r="J37" s="108"/>
      <c r="K37" s="109"/>
      <c r="L37" s="109"/>
      <c r="M37" s="109"/>
      <c r="N37" s="109"/>
      <c r="O37" s="109"/>
      <c r="P37" s="128"/>
    </row>
    <row r="38" spans="1:16" ht="25.5" x14ac:dyDescent="0.25">
      <c r="A38" s="259"/>
      <c r="B38" s="259"/>
      <c r="C38" s="19" t="s">
        <v>306</v>
      </c>
      <c r="D38" s="99">
        <f t="shared" si="19"/>
        <v>0</v>
      </c>
      <c r="E38" s="154"/>
      <c r="F38" s="108"/>
      <c r="G38" s="154"/>
      <c r="H38" s="154"/>
      <c r="I38" s="154"/>
      <c r="J38" s="108"/>
      <c r="K38" s="109"/>
      <c r="L38" s="109"/>
      <c r="M38" s="109"/>
      <c r="N38" s="109"/>
      <c r="O38" s="109"/>
      <c r="P38" s="128"/>
    </row>
    <row r="39" spans="1:16" ht="25.5" x14ac:dyDescent="0.25">
      <c r="A39" s="259"/>
      <c r="B39" s="259"/>
      <c r="C39" s="19" t="s">
        <v>305</v>
      </c>
      <c r="D39" s="99">
        <f t="shared" si="19"/>
        <v>0</v>
      </c>
      <c r="E39" s="154"/>
      <c r="F39" s="108"/>
      <c r="G39" s="154"/>
      <c r="H39" s="154"/>
      <c r="I39" s="154"/>
      <c r="J39" s="108"/>
      <c r="K39" s="109"/>
      <c r="L39" s="109"/>
      <c r="M39" s="109"/>
      <c r="N39" s="109"/>
      <c r="O39" s="109"/>
      <c r="P39" s="128"/>
    </row>
    <row r="40" spans="1:16" ht="25.5" x14ac:dyDescent="0.25">
      <c r="A40" s="259" t="s">
        <v>150</v>
      </c>
      <c r="B40" s="259" t="s">
        <v>151</v>
      </c>
      <c r="C40" s="18" t="s">
        <v>299</v>
      </c>
      <c r="D40" s="99">
        <f t="shared" si="19"/>
        <v>21.085000000000001</v>
      </c>
      <c r="E40" s="154">
        <f>SUM(E41:E46)</f>
        <v>0</v>
      </c>
      <c r="F40" s="108">
        <f t="shared" ref="F40:O40" si="20">SUM(F41:F46)</f>
        <v>21.085000000000001</v>
      </c>
      <c r="G40" s="154">
        <f t="shared" si="20"/>
        <v>0</v>
      </c>
      <c r="H40" s="154">
        <f t="shared" si="20"/>
        <v>0</v>
      </c>
      <c r="I40" s="154">
        <f t="shared" si="20"/>
        <v>0</v>
      </c>
      <c r="J40" s="108">
        <f t="shared" si="20"/>
        <v>0</v>
      </c>
      <c r="K40" s="108">
        <f t="shared" si="20"/>
        <v>0</v>
      </c>
      <c r="L40" s="108">
        <f t="shared" si="20"/>
        <v>0</v>
      </c>
      <c r="M40" s="108">
        <f t="shared" si="20"/>
        <v>0</v>
      </c>
      <c r="N40" s="108">
        <f t="shared" si="20"/>
        <v>0</v>
      </c>
      <c r="O40" s="108">
        <f t="shared" si="20"/>
        <v>0</v>
      </c>
      <c r="P40" s="128"/>
    </row>
    <row r="41" spans="1:16" ht="25.5" x14ac:dyDescent="0.25">
      <c r="A41" s="259"/>
      <c r="B41" s="259"/>
      <c r="C41" s="19" t="s">
        <v>300</v>
      </c>
      <c r="D41" s="99">
        <f t="shared" si="19"/>
        <v>0</v>
      </c>
      <c r="E41" s="154"/>
      <c r="F41" s="108"/>
      <c r="G41" s="154"/>
      <c r="H41" s="154"/>
      <c r="I41" s="154"/>
      <c r="J41" s="108"/>
      <c r="K41" s="109"/>
      <c r="L41" s="109"/>
      <c r="M41" s="109"/>
      <c r="N41" s="109"/>
      <c r="O41" s="109"/>
      <c r="P41" s="128"/>
    </row>
    <row r="42" spans="1:16" ht="25.5" x14ac:dyDescent="0.25">
      <c r="A42" s="259"/>
      <c r="B42" s="259"/>
      <c r="C42" s="19" t="s">
        <v>301</v>
      </c>
      <c r="D42" s="99">
        <f t="shared" si="19"/>
        <v>0</v>
      </c>
      <c r="E42" s="154">
        <v>0</v>
      </c>
      <c r="F42" s="108">
        <v>0</v>
      </c>
      <c r="G42" s="154">
        <v>0</v>
      </c>
      <c r="H42" s="154">
        <v>0</v>
      </c>
      <c r="I42" s="154">
        <v>0</v>
      </c>
      <c r="J42" s="108">
        <v>0</v>
      </c>
      <c r="K42" s="109">
        <v>0</v>
      </c>
      <c r="L42" s="109">
        <v>0</v>
      </c>
      <c r="M42" s="109">
        <v>0</v>
      </c>
      <c r="N42" s="109">
        <v>0</v>
      </c>
      <c r="O42" s="109">
        <v>0</v>
      </c>
      <c r="P42" s="109">
        <v>0</v>
      </c>
    </row>
    <row r="43" spans="1:16" ht="25.5" x14ac:dyDescent="0.25">
      <c r="A43" s="259"/>
      <c r="B43" s="259"/>
      <c r="C43" s="19" t="s">
        <v>302</v>
      </c>
      <c r="D43" s="99">
        <f t="shared" si="19"/>
        <v>21.085000000000001</v>
      </c>
      <c r="E43" s="154">
        <v>0</v>
      </c>
      <c r="F43" s="108">
        <v>21.085000000000001</v>
      </c>
      <c r="G43" s="154">
        <v>0</v>
      </c>
      <c r="H43" s="154">
        <v>0</v>
      </c>
      <c r="I43" s="154">
        <v>0</v>
      </c>
      <c r="J43" s="108">
        <v>0</v>
      </c>
      <c r="K43" s="109">
        <v>0</v>
      </c>
      <c r="L43" s="109">
        <v>0</v>
      </c>
      <c r="M43" s="109">
        <v>0</v>
      </c>
      <c r="N43" s="109">
        <v>0</v>
      </c>
      <c r="O43" s="109">
        <v>0</v>
      </c>
      <c r="P43" s="109">
        <v>0</v>
      </c>
    </row>
    <row r="44" spans="1:16" ht="25.5" x14ac:dyDescent="0.25">
      <c r="A44" s="259"/>
      <c r="B44" s="259"/>
      <c r="C44" s="18" t="s">
        <v>303</v>
      </c>
      <c r="D44" s="99">
        <f t="shared" si="19"/>
        <v>0</v>
      </c>
      <c r="E44" s="154"/>
      <c r="F44" s="108"/>
      <c r="G44" s="154"/>
      <c r="H44" s="154"/>
      <c r="I44" s="154"/>
      <c r="J44" s="108"/>
      <c r="K44" s="109"/>
      <c r="L44" s="109"/>
      <c r="M44" s="109"/>
      <c r="N44" s="109"/>
      <c r="O44" s="109"/>
      <c r="P44" s="128"/>
    </row>
    <row r="45" spans="1:16" ht="25.5" x14ac:dyDescent="0.25">
      <c r="A45" s="259"/>
      <c r="B45" s="259"/>
      <c r="C45" s="19" t="s">
        <v>306</v>
      </c>
      <c r="D45" s="99">
        <f t="shared" si="19"/>
        <v>0</v>
      </c>
      <c r="E45" s="154"/>
      <c r="F45" s="108"/>
      <c r="G45" s="154"/>
      <c r="H45" s="154"/>
      <c r="I45" s="154"/>
      <c r="J45" s="108"/>
      <c r="K45" s="109"/>
      <c r="L45" s="109"/>
      <c r="M45" s="109"/>
      <c r="N45" s="109"/>
      <c r="O45" s="109"/>
      <c r="P45" s="128"/>
    </row>
    <row r="46" spans="1:16" ht="25.5" x14ac:dyDescent="0.25">
      <c r="A46" s="259"/>
      <c r="B46" s="259"/>
      <c r="C46" s="19" t="s">
        <v>305</v>
      </c>
      <c r="D46" s="99">
        <f t="shared" si="19"/>
        <v>0</v>
      </c>
      <c r="E46" s="154"/>
      <c r="F46" s="108"/>
      <c r="G46" s="154"/>
      <c r="H46" s="154"/>
      <c r="I46" s="154"/>
      <c r="J46" s="108"/>
      <c r="K46" s="109"/>
      <c r="L46" s="109"/>
      <c r="M46" s="109"/>
      <c r="N46" s="109"/>
      <c r="O46" s="109"/>
      <c r="P46" s="128"/>
    </row>
    <row r="47" spans="1:16" ht="25.5" x14ac:dyDescent="0.25">
      <c r="A47" s="259" t="s">
        <v>511</v>
      </c>
      <c r="B47" s="262" t="s">
        <v>512</v>
      </c>
      <c r="C47" s="18" t="s">
        <v>299</v>
      </c>
      <c r="D47" s="99">
        <f t="shared" si="19"/>
        <v>2250</v>
      </c>
      <c r="E47" s="109">
        <f t="shared" ref="E47:K47" si="21">SUM(E48:E53)</f>
        <v>0</v>
      </c>
      <c r="F47" s="109">
        <f t="shared" si="21"/>
        <v>0</v>
      </c>
      <c r="G47" s="109">
        <f t="shared" si="21"/>
        <v>0</v>
      </c>
      <c r="H47" s="109">
        <f t="shared" si="21"/>
        <v>0</v>
      </c>
      <c r="I47" s="109">
        <f t="shared" si="21"/>
        <v>0</v>
      </c>
      <c r="J47" s="109">
        <f t="shared" si="21"/>
        <v>0</v>
      </c>
      <c r="K47" s="109">
        <f t="shared" si="21"/>
        <v>0</v>
      </c>
      <c r="L47" s="109">
        <f>SUM(L48:L53)</f>
        <v>2250</v>
      </c>
      <c r="M47" s="109">
        <f t="shared" ref="M47:P47" si="22">SUM(M48:M53)</f>
        <v>0</v>
      </c>
      <c r="N47" s="109">
        <f t="shared" si="22"/>
        <v>0</v>
      </c>
      <c r="O47" s="109">
        <f t="shared" si="22"/>
        <v>0</v>
      </c>
      <c r="P47" s="109">
        <f t="shared" si="22"/>
        <v>0</v>
      </c>
    </row>
    <row r="48" spans="1:16" ht="25.5" x14ac:dyDescent="0.25">
      <c r="A48" s="259"/>
      <c r="B48" s="263"/>
      <c r="C48" s="19" t="s">
        <v>300</v>
      </c>
      <c r="D48" s="99">
        <f t="shared" si="19"/>
        <v>0</v>
      </c>
      <c r="E48" s="154"/>
      <c r="F48" s="108"/>
      <c r="G48" s="154"/>
      <c r="H48" s="154"/>
      <c r="I48" s="154"/>
      <c r="J48" s="108"/>
      <c r="K48" s="109"/>
      <c r="L48" s="109"/>
      <c r="M48" s="109"/>
      <c r="N48" s="109"/>
      <c r="O48" s="109"/>
      <c r="P48" s="128"/>
    </row>
    <row r="49" spans="1:17" ht="25.5" x14ac:dyDescent="0.25">
      <c r="A49" s="259"/>
      <c r="B49" s="263"/>
      <c r="C49" s="19" t="s">
        <v>301</v>
      </c>
      <c r="D49" s="99">
        <f t="shared" si="19"/>
        <v>1755</v>
      </c>
      <c r="E49" s="154"/>
      <c r="F49" s="108"/>
      <c r="G49" s="154"/>
      <c r="H49" s="154"/>
      <c r="I49" s="154"/>
      <c r="J49" s="108"/>
      <c r="K49" s="109"/>
      <c r="L49" s="109">
        <v>1755</v>
      </c>
      <c r="M49" s="109"/>
      <c r="N49" s="109"/>
      <c r="O49" s="109"/>
      <c r="P49" s="128"/>
    </row>
    <row r="50" spans="1:17" ht="25.5" x14ac:dyDescent="0.25">
      <c r="A50" s="259"/>
      <c r="B50" s="263"/>
      <c r="C50" s="19" t="s">
        <v>302</v>
      </c>
      <c r="D50" s="99">
        <f t="shared" si="19"/>
        <v>495</v>
      </c>
      <c r="E50" s="154"/>
      <c r="F50" s="108"/>
      <c r="G50" s="154"/>
      <c r="H50" s="154"/>
      <c r="I50" s="154"/>
      <c r="J50" s="108"/>
      <c r="K50" s="109"/>
      <c r="L50" s="109">
        <v>495</v>
      </c>
      <c r="M50" s="109"/>
      <c r="N50" s="109"/>
      <c r="O50" s="109"/>
      <c r="P50" s="128"/>
    </row>
    <row r="51" spans="1:17" ht="25.5" x14ac:dyDescent="0.25">
      <c r="A51" s="259"/>
      <c r="B51" s="263"/>
      <c r="C51" s="18" t="s">
        <v>303</v>
      </c>
      <c r="D51" s="99">
        <f t="shared" si="19"/>
        <v>0</v>
      </c>
      <c r="E51" s="154"/>
      <c r="F51" s="108"/>
      <c r="G51" s="154"/>
      <c r="H51" s="154"/>
      <c r="I51" s="154"/>
      <c r="J51" s="108"/>
      <c r="K51" s="109"/>
      <c r="L51" s="109"/>
      <c r="M51" s="109"/>
      <c r="N51" s="109"/>
      <c r="O51" s="109"/>
      <c r="P51" s="128"/>
    </row>
    <row r="52" spans="1:17" ht="25.5" x14ac:dyDescent="0.25">
      <c r="A52" s="259"/>
      <c r="B52" s="263"/>
      <c r="C52" s="19" t="s">
        <v>306</v>
      </c>
      <c r="D52" s="99">
        <f t="shared" si="19"/>
        <v>0</v>
      </c>
      <c r="E52" s="154"/>
      <c r="F52" s="108"/>
      <c r="G52" s="154"/>
      <c r="H52" s="154"/>
      <c r="I52" s="154"/>
      <c r="J52" s="108"/>
      <c r="K52" s="109"/>
      <c r="L52" s="109"/>
      <c r="M52" s="109"/>
      <c r="N52" s="109"/>
      <c r="O52" s="109"/>
      <c r="P52" s="128"/>
    </row>
    <row r="53" spans="1:17" ht="25.5" customHeight="1" x14ac:dyDescent="0.25">
      <c r="A53" s="259"/>
      <c r="B53" s="264"/>
      <c r="C53" s="19" t="s">
        <v>305</v>
      </c>
      <c r="D53" s="99">
        <f t="shared" si="19"/>
        <v>0</v>
      </c>
      <c r="E53" s="154"/>
      <c r="F53" s="108"/>
      <c r="G53" s="154"/>
      <c r="H53" s="154"/>
      <c r="I53" s="154"/>
      <c r="J53" s="108"/>
      <c r="K53" s="109"/>
      <c r="L53" s="109"/>
      <c r="M53" s="109"/>
      <c r="N53" s="109"/>
      <c r="O53" s="109"/>
      <c r="P53" s="128"/>
    </row>
    <row r="54" spans="1:17" ht="25.5" x14ac:dyDescent="0.25">
      <c r="A54" s="257" t="s">
        <v>310</v>
      </c>
      <c r="B54" s="259" t="s">
        <v>153</v>
      </c>
      <c r="C54" s="18" t="s">
        <v>299</v>
      </c>
      <c r="D54" s="99">
        <f t="shared" si="19"/>
        <v>710777.30900000001</v>
      </c>
      <c r="E54" s="153">
        <f>SUM(E55:E60)</f>
        <v>23036</v>
      </c>
      <c r="F54" s="110">
        <f t="shared" ref="F54:P54" si="23">SUM(F55:F60)</f>
        <v>4529.5200000000004</v>
      </c>
      <c r="G54" s="153">
        <f t="shared" si="23"/>
        <v>4711.32</v>
      </c>
      <c r="H54" s="153">
        <f t="shared" si="23"/>
        <v>6717.5</v>
      </c>
      <c r="I54" s="153">
        <f t="shared" si="23"/>
        <v>16669.289999999997</v>
      </c>
      <c r="J54" s="110">
        <f>SUM(J55:J60)</f>
        <v>9209.9989999999998</v>
      </c>
      <c r="K54" s="110">
        <f t="shared" si="23"/>
        <v>76990.399999999994</v>
      </c>
      <c r="L54" s="110">
        <f t="shared" si="23"/>
        <v>23159.1</v>
      </c>
      <c r="M54" s="110">
        <f t="shared" si="23"/>
        <v>54421.5</v>
      </c>
      <c r="N54" s="110">
        <f t="shared" si="23"/>
        <v>84533.84</v>
      </c>
      <c r="O54" s="110">
        <f>SUM(O55:O60)</f>
        <v>349472.24000000005</v>
      </c>
      <c r="P54" s="110">
        <f t="shared" si="23"/>
        <v>57326.6</v>
      </c>
      <c r="Q54" s="105"/>
    </row>
    <row r="55" spans="1:17" ht="25.5" x14ac:dyDescent="0.25">
      <c r="A55" s="257"/>
      <c r="B55" s="259"/>
      <c r="C55" s="19" t="s">
        <v>300</v>
      </c>
      <c r="D55" s="99">
        <f t="shared" si="19"/>
        <v>130965.789</v>
      </c>
      <c r="E55" s="154">
        <f>E63+E70+E77+E84+E91+E98</f>
        <v>1055.3</v>
      </c>
      <c r="F55" s="108">
        <f t="shared" ref="F55:P60" si="24">F63+F70+F77+F84+F91+F98</f>
        <v>1265.29</v>
      </c>
      <c r="G55" s="154">
        <f t="shared" si="24"/>
        <v>1534.7</v>
      </c>
      <c r="H55" s="154">
        <f t="shared" si="24"/>
        <v>1675.3589999999999</v>
      </c>
      <c r="I55" s="154">
        <f t="shared" si="24"/>
        <v>4393.8900000000003</v>
      </c>
      <c r="J55" s="108">
        <f t="shared" si="24"/>
        <v>3227.72</v>
      </c>
      <c r="K55" s="108">
        <f t="shared" si="24"/>
        <v>3025.26</v>
      </c>
      <c r="L55" s="108">
        <f t="shared" si="24"/>
        <v>2375.54</v>
      </c>
      <c r="M55" s="108">
        <f>M63+M70+M77+M84+M91+M98+M105</f>
        <v>1826.26</v>
      </c>
      <c r="N55" s="108">
        <f t="shared" si="24"/>
        <v>2009.23</v>
      </c>
      <c r="O55" s="108">
        <f>O63+O70+O77+O84+O91+O98+O105</f>
        <v>98326.14</v>
      </c>
      <c r="P55" s="108">
        <f t="shared" si="24"/>
        <v>10251.1</v>
      </c>
    </row>
    <row r="56" spans="1:17" ht="25.5" x14ac:dyDescent="0.25">
      <c r="A56" s="257"/>
      <c r="B56" s="259"/>
      <c r="C56" s="19" t="s">
        <v>301</v>
      </c>
      <c r="D56" s="99">
        <f t="shared" si="19"/>
        <v>394829.68</v>
      </c>
      <c r="E56" s="154">
        <f>E64+E71+E78+E85+E92+E99</f>
        <v>1447.3</v>
      </c>
      <c r="F56" s="108">
        <f t="shared" si="24"/>
        <v>1503.55</v>
      </c>
      <c r="G56" s="154">
        <f t="shared" si="24"/>
        <v>1114.0999999999999</v>
      </c>
      <c r="H56" s="154">
        <f t="shared" si="24"/>
        <v>2734.6410000000001</v>
      </c>
      <c r="I56" s="154">
        <f t="shared" si="24"/>
        <v>9477.6899999999987</v>
      </c>
      <c r="J56" s="108">
        <f t="shared" si="24"/>
        <v>3744.279</v>
      </c>
      <c r="K56" s="108">
        <f t="shared" si="24"/>
        <v>39196.979999999996</v>
      </c>
      <c r="L56" s="108">
        <f t="shared" si="24"/>
        <v>5943.66</v>
      </c>
      <c r="M56" s="108">
        <f>M64+M71+M78+M85+M92+M99+M106</f>
        <v>35843.11</v>
      </c>
      <c r="N56" s="108">
        <f t="shared" si="24"/>
        <v>54224.67</v>
      </c>
      <c r="O56" s="108">
        <f>O64+O71+O78+O85+O92+O99+O106</f>
        <v>205701.7</v>
      </c>
      <c r="P56" s="108">
        <f t="shared" si="24"/>
        <v>33898</v>
      </c>
    </row>
    <row r="57" spans="1:17" ht="25.5" x14ac:dyDescent="0.25">
      <c r="A57" s="257"/>
      <c r="B57" s="259"/>
      <c r="C57" s="19" t="s">
        <v>302</v>
      </c>
      <c r="D57" s="99">
        <f>SUM(E57:P57)</f>
        <v>184981.84</v>
      </c>
      <c r="E57" s="154">
        <f>E65+E72+E79+E86+E93+E100</f>
        <v>20533.400000000001</v>
      </c>
      <c r="F57" s="108">
        <f t="shared" si="24"/>
        <v>1760.68</v>
      </c>
      <c r="G57" s="154">
        <f t="shared" si="24"/>
        <v>2062.52</v>
      </c>
      <c r="H57" s="154">
        <f t="shared" si="24"/>
        <v>2307.5</v>
      </c>
      <c r="I57" s="154">
        <f t="shared" si="24"/>
        <v>2797.71</v>
      </c>
      <c r="J57" s="108">
        <f t="shared" si="24"/>
        <v>2238</v>
      </c>
      <c r="K57" s="108">
        <f t="shared" si="24"/>
        <v>34768.160000000003</v>
      </c>
      <c r="L57" s="108">
        <f t="shared" si="24"/>
        <v>14839.9</v>
      </c>
      <c r="M57" s="108">
        <f>M65+M72+M79+M86+M93+M100</f>
        <v>16752.13</v>
      </c>
      <c r="N57" s="108">
        <f t="shared" si="24"/>
        <v>28299.94</v>
      </c>
      <c r="O57" s="108">
        <f>O65+O72+O79+O86+O93+O100+O107</f>
        <v>45444.4</v>
      </c>
      <c r="P57" s="108">
        <f t="shared" si="24"/>
        <v>13177.5</v>
      </c>
    </row>
    <row r="58" spans="1:17" ht="25.5" x14ac:dyDescent="0.25">
      <c r="A58" s="257"/>
      <c r="B58" s="259"/>
      <c r="C58" s="18" t="s">
        <v>303</v>
      </c>
      <c r="D58" s="99">
        <f t="shared" si="19"/>
        <v>0</v>
      </c>
      <c r="E58" s="154">
        <f t="shared" ref="E58:O60" si="25">E66+E73+E80+E87+E94+E101</f>
        <v>0</v>
      </c>
      <c r="F58" s="108">
        <f t="shared" si="25"/>
        <v>0</v>
      </c>
      <c r="G58" s="154">
        <f t="shared" si="25"/>
        <v>0</v>
      </c>
      <c r="H58" s="154">
        <f t="shared" si="25"/>
        <v>0</v>
      </c>
      <c r="I58" s="154">
        <f t="shared" si="25"/>
        <v>0</v>
      </c>
      <c r="J58" s="108">
        <f t="shared" si="24"/>
        <v>0</v>
      </c>
      <c r="K58" s="108">
        <f t="shared" si="25"/>
        <v>0</v>
      </c>
      <c r="L58" s="108">
        <f t="shared" si="24"/>
        <v>0</v>
      </c>
      <c r="M58" s="108"/>
      <c r="N58" s="108"/>
      <c r="O58" s="108">
        <f t="shared" si="25"/>
        <v>0</v>
      </c>
      <c r="P58" s="128"/>
    </row>
    <row r="59" spans="1:17" ht="25.5" x14ac:dyDescent="0.25">
      <c r="A59" s="257"/>
      <c r="B59" s="259"/>
      <c r="C59" s="19" t="s">
        <v>306</v>
      </c>
      <c r="D59" s="99">
        <f t="shared" si="19"/>
        <v>0</v>
      </c>
      <c r="E59" s="154">
        <f t="shared" si="25"/>
        <v>0</v>
      </c>
      <c r="F59" s="108">
        <f t="shared" si="25"/>
        <v>0</v>
      </c>
      <c r="G59" s="154">
        <f t="shared" si="25"/>
        <v>0</v>
      </c>
      <c r="H59" s="154">
        <f t="shared" si="25"/>
        <v>0</v>
      </c>
      <c r="I59" s="154">
        <f t="shared" si="25"/>
        <v>0</v>
      </c>
      <c r="J59" s="108">
        <f t="shared" si="24"/>
        <v>0</v>
      </c>
      <c r="K59" s="108">
        <f t="shared" si="25"/>
        <v>0</v>
      </c>
      <c r="L59" s="108">
        <f t="shared" si="24"/>
        <v>0</v>
      </c>
      <c r="M59" s="108"/>
      <c r="N59" s="108"/>
      <c r="O59" s="108">
        <f t="shared" si="25"/>
        <v>0</v>
      </c>
      <c r="P59" s="128"/>
    </row>
    <row r="60" spans="1:17" ht="25.5" x14ac:dyDescent="0.25">
      <c r="A60" s="257"/>
      <c r="B60" s="259"/>
      <c r="C60" s="19" t="s">
        <v>305</v>
      </c>
      <c r="D60" s="99">
        <f t="shared" si="19"/>
        <v>0</v>
      </c>
      <c r="E60" s="154">
        <f t="shared" si="25"/>
        <v>0</v>
      </c>
      <c r="F60" s="108">
        <f t="shared" si="25"/>
        <v>0</v>
      </c>
      <c r="G60" s="154">
        <f t="shared" si="25"/>
        <v>0</v>
      </c>
      <c r="H60" s="154">
        <f t="shared" si="25"/>
        <v>0</v>
      </c>
      <c r="I60" s="154">
        <f t="shared" si="25"/>
        <v>0</v>
      </c>
      <c r="J60" s="108">
        <f t="shared" si="24"/>
        <v>0</v>
      </c>
      <c r="K60" s="108">
        <f t="shared" si="25"/>
        <v>0</v>
      </c>
      <c r="L60" s="108">
        <f t="shared" si="24"/>
        <v>0</v>
      </c>
      <c r="M60" s="108"/>
      <c r="N60" s="108"/>
      <c r="O60" s="108">
        <f t="shared" si="25"/>
        <v>0</v>
      </c>
      <c r="P60" s="128"/>
    </row>
    <row r="61" spans="1:17" x14ac:dyDescent="0.25">
      <c r="A61" s="19" t="s">
        <v>307</v>
      </c>
      <c r="B61" s="31"/>
      <c r="C61" s="19"/>
      <c r="D61" s="99"/>
      <c r="E61" s="154"/>
      <c r="F61" s="108"/>
      <c r="G61" s="154"/>
      <c r="H61" s="154"/>
      <c r="I61" s="154"/>
      <c r="J61" s="108"/>
      <c r="K61" s="109"/>
      <c r="L61" s="109"/>
      <c r="M61" s="109"/>
      <c r="N61" s="109"/>
      <c r="O61" s="109"/>
      <c r="P61" s="128"/>
    </row>
    <row r="62" spans="1:17" ht="25.5" x14ac:dyDescent="0.25">
      <c r="A62" s="259" t="s">
        <v>311</v>
      </c>
      <c r="B62" s="259" t="s">
        <v>156</v>
      </c>
      <c r="C62" s="18" t="s">
        <v>299</v>
      </c>
      <c r="D62" s="99">
        <f t="shared" si="19"/>
        <v>111498.09900000002</v>
      </c>
      <c r="E62" s="154">
        <f>SUM(E63:E68)</f>
        <v>3878.3</v>
      </c>
      <c r="F62" s="108">
        <f t="shared" ref="F62:P62" si="26">SUM(F63:F68)</f>
        <v>4452.84</v>
      </c>
      <c r="G62" s="154">
        <f>SUM(G63:G68)</f>
        <v>4261.32</v>
      </c>
      <c r="H62" s="154">
        <f t="shared" si="26"/>
        <v>6267.5</v>
      </c>
      <c r="I62" s="154">
        <f t="shared" si="26"/>
        <v>12862.5</v>
      </c>
      <c r="J62" s="108">
        <f t="shared" si="26"/>
        <v>9071.9989999999998</v>
      </c>
      <c r="K62" s="108">
        <f t="shared" si="26"/>
        <v>11289.6</v>
      </c>
      <c r="L62" s="108">
        <f t="shared" si="26"/>
        <v>10819.2</v>
      </c>
      <c r="M62" s="108">
        <f t="shared" si="26"/>
        <v>10953.6</v>
      </c>
      <c r="N62" s="108">
        <f t="shared" si="26"/>
        <v>11245.5</v>
      </c>
      <c r="O62" s="108">
        <f t="shared" si="26"/>
        <v>13044.64</v>
      </c>
      <c r="P62" s="108">
        <f t="shared" si="26"/>
        <v>13351.1</v>
      </c>
    </row>
    <row r="63" spans="1:17" ht="25.5" x14ac:dyDescent="0.25">
      <c r="A63" s="259"/>
      <c r="B63" s="259"/>
      <c r="C63" s="19" t="s">
        <v>300</v>
      </c>
      <c r="D63" s="99">
        <f t="shared" si="19"/>
        <v>42584.288999999997</v>
      </c>
      <c r="E63" s="154">
        <v>1055.3</v>
      </c>
      <c r="F63" s="108">
        <v>1265.29</v>
      </c>
      <c r="G63" s="154">
        <v>1534.7</v>
      </c>
      <c r="H63" s="154">
        <v>1675.3589999999999</v>
      </c>
      <c r="I63" s="154">
        <v>4393.8900000000003</v>
      </c>
      <c r="J63" s="108">
        <v>3227.72</v>
      </c>
      <c r="K63" s="109">
        <v>3025.26</v>
      </c>
      <c r="L63" s="109">
        <v>2375.54</v>
      </c>
      <c r="M63" s="109">
        <v>1826.26</v>
      </c>
      <c r="N63" s="109">
        <v>2009.23</v>
      </c>
      <c r="O63" s="109">
        <v>9944.64</v>
      </c>
      <c r="P63" s="109">
        <v>10251.1</v>
      </c>
    </row>
    <row r="64" spans="1:17" ht="25.5" x14ac:dyDescent="0.25">
      <c r="A64" s="259"/>
      <c r="B64" s="259"/>
      <c r="C64" s="19" t="s">
        <v>301</v>
      </c>
      <c r="D64" s="99">
        <f t="shared" si="19"/>
        <v>41582.490000000005</v>
      </c>
      <c r="E64" s="154">
        <v>1447.3</v>
      </c>
      <c r="F64" s="108">
        <v>1503.55</v>
      </c>
      <c r="G64" s="154">
        <v>1114.0999999999999</v>
      </c>
      <c r="H64" s="154">
        <v>2734.6410000000001</v>
      </c>
      <c r="I64" s="154">
        <v>6568.61</v>
      </c>
      <c r="J64" s="108">
        <v>3744.279</v>
      </c>
      <c r="K64" s="109">
        <v>5964.34</v>
      </c>
      <c r="L64" s="109">
        <v>5943.66</v>
      </c>
      <c r="M64" s="109">
        <v>6225.74</v>
      </c>
      <c r="N64" s="109">
        <v>6336.27</v>
      </c>
      <c r="O64" s="109">
        <v>0</v>
      </c>
      <c r="P64" s="109">
        <v>0</v>
      </c>
    </row>
    <row r="65" spans="1:16" ht="25.5" x14ac:dyDescent="0.25">
      <c r="A65" s="259"/>
      <c r="B65" s="259"/>
      <c r="C65" s="19" t="s">
        <v>302</v>
      </c>
      <c r="D65" s="99">
        <f t="shared" si="19"/>
        <v>27331.32</v>
      </c>
      <c r="E65" s="154">
        <v>1375.7</v>
      </c>
      <c r="F65" s="108">
        <v>1684</v>
      </c>
      <c r="G65" s="154">
        <v>1612.52</v>
      </c>
      <c r="H65" s="154">
        <v>1857.5</v>
      </c>
      <c r="I65" s="154">
        <v>1900</v>
      </c>
      <c r="J65" s="108">
        <v>2100</v>
      </c>
      <c r="K65" s="109">
        <v>2300</v>
      </c>
      <c r="L65" s="109">
        <v>2500</v>
      </c>
      <c r="M65" s="109">
        <v>2901.6</v>
      </c>
      <c r="N65" s="109">
        <v>2900</v>
      </c>
      <c r="O65" s="109">
        <v>3100</v>
      </c>
      <c r="P65" s="109">
        <v>3100</v>
      </c>
    </row>
    <row r="66" spans="1:16" ht="25.5" x14ac:dyDescent="0.25">
      <c r="A66" s="259"/>
      <c r="B66" s="259"/>
      <c r="C66" s="18" t="s">
        <v>303</v>
      </c>
      <c r="D66" s="99">
        <f t="shared" si="19"/>
        <v>0</v>
      </c>
      <c r="E66" s="154"/>
      <c r="F66" s="108"/>
      <c r="G66" s="154"/>
      <c r="H66" s="154"/>
      <c r="I66" s="154"/>
      <c r="J66" s="108"/>
      <c r="K66" s="109"/>
      <c r="L66" s="109"/>
      <c r="M66" s="109"/>
      <c r="N66" s="109"/>
      <c r="O66" s="109"/>
      <c r="P66" s="128"/>
    </row>
    <row r="67" spans="1:16" ht="25.5" x14ac:dyDescent="0.25">
      <c r="A67" s="259"/>
      <c r="B67" s="259"/>
      <c r="C67" s="19" t="s">
        <v>306</v>
      </c>
      <c r="D67" s="99">
        <f t="shared" si="19"/>
        <v>0</v>
      </c>
      <c r="E67" s="154"/>
      <c r="F67" s="108"/>
      <c r="G67" s="154"/>
      <c r="H67" s="154"/>
      <c r="I67" s="154"/>
      <c r="J67" s="108"/>
      <c r="K67" s="109"/>
      <c r="L67" s="109"/>
      <c r="M67" s="109"/>
      <c r="N67" s="109"/>
      <c r="O67" s="109"/>
      <c r="P67" s="128"/>
    </row>
    <row r="68" spans="1:16" ht="25.5" x14ac:dyDescent="0.25">
      <c r="A68" s="259"/>
      <c r="B68" s="259"/>
      <c r="C68" s="19" t="s">
        <v>305</v>
      </c>
      <c r="D68" s="99">
        <f t="shared" si="19"/>
        <v>0</v>
      </c>
      <c r="E68" s="154"/>
      <c r="F68" s="108"/>
      <c r="G68" s="154"/>
      <c r="H68" s="154"/>
      <c r="I68" s="154"/>
      <c r="J68" s="108"/>
      <c r="K68" s="109"/>
      <c r="L68" s="109"/>
      <c r="M68" s="109"/>
      <c r="N68" s="109"/>
      <c r="O68" s="109"/>
      <c r="P68" s="128"/>
    </row>
    <row r="69" spans="1:16" ht="25.5" x14ac:dyDescent="0.25">
      <c r="A69" s="259" t="s">
        <v>157</v>
      </c>
      <c r="B69" s="259" t="s">
        <v>158</v>
      </c>
      <c r="C69" s="18" t="s">
        <v>299</v>
      </c>
      <c r="D69" s="99">
        <f t="shared" si="19"/>
        <v>19157.7</v>
      </c>
      <c r="E69" s="154">
        <f>SUM(E70:E75)</f>
        <v>19157.7</v>
      </c>
      <c r="F69" s="108">
        <f t="shared" ref="F69:P69" si="27">SUM(F70:F75)</f>
        <v>0</v>
      </c>
      <c r="G69" s="154">
        <f t="shared" si="27"/>
        <v>0</v>
      </c>
      <c r="H69" s="154">
        <f t="shared" si="27"/>
        <v>0</v>
      </c>
      <c r="I69" s="154">
        <f t="shared" si="27"/>
        <v>0</v>
      </c>
      <c r="J69" s="108">
        <f t="shared" si="27"/>
        <v>0</v>
      </c>
      <c r="K69" s="108">
        <f t="shared" si="27"/>
        <v>0</v>
      </c>
      <c r="L69" s="108">
        <f t="shared" si="27"/>
        <v>0</v>
      </c>
      <c r="M69" s="108">
        <f t="shared" si="27"/>
        <v>0</v>
      </c>
      <c r="N69" s="108">
        <f t="shared" si="27"/>
        <v>0</v>
      </c>
      <c r="O69" s="108">
        <f t="shared" si="27"/>
        <v>0</v>
      </c>
      <c r="P69" s="108">
        <f t="shared" si="27"/>
        <v>0</v>
      </c>
    </row>
    <row r="70" spans="1:16" ht="25.5" x14ac:dyDescent="0.25">
      <c r="A70" s="259"/>
      <c r="B70" s="259"/>
      <c r="C70" s="19" t="s">
        <v>300</v>
      </c>
      <c r="D70" s="99">
        <f t="shared" si="19"/>
        <v>0</v>
      </c>
      <c r="E70" s="154"/>
      <c r="F70" s="108"/>
      <c r="G70" s="154"/>
      <c r="H70" s="154"/>
      <c r="I70" s="154"/>
      <c r="J70" s="108"/>
      <c r="K70" s="109"/>
      <c r="L70" s="109"/>
      <c r="M70" s="109"/>
      <c r="N70" s="109"/>
      <c r="O70" s="109"/>
      <c r="P70" s="128"/>
    </row>
    <row r="71" spans="1:16" ht="25.5" x14ac:dyDescent="0.25">
      <c r="A71" s="259"/>
      <c r="B71" s="259"/>
      <c r="C71" s="19" t="s">
        <v>301</v>
      </c>
      <c r="D71" s="99">
        <f t="shared" si="19"/>
        <v>0</v>
      </c>
      <c r="E71" s="154"/>
      <c r="F71" s="108"/>
      <c r="G71" s="154"/>
      <c r="H71" s="154"/>
      <c r="I71" s="154"/>
      <c r="J71" s="108"/>
      <c r="K71" s="109"/>
      <c r="L71" s="109"/>
      <c r="M71" s="109"/>
      <c r="N71" s="109"/>
      <c r="O71" s="109"/>
      <c r="P71" s="128"/>
    </row>
    <row r="72" spans="1:16" ht="25.5" x14ac:dyDescent="0.25">
      <c r="A72" s="259"/>
      <c r="B72" s="259"/>
      <c r="C72" s="19" t="s">
        <v>302</v>
      </c>
      <c r="D72" s="99">
        <f t="shared" si="19"/>
        <v>19157.7</v>
      </c>
      <c r="E72" s="154">
        <v>19157.7</v>
      </c>
      <c r="F72" s="108">
        <v>0</v>
      </c>
      <c r="G72" s="154">
        <v>0</v>
      </c>
      <c r="H72" s="154">
        <v>0</v>
      </c>
      <c r="I72" s="154">
        <v>0</v>
      </c>
      <c r="J72" s="108">
        <v>0</v>
      </c>
      <c r="K72" s="109">
        <v>0</v>
      </c>
      <c r="L72" s="109">
        <v>0</v>
      </c>
      <c r="M72" s="109">
        <v>0</v>
      </c>
      <c r="N72" s="109">
        <v>0</v>
      </c>
      <c r="O72" s="109">
        <v>0</v>
      </c>
      <c r="P72" s="128"/>
    </row>
    <row r="73" spans="1:16" ht="25.5" x14ac:dyDescent="0.25">
      <c r="A73" s="259"/>
      <c r="B73" s="259"/>
      <c r="C73" s="18" t="s">
        <v>303</v>
      </c>
      <c r="D73" s="99">
        <f t="shared" si="19"/>
        <v>0</v>
      </c>
      <c r="E73" s="154"/>
      <c r="F73" s="108"/>
      <c r="G73" s="154"/>
      <c r="H73" s="154"/>
      <c r="I73" s="154"/>
      <c r="J73" s="108"/>
      <c r="K73" s="109"/>
      <c r="L73" s="109"/>
      <c r="M73" s="109"/>
      <c r="N73" s="109"/>
      <c r="O73" s="109"/>
      <c r="P73" s="128"/>
    </row>
    <row r="74" spans="1:16" ht="25.5" x14ac:dyDescent="0.25">
      <c r="A74" s="259"/>
      <c r="B74" s="259"/>
      <c r="C74" s="19" t="s">
        <v>306</v>
      </c>
      <c r="D74" s="99">
        <f t="shared" si="19"/>
        <v>0</v>
      </c>
      <c r="E74" s="154"/>
      <c r="F74" s="108"/>
      <c r="G74" s="154"/>
      <c r="H74" s="154"/>
      <c r="I74" s="154"/>
      <c r="J74" s="108"/>
      <c r="K74" s="109"/>
      <c r="L74" s="109"/>
      <c r="M74" s="109"/>
      <c r="N74" s="109"/>
      <c r="O74" s="109"/>
      <c r="P74" s="128"/>
    </row>
    <row r="75" spans="1:16" ht="25.5" x14ac:dyDescent="0.25">
      <c r="A75" s="259"/>
      <c r="B75" s="259"/>
      <c r="C75" s="19" t="s">
        <v>305</v>
      </c>
      <c r="D75" s="99">
        <f t="shared" si="19"/>
        <v>0</v>
      </c>
      <c r="E75" s="154"/>
      <c r="F75" s="108"/>
      <c r="G75" s="154"/>
      <c r="H75" s="154"/>
      <c r="I75" s="154"/>
      <c r="J75" s="108"/>
      <c r="K75" s="109"/>
      <c r="L75" s="109"/>
      <c r="M75" s="109"/>
      <c r="N75" s="109"/>
      <c r="O75" s="109"/>
      <c r="P75" s="128"/>
    </row>
    <row r="76" spans="1:16" ht="25.5" x14ac:dyDescent="0.25">
      <c r="A76" s="259" t="s">
        <v>159</v>
      </c>
      <c r="B76" s="259" t="s">
        <v>160</v>
      </c>
      <c r="C76" s="18" t="s">
        <v>299</v>
      </c>
      <c r="D76" s="99">
        <f t="shared" si="19"/>
        <v>0</v>
      </c>
      <c r="E76" s="154">
        <f>SUM(E77:E82)</f>
        <v>0</v>
      </c>
      <c r="F76" s="108">
        <f t="shared" ref="F76:P76" si="28">SUM(F77:F82)</f>
        <v>0</v>
      </c>
      <c r="G76" s="154">
        <f t="shared" si="28"/>
        <v>0</v>
      </c>
      <c r="H76" s="154">
        <f t="shared" si="28"/>
        <v>0</v>
      </c>
      <c r="I76" s="154">
        <f t="shared" si="28"/>
        <v>0</v>
      </c>
      <c r="J76" s="108">
        <f t="shared" si="28"/>
        <v>0</v>
      </c>
      <c r="K76" s="108">
        <f t="shared" si="28"/>
        <v>0</v>
      </c>
      <c r="L76" s="108">
        <f t="shared" si="28"/>
        <v>0</v>
      </c>
      <c r="M76" s="108">
        <f t="shared" si="28"/>
        <v>0</v>
      </c>
      <c r="N76" s="108">
        <f t="shared" si="28"/>
        <v>0</v>
      </c>
      <c r="O76" s="108">
        <f t="shared" si="28"/>
        <v>0</v>
      </c>
      <c r="P76" s="108">
        <f t="shared" si="28"/>
        <v>0</v>
      </c>
    </row>
    <row r="77" spans="1:16" ht="25.5" x14ac:dyDescent="0.25">
      <c r="A77" s="259"/>
      <c r="B77" s="259"/>
      <c r="C77" s="19" t="s">
        <v>300</v>
      </c>
      <c r="D77" s="99">
        <f t="shared" si="19"/>
        <v>0</v>
      </c>
      <c r="E77" s="154"/>
      <c r="F77" s="108"/>
      <c r="G77" s="154"/>
      <c r="H77" s="154"/>
      <c r="I77" s="154"/>
      <c r="J77" s="108"/>
      <c r="K77" s="109"/>
      <c r="L77" s="109"/>
      <c r="M77" s="109"/>
      <c r="N77" s="109"/>
      <c r="O77" s="109"/>
      <c r="P77" s="128"/>
    </row>
    <row r="78" spans="1:16" ht="25.5" x14ac:dyDescent="0.25">
      <c r="A78" s="259"/>
      <c r="B78" s="259"/>
      <c r="C78" s="19" t="s">
        <v>301</v>
      </c>
      <c r="D78" s="99">
        <f t="shared" si="19"/>
        <v>0</v>
      </c>
      <c r="E78" s="154"/>
      <c r="F78" s="108"/>
      <c r="G78" s="154"/>
      <c r="H78" s="154"/>
      <c r="I78" s="154"/>
      <c r="J78" s="108"/>
      <c r="K78" s="109"/>
      <c r="L78" s="109"/>
      <c r="M78" s="109"/>
      <c r="N78" s="109"/>
      <c r="O78" s="109"/>
      <c r="P78" s="128"/>
    </row>
    <row r="79" spans="1:16" ht="25.5" x14ac:dyDescent="0.25">
      <c r="A79" s="259"/>
      <c r="B79" s="259"/>
      <c r="C79" s="19" t="s">
        <v>302</v>
      </c>
      <c r="D79" s="99">
        <f t="shared" si="19"/>
        <v>0</v>
      </c>
      <c r="E79" s="154"/>
      <c r="F79" s="108"/>
      <c r="G79" s="154"/>
      <c r="H79" s="154"/>
      <c r="I79" s="154"/>
      <c r="J79" s="108"/>
      <c r="K79" s="109"/>
      <c r="L79" s="109"/>
      <c r="M79" s="109"/>
      <c r="N79" s="109"/>
      <c r="O79" s="109"/>
      <c r="P79" s="128"/>
    </row>
    <row r="80" spans="1:16" ht="25.5" x14ac:dyDescent="0.25">
      <c r="A80" s="259"/>
      <c r="B80" s="259"/>
      <c r="C80" s="18" t="s">
        <v>303</v>
      </c>
      <c r="D80" s="99">
        <f t="shared" si="19"/>
        <v>0</v>
      </c>
      <c r="E80" s="154"/>
      <c r="F80" s="108"/>
      <c r="G80" s="154"/>
      <c r="H80" s="154"/>
      <c r="I80" s="154"/>
      <c r="J80" s="108"/>
      <c r="K80" s="109"/>
      <c r="L80" s="109"/>
      <c r="M80" s="109"/>
      <c r="N80" s="109"/>
      <c r="O80" s="109"/>
      <c r="P80" s="128"/>
    </row>
    <row r="81" spans="1:16" ht="25.5" x14ac:dyDescent="0.25">
      <c r="A81" s="259"/>
      <c r="B81" s="259"/>
      <c r="C81" s="19" t="s">
        <v>306</v>
      </c>
      <c r="D81" s="99">
        <f t="shared" si="19"/>
        <v>0</v>
      </c>
      <c r="E81" s="154"/>
      <c r="F81" s="108"/>
      <c r="G81" s="154"/>
      <c r="H81" s="154"/>
      <c r="I81" s="154"/>
      <c r="J81" s="108"/>
      <c r="K81" s="109"/>
      <c r="L81" s="109"/>
      <c r="M81" s="109"/>
      <c r="N81" s="109"/>
      <c r="O81" s="109"/>
      <c r="P81" s="128"/>
    </row>
    <row r="82" spans="1:16" ht="25.5" x14ac:dyDescent="0.25">
      <c r="A82" s="259"/>
      <c r="B82" s="259"/>
      <c r="C82" s="19" t="s">
        <v>305</v>
      </c>
      <c r="D82" s="99">
        <f t="shared" si="19"/>
        <v>0</v>
      </c>
      <c r="E82" s="154"/>
      <c r="F82" s="108"/>
      <c r="G82" s="154"/>
      <c r="H82" s="154"/>
      <c r="I82" s="154"/>
      <c r="J82" s="108"/>
      <c r="K82" s="109"/>
      <c r="L82" s="109"/>
      <c r="M82" s="109"/>
      <c r="N82" s="109"/>
      <c r="O82" s="109"/>
      <c r="P82" s="128"/>
    </row>
    <row r="83" spans="1:16" ht="25.5" x14ac:dyDescent="0.25">
      <c r="A83" s="259" t="s">
        <v>161</v>
      </c>
      <c r="B83" s="259" t="s">
        <v>162</v>
      </c>
      <c r="C83" s="18" t="s">
        <v>299</v>
      </c>
      <c r="D83" s="99">
        <f t="shared" si="19"/>
        <v>486898.31</v>
      </c>
      <c r="E83" s="154">
        <f>SUM(E84:E89)</f>
        <v>0</v>
      </c>
      <c r="F83" s="108">
        <f t="shared" ref="F83:P83" si="29">SUM(F84:F89)</f>
        <v>76.680000000000007</v>
      </c>
      <c r="G83" s="154">
        <f t="shared" si="29"/>
        <v>0</v>
      </c>
      <c r="H83" s="154">
        <f t="shared" si="29"/>
        <v>0</v>
      </c>
      <c r="I83" s="154">
        <f t="shared" si="29"/>
        <v>3756.79</v>
      </c>
      <c r="J83" s="108">
        <f t="shared" si="29"/>
        <v>0</v>
      </c>
      <c r="K83" s="108">
        <f t="shared" si="29"/>
        <v>65250.8</v>
      </c>
      <c r="L83" s="108">
        <f t="shared" si="29"/>
        <v>12339.9</v>
      </c>
      <c r="M83" s="108">
        <f t="shared" si="29"/>
        <v>43467.9</v>
      </c>
      <c r="N83" s="108">
        <f t="shared" si="29"/>
        <v>71788.34</v>
      </c>
      <c r="O83" s="108">
        <f t="shared" si="29"/>
        <v>246242.4</v>
      </c>
      <c r="P83" s="108">
        <f t="shared" si="29"/>
        <v>43975.5</v>
      </c>
    </row>
    <row r="84" spans="1:16" ht="25.5" x14ac:dyDescent="0.25">
      <c r="A84" s="259"/>
      <c r="B84" s="259"/>
      <c r="C84" s="19" t="s">
        <v>300</v>
      </c>
      <c r="D84" s="99">
        <f t="shared" si="19"/>
        <v>0</v>
      </c>
      <c r="E84" s="154"/>
      <c r="F84" s="108"/>
      <c r="G84" s="154"/>
      <c r="H84" s="154"/>
      <c r="I84" s="154"/>
      <c r="J84" s="108"/>
      <c r="K84" s="109"/>
      <c r="L84" s="109"/>
      <c r="M84" s="109"/>
      <c r="N84" s="109"/>
      <c r="O84" s="109"/>
      <c r="P84" s="128"/>
    </row>
    <row r="85" spans="1:16" ht="25.5" x14ac:dyDescent="0.25">
      <c r="A85" s="259"/>
      <c r="B85" s="259"/>
      <c r="C85" s="19" t="s">
        <v>301</v>
      </c>
      <c r="D85" s="99">
        <f t="shared" si="19"/>
        <v>351443.49</v>
      </c>
      <c r="E85" s="154"/>
      <c r="F85" s="108"/>
      <c r="G85" s="154"/>
      <c r="H85" s="154"/>
      <c r="I85" s="154">
        <v>2909.08</v>
      </c>
      <c r="J85" s="108"/>
      <c r="K85" s="109">
        <v>33232.639999999999</v>
      </c>
      <c r="L85" s="109"/>
      <c r="M85" s="109">
        <v>29617.37</v>
      </c>
      <c r="N85" s="109">
        <v>47888.4</v>
      </c>
      <c r="O85" s="109">
        <v>203898</v>
      </c>
      <c r="P85" s="129">
        <v>33898</v>
      </c>
    </row>
    <row r="86" spans="1:16" ht="25.5" x14ac:dyDescent="0.25">
      <c r="A86" s="259"/>
      <c r="B86" s="259"/>
      <c r="C86" s="19" t="s">
        <v>302</v>
      </c>
      <c r="D86" s="99">
        <f t="shared" si="19"/>
        <v>135454.82</v>
      </c>
      <c r="E86" s="154">
        <v>0</v>
      </c>
      <c r="F86" s="108">
        <v>76.680000000000007</v>
      </c>
      <c r="G86" s="154">
        <v>0</v>
      </c>
      <c r="H86" s="154">
        <v>0</v>
      </c>
      <c r="I86" s="154">
        <v>847.71</v>
      </c>
      <c r="J86" s="108">
        <v>0</v>
      </c>
      <c r="K86" s="109">
        <v>32018.16</v>
      </c>
      <c r="L86" s="109">
        <v>12339.9</v>
      </c>
      <c r="M86" s="109">
        <v>13850.53</v>
      </c>
      <c r="N86" s="109">
        <v>23899.94</v>
      </c>
      <c r="O86" s="109">
        <v>42344.4</v>
      </c>
      <c r="P86" s="109">
        <v>10077.5</v>
      </c>
    </row>
    <row r="87" spans="1:16" ht="30" customHeight="1" x14ac:dyDescent="0.25">
      <c r="A87" s="259"/>
      <c r="B87" s="259"/>
      <c r="C87" s="122" t="s">
        <v>312</v>
      </c>
      <c r="D87" s="99">
        <f t="shared" si="19"/>
        <v>0</v>
      </c>
      <c r="E87" s="154"/>
      <c r="F87" s="108"/>
      <c r="G87" s="154"/>
      <c r="H87" s="154"/>
      <c r="I87" s="154"/>
      <c r="J87" s="108"/>
      <c r="K87" s="109"/>
      <c r="L87" s="109"/>
      <c r="M87" s="109"/>
      <c r="N87" s="109"/>
      <c r="O87" s="109"/>
      <c r="P87" s="128"/>
    </row>
    <row r="88" spans="1:16" ht="25.5" x14ac:dyDescent="0.25">
      <c r="A88" s="259"/>
      <c r="B88" s="259"/>
      <c r="C88" s="19" t="s">
        <v>306</v>
      </c>
      <c r="D88" s="99">
        <f t="shared" si="19"/>
        <v>0</v>
      </c>
      <c r="E88" s="154"/>
      <c r="F88" s="108"/>
      <c r="G88" s="154"/>
      <c r="H88" s="154"/>
      <c r="I88" s="154"/>
      <c r="J88" s="108"/>
      <c r="K88" s="109"/>
      <c r="L88" s="109"/>
      <c r="M88" s="109"/>
      <c r="N88" s="109"/>
      <c r="O88" s="109"/>
      <c r="P88" s="128"/>
    </row>
    <row r="89" spans="1:16" ht="25.5" x14ac:dyDescent="0.25">
      <c r="A89" s="259"/>
      <c r="B89" s="259"/>
      <c r="C89" s="19" t="s">
        <v>305</v>
      </c>
      <c r="D89" s="99">
        <f t="shared" si="19"/>
        <v>0</v>
      </c>
      <c r="E89" s="154"/>
      <c r="F89" s="108"/>
      <c r="G89" s="154"/>
      <c r="H89" s="154"/>
      <c r="I89" s="154"/>
      <c r="J89" s="108"/>
      <c r="K89" s="109"/>
      <c r="L89" s="109"/>
      <c r="M89" s="109"/>
      <c r="N89" s="109"/>
      <c r="O89" s="109"/>
      <c r="P89" s="128"/>
    </row>
    <row r="90" spans="1:16" ht="25.5" x14ac:dyDescent="0.25">
      <c r="A90" s="259" t="s">
        <v>163</v>
      </c>
      <c r="B90" s="259" t="s">
        <v>164</v>
      </c>
      <c r="C90" s="18" t="s">
        <v>299</v>
      </c>
      <c r="D90" s="99">
        <f t="shared" si="19"/>
        <v>1688</v>
      </c>
      <c r="E90" s="154">
        <f>SUM(E91:E96)</f>
        <v>0</v>
      </c>
      <c r="F90" s="108">
        <f t="shared" ref="F90:P90" si="30">SUM(F91:F96)</f>
        <v>0</v>
      </c>
      <c r="G90" s="154">
        <f t="shared" si="30"/>
        <v>0</v>
      </c>
      <c r="H90" s="154">
        <f t="shared" si="30"/>
        <v>0</v>
      </c>
      <c r="I90" s="154">
        <f t="shared" si="30"/>
        <v>50</v>
      </c>
      <c r="J90" s="108">
        <f t="shared" si="30"/>
        <v>138</v>
      </c>
      <c r="K90" s="108">
        <f t="shared" si="30"/>
        <v>0</v>
      </c>
      <c r="L90" s="108">
        <f t="shared" si="30"/>
        <v>0</v>
      </c>
      <c r="M90" s="108">
        <f t="shared" si="30"/>
        <v>0</v>
      </c>
      <c r="N90" s="108">
        <f t="shared" si="30"/>
        <v>1500</v>
      </c>
      <c r="O90" s="108">
        <f t="shared" si="30"/>
        <v>0</v>
      </c>
      <c r="P90" s="108">
        <f t="shared" si="30"/>
        <v>0</v>
      </c>
    </row>
    <row r="91" spans="1:16" ht="25.5" x14ac:dyDescent="0.25">
      <c r="A91" s="259"/>
      <c r="B91" s="259"/>
      <c r="C91" s="19" t="s">
        <v>300</v>
      </c>
      <c r="D91" s="99">
        <f t="shared" si="19"/>
        <v>0</v>
      </c>
      <c r="E91" s="154"/>
      <c r="F91" s="108"/>
      <c r="G91" s="154"/>
      <c r="H91" s="154"/>
      <c r="I91" s="154"/>
      <c r="J91" s="108"/>
      <c r="K91" s="109"/>
      <c r="L91" s="109"/>
      <c r="M91" s="109"/>
      <c r="N91" s="109"/>
      <c r="O91" s="109"/>
      <c r="P91" s="128"/>
    </row>
    <row r="92" spans="1:16" ht="25.5" x14ac:dyDescent="0.25">
      <c r="A92" s="259"/>
      <c r="B92" s="259"/>
      <c r="C92" s="19" t="s">
        <v>301</v>
      </c>
      <c r="D92" s="99">
        <f t="shared" si="19"/>
        <v>0</v>
      </c>
      <c r="E92" s="155"/>
      <c r="F92" s="156"/>
      <c r="G92" s="155"/>
      <c r="H92" s="155"/>
      <c r="I92" s="155"/>
      <c r="J92" s="156"/>
      <c r="K92" s="157"/>
      <c r="L92" s="157"/>
      <c r="M92" s="157"/>
      <c r="N92" s="157"/>
      <c r="O92" s="157"/>
      <c r="P92" s="128"/>
    </row>
    <row r="93" spans="1:16" ht="25.5" x14ac:dyDescent="0.25">
      <c r="A93" s="259"/>
      <c r="B93" s="259"/>
      <c r="C93" s="19" t="s">
        <v>302</v>
      </c>
      <c r="D93" s="99">
        <f t="shared" si="19"/>
        <v>1688</v>
      </c>
      <c r="E93" s="154">
        <v>0</v>
      </c>
      <c r="F93" s="108">
        <v>0</v>
      </c>
      <c r="G93" s="154">
        <v>0</v>
      </c>
      <c r="H93" s="154">
        <v>0</v>
      </c>
      <c r="I93" s="154">
        <v>50</v>
      </c>
      <c r="J93" s="108">
        <v>138</v>
      </c>
      <c r="K93" s="109">
        <v>0</v>
      </c>
      <c r="L93" s="109">
        <v>0</v>
      </c>
      <c r="M93" s="109">
        <v>0</v>
      </c>
      <c r="N93" s="109">
        <v>1500</v>
      </c>
      <c r="O93" s="109">
        <v>0</v>
      </c>
      <c r="P93" s="109">
        <v>0</v>
      </c>
    </row>
    <row r="94" spans="1:16" ht="26.25" x14ac:dyDescent="0.25">
      <c r="A94" s="259"/>
      <c r="B94" s="259"/>
      <c r="C94" s="20" t="s">
        <v>303</v>
      </c>
      <c r="D94" s="99">
        <f t="shared" si="19"/>
        <v>0</v>
      </c>
      <c r="E94" s="154"/>
      <c r="F94" s="108"/>
      <c r="G94" s="154"/>
      <c r="H94" s="154"/>
      <c r="I94" s="154"/>
      <c r="J94" s="108"/>
      <c r="K94" s="109"/>
      <c r="L94" s="109"/>
      <c r="M94" s="109"/>
      <c r="N94" s="109"/>
      <c r="O94" s="109"/>
      <c r="P94" s="128"/>
    </row>
    <row r="95" spans="1:16" ht="25.5" x14ac:dyDescent="0.25">
      <c r="A95" s="259"/>
      <c r="B95" s="259"/>
      <c r="C95" s="19" t="s">
        <v>306</v>
      </c>
      <c r="D95" s="99">
        <f t="shared" si="19"/>
        <v>0</v>
      </c>
      <c r="E95" s="154"/>
      <c r="F95" s="108"/>
      <c r="G95" s="154"/>
      <c r="H95" s="154"/>
      <c r="I95" s="154"/>
      <c r="J95" s="108"/>
      <c r="K95" s="109"/>
      <c r="L95" s="109"/>
      <c r="M95" s="109"/>
      <c r="N95" s="109"/>
      <c r="O95" s="109"/>
      <c r="P95" s="128"/>
    </row>
    <row r="96" spans="1:16" ht="25.5" x14ac:dyDescent="0.25">
      <c r="A96" s="259"/>
      <c r="B96" s="259"/>
      <c r="C96" s="19" t="s">
        <v>305</v>
      </c>
      <c r="D96" s="99">
        <f t="shared" si="19"/>
        <v>0</v>
      </c>
      <c r="E96" s="154"/>
      <c r="F96" s="108"/>
      <c r="G96" s="154"/>
      <c r="H96" s="154"/>
      <c r="I96" s="154"/>
      <c r="J96" s="108"/>
      <c r="K96" s="109"/>
      <c r="L96" s="109"/>
      <c r="M96" s="109"/>
      <c r="N96" s="109"/>
      <c r="O96" s="109"/>
      <c r="P96" s="128"/>
    </row>
    <row r="97" spans="1:16" ht="25.5" x14ac:dyDescent="0.25">
      <c r="A97" s="259" t="s">
        <v>165</v>
      </c>
      <c r="B97" s="259" t="s">
        <v>166</v>
      </c>
      <c r="C97" s="18" t="s">
        <v>299</v>
      </c>
      <c r="D97" s="99">
        <f t="shared" si="19"/>
        <v>1350</v>
      </c>
      <c r="E97" s="154">
        <f>SUM(E98:E103)</f>
        <v>0</v>
      </c>
      <c r="F97" s="108">
        <f t="shared" ref="F97:P97" si="31">SUM(F98:F103)</f>
        <v>0</v>
      </c>
      <c r="G97" s="154">
        <f t="shared" si="31"/>
        <v>450</v>
      </c>
      <c r="H97" s="154">
        <f t="shared" si="31"/>
        <v>450</v>
      </c>
      <c r="I97" s="154">
        <f t="shared" si="31"/>
        <v>0</v>
      </c>
      <c r="J97" s="108">
        <f t="shared" si="31"/>
        <v>0</v>
      </c>
      <c r="K97" s="108">
        <f t="shared" si="31"/>
        <v>450</v>
      </c>
      <c r="L97" s="108">
        <f t="shared" si="31"/>
        <v>0</v>
      </c>
      <c r="M97" s="108">
        <f t="shared" si="31"/>
        <v>0</v>
      </c>
      <c r="N97" s="108">
        <f t="shared" si="31"/>
        <v>0</v>
      </c>
      <c r="O97" s="108">
        <f t="shared" si="31"/>
        <v>0</v>
      </c>
      <c r="P97" s="108">
        <f t="shared" si="31"/>
        <v>0</v>
      </c>
    </row>
    <row r="98" spans="1:16" ht="25.5" x14ac:dyDescent="0.25">
      <c r="A98" s="259"/>
      <c r="B98" s="259"/>
      <c r="C98" s="19" t="s">
        <v>300</v>
      </c>
      <c r="D98" s="99">
        <f t="shared" ref="D98:D161" si="32">SUM(E98:P98)</f>
        <v>0</v>
      </c>
      <c r="E98" s="154"/>
      <c r="F98" s="108"/>
      <c r="G98" s="154"/>
      <c r="H98" s="154"/>
      <c r="I98" s="154"/>
      <c r="J98" s="108"/>
      <c r="K98" s="109"/>
      <c r="L98" s="109"/>
      <c r="M98" s="109"/>
      <c r="N98" s="109"/>
      <c r="O98" s="109"/>
      <c r="P98" s="128"/>
    </row>
    <row r="99" spans="1:16" ht="25.5" x14ac:dyDescent="0.25">
      <c r="A99" s="259"/>
      <c r="B99" s="259"/>
      <c r="C99" s="19" t="s">
        <v>301</v>
      </c>
      <c r="D99" s="99">
        <f t="shared" si="32"/>
        <v>0</v>
      </c>
      <c r="E99" s="154"/>
      <c r="F99" s="108"/>
      <c r="G99" s="154"/>
      <c r="H99" s="154"/>
      <c r="I99" s="154"/>
      <c r="J99" s="108"/>
      <c r="K99" s="109"/>
      <c r="L99" s="109"/>
      <c r="M99" s="109"/>
      <c r="N99" s="109"/>
      <c r="O99" s="109"/>
      <c r="P99" s="128"/>
    </row>
    <row r="100" spans="1:16" ht="25.5" x14ac:dyDescent="0.25">
      <c r="A100" s="259"/>
      <c r="B100" s="259"/>
      <c r="C100" s="19" t="s">
        <v>302</v>
      </c>
      <c r="D100" s="99">
        <f t="shared" si="32"/>
        <v>1350</v>
      </c>
      <c r="E100" s="154">
        <v>0</v>
      </c>
      <c r="F100" s="108">
        <v>0</v>
      </c>
      <c r="G100" s="154">
        <v>450</v>
      </c>
      <c r="H100" s="154">
        <v>450</v>
      </c>
      <c r="I100" s="154">
        <v>0</v>
      </c>
      <c r="J100" s="108">
        <v>0</v>
      </c>
      <c r="K100" s="109">
        <v>450</v>
      </c>
      <c r="L100" s="109">
        <v>0</v>
      </c>
      <c r="M100" s="109">
        <v>0</v>
      </c>
      <c r="N100" s="109">
        <v>0</v>
      </c>
      <c r="O100" s="109">
        <v>0</v>
      </c>
      <c r="P100" s="109">
        <v>0</v>
      </c>
    </row>
    <row r="101" spans="1:16" ht="31.5" customHeight="1" x14ac:dyDescent="0.25">
      <c r="A101" s="259"/>
      <c r="B101" s="259"/>
      <c r="C101" s="18" t="s">
        <v>303</v>
      </c>
      <c r="D101" s="99">
        <f t="shared" si="32"/>
        <v>0</v>
      </c>
      <c r="E101" s="154"/>
      <c r="F101" s="108"/>
      <c r="G101" s="154"/>
      <c r="H101" s="154"/>
      <c r="I101" s="154"/>
      <c r="J101" s="108"/>
      <c r="K101" s="109"/>
      <c r="L101" s="109"/>
      <c r="M101" s="109"/>
      <c r="N101" s="109"/>
      <c r="O101" s="109"/>
      <c r="P101" s="128"/>
    </row>
    <row r="102" spans="1:16" ht="25.5" x14ac:dyDescent="0.25">
      <c r="A102" s="259"/>
      <c r="B102" s="259"/>
      <c r="C102" s="19" t="s">
        <v>306</v>
      </c>
      <c r="D102" s="99">
        <f t="shared" si="32"/>
        <v>0</v>
      </c>
      <c r="E102" s="154"/>
      <c r="F102" s="108"/>
      <c r="G102" s="154"/>
      <c r="H102" s="154"/>
      <c r="I102" s="154"/>
      <c r="J102" s="108"/>
      <c r="K102" s="109"/>
      <c r="L102" s="109"/>
      <c r="M102" s="109"/>
      <c r="N102" s="109"/>
      <c r="O102" s="109"/>
      <c r="P102" s="128"/>
    </row>
    <row r="103" spans="1:16" ht="25.5" x14ac:dyDescent="0.25">
      <c r="A103" s="259"/>
      <c r="B103" s="259"/>
      <c r="C103" s="19" t="s">
        <v>305</v>
      </c>
      <c r="D103" s="99">
        <f t="shared" si="32"/>
        <v>0</v>
      </c>
      <c r="E103" s="154"/>
      <c r="F103" s="108"/>
      <c r="G103" s="154"/>
      <c r="H103" s="154"/>
      <c r="I103" s="154"/>
      <c r="J103" s="108"/>
      <c r="K103" s="109"/>
      <c r="L103" s="109"/>
      <c r="M103" s="109"/>
      <c r="N103" s="109"/>
      <c r="O103" s="109"/>
      <c r="P103" s="128"/>
    </row>
    <row r="104" spans="1:16" s="1" customFormat="1" ht="25.5" x14ac:dyDescent="0.25">
      <c r="A104" s="259" t="s">
        <v>521</v>
      </c>
      <c r="B104" s="262" t="s">
        <v>522</v>
      </c>
      <c r="C104" s="140" t="s">
        <v>299</v>
      </c>
      <c r="D104" s="99">
        <f t="shared" si="32"/>
        <v>90185.2</v>
      </c>
      <c r="E104" s="109">
        <f t="shared" ref="E104:L104" si="33">SUM(E105:E110)</f>
        <v>0</v>
      </c>
      <c r="F104" s="109">
        <f t="shared" si="33"/>
        <v>0</v>
      </c>
      <c r="G104" s="109">
        <f t="shared" si="33"/>
        <v>0</v>
      </c>
      <c r="H104" s="109">
        <f t="shared" si="33"/>
        <v>0</v>
      </c>
      <c r="I104" s="109">
        <f t="shared" si="33"/>
        <v>0</v>
      </c>
      <c r="J104" s="109">
        <f t="shared" si="33"/>
        <v>0</v>
      </c>
      <c r="K104" s="109">
        <f t="shared" si="33"/>
        <v>0</v>
      </c>
      <c r="L104" s="109">
        <f t="shared" si="33"/>
        <v>0</v>
      </c>
      <c r="M104" s="109">
        <f>SUM(M105:M110)</f>
        <v>0</v>
      </c>
      <c r="N104" s="109">
        <f t="shared" ref="N104:P104" si="34">SUM(N105:N110)</f>
        <v>0</v>
      </c>
      <c r="O104" s="109">
        <f t="shared" si="34"/>
        <v>90185.2</v>
      </c>
      <c r="P104" s="109">
        <f t="shared" si="34"/>
        <v>0</v>
      </c>
    </row>
    <row r="105" spans="1:16" ht="25.5" x14ac:dyDescent="0.25">
      <c r="A105" s="259"/>
      <c r="B105" s="263"/>
      <c r="C105" s="19" t="s">
        <v>300</v>
      </c>
      <c r="D105" s="99">
        <f t="shared" si="32"/>
        <v>88381.5</v>
      </c>
      <c r="E105" s="154"/>
      <c r="F105" s="108"/>
      <c r="G105" s="154"/>
      <c r="H105" s="154"/>
      <c r="I105" s="154"/>
      <c r="J105" s="108"/>
      <c r="K105" s="109"/>
      <c r="L105" s="109"/>
      <c r="M105" s="109"/>
      <c r="N105" s="109"/>
      <c r="O105" s="109">
        <v>88381.5</v>
      </c>
      <c r="P105" s="128"/>
    </row>
    <row r="106" spans="1:16" ht="25.5" x14ac:dyDescent="0.25">
      <c r="A106" s="259"/>
      <c r="B106" s="263"/>
      <c r="C106" s="19" t="s">
        <v>301</v>
      </c>
      <c r="D106" s="99">
        <f t="shared" si="32"/>
        <v>1803.7</v>
      </c>
      <c r="E106" s="154"/>
      <c r="F106" s="108"/>
      <c r="G106" s="154"/>
      <c r="H106" s="154"/>
      <c r="I106" s="154"/>
      <c r="J106" s="108"/>
      <c r="K106" s="109"/>
      <c r="L106" s="109"/>
      <c r="M106" s="109"/>
      <c r="N106" s="109"/>
      <c r="O106" s="109">
        <v>1803.7</v>
      </c>
      <c r="P106" s="128"/>
    </row>
    <row r="107" spans="1:16" ht="25.5" x14ac:dyDescent="0.25">
      <c r="A107" s="259"/>
      <c r="B107" s="263"/>
      <c r="C107" s="19" t="s">
        <v>302</v>
      </c>
      <c r="D107" s="99">
        <f t="shared" si="32"/>
        <v>0</v>
      </c>
      <c r="E107" s="154"/>
      <c r="F107" s="108"/>
      <c r="G107" s="154"/>
      <c r="H107" s="154"/>
      <c r="I107" s="154"/>
      <c r="J107" s="108"/>
      <c r="K107" s="109"/>
      <c r="L107" s="109"/>
      <c r="M107" s="109"/>
      <c r="N107" s="109"/>
      <c r="O107" s="109"/>
      <c r="P107" s="128"/>
    </row>
    <row r="108" spans="1:16" ht="25.5" x14ac:dyDescent="0.25">
      <c r="A108" s="259"/>
      <c r="B108" s="263"/>
      <c r="C108" s="18" t="s">
        <v>303</v>
      </c>
      <c r="D108" s="99">
        <f t="shared" si="32"/>
        <v>0</v>
      </c>
      <c r="E108" s="154"/>
      <c r="F108" s="108"/>
      <c r="G108" s="154"/>
      <c r="H108" s="154"/>
      <c r="I108" s="154"/>
      <c r="J108" s="108"/>
      <c r="K108" s="109"/>
      <c r="L108" s="109"/>
      <c r="M108" s="109"/>
      <c r="N108" s="109"/>
      <c r="O108" s="109"/>
      <c r="P108" s="128"/>
    </row>
    <row r="109" spans="1:16" ht="25.5" x14ac:dyDescent="0.25">
      <c r="A109" s="259"/>
      <c r="B109" s="263"/>
      <c r="C109" s="19" t="s">
        <v>306</v>
      </c>
      <c r="D109" s="99">
        <f t="shared" si="32"/>
        <v>0</v>
      </c>
      <c r="E109" s="154"/>
      <c r="F109" s="108"/>
      <c r="G109" s="154"/>
      <c r="H109" s="154"/>
      <c r="I109" s="154"/>
      <c r="J109" s="108"/>
      <c r="K109" s="109"/>
      <c r="L109" s="109"/>
      <c r="M109" s="109"/>
      <c r="N109" s="109"/>
      <c r="O109" s="109"/>
      <c r="P109" s="128"/>
    </row>
    <row r="110" spans="1:16" ht="25.5" x14ac:dyDescent="0.25">
      <c r="A110" s="259"/>
      <c r="B110" s="264"/>
      <c r="C110" s="19" t="s">
        <v>305</v>
      </c>
      <c r="D110" s="99">
        <f t="shared" si="32"/>
        <v>0</v>
      </c>
      <c r="E110" s="154"/>
      <c r="F110" s="108"/>
      <c r="G110" s="154"/>
      <c r="H110" s="154"/>
      <c r="I110" s="154"/>
      <c r="J110" s="108"/>
      <c r="K110" s="109"/>
      <c r="L110" s="109"/>
      <c r="M110" s="109"/>
      <c r="N110" s="109"/>
      <c r="O110" s="109"/>
      <c r="P110" s="128"/>
    </row>
    <row r="111" spans="1:16" ht="25.5" x14ac:dyDescent="0.25">
      <c r="A111" s="257" t="s">
        <v>167</v>
      </c>
      <c r="B111" s="259" t="s">
        <v>313</v>
      </c>
      <c r="C111" s="18" t="s">
        <v>299</v>
      </c>
      <c r="D111" s="99">
        <f t="shared" si="32"/>
        <v>7105</v>
      </c>
      <c r="E111" s="153">
        <f>SUM(E112:E117)</f>
        <v>0</v>
      </c>
      <c r="F111" s="110">
        <f t="shared" ref="F111:P111" si="35">SUM(F112:F117)</f>
        <v>0</v>
      </c>
      <c r="G111" s="153">
        <f t="shared" si="35"/>
        <v>0</v>
      </c>
      <c r="H111" s="153">
        <f t="shared" si="35"/>
        <v>0</v>
      </c>
      <c r="I111" s="153">
        <f t="shared" si="35"/>
        <v>0</v>
      </c>
      <c r="J111" s="110">
        <f t="shared" si="35"/>
        <v>1155</v>
      </c>
      <c r="K111" s="110">
        <f t="shared" si="35"/>
        <v>0</v>
      </c>
      <c r="L111" s="110">
        <f t="shared" si="35"/>
        <v>0</v>
      </c>
      <c r="M111" s="110">
        <f t="shared" si="35"/>
        <v>0</v>
      </c>
      <c r="N111" s="110">
        <f t="shared" si="35"/>
        <v>5950</v>
      </c>
      <c r="O111" s="110">
        <f t="shared" si="35"/>
        <v>0</v>
      </c>
      <c r="P111" s="110">
        <f t="shared" si="35"/>
        <v>0</v>
      </c>
    </row>
    <row r="112" spans="1:16" ht="25.5" x14ac:dyDescent="0.25">
      <c r="A112" s="257"/>
      <c r="B112" s="259"/>
      <c r="C112" s="19" t="s">
        <v>300</v>
      </c>
      <c r="D112" s="99">
        <f t="shared" si="32"/>
        <v>0</v>
      </c>
      <c r="E112" s="154"/>
      <c r="F112" s="108"/>
      <c r="G112" s="154"/>
      <c r="H112" s="154"/>
      <c r="I112" s="154"/>
      <c r="J112" s="108">
        <f t="shared" ref="J112:P114" si="36">SUM(J120)</f>
        <v>0</v>
      </c>
      <c r="K112" s="108">
        <f t="shared" si="36"/>
        <v>0</v>
      </c>
      <c r="L112" s="108">
        <f t="shared" si="36"/>
        <v>0</v>
      </c>
      <c r="M112" s="108">
        <f t="shared" si="36"/>
        <v>0</v>
      </c>
      <c r="N112" s="108">
        <f t="shared" si="36"/>
        <v>0</v>
      </c>
      <c r="O112" s="108">
        <f t="shared" si="36"/>
        <v>0</v>
      </c>
      <c r="P112" s="108">
        <f t="shared" si="36"/>
        <v>0</v>
      </c>
    </row>
    <row r="113" spans="1:16" ht="25.5" x14ac:dyDescent="0.25">
      <c r="A113" s="257"/>
      <c r="B113" s="259"/>
      <c r="C113" s="19" t="s">
        <v>301</v>
      </c>
      <c r="D113" s="99">
        <f t="shared" si="32"/>
        <v>0</v>
      </c>
      <c r="E113" s="154"/>
      <c r="F113" s="108"/>
      <c r="G113" s="154"/>
      <c r="H113" s="154"/>
      <c r="I113" s="154"/>
      <c r="J113" s="108">
        <f t="shared" si="36"/>
        <v>0</v>
      </c>
      <c r="K113" s="108">
        <f t="shared" si="36"/>
        <v>0</v>
      </c>
      <c r="L113" s="108">
        <f t="shared" si="36"/>
        <v>0</v>
      </c>
      <c r="M113" s="108">
        <f t="shared" si="36"/>
        <v>0</v>
      </c>
      <c r="N113" s="108">
        <f t="shared" si="36"/>
        <v>0</v>
      </c>
      <c r="O113" s="108">
        <f t="shared" si="36"/>
        <v>0</v>
      </c>
      <c r="P113" s="128"/>
    </row>
    <row r="114" spans="1:16" ht="25.5" x14ac:dyDescent="0.25">
      <c r="A114" s="257"/>
      <c r="B114" s="259"/>
      <c r="C114" s="19" t="s">
        <v>302</v>
      </c>
      <c r="D114" s="99">
        <f t="shared" si="32"/>
        <v>7105</v>
      </c>
      <c r="E114" s="154"/>
      <c r="F114" s="108"/>
      <c r="G114" s="154"/>
      <c r="H114" s="154"/>
      <c r="I114" s="154"/>
      <c r="J114" s="108">
        <f>SUM(J122)</f>
        <v>1155</v>
      </c>
      <c r="K114" s="108">
        <f t="shared" si="36"/>
        <v>0</v>
      </c>
      <c r="L114" s="108">
        <f t="shared" si="36"/>
        <v>0</v>
      </c>
      <c r="M114" s="108">
        <f>SUM(M122+L143)</f>
        <v>0</v>
      </c>
      <c r="N114" s="108">
        <f t="shared" si="36"/>
        <v>5950</v>
      </c>
      <c r="O114" s="108">
        <f t="shared" si="36"/>
        <v>0</v>
      </c>
      <c r="P114" s="108">
        <f t="shared" si="36"/>
        <v>0</v>
      </c>
    </row>
    <row r="115" spans="1:16" ht="25.5" x14ac:dyDescent="0.25">
      <c r="A115" s="257"/>
      <c r="B115" s="259"/>
      <c r="C115" s="18" t="s">
        <v>303</v>
      </c>
      <c r="D115" s="99">
        <f t="shared" si="32"/>
        <v>0</v>
      </c>
      <c r="E115" s="154"/>
      <c r="F115" s="108"/>
      <c r="G115" s="154"/>
      <c r="H115" s="154"/>
      <c r="I115" s="154"/>
      <c r="J115" s="108">
        <f t="shared" ref="J115:J117" si="37">SUM(J123)</f>
        <v>0</v>
      </c>
      <c r="K115" s="108"/>
      <c r="L115" s="108"/>
      <c r="M115" s="108"/>
      <c r="N115" s="108"/>
      <c r="O115" s="108"/>
      <c r="P115" s="128"/>
    </row>
    <row r="116" spans="1:16" ht="25.5" x14ac:dyDescent="0.25">
      <c r="A116" s="257"/>
      <c r="B116" s="259"/>
      <c r="C116" s="19" t="s">
        <v>306</v>
      </c>
      <c r="D116" s="99">
        <f t="shared" si="32"/>
        <v>0</v>
      </c>
      <c r="E116" s="154"/>
      <c r="F116" s="108"/>
      <c r="G116" s="154"/>
      <c r="H116" s="154"/>
      <c r="I116" s="154"/>
      <c r="J116" s="108">
        <f t="shared" si="37"/>
        <v>0</v>
      </c>
      <c r="K116" s="108"/>
      <c r="L116" s="108"/>
      <c r="M116" s="108"/>
      <c r="N116" s="108"/>
      <c r="O116" s="108"/>
      <c r="P116" s="128"/>
    </row>
    <row r="117" spans="1:16" ht="25.5" x14ac:dyDescent="0.25">
      <c r="A117" s="257"/>
      <c r="B117" s="259"/>
      <c r="C117" s="19" t="s">
        <v>305</v>
      </c>
      <c r="D117" s="99">
        <f t="shared" si="32"/>
        <v>0</v>
      </c>
      <c r="E117" s="154"/>
      <c r="F117" s="108"/>
      <c r="G117" s="154"/>
      <c r="H117" s="154"/>
      <c r="I117" s="154"/>
      <c r="J117" s="108">
        <f t="shared" si="37"/>
        <v>0</v>
      </c>
      <c r="K117" s="108"/>
      <c r="L117" s="108"/>
      <c r="M117" s="108"/>
      <c r="N117" s="108"/>
      <c r="O117" s="108"/>
      <c r="P117" s="128"/>
    </row>
    <row r="118" spans="1:16" x14ac:dyDescent="0.25">
      <c r="A118" s="19" t="s">
        <v>307</v>
      </c>
      <c r="B118" s="31"/>
      <c r="C118" s="19"/>
      <c r="D118" s="99"/>
      <c r="E118" s="154"/>
      <c r="F118" s="108"/>
      <c r="G118" s="154"/>
      <c r="H118" s="154"/>
      <c r="I118" s="154"/>
      <c r="J118" s="108"/>
      <c r="K118" s="109"/>
      <c r="L118" s="109"/>
      <c r="M118" s="109"/>
      <c r="N118" s="109"/>
      <c r="O118" s="109"/>
      <c r="P118" s="128"/>
    </row>
    <row r="119" spans="1:16" ht="25.5" x14ac:dyDescent="0.25">
      <c r="A119" s="259" t="s">
        <v>170</v>
      </c>
      <c r="B119" s="259" t="s">
        <v>171</v>
      </c>
      <c r="C119" s="18" t="s">
        <v>299</v>
      </c>
      <c r="D119" s="99">
        <f t="shared" si="32"/>
        <v>7105</v>
      </c>
      <c r="E119" s="154">
        <f>SUM(E120:E125)</f>
        <v>0</v>
      </c>
      <c r="F119" s="108">
        <f t="shared" ref="F119:P119" si="38">SUM(F120:F125)</f>
        <v>0</v>
      </c>
      <c r="G119" s="154">
        <f t="shared" si="38"/>
        <v>0</v>
      </c>
      <c r="H119" s="154">
        <f t="shared" si="38"/>
        <v>0</v>
      </c>
      <c r="I119" s="154">
        <f t="shared" si="38"/>
        <v>0</v>
      </c>
      <c r="J119" s="108">
        <f>SUM(J120:J125)</f>
        <v>1155</v>
      </c>
      <c r="K119" s="108">
        <f>SUM(K120:K125)</f>
        <v>0</v>
      </c>
      <c r="L119" s="108">
        <f t="shared" si="38"/>
        <v>0</v>
      </c>
      <c r="M119" s="108">
        <f t="shared" si="38"/>
        <v>0</v>
      </c>
      <c r="N119" s="108">
        <f t="shared" si="38"/>
        <v>5950</v>
      </c>
      <c r="O119" s="108">
        <f t="shared" si="38"/>
        <v>0</v>
      </c>
      <c r="P119" s="108">
        <f t="shared" si="38"/>
        <v>0</v>
      </c>
    </row>
    <row r="120" spans="1:16" ht="25.5" x14ac:dyDescent="0.25">
      <c r="A120" s="259"/>
      <c r="B120" s="259"/>
      <c r="C120" s="19" t="s">
        <v>300</v>
      </c>
      <c r="D120" s="99">
        <f t="shared" si="32"/>
        <v>0</v>
      </c>
      <c r="E120" s="154"/>
      <c r="F120" s="108"/>
      <c r="G120" s="154"/>
      <c r="H120" s="154"/>
      <c r="I120" s="154"/>
      <c r="J120" s="108">
        <f>SUM(J127+J141)</f>
        <v>0</v>
      </c>
      <c r="K120" s="108">
        <f t="shared" ref="K120:L121" si="39">SUM(K127+K141)</f>
        <v>0</v>
      </c>
      <c r="L120" s="108">
        <f t="shared" si="39"/>
        <v>0</v>
      </c>
      <c r="M120" s="109"/>
      <c r="N120" s="109"/>
      <c r="O120" s="109"/>
      <c r="P120" s="128"/>
    </row>
    <row r="121" spans="1:16" ht="25.5" x14ac:dyDescent="0.25">
      <c r="A121" s="259"/>
      <c r="B121" s="259"/>
      <c r="C121" s="19" t="s">
        <v>301</v>
      </c>
      <c r="D121" s="99">
        <f t="shared" si="32"/>
        <v>0</v>
      </c>
      <c r="E121" s="154"/>
      <c r="F121" s="108"/>
      <c r="G121" s="154"/>
      <c r="H121" s="154"/>
      <c r="I121" s="154"/>
      <c r="J121" s="108">
        <v>0</v>
      </c>
      <c r="K121" s="108">
        <v>0</v>
      </c>
      <c r="L121" s="108">
        <f t="shared" si="39"/>
        <v>0</v>
      </c>
      <c r="M121" s="109">
        <f>M128</f>
        <v>0</v>
      </c>
      <c r="N121" s="109">
        <v>0</v>
      </c>
      <c r="O121" s="109"/>
      <c r="P121" s="128"/>
    </row>
    <row r="122" spans="1:16" ht="25.5" x14ac:dyDescent="0.25">
      <c r="A122" s="259"/>
      <c r="B122" s="259"/>
      <c r="C122" s="19" t="s">
        <v>302</v>
      </c>
      <c r="D122" s="99">
        <f t="shared" si="32"/>
        <v>7105</v>
      </c>
      <c r="E122" s="154"/>
      <c r="F122" s="108"/>
      <c r="G122" s="154"/>
      <c r="H122" s="154"/>
      <c r="I122" s="154"/>
      <c r="J122" s="108">
        <f>SUM(J126,J133)</f>
        <v>1155</v>
      </c>
      <c r="K122" s="108">
        <v>0</v>
      </c>
      <c r="L122" s="108">
        <f>L129</f>
        <v>0</v>
      </c>
      <c r="M122" s="108">
        <f>SUM(M129+M136)</f>
        <v>0</v>
      </c>
      <c r="N122" s="108">
        <v>5950</v>
      </c>
      <c r="O122" s="108">
        <f t="shared" ref="O122:P122" si="40">SUM(O129+O136)</f>
        <v>0</v>
      </c>
      <c r="P122" s="108">
        <f t="shared" si="40"/>
        <v>0</v>
      </c>
    </row>
    <row r="123" spans="1:16" ht="25.5" x14ac:dyDescent="0.25">
      <c r="A123" s="259"/>
      <c r="B123" s="259"/>
      <c r="C123" s="18" t="s">
        <v>303</v>
      </c>
      <c r="D123" s="99">
        <f t="shared" si="32"/>
        <v>0</v>
      </c>
      <c r="E123" s="154"/>
      <c r="F123" s="108"/>
      <c r="G123" s="154"/>
      <c r="H123" s="154"/>
      <c r="I123" s="154"/>
      <c r="J123" s="108">
        <f t="shared" ref="J123" si="41">SUM(J130+J144)</f>
        <v>0</v>
      </c>
      <c r="K123" s="108"/>
      <c r="L123" s="108"/>
      <c r="M123" s="108"/>
      <c r="N123" s="108"/>
      <c r="O123" s="108"/>
      <c r="P123" s="128"/>
    </row>
    <row r="124" spans="1:16" ht="25.5" x14ac:dyDescent="0.25">
      <c r="A124" s="259"/>
      <c r="B124" s="259"/>
      <c r="C124" s="19" t="s">
        <v>306</v>
      </c>
      <c r="D124" s="99">
        <f t="shared" si="32"/>
        <v>0</v>
      </c>
      <c r="E124" s="154"/>
      <c r="F124" s="108"/>
      <c r="G124" s="154"/>
      <c r="H124" s="154"/>
      <c r="I124" s="154"/>
      <c r="J124" s="108">
        <f>SUM(J131+J145)</f>
        <v>0</v>
      </c>
      <c r="K124" s="108"/>
      <c r="L124" s="108"/>
      <c r="M124" s="108"/>
      <c r="N124" s="108"/>
      <c r="O124" s="108"/>
      <c r="P124" s="128"/>
    </row>
    <row r="125" spans="1:16" ht="25.5" x14ac:dyDescent="0.25">
      <c r="A125" s="259"/>
      <c r="B125" s="259"/>
      <c r="C125" s="19" t="s">
        <v>305</v>
      </c>
      <c r="D125" s="99">
        <f t="shared" si="32"/>
        <v>0</v>
      </c>
      <c r="E125" s="154"/>
      <c r="F125" s="108"/>
      <c r="G125" s="154"/>
      <c r="H125" s="154"/>
      <c r="I125" s="154"/>
      <c r="J125" s="108">
        <f>SUM(J132+J146)</f>
        <v>0</v>
      </c>
      <c r="K125" s="108"/>
      <c r="L125" s="108"/>
      <c r="M125" s="108"/>
      <c r="N125" s="108"/>
      <c r="O125" s="108"/>
      <c r="P125" s="128"/>
    </row>
    <row r="126" spans="1:16" ht="25.5" x14ac:dyDescent="0.25">
      <c r="A126" s="259" t="s">
        <v>172</v>
      </c>
      <c r="B126" s="259" t="s">
        <v>542</v>
      </c>
      <c r="C126" s="18" t="s">
        <v>299</v>
      </c>
      <c r="D126" s="99">
        <f t="shared" si="32"/>
        <v>957</v>
      </c>
      <c r="E126" s="154">
        <f>SUM(E127:E132)</f>
        <v>0</v>
      </c>
      <c r="F126" s="108">
        <f t="shared" ref="F126:P126" si="42">SUM(F127:F132)</f>
        <v>0</v>
      </c>
      <c r="G126" s="154">
        <f t="shared" si="42"/>
        <v>0</v>
      </c>
      <c r="H126" s="154">
        <f t="shared" si="42"/>
        <v>0</v>
      </c>
      <c r="I126" s="154">
        <f t="shared" si="42"/>
        <v>0</v>
      </c>
      <c r="J126" s="108">
        <f t="shared" si="42"/>
        <v>957</v>
      </c>
      <c r="K126" s="108">
        <f>SUM(K127:K132)</f>
        <v>0</v>
      </c>
      <c r="L126" s="108">
        <f t="shared" si="42"/>
        <v>0</v>
      </c>
      <c r="M126" s="108">
        <f t="shared" si="42"/>
        <v>0</v>
      </c>
      <c r="N126" s="108">
        <v>0</v>
      </c>
      <c r="O126" s="108">
        <f t="shared" si="42"/>
        <v>0</v>
      </c>
      <c r="P126" s="108">
        <f t="shared" si="42"/>
        <v>0</v>
      </c>
    </row>
    <row r="127" spans="1:16" ht="25.5" x14ac:dyDescent="0.25">
      <c r="A127" s="259"/>
      <c r="B127" s="259"/>
      <c r="C127" s="19" t="s">
        <v>300</v>
      </c>
      <c r="D127" s="99">
        <f t="shared" si="32"/>
        <v>0</v>
      </c>
      <c r="E127" s="154"/>
      <c r="F127" s="108"/>
      <c r="G127" s="154"/>
      <c r="H127" s="154"/>
      <c r="I127" s="154"/>
      <c r="J127" s="108"/>
      <c r="K127" s="109"/>
      <c r="L127" s="109">
        <v>0</v>
      </c>
      <c r="M127" s="109"/>
      <c r="N127" s="109"/>
      <c r="O127" s="109"/>
      <c r="P127" s="128"/>
    </row>
    <row r="128" spans="1:16" ht="25.5" x14ac:dyDescent="0.25">
      <c r="A128" s="259"/>
      <c r="B128" s="259"/>
      <c r="C128" s="19" t="s">
        <v>301</v>
      </c>
      <c r="D128" s="99">
        <f t="shared" si="32"/>
        <v>0</v>
      </c>
      <c r="E128" s="154"/>
      <c r="F128" s="108"/>
      <c r="G128" s="154"/>
      <c r="H128" s="154"/>
      <c r="I128" s="154"/>
      <c r="J128" s="108">
        <v>0</v>
      </c>
      <c r="K128" s="109"/>
      <c r="L128" s="109">
        <v>0</v>
      </c>
      <c r="M128" s="109">
        <v>0</v>
      </c>
      <c r="N128" s="109"/>
      <c r="O128" s="109"/>
      <c r="P128" s="128"/>
    </row>
    <row r="129" spans="1:16" ht="25.5" x14ac:dyDescent="0.25">
      <c r="A129" s="259"/>
      <c r="B129" s="259"/>
      <c r="C129" s="19" t="s">
        <v>302</v>
      </c>
      <c r="D129" s="99">
        <f t="shared" si="32"/>
        <v>957</v>
      </c>
      <c r="E129" s="154"/>
      <c r="F129" s="108"/>
      <c r="G129" s="154"/>
      <c r="H129" s="154"/>
      <c r="I129" s="154"/>
      <c r="J129" s="108">
        <v>957</v>
      </c>
      <c r="K129" s="109"/>
      <c r="L129" s="109">
        <v>0</v>
      </c>
      <c r="M129" s="109">
        <v>0</v>
      </c>
      <c r="N129" s="109">
        <v>0</v>
      </c>
      <c r="O129" s="109">
        <v>0</v>
      </c>
      <c r="P129" s="109">
        <v>0</v>
      </c>
    </row>
    <row r="130" spans="1:16" ht="25.5" x14ac:dyDescent="0.25">
      <c r="A130" s="259"/>
      <c r="B130" s="259"/>
      <c r="C130" s="18" t="s">
        <v>303</v>
      </c>
      <c r="D130" s="99">
        <f t="shared" si="32"/>
        <v>0</v>
      </c>
      <c r="E130" s="154"/>
      <c r="F130" s="108"/>
      <c r="G130" s="154"/>
      <c r="H130" s="154"/>
      <c r="I130" s="154"/>
      <c r="J130" s="108"/>
      <c r="K130" s="109"/>
      <c r="L130" s="109"/>
      <c r="M130" s="109"/>
      <c r="N130" s="109"/>
      <c r="O130" s="109"/>
      <c r="P130" s="128"/>
    </row>
    <row r="131" spans="1:16" ht="25.5" x14ac:dyDescent="0.25">
      <c r="A131" s="259"/>
      <c r="B131" s="259"/>
      <c r="C131" s="19" t="s">
        <v>306</v>
      </c>
      <c r="D131" s="99">
        <f t="shared" si="32"/>
        <v>0</v>
      </c>
      <c r="E131" s="154"/>
      <c r="F131" s="108"/>
      <c r="G131" s="154"/>
      <c r="H131" s="154"/>
      <c r="I131" s="154"/>
      <c r="J131" s="108"/>
      <c r="K131" s="109"/>
      <c r="L131" s="109"/>
      <c r="M131" s="109"/>
      <c r="N131" s="109"/>
      <c r="O131" s="109"/>
      <c r="P131" s="128"/>
    </row>
    <row r="132" spans="1:16" ht="25.5" x14ac:dyDescent="0.25">
      <c r="A132" s="259"/>
      <c r="B132" s="259"/>
      <c r="C132" s="19" t="s">
        <v>305</v>
      </c>
      <c r="D132" s="99">
        <f t="shared" si="32"/>
        <v>0</v>
      </c>
      <c r="E132" s="154"/>
      <c r="F132" s="108"/>
      <c r="G132" s="154"/>
      <c r="H132" s="154"/>
      <c r="I132" s="154"/>
      <c r="J132" s="108"/>
      <c r="K132" s="109"/>
      <c r="L132" s="109"/>
      <c r="M132" s="109"/>
      <c r="N132" s="109"/>
      <c r="O132" s="109"/>
      <c r="P132" s="128"/>
    </row>
    <row r="133" spans="1:16" ht="25.5" x14ac:dyDescent="0.25">
      <c r="A133" s="259" t="s">
        <v>173</v>
      </c>
      <c r="B133" s="259" t="s">
        <v>174</v>
      </c>
      <c r="C133" s="18" t="s">
        <v>299</v>
      </c>
      <c r="D133" s="99">
        <f t="shared" si="32"/>
        <v>198</v>
      </c>
      <c r="E133" s="154">
        <f>SUM(E134:E139)</f>
        <v>0</v>
      </c>
      <c r="F133" s="108">
        <f t="shared" ref="F133:P133" si="43">SUM(F134:F139)</f>
        <v>0</v>
      </c>
      <c r="G133" s="154">
        <f t="shared" si="43"/>
        <v>0</v>
      </c>
      <c r="H133" s="154">
        <f t="shared" si="43"/>
        <v>0</v>
      </c>
      <c r="I133" s="108">
        <f t="shared" si="43"/>
        <v>0</v>
      </c>
      <c r="J133" s="108">
        <f t="shared" si="43"/>
        <v>198</v>
      </c>
      <c r="K133" s="108">
        <f t="shared" si="43"/>
        <v>0</v>
      </c>
      <c r="L133" s="108">
        <f t="shared" si="43"/>
        <v>0</v>
      </c>
      <c r="M133" s="108">
        <f t="shared" si="43"/>
        <v>0</v>
      </c>
      <c r="N133" s="108">
        <f t="shared" si="43"/>
        <v>0</v>
      </c>
      <c r="O133" s="108">
        <f t="shared" si="43"/>
        <v>0</v>
      </c>
      <c r="P133" s="108">
        <f t="shared" si="43"/>
        <v>0</v>
      </c>
    </row>
    <row r="134" spans="1:16" ht="25.5" x14ac:dyDescent="0.25">
      <c r="A134" s="259"/>
      <c r="B134" s="259"/>
      <c r="C134" s="19" t="s">
        <v>300</v>
      </c>
      <c r="D134" s="99">
        <f t="shared" si="32"/>
        <v>0</v>
      </c>
      <c r="E134" s="154"/>
      <c r="F134" s="108"/>
      <c r="G134" s="154"/>
      <c r="H134" s="154"/>
      <c r="I134" s="154"/>
      <c r="J134" s="108"/>
      <c r="K134" s="109"/>
      <c r="L134" s="109">
        <v>0</v>
      </c>
      <c r="M134" s="109"/>
      <c r="N134" s="109"/>
      <c r="O134" s="109"/>
      <c r="P134" s="128"/>
    </row>
    <row r="135" spans="1:16" ht="25.5" x14ac:dyDescent="0.25">
      <c r="A135" s="259"/>
      <c r="B135" s="259"/>
      <c r="C135" s="19" t="s">
        <v>301</v>
      </c>
      <c r="D135" s="99">
        <f t="shared" si="32"/>
        <v>0</v>
      </c>
      <c r="E135" s="154"/>
      <c r="F135" s="108"/>
      <c r="G135" s="154"/>
      <c r="H135" s="154"/>
      <c r="I135" s="154"/>
      <c r="J135" s="108">
        <v>0</v>
      </c>
      <c r="K135" s="109"/>
      <c r="L135" s="109">
        <v>0</v>
      </c>
      <c r="M135" s="109"/>
      <c r="N135" s="109"/>
      <c r="O135" s="109"/>
      <c r="P135" s="128"/>
    </row>
    <row r="136" spans="1:16" ht="25.5" x14ac:dyDescent="0.25">
      <c r="A136" s="259"/>
      <c r="B136" s="259"/>
      <c r="C136" s="19" t="s">
        <v>302</v>
      </c>
      <c r="D136" s="99">
        <f t="shared" si="32"/>
        <v>198</v>
      </c>
      <c r="E136" s="154"/>
      <c r="F136" s="108"/>
      <c r="G136" s="154"/>
      <c r="H136" s="154"/>
      <c r="I136" s="154"/>
      <c r="J136" s="108">
        <v>198</v>
      </c>
      <c r="K136" s="109">
        <v>0</v>
      </c>
      <c r="L136" s="109">
        <v>0</v>
      </c>
      <c r="M136" s="109">
        <v>0</v>
      </c>
      <c r="N136" s="109"/>
      <c r="O136" s="109"/>
      <c r="P136" s="128"/>
    </row>
    <row r="137" spans="1:16" ht="25.5" x14ac:dyDescent="0.25">
      <c r="A137" s="259"/>
      <c r="B137" s="259"/>
      <c r="C137" s="18" t="s">
        <v>303</v>
      </c>
      <c r="D137" s="99">
        <f t="shared" si="32"/>
        <v>0</v>
      </c>
      <c r="E137" s="154"/>
      <c r="F137" s="108"/>
      <c r="G137" s="154"/>
      <c r="H137" s="154"/>
      <c r="I137" s="154"/>
      <c r="J137" s="108"/>
      <c r="K137" s="109"/>
      <c r="L137" s="109"/>
      <c r="M137" s="109"/>
      <c r="N137" s="109"/>
      <c r="O137" s="109"/>
      <c r="P137" s="128"/>
    </row>
    <row r="138" spans="1:16" ht="25.5" x14ac:dyDescent="0.25">
      <c r="A138" s="259"/>
      <c r="B138" s="259"/>
      <c r="C138" s="19" t="s">
        <v>306</v>
      </c>
      <c r="D138" s="99">
        <f t="shared" si="32"/>
        <v>0</v>
      </c>
      <c r="E138" s="154"/>
      <c r="F138" s="108"/>
      <c r="G138" s="154"/>
      <c r="H138" s="154"/>
      <c r="I138" s="154"/>
      <c r="J138" s="108"/>
      <c r="K138" s="109"/>
      <c r="L138" s="109"/>
      <c r="M138" s="109"/>
      <c r="N138" s="109"/>
      <c r="O138" s="109"/>
      <c r="P138" s="128"/>
    </row>
    <row r="139" spans="1:16" ht="25.5" x14ac:dyDescent="0.25">
      <c r="A139" s="259"/>
      <c r="B139" s="259"/>
      <c r="C139" s="19" t="s">
        <v>305</v>
      </c>
      <c r="D139" s="99">
        <f t="shared" si="32"/>
        <v>0</v>
      </c>
      <c r="E139" s="154"/>
      <c r="F139" s="108"/>
      <c r="G139" s="154"/>
      <c r="H139" s="154"/>
      <c r="I139" s="154"/>
      <c r="J139" s="108"/>
      <c r="K139" s="109"/>
      <c r="L139" s="109"/>
      <c r="M139" s="109"/>
      <c r="N139" s="109"/>
      <c r="O139" s="109"/>
      <c r="P139" s="128"/>
    </row>
    <row r="140" spans="1:16" ht="25.5" x14ac:dyDescent="0.25">
      <c r="A140" s="259" t="s">
        <v>175</v>
      </c>
      <c r="B140" s="259" t="s">
        <v>176</v>
      </c>
      <c r="C140" s="18" t="s">
        <v>299</v>
      </c>
      <c r="D140" s="99">
        <f t="shared" si="32"/>
        <v>0</v>
      </c>
      <c r="E140" s="154">
        <f>SUM(E141:E146)</f>
        <v>0</v>
      </c>
      <c r="F140" s="108">
        <f t="shared" ref="F140:P140" si="44">SUM(F141:F146)</f>
        <v>0</v>
      </c>
      <c r="G140" s="154">
        <f t="shared" si="44"/>
        <v>0</v>
      </c>
      <c r="H140" s="154">
        <f t="shared" si="44"/>
        <v>0</v>
      </c>
      <c r="I140" s="154">
        <f t="shared" si="44"/>
        <v>0</v>
      </c>
      <c r="J140" s="108">
        <f t="shared" si="44"/>
        <v>0</v>
      </c>
      <c r="K140" s="108">
        <f t="shared" si="44"/>
        <v>0</v>
      </c>
      <c r="L140" s="108">
        <f t="shared" si="44"/>
        <v>0</v>
      </c>
      <c r="M140" s="108">
        <f t="shared" si="44"/>
        <v>0</v>
      </c>
      <c r="N140" s="108">
        <f t="shared" si="44"/>
        <v>0</v>
      </c>
      <c r="O140" s="108">
        <f t="shared" si="44"/>
        <v>0</v>
      </c>
      <c r="P140" s="108">
        <f t="shared" si="44"/>
        <v>0</v>
      </c>
    </row>
    <row r="141" spans="1:16" ht="25.5" x14ac:dyDescent="0.25">
      <c r="A141" s="259"/>
      <c r="B141" s="259"/>
      <c r="C141" s="19" t="s">
        <v>300</v>
      </c>
      <c r="D141" s="99">
        <f t="shared" si="32"/>
        <v>0</v>
      </c>
      <c r="E141" s="154"/>
      <c r="F141" s="108"/>
      <c r="G141" s="154"/>
      <c r="H141" s="154"/>
      <c r="I141" s="154"/>
      <c r="J141" s="108"/>
      <c r="K141" s="109"/>
      <c r="L141" s="109"/>
      <c r="M141" s="109"/>
      <c r="N141" s="109"/>
      <c r="O141" s="109"/>
      <c r="P141" s="128"/>
    </row>
    <row r="142" spans="1:16" ht="25.5" x14ac:dyDescent="0.25">
      <c r="A142" s="259"/>
      <c r="B142" s="259"/>
      <c r="C142" s="19" t="s">
        <v>301</v>
      </c>
      <c r="D142" s="99">
        <f t="shared" si="32"/>
        <v>0</v>
      </c>
      <c r="E142" s="154"/>
      <c r="F142" s="108"/>
      <c r="G142" s="154"/>
      <c r="H142" s="154"/>
      <c r="I142" s="154"/>
      <c r="J142" s="108"/>
      <c r="K142" s="109"/>
      <c r="L142" s="109"/>
      <c r="M142" s="109"/>
      <c r="N142" s="109"/>
      <c r="O142" s="109"/>
      <c r="P142" s="128"/>
    </row>
    <row r="143" spans="1:16" ht="25.5" x14ac:dyDescent="0.25">
      <c r="A143" s="259"/>
      <c r="B143" s="259"/>
      <c r="C143" s="19" t="s">
        <v>302</v>
      </c>
      <c r="D143" s="99">
        <f t="shared" si="32"/>
        <v>0</v>
      </c>
      <c r="E143" s="154"/>
      <c r="F143" s="108"/>
      <c r="G143" s="154"/>
      <c r="H143" s="154"/>
      <c r="I143" s="154"/>
      <c r="J143" s="108"/>
      <c r="K143" s="109"/>
      <c r="L143" s="109"/>
      <c r="M143" s="109"/>
      <c r="N143" s="109"/>
      <c r="O143" s="109"/>
      <c r="P143" s="128"/>
    </row>
    <row r="144" spans="1:16" ht="25.5" x14ac:dyDescent="0.25">
      <c r="A144" s="259"/>
      <c r="B144" s="259"/>
      <c r="C144" s="18" t="s">
        <v>303</v>
      </c>
      <c r="D144" s="99">
        <f t="shared" si="32"/>
        <v>0</v>
      </c>
      <c r="E144" s="154"/>
      <c r="F144" s="108"/>
      <c r="G144" s="154"/>
      <c r="H144" s="154"/>
      <c r="I144" s="154"/>
      <c r="J144" s="108"/>
      <c r="K144" s="109"/>
      <c r="L144" s="109"/>
      <c r="M144" s="109"/>
      <c r="N144" s="109"/>
      <c r="O144" s="109"/>
      <c r="P144" s="128"/>
    </row>
    <row r="145" spans="1:16" ht="25.5" x14ac:dyDescent="0.25">
      <c r="A145" s="259"/>
      <c r="B145" s="259"/>
      <c r="C145" s="19" t="s">
        <v>306</v>
      </c>
      <c r="D145" s="99">
        <f t="shared" si="32"/>
        <v>0</v>
      </c>
      <c r="E145" s="154"/>
      <c r="F145" s="108"/>
      <c r="G145" s="154"/>
      <c r="H145" s="154"/>
      <c r="I145" s="154"/>
      <c r="J145" s="108"/>
      <c r="K145" s="109"/>
      <c r="L145" s="109"/>
      <c r="M145" s="109"/>
      <c r="N145" s="109"/>
      <c r="O145" s="109"/>
      <c r="P145" s="128"/>
    </row>
    <row r="146" spans="1:16" ht="25.5" x14ac:dyDescent="0.25">
      <c r="A146" s="259"/>
      <c r="B146" s="259"/>
      <c r="C146" s="19" t="s">
        <v>305</v>
      </c>
      <c r="D146" s="99">
        <f t="shared" si="32"/>
        <v>0</v>
      </c>
      <c r="E146" s="154"/>
      <c r="F146" s="108"/>
      <c r="G146" s="154"/>
      <c r="H146" s="154"/>
      <c r="I146" s="154"/>
      <c r="J146" s="108"/>
      <c r="K146" s="109"/>
      <c r="L146" s="109"/>
      <c r="M146" s="109"/>
      <c r="N146" s="109"/>
      <c r="O146" s="109"/>
      <c r="P146" s="128"/>
    </row>
    <row r="147" spans="1:16" ht="25.5" x14ac:dyDescent="0.25">
      <c r="A147" s="257" t="s">
        <v>177</v>
      </c>
      <c r="B147" s="259" t="s">
        <v>314</v>
      </c>
      <c r="C147" s="18" t="s">
        <v>299</v>
      </c>
      <c r="D147" s="99">
        <f t="shared" si="32"/>
        <v>6329.9040000000005</v>
      </c>
      <c r="E147" s="153">
        <f>SUM(E148:E153)</f>
        <v>1252.03</v>
      </c>
      <c r="F147" s="110">
        <f t="shared" ref="F147:P147" si="45">SUM(F148:F153)</f>
        <v>325.77999999999997</v>
      </c>
      <c r="G147" s="153">
        <f t="shared" si="45"/>
        <v>185.3</v>
      </c>
      <c r="H147" s="153">
        <f t="shared" si="45"/>
        <v>664.69399999999996</v>
      </c>
      <c r="I147" s="153">
        <f t="shared" si="45"/>
        <v>581.29999999999995</v>
      </c>
      <c r="J147" s="110">
        <f t="shared" si="45"/>
        <v>0</v>
      </c>
      <c r="K147" s="110">
        <f t="shared" si="45"/>
        <v>479.25</v>
      </c>
      <c r="L147" s="110">
        <f t="shared" si="45"/>
        <v>500</v>
      </c>
      <c r="M147" s="110">
        <f t="shared" si="45"/>
        <v>541.54999999999995</v>
      </c>
      <c r="N147" s="110">
        <f t="shared" si="45"/>
        <v>600</v>
      </c>
      <c r="O147" s="110">
        <f t="shared" si="45"/>
        <v>600</v>
      </c>
      <c r="P147" s="110">
        <f t="shared" si="45"/>
        <v>600</v>
      </c>
    </row>
    <row r="148" spans="1:16" ht="25.5" x14ac:dyDescent="0.25">
      <c r="A148" s="257"/>
      <c r="B148" s="259"/>
      <c r="C148" s="19" t="s">
        <v>300</v>
      </c>
      <c r="D148" s="99">
        <f t="shared" si="32"/>
        <v>0</v>
      </c>
      <c r="E148" s="154">
        <f>E156+E163+E170+E177</f>
        <v>0</v>
      </c>
      <c r="F148" s="108">
        <f t="shared" ref="F148:O153" si="46">F156+F163+F170+F177</f>
        <v>0</v>
      </c>
      <c r="G148" s="154">
        <f t="shared" si="46"/>
        <v>0</v>
      </c>
      <c r="H148" s="154">
        <f t="shared" si="46"/>
        <v>0</v>
      </c>
      <c r="I148" s="154">
        <f t="shared" si="46"/>
        <v>0</v>
      </c>
      <c r="J148" s="108">
        <f t="shared" si="46"/>
        <v>0</v>
      </c>
      <c r="K148" s="108">
        <f t="shared" si="46"/>
        <v>0</v>
      </c>
      <c r="L148" s="108">
        <f t="shared" si="46"/>
        <v>0</v>
      </c>
      <c r="M148" s="108">
        <f t="shared" si="46"/>
        <v>0</v>
      </c>
      <c r="N148" s="108">
        <f t="shared" si="46"/>
        <v>0</v>
      </c>
      <c r="O148" s="108">
        <f t="shared" si="46"/>
        <v>0</v>
      </c>
      <c r="P148" s="128"/>
    </row>
    <row r="149" spans="1:16" ht="25.5" x14ac:dyDescent="0.25">
      <c r="A149" s="257"/>
      <c r="B149" s="259"/>
      <c r="C149" s="19" t="s">
        <v>301</v>
      </c>
      <c r="D149" s="99">
        <f t="shared" si="32"/>
        <v>0</v>
      </c>
      <c r="E149" s="154">
        <f t="shared" ref="E149:P153" si="47">E157+E164+E171+E178</f>
        <v>0</v>
      </c>
      <c r="F149" s="108">
        <f t="shared" si="47"/>
        <v>0</v>
      </c>
      <c r="G149" s="154">
        <f t="shared" si="47"/>
        <v>0</v>
      </c>
      <c r="H149" s="154">
        <f t="shared" si="47"/>
        <v>0</v>
      </c>
      <c r="I149" s="154">
        <f t="shared" si="47"/>
        <v>0</v>
      </c>
      <c r="J149" s="108">
        <f t="shared" si="46"/>
        <v>0</v>
      </c>
      <c r="K149" s="108">
        <f t="shared" si="47"/>
        <v>0</v>
      </c>
      <c r="L149" s="108">
        <f t="shared" si="47"/>
        <v>0</v>
      </c>
      <c r="M149" s="108">
        <f t="shared" si="47"/>
        <v>0</v>
      </c>
      <c r="N149" s="108">
        <f t="shared" si="47"/>
        <v>0</v>
      </c>
      <c r="O149" s="108">
        <f t="shared" si="47"/>
        <v>0</v>
      </c>
      <c r="P149" s="128"/>
    </row>
    <row r="150" spans="1:16" ht="25.5" x14ac:dyDescent="0.25">
      <c r="A150" s="257"/>
      <c r="B150" s="259"/>
      <c r="C150" s="19" t="s">
        <v>302</v>
      </c>
      <c r="D150" s="99">
        <f t="shared" si="32"/>
        <v>6329.9040000000005</v>
      </c>
      <c r="E150" s="154">
        <f t="shared" si="47"/>
        <v>1252.03</v>
      </c>
      <c r="F150" s="108">
        <f t="shared" si="47"/>
        <v>325.77999999999997</v>
      </c>
      <c r="G150" s="154">
        <f t="shared" si="47"/>
        <v>185.3</v>
      </c>
      <c r="H150" s="154">
        <f t="shared" si="47"/>
        <v>664.69399999999996</v>
      </c>
      <c r="I150" s="154">
        <f t="shared" si="47"/>
        <v>581.29999999999995</v>
      </c>
      <c r="J150" s="108">
        <f t="shared" si="46"/>
        <v>0</v>
      </c>
      <c r="K150" s="108">
        <f t="shared" si="47"/>
        <v>479.25</v>
      </c>
      <c r="L150" s="108">
        <f t="shared" si="47"/>
        <v>500</v>
      </c>
      <c r="M150" s="108">
        <f t="shared" si="47"/>
        <v>541.54999999999995</v>
      </c>
      <c r="N150" s="108">
        <f t="shared" si="47"/>
        <v>600</v>
      </c>
      <c r="O150" s="108">
        <f t="shared" si="47"/>
        <v>600</v>
      </c>
      <c r="P150" s="108">
        <f t="shared" si="47"/>
        <v>600</v>
      </c>
    </row>
    <row r="151" spans="1:16" ht="25.5" x14ac:dyDescent="0.25">
      <c r="A151" s="257"/>
      <c r="B151" s="259"/>
      <c r="C151" s="18" t="s">
        <v>303</v>
      </c>
      <c r="D151" s="99">
        <f t="shared" si="32"/>
        <v>0</v>
      </c>
      <c r="E151" s="154">
        <f t="shared" si="47"/>
        <v>0</v>
      </c>
      <c r="F151" s="108">
        <f t="shared" si="47"/>
        <v>0</v>
      </c>
      <c r="G151" s="154">
        <f t="shared" si="47"/>
        <v>0</v>
      </c>
      <c r="H151" s="154">
        <f t="shared" si="47"/>
        <v>0</v>
      </c>
      <c r="I151" s="154">
        <f t="shared" si="47"/>
        <v>0</v>
      </c>
      <c r="J151" s="108">
        <f t="shared" si="46"/>
        <v>0</v>
      </c>
      <c r="K151" s="108">
        <f t="shared" si="47"/>
        <v>0</v>
      </c>
      <c r="L151" s="108">
        <f t="shared" si="47"/>
        <v>0</v>
      </c>
      <c r="M151" s="108">
        <f t="shared" si="47"/>
        <v>0</v>
      </c>
      <c r="N151" s="108">
        <f t="shared" si="47"/>
        <v>0</v>
      </c>
      <c r="O151" s="108">
        <f t="shared" si="47"/>
        <v>0</v>
      </c>
      <c r="P151" s="128"/>
    </row>
    <row r="152" spans="1:16" ht="25.5" x14ac:dyDescent="0.25">
      <c r="A152" s="257"/>
      <c r="B152" s="259"/>
      <c r="C152" s="19" t="s">
        <v>304</v>
      </c>
      <c r="D152" s="99">
        <f t="shared" si="32"/>
        <v>0</v>
      </c>
      <c r="E152" s="154">
        <f t="shared" si="47"/>
        <v>0</v>
      </c>
      <c r="F152" s="108">
        <f t="shared" si="47"/>
        <v>0</v>
      </c>
      <c r="G152" s="154">
        <f t="shared" si="47"/>
        <v>0</v>
      </c>
      <c r="H152" s="154">
        <f t="shared" si="47"/>
        <v>0</v>
      </c>
      <c r="I152" s="154">
        <f t="shared" si="47"/>
        <v>0</v>
      </c>
      <c r="J152" s="108">
        <f t="shared" si="46"/>
        <v>0</v>
      </c>
      <c r="K152" s="108">
        <f t="shared" si="47"/>
        <v>0</v>
      </c>
      <c r="L152" s="108">
        <f t="shared" si="47"/>
        <v>0</v>
      </c>
      <c r="M152" s="108">
        <f t="shared" si="47"/>
        <v>0</v>
      </c>
      <c r="N152" s="108">
        <f t="shared" si="47"/>
        <v>0</v>
      </c>
      <c r="O152" s="108">
        <f t="shared" si="47"/>
        <v>0</v>
      </c>
      <c r="P152" s="128"/>
    </row>
    <row r="153" spans="1:16" ht="25.5" x14ac:dyDescent="0.25">
      <c r="A153" s="257"/>
      <c r="B153" s="259"/>
      <c r="C153" s="19" t="s">
        <v>305</v>
      </c>
      <c r="D153" s="99">
        <f t="shared" si="32"/>
        <v>0</v>
      </c>
      <c r="E153" s="154">
        <f t="shared" si="47"/>
        <v>0</v>
      </c>
      <c r="F153" s="108">
        <f t="shared" si="47"/>
        <v>0</v>
      </c>
      <c r="G153" s="154">
        <f t="shared" si="47"/>
        <v>0</v>
      </c>
      <c r="H153" s="154">
        <f t="shared" si="47"/>
        <v>0</v>
      </c>
      <c r="I153" s="154">
        <f t="shared" si="47"/>
        <v>0</v>
      </c>
      <c r="J153" s="108">
        <f t="shared" si="46"/>
        <v>0</v>
      </c>
      <c r="K153" s="108">
        <f t="shared" si="47"/>
        <v>0</v>
      </c>
      <c r="L153" s="108">
        <f t="shared" si="47"/>
        <v>0</v>
      </c>
      <c r="M153" s="108"/>
      <c r="N153" s="108"/>
      <c r="O153" s="108">
        <f t="shared" si="47"/>
        <v>0</v>
      </c>
      <c r="P153" s="128"/>
    </row>
    <row r="154" spans="1:16" x14ac:dyDescent="0.25">
      <c r="A154" s="19" t="s">
        <v>307</v>
      </c>
      <c r="B154" s="31"/>
      <c r="C154" s="19"/>
      <c r="D154" s="99"/>
      <c r="E154" s="154"/>
      <c r="F154" s="108"/>
      <c r="G154" s="154"/>
      <c r="H154" s="154"/>
      <c r="I154" s="154"/>
      <c r="J154" s="108"/>
      <c r="K154" s="109"/>
      <c r="L154" s="109"/>
      <c r="M154" s="109"/>
      <c r="N154" s="109"/>
      <c r="O154" s="109"/>
      <c r="P154" s="128"/>
    </row>
    <row r="155" spans="1:16" ht="25.5" x14ac:dyDescent="0.25">
      <c r="A155" s="259" t="s">
        <v>179</v>
      </c>
      <c r="B155" s="259" t="s">
        <v>315</v>
      </c>
      <c r="C155" s="18" t="s">
        <v>299</v>
      </c>
      <c r="D155" s="99">
        <f t="shared" si="32"/>
        <v>570</v>
      </c>
      <c r="E155" s="154">
        <f>SUM(E156:E161)</f>
        <v>570</v>
      </c>
      <c r="F155" s="108">
        <f t="shared" ref="F155:P155" si="48">SUM(F156:F161)</f>
        <v>0</v>
      </c>
      <c r="G155" s="154">
        <f t="shared" si="48"/>
        <v>0</v>
      </c>
      <c r="H155" s="154">
        <f t="shared" si="48"/>
        <v>0</v>
      </c>
      <c r="I155" s="154">
        <f t="shared" si="48"/>
        <v>0</v>
      </c>
      <c r="J155" s="108">
        <f t="shared" si="48"/>
        <v>0</v>
      </c>
      <c r="K155" s="108">
        <f t="shared" si="48"/>
        <v>0</v>
      </c>
      <c r="L155" s="108">
        <f t="shared" si="48"/>
        <v>0</v>
      </c>
      <c r="M155" s="108">
        <f t="shared" si="48"/>
        <v>0</v>
      </c>
      <c r="N155" s="108">
        <f t="shared" si="48"/>
        <v>0</v>
      </c>
      <c r="O155" s="108">
        <f t="shared" si="48"/>
        <v>0</v>
      </c>
      <c r="P155" s="108">
        <f t="shared" si="48"/>
        <v>0</v>
      </c>
    </row>
    <row r="156" spans="1:16" ht="25.5" x14ac:dyDescent="0.25">
      <c r="A156" s="259"/>
      <c r="B156" s="259"/>
      <c r="C156" s="19" t="s">
        <v>300</v>
      </c>
      <c r="D156" s="99">
        <f t="shared" si="32"/>
        <v>0</v>
      </c>
      <c r="E156" s="154"/>
      <c r="F156" s="108"/>
      <c r="G156" s="154"/>
      <c r="H156" s="154"/>
      <c r="I156" s="154"/>
      <c r="J156" s="108"/>
      <c r="K156" s="109"/>
      <c r="L156" s="109"/>
      <c r="M156" s="109"/>
      <c r="N156" s="109"/>
      <c r="O156" s="109"/>
      <c r="P156" s="128"/>
    </row>
    <row r="157" spans="1:16" ht="25.5" x14ac:dyDescent="0.25">
      <c r="A157" s="259"/>
      <c r="B157" s="259"/>
      <c r="C157" s="19" t="s">
        <v>301</v>
      </c>
      <c r="D157" s="99">
        <f t="shared" si="32"/>
        <v>0</v>
      </c>
      <c r="E157" s="154"/>
      <c r="F157" s="108"/>
      <c r="G157" s="154"/>
      <c r="H157" s="154"/>
      <c r="I157" s="154"/>
      <c r="J157" s="108"/>
      <c r="K157" s="109"/>
      <c r="L157" s="109"/>
      <c r="M157" s="109"/>
      <c r="N157" s="109"/>
      <c r="O157" s="109"/>
      <c r="P157" s="128"/>
    </row>
    <row r="158" spans="1:16" ht="25.5" x14ac:dyDescent="0.25">
      <c r="A158" s="259"/>
      <c r="B158" s="259"/>
      <c r="C158" s="19" t="s">
        <v>302</v>
      </c>
      <c r="D158" s="99">
        <f t="shared" si="32"/>
        <v>570</v>
      </c>
      <c r="E158" s="154">
        <v>570</v>
      </c>
      <c r="F158" s="108">
        <v>0</v>
      </c>
      <c r="G158" s="154">
        <v>0</v>
      </c>
      <c r="H158" s="154">
        <v>0</v>
      </c>
      <c r="I158" s="154">
        <v>0</v>
      </c>
      <c r="J158" s="108">
        <v>0</v>
      </c>
      <c r="K158" s="109">
        <v>0</v>
      </c>
      <c r="L158" s="109">
        <v>0</v>
      </c>
      <c r="M158" s="109">
        <v>0</v>
      </c>
      <c r="N158" s="109">
        <v>0</v>
      </c>
      <c r="O158" s="109">
        <v>0</v>
      </c>
      <c r="P158" s="109">
        <v>0</v>
      </c>
    </row>
    <row r="159" spans="1:16" ht="38.25" x14ac:dyDescent="0.25">
      <c r="A159" s="259"/>
      <c r="B159" s="259"/>
      <c r="C159" s="18" t="s">
        <v>312</v>
      </c>
      <c r="D159" s="99">
        <f t="shared" si="32"/>
        <v>0</v>
      </c>
      <c r="E159" s="154"/>
      <c r="F159" s="108"/>
      <c r="G159" s="154"/>
      <c r="H159" s="154"/>
      <c r="I159" s="154"/>
      <c r="J159" s="108"/>
      <c r="K159" s="109"/>
      <c r="L159" s="109"/>
      <c r="M159" s="109"/>
      <c r="N159" s="109"/>
      <c r="O159" s="109"/>
      <c r="P159" s="128"/>
    </row>
    <row r="160" spans="1:16" ht="25.5" x14ac:dyDescent="0.25">
      <c r="A160" s="259"/>
      <c r="B160" s="259"/>
      <c r="C160" s="19" t="s">
        <v>306</v>
      </c>
      <c r="D160" s="99">
        <f t="shared" si="32"/>
        <v>0</v>
      </c>
      <c r="E160" s="154"/>
      <c r="F160" s="108"/>
      <c r="G160" s="154"/>
      <c r="H160" s="154"/>
      <c r="I160" s="154"/>
      <c r="J160" s="108"/>
      <c r="K160" s="109"/>
      <c r="L160" s="109"/>
      <c r="M160" s="109"/>
      <c r="N160" s="109"/>
      <c r="O160" s="109"/>
      <c r="P160" s="128"/>
    </row>
    <row r="161" spans="1:16" ht="25.5" x14ac:dyDescent="0.25">
      <c r="A161" s="259"/>
      <c r="B161" s="259"/>
      <c r="C161" s="19" t="s">
        <v>305</v>
      </c>
      <c r="D161" s="99">
        <f t="shared" si="32"/>
        <v>0</v>
      </c>
      <c r="E161" s="154"/>
      <c r="F161" s="108"/>
      <c r="G161" s="154"/>
      <c r="H161" s="154"/>
      <c r="I161" s="154"/>
      <c r="J161" s="108"/>
      <c r="K161" s="109"/>
      <c r="L161" s="109"/>
      <c r="M161" s="109"/>
      <c r="N161" s="109"/>
      <c r="O161" s="109"/>
      <c r="P161" s="128"/>
    </row>
    <row r="162" spans="1:16" ht="25.5" x14ac:dyDescent="0.25">
      <c r="A162" s="259" t="s">
        <v>316</v>
      </c>
      <c r="B162" s="259" t="s">
        <v>182</v>
      </c>
      <c r="C162" s="18" t="s">
        <v>299</v>
      </c>
      <c r="D162" s="99">
        <f t="shared" ref="D162:D225" si="49">SUM(E162:P162)</f>
        <v>515.30799999999999</v>
      </c>
      <c r="E162" s="154">
        <f>SUM(E163:E168)</f>
        <v>192.53</v>
      </c>
      <c r="F162" s="108">
        <f t="shared" ref="F162:P162" si="50">SUM(F163:F168)</f>
        <v>62.64</v>
      </c>
      <c r="G162" s="154">
        <f t="shared" si="50"/>
        <v>0</v>
      </c>
      <c r="H162" s="154">
        <f t="shared" si="50"/>
        <v>118.288</v>
      </c>
      <c r="I162" s="154">
        <v>0</v>
      </c>
      <c r="J162" s="108">
        <f t="shared" ref="J162" si="51">SUM(J163:J168)</f>
        <v>0</v>
      </c>
      <c r="K162" s="108">
        <f t="shared" si="50"/>
        <v>141.85</v>
      </c>
      <c r="L162" s="108">
        <f t="shared" si="50"/>
        <v>0</v>
      </c>
      <c r="M162" s="108">
        <f t="shared" si="50"/>
        <v>0</v>
      </c>
      <c r="N162" s="108">
        <f t="shared" si="50"/>
        <v>0</v>
      </c>
      <c r="O162" s="108">
        <f t="shared" si="50"/>
        <v>0</v>
      </c>
      <c r="P162" s="108">
        <f t="shared" si="50"/>
        <v>0</v>
      </c>
    </row>
    <row r="163" spans="1:16" ht="25.5" x14ac:dyDescent="0.25">
      <c r="A163" s="259"/>
      <c r="B163" s="259"/>
      <c r="C163" s="19" t="s">
        <v>300</v>
      </c>
      <c r="D163" s="99">
        <f t="shared" si="49"/>
        <v>0</v>
      </c>
      <c r="E163" s="154"/>
      <c r="F163" s="108"/>
      <c r="G163" s="154"/>
      <c r="H163" s="154"/>
      <c r="I163" s="154"/>
      <c r="J163" s="108"/>
      <c r="K163" s="109"/>
      <c r="L163" s="109"/>
      <c r="M163" s="109"/>
      <c r="N163" s="109"/>
      <c r="O163" s="109"/>
      <c r="P163" s="128"/>
    </row>
    <row r="164" spans="1:16" ht="25.5" x14ac:dyDescent="0.25">
      <c r="A164" s="259"/>
      <c r="B164" s="259"/>
      <c r="C164" s="19" t="s">
        <v>301</v>
      </c>
      <c r="D164" s="99">
        <f t="shared" si="49"/>
        <v>0</v>
      </c>
      <c r="E164" s="154"/>
      <c r="F164" s="108"/>
      <c r="G164" s="154"/>
      <c r="H164" s="154"/>
      <c r="I164" s="154"/>
      <c r="J164" s="108"/>
      <c r="K164" s="109"/>
      <c r="L164" s="109"/>
      <c r="M164" s="109"/>
      <c r="N164" s="109"/>
      <c r="O164" s="109"/>
      <c r="P164" s="128"/>
    </row>
    <row r="165" spans="1:16" ht="25.5" x14ac:dyDescent="0.25">
      <c r="A165" s="259"/>
      <c r="B165" s="259"/>
      <c r="C165" s="19" t="s">
        <v>302</v>
      </c>
      <c r="D165" s="99">
        <f t="shared" si="49"/>
        <v>515.30799999999999</v>
      </c>
      <c r="E165" s="154">
        <v>192.53</v>
      </c>
      <c r="F165" s="108">
        <v>62.64</v>
      </c>
      <c r="G165" s="154">
        <v>0</v>
      </c>
      <c r="H165" s="154">
        <v>118.288</v>
      </c>
      <c r="I165" s="154">
        <v>0</v>
      </c>
      <c r="J165" s="108">
        <v>0</v>
      </c>
      <c r="K165" s="109">
        <v>141.85</v>
      </c>
      <c r="L165" s="109">
        <v>0</v>
      </c>
      <c r="M165" s="109">
        <v>0</v>
      </c>
      <c r="N165" s="109">
        <v>0</v>
      </c>
      <c r="O165" s="109">
        <v>0</v>
      </c>
      <c r="P165" s="109">
        <v>0</v>
      </c>
    </row>
    <row r="166" spans="1:16" ht="25.5" x14ac:dyDescent="0.25">
      <c r="A166" s="259"/>
      <c r="B166" s="259"/>
      <c r="C166" s="18" t="s">
        <v>303</v>
      </c>
      <c r="D166" s="99">
        <f t="shared" si="49"/>
        <v>0</v>
      </c>
      <c r="E166" s="154"/>
      <c r="F166" s="108"/>
      <c r="G166" s="154"/>
      <c r="H166" s="154"/>
      <c r="I166" s="154"/>
      <c r="J166" s="108"/>
      <c r="K166" s="109"/>
      <c r="L166" s="109"/>
      <c r="M166" s="109"/>
      <c r="N166" s="109"/>
      <c r="O166" s="109"/>
      <c r="P166" s="128"/>
    </row>
    <row r="167" spans="1:16" ht="25.5" x14ac:dyDescent="0.25">
      <c r="A167" s="259"/>
      <c r="B167" s="259"/>
      <c r="C167" s="19" t="s">
        <v>306</v>
      </c>
      <c r="D167" s="99">
        <f t="shared" si="49"/>
        <v>0</v>
      </c>
      <c r="E167" s="154"/>
      <c r="F167" s="108"/>
      <c r="G167" s="154"/>
      <c r="H167" s="154"/>
      <c r="I167" s="154"/>
      <c r="J167" s="108"/>
      <c r="K167" s="109"/>
      <c r="L167" s="109"/>
      <c r="M167" s="109"/>
      <c r="N167" s="109"/>
      <c r="O167" s="109"/>
      <c r="P167" s="128"/>
    </row>
    <row r="168" spans="1:16" ht="25.5" x14ac:dyDescent="0.25">
      <c r="A168" s="259"/>
      <c r="B168" s="259"/>
      <c r="C168" s="19" t="s">
        <v>305</v>
      </c>
      <c r="D168" s="99">
        <f t="shared" si="49"/>
        <v>0</v>
      </c>
      <c r="E168" s="154"/>
      <c r="F168" s="108"/>
      <c r="G168" s="154"/>
      <c r="H168" s="154"/>
      <c r="I168" s="154"/>
      <c r="J168" s="108"/>
      <c r="K168" s="109"/>
      <c r="L168" s="109"/>
      <c r="M168" s="109"/>
      <c r="N168" s="109"/>
      <c r="O168" s="109"/>
      <c r="P168" s="128"/>
    </row>
    <row r="169" spans="1:16" ht="25.5" x14ac:dyDescent="0.25">
      <c r="A169" s="259" t="s">
        <v>183</v>
      </c>
      <c r="B169" s="259" t="s">
        <v>184</v>
      </c>
      <c r="C169" s="18" t="s">
        <v>299</v>
      </c>
      <c r="D169" s="99">
        <f t="shared" si="49"/>
        <v>5231.4459999999999</v>
      </c>
      <c r="E169" s="154">
        <f>SUM(E170:E175)</f>
        <v>489.5</v>
      </c>
      <c r="F169" s="108">
        <f t="shared" ref="F169:P169" si="52">SUM(F170:F175)</f>
        <v>249.99</v>
      </c>
      <c r="G169" s="154">
        <f t="shared" si="52"/>
        <v>185.3</v>
      </c>
      <c r="H169" s="154">
        <f t="shared" si="52"/>
        <v>546.40599999999995</v>
      </c>
      <c r="I169" s="154">
        <f t="shared" si="52"/>
        <v>581.29999999999995</v>
      </c>
      <c r="J169" s="108">
        <f t="shared" si="52"/>
        <v>0</v>
      </c>
      <c r="K169" s="108">
        <f t="shared" si="52"/>
        <v>337.4</v>
      </c>
      <c r="L169" s="108">
        <f t="shared" si="52"/>
        <v>500</v>
      </c>
      <c r="M169" s="108">
        <f t="shared" si="52"/>
        <v>541.54999999999995</v>
      </c>
      <c r="N169" s="108">
        <f t="shared" si="52"/>
        <v>600</v>
      </c>
      <c r="O169" s="108">
        <f t="shared" si="52"/>
        <v>600</v>
      </c>
      <c r="P169" s="108">
        <f t="shared" si="52"/>
        <v>600</v>
      </c>
    </row>
    <row r="170" spans="1:16" ht="25.5" x14ac:dyDescent="0.25">
      <c r="A170" s="259"/>
      <c r="B170" s="259"/>
      <c r="C170" s="19" t="s">
        <v>300</v>
      </c>
      <c r="D170" s="99">
        <f t="shared" si="49"/>
        <v>0</v>
      </c>
      <c r="E170" s="154"/>
      <c r="F170" s="108"/>
      <c r="G170" s="154"/>
      <c r="H170" s="154"/>
      <c r="I170" s="154"/>
      <c r="J170" s="108"/>
      <c r="K170" s="109"/>
      <c r="L170" s="109"/>
      <c r="M170" s="109"/>
      <c r="N170" s="109"/>
      <c r="O170" s="109"/>
      <c r="P170" s="128"/>
    </row>
    <row r="171" spans="1:16" ht="25.5" x14ac:dyDescent="0.25">
      <c r="A171" s="259"/>
      <c r="B171" s="259"/>
      <c r="C171" s="19" t="s">
        <v>301</v>
      </c>
      <c r="D171" s="99">
        <f t="shared" si="49"/>
        <v>0</v>
      </c>
      <c r="E171" s="154"/>
      <c r="F171" s="108"/>
      <c r="G171" s="154"/>
      <c r="H171" s="154"/>
      <c r="I171" s="154"/>
      <c r="J171" s="108"/>
      <c r="K171" s="109"/>
      <c r="L171" s="109"/>
      <c r="M171" s="109"/>
      <c r="N171" s="109"/>
      <c r="O171" s="109"/>
      <c r="P171" s="128"/>
    </row>
    <row r="172" spans="1:16" ht="25.5" x14ac:dyDescent="0.25">
      <c r="A172" s="259"/>
      <c r="B172" s="259"/>
      <c r="C172" s="19" t="s">
        <v>302</v>
      </c>
      <c r="D172" s="99">
        <f t="shared" si="49"/>
        <v>5231.4459999999999</v>
      </c>
      <c r="E172" s="154">
        <v>489.5</v>
      </c>
      <c r="F172" s="108">
        <v>249.99</v>
      </c>
      <c r="G172" s="154">
        <v>185.3</v>
      </c>
      <c r="H172" s="154">
        <v>546.40599999999995</v>
      </c>
      <c r="I172" s="154">
        <v>581.29999999999995</v>
      </c>
      <c r="J172" s="108">
        <v>0</v>
      </c>
      <c r="K172" s="109">
        <v>337.4</v>
      </c>
      <c r="L172" s="109">
        <v>500</v>
      </c>
      <c r="M172" s="109">
        <v>541.54999999999995</v>
      </c>
      <c r="N172" s="109">
        <v>600</v>
      </c>
      <c r="O172" s="109">
        <v>600</v>
      </c>
      <c r="P172" s="109">
        <v>600</v>
      </c>
    </row>
    <row r="173" spans="1:16" ht="25.5" x14ac:dyDescent="0.25">
      <c r="A173" s="259"/>
      <c r="B173" s="259"/>
      <c r="C173" s="18" t="s">
        <v>303</v>
      </c>
      <c r="D173" s="99">
        <f t="shared" si="49"/>
        <v>0</v>
      </c>
      <c r="E173" s="154"/>
      <c r="F173" s="108"/>
      <c r="G173" s="154"/>
      <c r="H173" s="154"/>
      <c r="I173" s="154"/>
      <c r="J173" s="108"/>
      <c r="K173" s="109"/>
      <c r="L173" s="109"/>
      <c r="M173" s="109"/>
      <c r="N173" s="109"/>
      <c r="O173" s="109"/>
      <c r="P173" s="128"/>
    </row>
    <row r="174" spans="1:16" ht="25.5" x14ac:dyDescent="0.25">
      <c r="A174" s="259"/>
      <c r="B174" s="259"/>
      <c r="C174" s="19" t="s">
        <v>306</v>
      </c>
      <c r="D174" s="99">
        <f t="shared" si="49"/>
        <v>0</v>
      </c>
      <c r="E174" s="154"/>
      <c r="F174" s="108"/>
      <c r="G174" s="154"/>
      <c r="H174" s="154"/>
      <c r="I174" s="154"/>
      <c r="J174" s="108"/>
      <c r="K174" s="109"/>
      <c r="L174" s="109"/>
      <c r="M174" s="109"/>
      <c r="N174" s="109"/>
      <c r="O174" s="109"/>
      <c r="P174" s="128"/>
    </row>
    <row r="175" spans="1:16" ht="25.5" x14ac:dyDescent="0.25">
      <c r="A175" s="259"/>
      <c r="B175" s="259"/>
      <c r="C175" s="19" t="s">
        <v>305</v>
      </c>
      <c r="D175" s="99">
        <f t="shared" si="49"/>
        <v>0</v>
      </c>
      <c r="E175" s="154"/>
      <c r="F175" s="108"/>
      <c r="G175" s="154"/>
      <c r="H175" s="154"/>
      <c r="I175" s="154"/>
      <c r="J175" s="108"/>
      <c r="K175" s="109"/>
      <c r="L175" s="109"/>
      <c r="M175" s="109"/>
      <c r="N175" s="109"/>
      <c r="O175" s="109"/>
      <c r="P175" s="128"/>
    </row>
    <row r="176" spans="1:16" ht="25.5" x14ac:dyDescent="0.25">
      <c r="A176" s="262" t="s">
        <v>185</v>
      </c>
      <c r="B176" s="259" t="s">
        <v>317</v>
      </c>
      <c r="C176" s="18" t="s">
        <v>299</v>
      </c>
      <c r="D176" s="99">
        <f t="shared" si="49"/>
        <v>13.15</v>
      </c>
      <c r="E176" s="154">
        <f>SUM(E177:E182)</f>
        <v>0</v>
      </c>
      <c r="F176" s="108">
        <f t="shared" ref="F176:P176" si="53">SUM(F177:F182)</f>
        <v>13.15</v>
      </c>
      <c r="G176" s="154">
        <f t="shared" si="53"/>
        <v>0</v>
      </c>
      <c r="H176" s="154">
        <f t="shared" si="53"/>
        <v>0</v>
      </c>
      <c r="I176" s="154">
        <f t="shared" si="53"/>
        <v>0</v>
      </c>
      <c r="J176" s="108">
        <f t="shared" si="53"/>
        <v>0</v>
      </c>
      <c r="K176" s="108">
        <f t="shared" si="53"/>
        <v>0</v>
      </c>
      <c r="L176" s="108">
        <f t="shared" si="53"/>
        <v>0</v>
      </c>
      <c r="M176" s="108">
        <f t="shared" si="53"/>
        <v>0</v>
      </c>
      <c r="N176" s="108">
        <f t="shared" si="53"/>
        <v>0</v>
      </c>
      <c r="O176" s="108">
        <f t="shared" si="53"/>
        <v>0</v>
      </c>
      <c r="P176" s="108">
        <f t="shared" si="53"/>
        <v>0</v>
      </c>
    </row>
    <row r="177" spans="1:16" ht="25.5" x14ac:dyDescent="0.25">
      <c r="A177" s="263"/>
      <c r="B177" s="259"/>
      <c r="C177" s="19" t="s">
        <v>300</v>
      </c>
      <c r="D177" s="99">
        <f t="shared" si="49"/>
        <v>0</v>
      </c>
      <c r="E177" s="154"/>
      <c r="F177" s="108"/>
      <c r="G177" s="154"/>
      <c r="H177" s="154"/>
      <c r="I177" s="154"/>
      <c r="J177" s="108"/>
      <c r="K177" s="109"/>
      <c r="L177" s="109"/>
      <c r="M177" s="109"/>
      <c r="N177" s="109"/>
      <c r="O177" s="109"/>
      <c r="P177" s="128"/>
    </row>
    <row r="178" spans="1:16" ht="25.5" x14ac:dyDescent="0.25">
      <c r="A178" s="263"/>
      <c r="B178" s="259"/>
      <c r="C178" s="19" t="s">
        <v>301</v>
      </c>
      <c r="D178" s="99">
        <f t="shared" si="49"/>
        <v>0</v>
      </c>
      <c r="E178" s="154"/>
      <c r="F178" s="108"/>
      <c r="G178" s="154"/>
      <c r="H178" s="154"/>
      <c r="I178" s="154"/>
      <c r="J178" s="108"/>
      <c r="K178" s="109"/>
      <c r="L178" s="109"/>
      <c r="M178" s="109"/>
      <c r="N178" s="109"/>
      <c r="O178" s="109"/>
      <c r="P178" s="128"/>
    </row>
    <row r="179" spans="1:16" ht="25.5" x14ac:dyDescent="0.25">
      <c r="A179" s="263"/>
      <c r="B179" s="259"/>
      <c r="C179" s="19" t="s">
        <v>302</v>
      </c>
      <c r="D179" s="99">
        <f t="shared" si="49"/>
        <v>13.15</v>
      </c>
      <c r="E179" s="154">
        <v>0</v>
      </c>
      <c r="F179" s="108">
        <v>13.15</v>
      </c>
      <c r="G179" s="154">
        <v>0</v>
      </c>
      <c r="H179" s="154">
        <v>0</v>
      </c>
      <c r="I179" s="154">
        <v>0</v>
      </c>
      <c r="J179" s="108">
        <v>0</v>
      </c>
      <c r="K179" s="109">
        <v>0</v>
      </c>
      <c r="L179" s="109">
        <v>0</v>
      </c>
      <c r="M179" s="109">
        <v>0</v>
      </c>
      <c r="N179" s="109">
        <v>0</v>
      </c>
      <c r="O179" s="109">
        <v>0</v>
      </c>
      <c r="P179" s="109">
        <v>0</v>
      </c>
    </row>
    <row r="180" spans="1:16" ht="25.5" x14ac:dyDescent="0.25">
      <c r="A180" s="263"/>
      <c r="B180" s="259"/>
      <c r="C180" s="18" t="s">
        <v>303</v>
      </c>
      <c r="D180" s="99">
        <f t="shared" si="49"/>
        <v>0</v>
      </c>
      <c r="E180" s="154"/>
      <c r="F180" s="108"/>
      <c r="G180" s="154"/>
      <c r="H180" s="154"/>
      <c r="I180" s="154"/>
      <c r="J180" s="108"/>
      <c r="K180" s="109"/>
      <c r="L180" s="109"/>
      <c r="M180" s="109"/>
      <c r="N180" s="109"/>
      <c r="O180" s="109"/>
      <c r="P180" s="128"/>
    </row>
    <row r="181" spans="1:16" ht="25.5" x14ac:dyDescent="0.25">
      <c r="A181" s="263"/>
      <c r="B181" s="259"/>
      <c r="C181" s="19" t="s">
        <v>306</v>
      </c>
      <c r="D181" s="99">
        <f t="shared" si="49"/>
        <v>0</v>
      </c>
      <c r="E181" s="154"/>
      <c r="F181" s="108"/>
      <c r="G181" s="154"/>
      <c r="H181" s="154"/>
      <c r="I181" s="154"/>
      <c r="J181" s="108"/>
      <c r="K181" s="109"/>
      <c r="L181" s="109"/>
      <c r="M181" s="109"/>
      <c r="N181" s="109"/>
      <c r="O181" s="109"/>
      <c r="P181" s="128"/>
    </row>
    <row r="182" spans="1:16" ht="25.5" x14ac:dyDescent="0.25">
      <c r="A182" s="264"/>
      <c r="B182" s="259"/>
      <c r="C182" s="19" t="s">
        <v>305</v>
      </c>
      <c r="D182" s="99">
        <f t="shared" si="49"/>
        <v>0</v>
      </c>
      <c r="E182" s="154"/>
      <c r="F182" s="108"/>
      <c r="G182" s="154"/>
      <c r="H182" s="154"/>
      <c r="I182" s="154"/>
      <c r="J182" s="108"/>
      <c r="K182" s="109"/>
      <c r="L182" s="109"/>
      <c r="M182" s="109"/>
      <c r="N182" s="109"/>
      <c r="O182" s="109"/>
      <c r="P182" s="128"/>
    </row>
    <row r="183" spans="1:16" ht="25.5" x14ac:dyDescent="0.25">
      <c r="A183" s="265" t="s">
        <v>187</v>
      </c>
      <c r="B183" s="262" t="s">
        <v>188</v>
      </c>
      <c r="C183" s="18" t="s">
        <v>299</v>
      </c>
      <c r="D183" s="99">
        <f t="shared" si="49"/>
        <v>564.29</v>
      </c>
      <c r="E183" s="153">
        <f>SUM(E184:E189)</f>
        <v>0</v>
      </c>
      <c r="F183" s="110">
        <f t="shared" ref="F183:N183" si="54">SUM(F184:F189)</f>
        <v>0</v>
      </c>
      <c r="G183" s="153">
        <f t="shared" si="54"/>
        <v>0</v>
      </c>
      <c r="H183" s="153">
        <f t="shared" si="54"/>
        <v>0</v>
      </c>
      <c r="I183" s="153">
        <f t="shared" si="54"/>
        <v>0</v>
      </c>
      <c r="J183" s="110">
        <f t="shared" si="54"/>
        <v>0</v>
      </c>
      <c r="K183" s="110">
        <f t="shared" si="54"/>
        <v>109.98</v>
      </c>
      <c r="L183" s="110">
        <f t="shared" si="54"/>
        <v>111.84</v>
      </c>
      <c r="M183" s="110">
        <f t="shared" si="54"/>
        <v>27.47</v>
      </c>
      <c r="N183" s="110">
        <f t="shared" si="54"/>
        <v>104</v>
      </c>
      <c r="O183" s="110">
        <f>SUM(O184:O189)</f>
        <v>105</v>
      </c>
      <c r="P183" s="110">
        <f>SUM(P184:P189)</f>
        <v>106</v>
      </c>
    </row>
    <row r="184" spans="1:16" ht="25.5" x14ac:dyDescent="0.25">
      <c r="A184" s="266"/>
      <c r="B184" s="263"/>
      <c r="C184" s="19" t="s">
        <v>300</v>
      </c>
      <c r="D184" s="99">
        <f t="shared" si="49"/>
        <v>0</v>
      </c>
      <c r="E184" s="154"/>
      <c r="F184" s="108"/>
      <c r="G184" s="154"/>
      <c r="H184" s="154"/>
      <c r="I184" s="154"/>
      <c r="J184" s="108"/>
      <c r="K184" s="108"/>
      <c r="L184" s="108"/>
      <c r="M184" s="108"/>
      <c r="N184" s="108"/>
      <c r="O184" s="108"/>
      <c r="P184" s="128"/>
    </row>
    <row r="185" spans="1:16" ht="25.5" x14ac:dyDescent="0.25">
      <c r="A185" s="266"/>
      <c r="B185" s="263"/>
      <c r="C185" s="19" t="s">
        <v>301</v>
      </c>
      <c r="D185" s="99">
        <f t="shared" si="49"/>
        <v>0</v>
      </c>
      <c r="E185" s="154"/>
      <c r="F185" s="108"/>
      <c r="G185" s="154"/>
      <c r="H185" s="154"/>
      <c r="I185" s="154"/>
      <c r="J185" s="108"/>
      <c r="K185" s="108"/>
      <c r="L185" s="108"/>
      <c r="M185" s="108"/>
      <c r="N185" s="108"/>
      <c r="O185" s="108"/>
      <c r="P185" s="128"/>
    </row>
    <row r="186" spans="1:16" ht="25.5" x14ac:dyDescent="0.25">
      <c r="A186" s="266"/>
      <c r="B186" s="263"/>
      <c r="C186" s="19" t="s">
        <v>302</v>
      </c>
      <c r="D186" s="99">
        <f t="shared" si="49"/>
        <v>564.29</v>
      </c>
      <c r="E186" s="154">
        <f>SUM(E194+E201+E208+E215+E222+E229+E236)</f>
        <v>0</v>
      </c>
      <c r="F186" s="108">
        <f t="shared" ref="F186:P186" si="55">SUM(F194+F201+F208+F215+F222+F229+F236)</f>
        <v>0</v>
      </c>
      <c r="G186" s="154">
        <f t="shared" si="55"/>
        <v>0</v>
      </c>
      <c r="H186" s="154">
        <f t="shared" si="55"/>
        <v>0</v>
      </c>
      <c r="I186" s="154">
        <f t="shared" si="55"/>
        <v>0</v>
      </c>
      <c r="J186" s="108">
        <f t="shared" si="55"/>
        <v>0</v>
      </c>
      <c r="K186" s="108">
        <f t="shared" si="55"/>
        <v>109.98</v>
      </c>
      <c r="L186" s="108">
        <f t="shared" si="55"/>
        <v>111.84</v>
      </c>
      <c r="M186" s="108">
        <f t="shared" si="55"/>
        <v>27.47</v>
      </c>
      <c r="N186" s="108">
        <f t="shared" si="55"/>
        <v>104</v>
      </c>
      <c r="O186" s="108">
        <f t="shared" si="55"/>
        <v>105</v>
      </c>
      <c r="P186" s="108">
        <f t="shared" si="55"/>
        <v>106</v>
      </c>
    </row>
    <row r="187" spans="1:16" ht="25.5" x14ac:dyDescent="0.25">
      <c r="A187" s="266"/>
      <c r="B187" s="263"/>
      <c r="C187" s="18" t="s">
        <v>303</v>
      </c>
      <c r="D187" s="99">
        <f t="shared" si="49"/>
        <v>0</v>
      </c>
      <c r="E187" s="154"/>
      <c r="F187" s="108"/>
      <c r="G187" s="154"/>
      <c r="H187" s="154"/>
      <c r="I187" s="154"/>
      <c r="J187" s="108"/>
      <c r="K187" s="108"/>
      <c r="L187" s="108"/>
      <c r="M187" s="108"/>
      <c r="N187" s="108"/>
      <c r="O187" s="108"/>
      <c r="P187" s="128"/>
    </row>
    <row r="188" spans="1:16" ht="25.5" x14ac:dyDescent="0.25">
      <c r="A188" s="266"/>
      <c r="B188" s="263"/>
      <c r="C188" s="19" t="s">
        <v>306</v>
      </c>
      <c r="D188" s="99">
        <f t="shared" si="49"/>
        <v>0</v>
      </c>
      <c r="E188" s="154"/>
      <c r="F188" s="108"/>
      <c r="G188" s="154"/>
      <c r="H188" s="154"/>
      <c r="I188" s="154"/>
      <c r="J188" s="108"/>
      <c r="K188" s="108"/>
      <c r="L188" s="108"/>
      <c r="M188" s="108"/>
      <c r="N188" s="108"/>
      <c r="O188" s="108"/>
      <c r="P188" s="128"/>
    </row>
    <row r="189" spans="1:16" ht="25.5" x14ac:dyDescent="0.25">
      <c r="A189" s="267"/>
      <c r="B189" s="264"/>
      <c r="C189" s="19" t="s">
        <v>305</v>
      </c>
      <c r="D189" s="99">
        <f t="shared" si="49"/>
        <v>0</v>
      </c>
      <c r="E189" s="154"/>
      <c r="F189" s="108"/>
      <c r="G189" s="154"/>
      <c r="H189" s="154"/>
      <c r="I189" s="154"/>
      <c r="J189" s="108"/>
      <c r="K189" s="108"/>
      <c r="L189" s="108"/>
      <c r="M189" s="108"/>
      <c r="N189" s="108"/>
      <c r="O189" s="108"/>
      <c r="P189" s="128"/>
    </row>
    <row r="190" spans="1:16" x14ac:dyDescent="0.25">
      <c r="A190" s="19" t="s">
        <v>307</v>
      </c>
      <c r="B190" s="31"/>
      <c r="C190" s="19"/>
      <c r="D190" s="99"/>
      <c r="E190" s="154"/>
      <c r="F190" s="108"/>
      <c r="G190" s="154"/>
      <c r="H190" s="154"/>
      <c r="I190" s="154"/>
      <c r="J190" s="108"/>
      <c r="K190" s="109"/>
      <c r="L190" s="109"/>
      <c r="M190" s="109"/>
      <c r="N190" s="109"/>
      <c r="O190" s="109"/>
      <c r="P190" s="128"/>
    </row>
    <row r="191" spans="1:16" ht="25.5" x14ac:dyDescent="0.25">
      <c r="A191" s="259" t="s">
        <v>318</v>
      </c>
      <c r="B191" s="259" t="s">
        <v>193</v>
      </c>
      <c r="C191" s="18" t="s">
        <v>299</v>
      </c>
      <c r="D191" s="99">
        <f t="shared" si="49"/>
        <v>133.60000000000002</v>
      </c>
      <c r="E191" s="154">
        <f>SUM(E192:E197)</f>
        <v>0</v>
      </c>
      <c r="F191" s="108">
        <f t="shared" ref="F191:P191" si="56">SUM(F192:F197)</f>
        <v>0</v>
      </c>
      <c r="G191" s="154">
        <f t="shared" si="56"/>
        <v>0</v>
      </c>
      <c r="H191" s="154">
        <f t="shared" si="56"/>
        <v>0</v>
      </c>
      <c r="I191" s="154">
        <f t="shared" si="56"/>
        <v>0</v>
      </c>
      <c r="J191" s="108">
        <f t="shared" si="56"/>
        <v>0</v>
      </c>
      <c r="K191" s="108">
        <f t="shared" si="56"/>
        <v>18.98</v>
      </c>
      <c r="L191" s="108">
        <f t="shared" si="56"/>
        <v>20.89</v>
      </c>
      <c r="M191" s="108">
        <f t="shared" si="56"/>
        <v>21.73</v>
      </c>
      <c r="N191" s="108">
        <f t="shared" si="56"/>
        <v>23</v>
      </c>
      <c r="O191" s="108">
        <f t="shared" si="56"/>
        <v>24</v>
      </c>
      <c r="P191" s="108">
        <f t="shared" si="56"/>
        <v>25</v>
      </c>
    </row>
    <row r="192" spans="1:16" ht="25.5" x14ac:dyDescent="0.25">
      <c r="A192" s="259"/>
      <c r="B192" s="259"/>
      <c r="C192" s="19" t="s">
        <v>300</v>
      </c>
      <c r="D192" s="99">
        <f t="shared" si="49"/>
        <v>0</v>
      </c>
      <c r="E192" s="154"/>
      <c r="F192" s="108"/>
      <c r="G192" s="154"/>
      <c r="H192" s="154"/>
      <c r="I192" s="154"/>
      <c r="J192" s="108"/>
      <c r="K192" s="109"/>
      <c r="L192" s="109"/>
      <c r="M192" s="109"/>
      <c r="N192" s="109"/>
      <c r="O192" s="109"/>
      <c r="P192" s="128"/>
    </row>
    <row r="193" spans="1:16" ht="25.5" x14ac:dyDescent="0.25">
      <c r="A193" s="259"/>
      <c r="B193" s="259"/>
      <c r="C193" s="19" t="s">
        <v>301</v>
      </c>
      <c r="D193" s="99">
        <f t="shared" si="49"/>
        <v>0</v>
      </c>
      <c r="E193" s="154"/>
      <c r="F193" s="108"/>
      <c r="G193" s="154"/>
      <c r="H193" s="154"/>
      <c r="I193" s="154"/>
      <c r="J193" s="108"/>
      <c r="K193" s="109"/>
      <c r="L193" s="109"/>
      <c r="M193" s="109"/>
      <c r="N193" s="109"/>
      <c r="O193" s="109"/>
      <c r="P193" s="128"/>
    </row>
    <row r="194" spans="1:16" ht="25.5" x14ac:dyDescent="0.25">
      <c r="A194" s="259"/>
      <c r="B194" s="259"/>
      <c r="C194" s="19" t="s">
        <v>302</v>
      </c>
      <c r="D194" s="99">
        <f t="shared" si="49"/>
        <v>133.60000000000002</v>
      </c>
      <c r="E194" s="154">
        <v>0</v>
      </c>
      <c r="F194" s="108">
        <v>0</v>
      </c>
      <c r="G194" s="154">
        <v>0</v>
      </c>
      <c r="H194" s="154">
        <v>0</v>
      </c>
      <c r="I194" s="154">
        <v>0</v>
      </c>
      <c r="J194" s="108">
        <v>0</v>
      </c>
      <c r="K194" s="109">
        <v>18.98</v>
      </c>
      <c r="L194" s="109">
        <v>20.89</v>
      </c>
      <c r="M194" s="109">
        <v>21.73</v>
      </c>
      <c r="N194" s="109">
        <v>23</v>
      </c>
      <c r="O194" s="109">
        <v>24</v>
      </c>
      <c r="P194" s="109">
        <v>25</v>
      </c>
    </row>
    <row r="195" spans="1:16" ht="25.5" x14ac:dyDescent="0.25">
      <c r="A195" s="259"/>
      <c r="B195" s="259"/>
      <c r="C195" s="18" t="s">
        <v>303</v>
      </c>
      <c r="D195" s="99">
        <f t="shared" si="49"/>
        <v>0</v>
      </c>
      <c r="E195" s="154"/>
      <c r="F195" s="108"/>
      <c r="G195" s="154"/>
      <c r="H195" s="154"/>
      <c r="I195" s="154"/>
      <c r="J195" s="108"/>
      <c r="K195" s="109"/>
      <c r="L195" s="109"/>
      <c r="M195" s="109"/>
      <c r="N195" s="109"/>
      <c r="O195" s="109"/>
      <c r="P195" s="128"/>
    </row>
    <row r="196" spans="1:16" ht="25.5" x14ac:dyDescent="0.25">
      <c r="A196" s="259"/>
      <c r="B196" s="259"/>
      <c r="C196" s="19" t="s">
        <v>306</v>
      </c>
      <c r="D196" s="99">
        <f t="shared" si="49"/>
        <v>0</v>
      </c>
      <c r="E196" s="154"/>
      <c r="F196" s="108"/>
      <c r="G196" s="154"/>
      <c r="H196" s="154"/>
      <c r="I196" s="154"/>
      <c r="J196" s="108"/>
      <c r="K196" s="109"/>
      <c r="L196" s="109"/>
      <c r="M196" s="109"/>
      <c r="N196" s="109"/>
      <c r="O196" s="109"/>
      <c r="P196" s="128"/>
    </row>
    <row r="197" spans="1:16" ht="25.5" x14ac:dyDescent="0.25">
      <c r="A197" s="259"/>
      <c r="B197" s="259"/>
      <c r="C197" s="19" t="s">
        <v>305</v>
      </c>
      <c r="D197" s="99">
        <f t="shared" si="49"/>
        <v>0</v>
      </c>
      <c r="E197" s="154"/>
      <c r="F197" s="108"/>
      <c r="G197" s="154"/>
      <c r="H197" s="154"/>
      <c r="I197" s="154"/>
      <c r="J197" s="108"/>
      <c r="K197" s="109"/>
      <c r="L197" s="109"/>
      <c r="M197" s="109"/>
      <c r="N197" s="109"/>
      <c r="O197" s="109"/>
      <c r="P197" s="128"/>
    </row>
    <row r="198" spans="1:16" ht="25.5" x14ac:dyDescent="0.25">
      <c r="A198" s="259" t="s">
        <v>319</v>
      </c>
      <c r="B198" s="262" t="s">
        <v>196</v>
      </c>
      <c r="C198" s="18" t="s">
        <v>299</v>
      </c>
      <c r="D198" s="99">
        <f t="shared" si="49"/>
        <v>175</v>
      </c>
      <c r="E198" s="154">
        <f>SUM(E199:E204)</f>
        <v>0</v>
      </c>
      <c r="F198" s="108">
        <f t="shared" ref="F198:P198" si="57">SUM(F199:F204)</f>
        <v>0</v>
      </c>
      <c r="G198" s="154">
        <f t="shared" si="57"/>
        <v>0</v>
      </c>
      <c r="H198" s="154">
        <f t="shared" si="57"/>
        <v>0</v>
      </c>
      <c r="I198" s="154">
        <f t="shared" si="57"/>
        <v>0</v>
      </c>
      <c r="J198" s="108">
        <f t="shared" si="57"/>
        <v>0</v>
      </c>
      <c r="K198" s="108">
        <f t="shared" si="57"/>
        <v>35</v>
      </c>
      <c r="L198" s="108">
        <f t="shared" si="57"/>
        <v>35</v>
      </c>
      <c r="M198" s="108">
        <f t="shared" si="57"/>
        <v>0</v>
      </c>
      <c r="N198" s="108">
        <f t="shared" si="57"/>
        <v>35</v>
      </c>
      <c r="O198" s="108">
        <f t="shared" si="57"/>
        <v>35</v>
      </c>
      <c r="P198" s="108">
        <f t="shared" si="57"/>
        <v>35</v>
      </c>
    </row>
    <row r="199" spans="1:16" ht="25.5" x14ac:dyDescent="0.25">
      <c r="A199" s="259"/>
      <c r="B199" s="263"/>
      <c r="C199" s="19" t="s">
        <v>300</v>
      </c>
      <c r="D199" s="99">
        <f t="shared" si="49"/>
        <v>0</v>
      </c>
      <c r="E199" s="154"/>
      <c r="F199" s="108"/>
      <c r="G199" s="154"/>
      <c r="H199" s="154"/>
      <c r="I199" s="154"/>
      <c r="J199" s="108"/>
      <c r="K199" s="109"/>
      <c r="L199" s="109"/>
      <c r="M199" s="109"/>
      <c r="N199" s="109"/>
      <c r="O199" s="109"/>
      <c r="P199" s="128"/>
    </row>
    <row r="200" spans="1:16" ht="25.5" x14ac:dyDescent="0.25">
      <c r="A200" s="259"/>
      <c r="B200" s="263"/>
      <c r="C200" s="19" t="s">
        <v>301</v>
      </c>
      <c r="D200" s="99">
        <f t="shared" si="49"/>
        <v>0</v>
      </c>
      <c r="E200" s="154"/>
      <c r="F200" s="108"/>
      <c r="G200" s="154"/>
      <c r="H200" s="154"/>
      <c r="I200" s="154"/>
      <c r="J200" s="108"/>
      <c r="K200" s="109"/>
      <c r="L200" s="109"/>
      <c r="M200" s="109"/>
      <c r="N200" s="109"/>
      <c r="O200" s="109"/>
      <c r="P200" s="128"/>
    </row>
    <row r="201" spans="1:16" ht="25.5" x14ac:dyDescent="0.25">
      <c r="A201" s="259"/>
      <c r="B201" s="263"/>
      <c r="C201" s="19" t="s">
        <v>302</v>
      </c>
      <c r="D201" s="99">
        <f t="shared" si="49"/>
        <v>175</v>
      </c>
      <c r="E201" s="154">
        <v>0</v>
      </c>
      <c r="F201" s="108">
        <v>0</v>
      </c>
      <c r="G201" s="154">
        <v>0</v>
      </c>
      <c r="H201" s="154">
        <v>0</v>
      </c>
      <c r="I201" s="154">
        <v>0</v>
      </c>
      <c r="J201" s="108">
        <v>0</v>
      </c>
      <c r="K201" s="109">
        <v>35</v>
      </c>
      <c r="L201" s="109">
        <v>35</v>
      </c>
      <c r="M201" s="109">
        <v>0</v>
      </c>
      <c r="N201" s="109">
        <v>35</v>
      </c>
      <c r="O201" s="109">
        <v>35</v>
      </c>
      <c r="P201" s="109">
        <v>35</v>
      </c>
    </row>
    <row r="202" spans="1:16" ht="30.75" customHeight="1" x14ac:dyDescent="0.25">
      <c r="A202" s="259"/>
      <c r="B202" s="263"/>
      <c r="C202" s="20" t="s">
        <v>312</v>
      </c>
      <c r="D202" s="99">
        <f t="shared" si="49"/>
        <v>0</v>
      </c>
      <c r="E202" s="154"/>
      <c r="F202" s="108"/>
      <c r="G202" s="154"/>
      <c r="H202" s="154"/>
      <c r="I202" s="154"/>
      <c r="J202" s="108"/>
      <c r="K202" s="109"/>
      <c r="L202" s="109"/>
      <c r="M202" s="109"/>
      <c r="N202" s="109"/>
      <c r="O202" s="109"/>
      <c r="P202" s="128"/>
    </row>
    <row r="203" spans="1:16" ht="25.5" x14ac:dyDescent="0.25">
      <c r="A203" s="259"/>
      <c r="B203" s="263"/>
      <c r="C203" s="19" t="s">
        <v>306</v>
      </c>
      <c r="D203" s="99">
        <f t="shared" si="49"/>
        <v>0</v>
      </c>
      <c r="E203" s="154"/>
      <c r="F203" s="108"/>
      <c r="G203" s="154"/>
      <c r="H203" s="154"/>
      <c r="I203" s="154"/>
      <c r="J203" s="108"/>
      <c r="K203" s="109"/>
      <c r="L203" s="109"/>
      <c r="M203" s="109"/>
      <c r="N203" s="109"/>
      <c r="O203" s="109"/>
      <c r="P203" s="128"/>
    </row>
    <row r="204" spans="1:16" ht="25.5" x14ac:dyDescent="0.25">
      <c r="A204" s="259"/>
      <c r="B204" s="264"/>
      <c r="C204" s="19" t="s">
        <v>305</v>
      </c>
      <c r="D204" s="99">
        <f t="shared" si="49"/>
        <v>0</v>
      </c>
      <c r="E204" s="154"/>
      <c r="F204" s="108"/>
      <c r="G204" s="154"/>
      <c r="H204" s="154"/>
      <c r="I204" s="154"/>
      <c r="J204" s="108"/>
      <c r="K204" s="109"/>
      <c r="L204" s="109"/>
      <c r="M204" s="109"/>
      <c r="N204" s="109"/>
      <c r="O204" s="109"/>
      <c r="P204" s="128"/>
    </row>
    <row r="205" spans="1:16" ht="25.5" x14ac:dyDescent="0.25">
      <c r="A205" s="259" t="s">
        <v>320</v>
      </c>
      <c r="B205" s="259" t="s">
        <v>198</v>
      </c>
      <c r="C205" s="18" t="s">
        <v>299</v>
      </c>
      <c r="D205" s="99">
        <f t="shared" si="49"/>
        <v>55.74</v>
      </c>
      <c r="E205" s="154">
        <f>SUM(E206:E211)</f>
        <v>0</v>
      </c>
      <c r="F205" s="108">
        <f t="shared" ref="F205:P205" si="58">SUM(F206:F211)</f>
        <v>0</v>
      </c>
      <c r="G205" s="154">
        <f t="shared" si="58"/>
        <v>0</v>
      </c>
      <c r="H205" s="154">
        <f t="shared" si="58"/>
        <v>0</v>
      </c>
      <c r="I205" s="154">
        <f t="shared" si="58"/>
        <v>0</v>
      </c>
      <c r="J205" s="108">
        <f t="shared" si="58"/>
        <v>0</v>
      </c>
      <c r="K205" s="108">
        <f t="shared" si="58"/>
        <v>10</v>
      </c>
      <c r="L205" s="108">
        <f t="shared" si="58"/>
        <v>10</v>
      </c>
      <c r="M205" s="108">
        <f t="shared" si="58"/>
        <v>5.74</v>
      </c>
      <c r="N205" s="108">
        <f t="shared" si="58"/>
        <v>10</v>
      </c>
      <c r="O205" s="108">
        <f t="shared" si="58"/>
        <v>10</v>
      </c>
      <c r="P205" s="108">
        <f t="shared" si="58"/>
        <v>10</v>
      </c>
    </row>
    <row r="206" spans="1:16" ht="25.5" x14ac:dyDescent="0.25">
      <c r="A206" s="259"/>
      <c r="B206" s="259"/>
      <c r="C206" s="19" t="s">
        <v>300</v>
      </c>
      <c r="D206" s="99">
        <f t="shared" si="49"/>
        <v>0</v>
      </c>
      <c r="E206" s="154"/>
      <c r="F206" s="108"/>
      <c r="G206" s="154"/>
      <c r="H206" s="154"/>
      <c r="I206" s="154"/>
      <c r="J206" s="108"/>
      <c r="K206" s="109"/>
      <c r="L206" s="109"/>
      <c r="M206" s="109"/>
      <c r="N206" s="109"/>
      <c r="O206" s="109"/>
      <c r="P206" s="128"/>
    </row>
    <row r="207" spans="1:16" ht="25.5" x14ac:dyDescent="0.25">
      <c r="A207" s="259"/>
      <c r="B207" s="259"/>
      <c r="C207" s="19" t="s">
        <v>301</v>
      </c>
      <c r="D207" s="99">
        <f t="shared" si="49"/>
        <v>0</v>
      </c>
      <c r="E207" s="154"/>
      <c r="F207" s="108"/>
      <c r="G207" s="154"/>
      <c r="H207" s="154"/>
      <c r="I207" s="154"/>
      <c r="J207" s="108"/>
      <c r="K207" s="109"/>
      <c r="L207" s="109"/>
      <c r="M207" s="109"/>
      <c r="N207" s="109"/>
      <c r="O207" s="109"/>
      <c r="P207" s="128"/>
    </row>
    <row r="208" spans="1:16" ht="25.5" x14ac:dyDescent="0.25">
      <c r="A208" s="259"/>
      <c r="B208" s="259"/>
      <c r="C208" s="19" t="s">
        <v>302</v>
      </c>
      <c r="D208" s="99">
        <f t="shared" si="49"/>
        <v>55.74</v>
      </c>
      <c r="E208" s="154">
        <v>0</v>
      </c>
      <c r="F208" s="108">
        <v>0</v>
      </c>
      <c r="G208" s="154">
        <v>0</v>
      </c>
      <c r="H208" s="154">
        <v>0</v>
      </c>
      <c r="I208" s="154">
        <v>0</v>
      </c>
      <c r="J208" s="108">
        <v>0</v>
      </c>
      <c r="K208" s="109">
        <v>10</v>
      </c>
      <c r="L208" s="109">
        <v>10</v>
      </c>
      <c r="M208" s="109">
        <v>5.74</v>
      </c>
      <c r="N208" s="109">
        <v>10</v>
      </c>
      <c r="O208" s="109">
        <v>10</v>
      </c>
      <c r="P208" s="109">
        <v>10</v>
      </c>
    </row>
    <row r="209" spans="1:16" ht="25.5" x14ac:dyDescent="0.25">
      <c r="A209" s="259"/>
      <c r="B209" s="259"/>
      <c r="C209" s="18" t="s">
        <v>303</v>
      </c>
      <c r="D209" s="99">
        <f t="shared" si="49"/>
        <v>0</v>
      </c>
      <c r="E209" s="154"/>
      <c r="F209" s="108"/>
      <c r="G209" s="154"/>
      <c r="H209" s="154"/>
      <c r="I209" s="154"/>
      <c r="J209" s="108"/>
      <c r="K209" s="109"/>
      <c r="L209" s="109"/>
      <c r="M209" s="109"/>
      <c r="N209" s="109"/>
      <c r="O209" s="109"/>
      <c r="P209" s="128"/>
    </row>
    <row r="210" spans="1:16" ht="25.5" x14ac:dyDescent="0.25">
      <c r="A210" s="259"/>
      <c r="B210" s="259"/>
      <c r="C210" s="19" t="s">
        <v>306</v>
      </c>
      <c r="D210" s="99">
        <f t="shared" si="49"/>
        <v>0</v>
      </c>
      <c r="E210" s="154"/>
      <c r="F210" s="108"/>
      <c r="G210" s="154"/>
      <c r="H210" s="154"/>
      <c r="I210" s="154"/>
      <c r="J210" s="108"/>
      <c r="K210" s="109"/>
      <c r="L210" s="109"/>
      <c r="M210" s="109"/>
      <c r="N210" s="109"/>
      <c r="O210" s="109"/>
      <c r="P210" s="128"/>
    </row>
    <row r="211" spans="1:16" ht="25.5" x14ac:dyDescent="0.25">
      <c r="A211" s="259"/>
      <c r="B211" s="259"/>
      <c r="C211" s="19" t="s">
        <v>305</v>
      </c>
      <c r="D211" s="99">
        <f t="shared" si="49"/>
        <v>0</v>
      </c>
      <c r="E211" s="154"/>
      <c r="F211" s="108"/>
      <c r="G211" s="154"/>
      <c r="H211" s="154"/>
      <c r="I211" s="154"/>
      <c r="J211" s="108"/>
      <c r="K211" s="109"/>
      <c r="L211" s="109"/>
      <c r="M211" s="109"/>
      <c r="N211" s="109"/>
      <c r="O211" s="109"/>
      <c r="P211" s="128"/>
    </row>
    <row r="212" spans="1:16" ht="25.5" x14ac:dyDescent="0.25">
      <c r="A212" s="259" t="s">
        <v>321</v>
      </c>
      <c r="B212" s="259" t="s">
        <v>200</v>
      </c>
      <c r="C212" s="18" t="s">
        <v>299</v>
      </c>
      <c r="D212" s="99">
        <f t="shared" si="49"/>
        <v>38</v>
      </c>
      <c r="E212" s="154">
        <f>SUM(E213:E218)</f>
        <v>0</v>
      </c>
      <c r="F212" s="108">
        <f t="shared" ref="F212:P212" si="59">SUM(F213:F218)</f>
        <v>0</v>
      </c>
      <c r="G212" s="154">
        <f t="shared" si="59"/>
        <v>0</v>
      </c>
      <c r="H212" s="154">
        <f t="shared" si="59"/>
        <v>0</v>
      </c>
      <c r="I212" s="154">
        <f t="shared" si="59"/>
        <v>0</v>
      </c>
      <c r="J212" s="108">
        <f t="shared" si="59"/>
        <v>0</v>
      </c>
      <c r="K212" s="108">
        <f t="shared" si="59"/>
        <v>10</v>
      </c>
      <c r="L212" s="108">
        <f t="shared" si="59"/>
        <v>10</v>
      </c>
      <c r="M212" s="108">
        <f t="shared" si="59"/>
        <v>0</v>
      </c>
      <c r="N212" s="108">
        <f t="shared" si="59"/>
        <v>6</v>
      </c>
      <c r="O212" s="108">
        <f t="shared" si="59"/>
        <v>6</v>
      </c>
      <c r="P212" s="108">
        <f t="shared" si="59"/>
        <v>6</v>
      </c>
    </row>
    <row r="213" spans="1:16" ht="25.5" x14ac:dyDescent="0.25">
      <c r="A213" s="259"/>
      <c r="B213" s="259"/>
      <c r="C213" s="19" t="s">
        <v>300</v>
      </c>
      <c r="D213" s="99">
        <f t="shared" si="49"/>
        <v>0</v>
      </c>
      <c r="E213" s="154"/>
      <c r="F213" s="108"/>
      <c r="G213" s="154"/>
      <c r="H213" s="154"/>
      <c r="I213" s="154"/>
      <c r="J213" s="108"/>
      <c r="K213" s="109"/>
      <c r="L213" s="109"/>
      <c r="M213" s="109"/>
      <c r="N213" s="109"/>
      <c r="O213" s="109"/>
      <c r="P213" s="128"/>
    </row>
    <row r="214" spans="1:16" ht="25.5" x14ac:dyDescent="0.25">
      <c r="A214" s="259"/>
      <c r="B214" s="259"/>
      <c r="C214" s="19" t="s">
        <v>301</v>
      </c>
      <c r="D214" s="99">
        <f t="shared" si="49"/>
        <v>0</v>
      </c>
      <c r="E214" s="154"/>
      <c r="F214" s="108"/>
      <c r="G214" s="154"/>
      <c r="H214" s="154"/>
      <c r="I214" s="154"/>
      <c r="J214" s="108"/>
      <c r="K214" s="109"/>
      <c r="L214" s="109"/>
      <c r="M214" s="109"/>
      <c r="N214" s="109"/>
      <c r="O214" s="109"/>
      <c r="P214" s="128"/>
    </row>
    <row r="215" spans="1:16" ht="25.5" x14ac:dyDescent="0.25">
      <c r="A215" s="259"/>
      <c r="B215" s="259"/>
      <c r="C215" s="19" t="s">
        <v>302</v>
      </c>
      <c r="D215" s="99">
        <f t="shared" si="49"/>
        <v>38</v>
      </c>
      <c r="E215" s="154">
        <v>0</v>
      </c>
      <c r="F215" s="108">
        <v>0</v>
      </c>
      <c r="G215" s="154">
        <v>0</v>
      </c>
      <c r="H215" s="154">
        <v>0</v>
      </c>
      <c r="I215" s="154">
        <v>0</v>
      </c>
      <c r="J215" s="108">
        <v>0</v>
      </c>
      <c r="K215" s="109">
        <v>10</v>
      </c>
      <c r="L215" s="109">
        <v>10</v>
      </c>
      <c r="M215" s="109">
        <v>0</v>
      </c>
      <c r="N215" s="109">
        <v>6</v>
      </c>
      <c r="O215" s="109">
        <v>6</v>
      </c>
      <c r="P215" s="109">
        <v>6</v>
      </c>
    </row>
    <row r="216" spans="1:16" ht="25.5" x14ac:dyDescent="0.25">
      <c r="A216" s="259"/>
      <c r="B216" s="259"/>
      <c r="C216" s="18" t="s">
        <v>303</v>
      </c>
      <c r="D216" s="99">
        <f t="shared" si="49"/>
        <v>0</v>
      </c>
      <c r="E216" s="154"/>
      <c r="F216" s="108"/>
      <c r="G216" s="154"/>
      <c r="H216" s="154"/>
      <c r="I216" s="154"/>
      <c r="J216" s="108"/>
      <c r="K216" s="109"/>
      <c r="L216" s="109"/>
      <c r="M216" s="109"/>
      <c r="N216" s="109"/>
      <c r="O216" s="109"/>
      <c r="P216" s="128"/>
    </row>
    <row r="217" spans="1:16" ht="25.5" x14ac:dyDescent="0.25">
      <c r="A217" s="259"/>
      <c r="B217" s="259"/>
      <c r="C217" s="19" t="s">
        <v>306</v>
      </c>
      <c r="D217" s="99">
        <f t="shared" si="49"/>
        <v>0</v>
      </c>
      <c r="E217" s="154"/>
      <c r="F217" s="108"/>
      <c r="G217" s="154"/>
      <c r="H217" s="154"/>
      <c r="I217" s="154"/>
      <c r="J217" s="108"/>
      <c r="K217" s="109"/>
      <c r="L217" s="109"/>
      <c r="M217" s="109"/>
      <c r="N217" s="109"/>
      <c r="O217" s="109"/>
      <c r="P217" s="128"/>
    </row>
    <row r="218" spans="1:16" ht="25.5" x14ac:dyDescent="0.25">
      <c r="A218" s="259"/>
      <c r="B218" s="259"/>
      <c r="C218" s="19" t="s">
        <v>305</v>
      </c>
      <c r="D218" s="99">
        <f t="shared" si="49"/>
        <v>0</v>
      </c>
      <c r="E218" s="154"/>
      <c r="F218" s="108"/>
      <c r="G218" s="154"/>
      <c r="H218" s="154"/>
      <c r="I218" s="154"/>
      <c r="J218" s="108"/>
      <c r="K218" s="109"/>
      <c r="L218" s="109"/>
      <c r="M218" s="109"/>
      <c r="N218" s="109"/>
      <c r="O218" s="109"/>
      <c r="P218" s="128"/>
    </row>
    <row r="219" spans="1:16" ht="25.5" x14ac:dyDescent="0.25">
      <c r="A219" s="259" t="s">
        <v>322</v>
      </c>
      <c r="B219" s="259" t="s">
        <v>202</v>
      </c>
      <c r="C219" s="18" t="s">
        <v>299</v>
      </c>
      <c r="D219" s="99">
        <f t="shared" si="49"/>
        <v>11.95</v>
      </c>
      <c r="E219" s="154">
        <f>SUM(E220:E225)</f>
        <v>0</v>
      </c>
      <c r="F219" s="108">
        <f t="shared" ref="F219:P219" si="60">SUM(F220:F225)</f>
        <v>0</v>
      </c>
      <c r="G219" s="154">
        <f t="shared" si="60"/>
        <v>0</v>
      </c>
      <c r="H219" s="154">
        <f t="shared" si="60"/>
        <v>0</v>
      </c>
      <c r="I219" s="154">
        <f t="shared" si="60"/>
        <v>0</v>
      </c>
      <c r="J219" s="108">
        <f t="shared" si="60"/>
        <v>0</v>
      </c>
      <c r="K219" s="108">
        <f t="shared" si="60"/>
        <v>6</v>
      </c>
      <c r="L219" s="108">
        <f t="shared" si="60"/>
        <v>5.95</v>
      </c>
      <c r="M219" s="108">
        <f t="shared" si="60"/>
        <v>0</v>
      </c>
      <c r="N219" s="108">
        <f t="shared" si="60"/>
        <v>0</v>
      </c>
      <c r="O219" s="108">
        <f t="shared" si="60"/>
        <v>0</v>
      </c>
      <c r="P219" s="108">
        <f t="shared" si="60"/>
        <v>0</v>
      </c>
    </row>
    <row r="220" spans="1:16" ht="25.5" x14ac:dyDescent="0.25">
      <c r="A220" s="259"/>
      <c r="B220" s="259"/>
      <c r="C220" s="19" t="s">
        <v>300</v>
      </c>
      <c r="D220" s="99">
        <f t="shared" si="49"/>
        <v>0</v>
      </c>
      <c r="E220" s="154"/>
      <c r="F220" s="108"/>
      <c r="G220" s="154"/>
      <c r="H220" s="154"/>
      <c r="I220" s="154"/>
      <c r="J220" s="108"/>
      <c r="K220" s="109"/>
      <c r="L220" s="109"/>
      <c r="M220" s="109"/>
      <c r="N220" s="109"/>
      <c r="O220" s="109"/>
      <c r="P220" s="128"/>
    </row>
    <row r="221" spans="1:16" ht="25.5" x14ac:dyDescent="0.25">
      <c r="A221" s="259"/>
      <c r="B221" s="259"/>
      <c r="C221" s="19" t="s">
        <v>301</v>
      </c>
      <c r="D221" s="99">
        <f t="shared" si="49"/>
        <v>0</v>
      </c>
      <c r="E221" s="154"/>
      <c r="F221" s="108"/>
      <c r="G221" s="154"/>
      <c r="H221" s="154"/>
      <c r="I221" s="154"/>
      <c r="J221" s="108"/>
      <c r="K221" s="109"/>
      <c r="L221" s="109"/>
      <c r="M221" s="109"/>
      <c r="N221" s="109"/>
      <c r="O221" s="109"/>
      <c r="P221" s="128"/>
    </row>
    <row r="222" spans="1:16" ht="25.5" x14ac:dyDescent="0.25">
      <c r="A222" s="259"/>
      <c r="B222" s="259"/>
      <c r="C222" s="19" t="s">
        <v>302</v>
      </c>
      <c r="D222" s="99">
        <f t="shared" si="49"/>
        <v>11.95</v>
      </c>
      <c r="E222" s="154">
        <v>0</v>
      </c>
      <c r="F222" s="108">
        <v>0</v>
      </c>
      <c r="G222" s="154">
        <v>0</v>
      </c>
      <c r="H222" s="154">
        <v>0</v>
      </c>
      <c r="I222" s="154">
        <v>0</v>
      </c>
      <c r="J222" s="108">
        <v>0</v>
      </c>
      <c r="K222" s="109">
        <v>6</v>
      </c>
      <c r="L222" s="109">
        <v>5.95</v>
      </c>
      <c r="M222" s="109"/>
      <c r="N222" s="109"/>
      <c r="O222" s="109"/>
      <c r="P222" s="128"/>
    </row>
    <row r="223" spans="1:16" ht="25.5" x14ac:dyDescent="0.25">
      <c r="A223" s="259"/>
      <c r="B223" s="259"/>
      <c r="C223" s="18" t="s">
        <v>303</v>
      </c>
      <c r="D223" s="99">
        <f t="shared" si="49"/>
        <v>0</v>
      </c>
      <c r="E223" s="154"/>
      <c r="F223" s="108"/>
      <c r="G223" s="154"/>
      <c r="H223" s="154"/>
      <c r="I223" s="154"/>
      <c r="J223" s="108"/>
      <c r="K223" s="109"/>
      <c r="L223" s="109"/>
      <c r="M223" s="109"/>
      <c r="N223" s="109"/>
      <c r="O223" s="109"/>
      <c r="P223" s="128"/>
    </row>
    <row r="224" spans="1:16" ht="25.5" x14ac:dyDescent="0.25">
      <c r="A224" s="259"/>
      <c r="B224" s="259"/>
      <c r="C224" s="19" t="s">
        <v>306</v>
      </c>
      <c r="D224" s="99">
        <f t="shared" si="49"/>
        <v>0</v>
      </c>
      <c r="E224" s="154"/>
      <c r="F224" s="108"/>
      <c r="G224" s="154"/>
      <c r="H224" s="154"/>
      <c r="I224" s="154"/>
      <c r="J224" s="108"/>
      <c r="K224" s="109"/>
      <c r="L224" s="109"/>
      <c r="M224" s="109"/>
      <c r="N224" s="109"/>
      <c r="O224" s="109"/>
      <c r="P224" s="128"/>
    </row>
    <row r="225" spans="1:16" ht="25.5" x14ac:dyDescent="0.25">
      <c r="A225" s="259"/>
      <c r="B225" s="259"/>
      <c r="C225" s="19" t="s">
        <v>305</v>
      </c>
      <c r="D225" s="99">
        <f t="shared" si="49"/>
        <v>0</v>
      </c>
      <c r="E225" s="154"/>
      <c r="F225" s="108"/>
      <c r="G225" s="154"/>
      <c r="H225" s="154"/>
      <c r="I225" s="154"/>
      <c r="J225" s="108"/>
      <c r="K225" s="109"/>
      <c r="L225" s="109"/>
      <c r="M225" s="109"/>
      <c r="N225" s="109"/>
      <c r="O225" s="109"/>
      <c r="P225" s="128"/>
    </row>
    <row r="226" spans="1:16" ht="25.5" x14ac:dyDescent="0.25">
      <c r="A226" s="259" t="s">
        <v>323</v>
      </c>
      <c r="B226" s="259" t="s">
        <v>204</v>
      </c>
      <c r="C226" s="18" t="s">
        <v>299</v>
      </c>
      <c r="D226" s="99">
        <f t="shared" ref="D226:D289" si="61">SUM(E226:P226)</f>
        <v>50</v>
      </c>
      <c r="E226" s="154">
        <f>SUM(E227:E232)</f>
        <v>0</v>
      </c>
      <c r="F226" s="108">
        <f t="shared" ref="F226:P226" si="62">SUM(F227:F232)</f>
        <v>0</v>
      </c>
      <c r="G226" s="154">
        <f t="shared" si="62"/>
        <v>0</v>
      </c>
      <c r="H226" s="154">
        <f t="shared" si="62"/>
        <v>0</v>
      </c>
      <c r="I226" s="154">
        <f t="shared" si="62"/>
        <v>0</v>
      </c>
      <c r="J226" s="108">
        <f t="shared" si="62"/>
        <v>0</v>
      </c>
      <c r="K226" s="108">
        <f t="shared" si="62"/>
        <v>10</v>
      </c>
      <c r="L226" s="108">
        <f t="shared" si="62"/>
        <v>10</v>
      </c>
      <c r="M226" s="108">
        <f t="shared" si="62"/>
        <v>0</v>
      </c>
      <c r="N226" s="108">
        <f t="shared" si="62"/>
        <v>10</v>
      </c>
      <c r="O226" s="108">
        <f t="shared" si="62"/>
        <v>10</v>
      </c>
      <c r="P226" s="108">
        <f t="shared" si="62"/>
        <v>10</v>
      </c>
    </row>
    <row r="227" spans="1:16" ht="25.5" x14ac:dyDescent="0.25">
      <c r="A227" s="259"/>
      <c r="B227" s="259"/>
      <c r="C227" s="19" t="s">
        <v>300</v>
      </c>
      <c r="D227" s="99">
        <f t="shared" si="61"/>
        <v>0</v>
      </c>
      <c r="E227" s="154"/>
      <c r="F227" s="108"/>
      <c r="G227" s="154"/>
      <c r="H227" s="154"/>
      <c r="I227" s="154"/>
      <c r="J227" s="108"/>
      <c r="K227" s="109"/>
      <c r="L227" s="109"/>
      <c r="M227" s="109"/>
      <c r="N227" s="109"/>
      <c r="O227" s="109"/>
      <c r="P227" s="128"/>
    </row>
    <row r="228" spans="1:16" ht="25.5" x14ac:dyDescent="0.25">
      <c r="A228" s="259"/>
      <c r="B228" s="259"/>
      <c r="C228" s="19" t="s">
        <v>301</v>
      </c>
      <c r="D228" s="99">
        <f t="shared" si="61"/>
        <v>0</v>
      </c>
      <c r="E228" s="154"/>
      <c r="F228" s="108"/>
      <c r="G228" s="154"/>
      <c r="H228" s="154"/>
      <c r="I228" s="154"/>
      <c r="J228" s="108"/>
      <c r="K228" s="109"/>
      <c r="L228" s="109"/>
      <c r="M228" s="109"/>
      <c r="N228" s="109"/>
      <c r="O228" s="109"/>
      <c r="P228" s="128"/>
    </row>
    <row r="229" spans="1:16" ht="25.5" x14ac:dyDescent="0.25">
      <c r="A229" s="259"/>
      <c r="B229" s="259"/>
      <c r="C229" s="19" t="s">
        <v>302</v>
      </c>
      <c r="D229" s="99">
        <f t="shared" si="61"/>
        <v>50</v>
      </c>
      <c r="E229" s="154">
        <v>0</v>
      </c>
      <c r="F229" s="108">
        <v>0</v>
      </c>
      <c r="G229" s="154">
        <v>0</v>
      </c>
      <c r="H229" s="154">
        <v>0</v>
      </c>
      <c r="I229" s="154">
        <v>0</v>
      </c>
      <c r="J229" s="108">
        <v>0</v>
      </c>
      <c r="K229" s="109">
        <v>10</v>
      </c>
      <c r="L229" s="109">
        <v>10</v>
      </c>
      <c r="M229" s="109">
        <v>0</v>
      </c>
      <c r="N229" s="109">
        <v>10</v>
      </c>
      <c r="O229" s="109">
        <v>10</v>
      </c>
      <c r="P229" s="109">
        <v>10</v>
      </c>
    </row>
    <row r="230" spans="1:16" ht="25.5" x14ac:dyDescent="0.25">
      <c r="A230" s="259"/>
      <c r="B230" s="259"/>
      <c r="C230" s="18" t="s">
        <v>303</v>
      </c>
      <c r="D230" s="99">
        <f t="shared" si="61"/>
        <v>0</v>
      </c>
      <c r="E230" s="154"/>
      <c r="F230" s="108"/>
      <c r="G230" s="154"/>
      <c r="H230" s="154"/>
      <c r="I230" s="154"/>
      <c r="J230" s="108"/>
      <c r="K230" s="109"/>
      <c r="L230" s="109"/>
      <c r="M230" s="109"/>
      <c r="N230" s="109"/>
      <c r="O230" s="109"/>
      <c r="P230" s="128"/>
    </row>
    <row r="231" spans="1:16" ht="25.5" x14ac:dyDescent="0.25">
      <c r="A231" s="259"/>
      <c r="B231" s="259"/>
      <c r="C231" s="19" t="s">
        <v>306</v>
      </c>
      <c r="D231" s="99">
        <f t="shared" si="61"/>
        <v>0</v>
      </c>
      <c r="E231" s="154"/>
      <c r="F231" s="108"/>
      <c r="G231" s="154"/>
      <c r="H231" s="154"/>
      <c r="I231" s="154"/>
      <c r="J231" s="108"/>
      <c r="K231" s="109"/>
      <c r="L231" s="109"/>
      <c r="M231" s="109"/>
      <c r="N231" s="109"/>
      <c r="O231" s="109"/>
      <c r="P231" s="128"/>
    </row>
    <row r="232" spans="1:16" ht="25.5" x14ac:dyDescent="0.25">
      <c r="A232" s="259"/>
      <c r="B232" s="259"/>
      <c r="C232" s="19" t="s">
        <v>305</v>
      </c>
      <c r="D232" s="99">
        <f t="shared" si="61"/>
        <v>0</v>
      </c>
      <c r="E232" s="154"/>
      <c r="F232" s="108"/>
      <c r="G232" s="154"/>
      <c r="H232" s="154"/>
      <c r="I232" s="154"/>
      <c r="J232" s="108"/>
      <c r="K232" s="109"/>
      <c r="L232" s="109"/>
      <c r="M232" s="109"/>
      <c r="N232" s="109"/>
      <c r="O232" s="109"/>
      <c r="P232" s="128"/>
    </row>
    <row r="233" spans="1:16" ht="25.5" x14ac:dyDescent="0.25">
      <c r="A233" s="262" t="s">
        <v>324</v>
      </c>
      <c r="B233" s="262" t="s">
        <v>206</v>
      </c>
      <c r="C233" s="18" t="s">
        <v>299</v>
      </c>
      <c r="D233" s="99">
        <f t="shared" si="61"/>
        <v>100</v>
      </c>
      <c r="E233" s="154">
        <f>SUM(E234:E239)</f>
        <v>0</v>
      </c>
      <c r="F233" s="108">
        <f t="shared" ref="F233:P233" si="63">SUM(F234:F239)</f>
        <v>0</v>
      </c>
      <c r="G233" s="154">
        <f t="shared" si="63"/>
        <v>0</v>
      </c>
      <c r="H233" s="154">
        <f t="shared" si="63"/>
        <v>0</v>
      </c>
      <c r="I233" s="154">
        <f t="shared" si="63"/>
        <v>0</v>
      </c>
      <c r="J233" s="108">
        <f t="shared" si="63"/>
        <v>0</v>
      </c>
      <c r="K233" s="108">
        <f t="shared" si="63"/>
        <v>20</v>
      </c>
      <c r="L233" s="108">
        <f t="shared" si="63"/>
        <v>20</v>
      </c>
      <c r="M233" s="108">
        <f t="shared" si="63"/>
        <v>0</v>
      </c>
      <c r="N233" s="108">
        <f t="shared" si="63"/>
        <v>20</v>
      </c>
      <c r="O233" s="108">
        <f t="shared" si="63"/>
        <v>20</v>
      </c>
      <c r="P233" s="108">
        <f t="shared" si="63"/>
        <v>20</v>
      </c>
    </row>
    <row r="234" spans="1:16" ht="25.5" x14ac:dyDescent="0.25">
      <c r="A234" s="263"/>
      <c r="B234" s="263"/>
      <c r="C234" s="19" t="s">
        <v>300</v>
      </c>
      <c r="D234" s="99">
        <f t="shared" si="61"/>
        <v>0</v>
      </c>
      <c r="E234" s="154"/>
      <c r="F234" s="108"/>
      <c r="G234" s="154"/>
      <c r="H234" s="154"/>
      <c r="I234" s="154"/>
      <c r="J234" s="108"/>
      <c r="K234" s="109"/>
      <c r="L234" s="109"/>
      <c r="M234" s="109"/>
      <c r="N234" s="109"/>
      <c r="O234" s="109"/>
      <c r="P234" s="128"/>
    </row>
    <row r="235" spans="1:16" ht="25.5" x14ac:dyDescent="0.25">
      <c r="A235" s="263"/>
      <c r="B235" s="263"/>
      <c r="C235" s="19" t="s">
        <v>301</v>
      </c>
      <c r="D235" s="99">
        <f t="shared" si="61"/>
        <v>0</v>
      </c>
      <c r="E235" s="154"/>
      <c r="F235" s="108"/>
      <c r="G235" s="154"/>
      <c r="H235" s="154"/>
      <c r="I235" s="154"/>
      <c r="J235" s="108"/>
      <c r="K235" s="109"/>
      <c r="L235" s="109"/>
      <c r="M235" s="109"/>
      <c r="N235" s="109"/>
      <c r="O235" s="109"/>
      <c r="P235" s="128"/>
    </row>
    <row r="236" spans="1:16" ht="25.5" x14ac:dyDescent="0.25">
      <c r="A236" s="263"/>
      <c r="B236" s="263"/>
      <c r="C236" s="19" t="s">
        <v>302</v>
      </c>
      <c r="D236" s="99">
        <f t="shared" si="61"/>
        <v>100</v>
      </c>
      <c r="E236" s="154">
        <v>0</v>
      </c>
      <c r="F236" s="108">
        <v>0</v>
      </c>
      <c r="G236" s="154">
        <v>0</v>
      </c>
      <c r="H236" s="154">
        <v>0</v>
      </c>
      <c r="I236" s="154">
        <v>0</v>
      </c>
      <c r="J236" s="108">
        <v>0</v>
      </c>
      <c r="K236" s="109">
        <v>20</v>
      </c>
      <c r="L236" s="109">
        <v>20</v>
      </c>
      <c r="M236" s="109">
        <v>0</v>
      </c>
      <c r="N236" s="109">
        <v>20</v>
      </c>
      <c r="O236" s="109">
        <v>20</v>
      </c>
      <c r="P236" s="109">
        <v>20</v>
      </c>
    </row>
    <row r="237" spans="1:16" ht="25.5" x14ac:dyDescent="0.25">
      <c r="A237" s="263"/>
      <c r="B237" s="263"/>
      <c r="C237" s="18" t="s">
        <v>303</v>
      </c>
      <c r="D237" s="99">
        <f t="shared" si="61"/>
        <v>0</v>
      </c>
      <c r="E237" s="154"/>
      <c r="F237" s="108"/>
      <c r="G237" s="154"/>
      <c r="H237" s="154"/>
      <c r="I237" s="154"/>
      <c r="J237" s="108"/>
      <c r="K237" s="109"/>
      <c r="L237" s="109"/>
      <c r="M237" s="109"/>
      <c r="N237" s="109"/>
      <c r="O237" s="109"/>
      <c r="P237" s="128"/>
    </row>
    <row r="238" spans="1:16" ht="25.5" x14ac:dyDescent="0.25">
      <c r="A238" s="263"/>
      <c r="B238" s="263"/>
      <c r="C238" s="19" t="s">
        <v>306</v>
      </c>
      <c r="D238" s="99">
        <f t="shared" si="61"/>
        <v>0</v>
      </c>
      <c r="E238" s="154"/>
      <c r="F238" s="108"/>
      <c r="G238" s="154"/>
      <c r="H238" s="154"/>
      <c r="I238" s="154"/>
      <c r="J238" s="108"/>
      <c r="K238" s="109"/>
      <c r="L238" s="109"/>
      <c r="M238" s="109"/>
      <c r="N238" s="109"/>
      <c r="O238" s="109"/>
      <c r="P238" s="128"/>
    </row>
    <row r="239" spans="1:16" ht="25.5" x14ac:dyDescent="0.25">
      <c r="A239" s="264"/>
      <c r="B239" s="264"/>
      <c r="C239" s="19" t="s">
        <v>305</v>
      </c>
      <c r="D239" s="99">
        <f t="shared" si="61"/>
        <v>0</v>
      </c>
      <c r="E239" s="154"/>
      <c r="F239" s="108"/>
      <c r="G239" s="154"/>
      <c r="H239" s="154"/>
      <c r="I239" s="154"/>
      <c r="J239" s="108"/>
      <c r="K239" s="109"/>
      <c r="L239" s="109"/>
      <c r="M239" s="109"/>
      <c r="N239" s="109"/>
      <c r="O239" s="109"/>
      <c r="P239" s="128"/>
    </row>
    <row r="240" spans="1:16" ht="25.5" x14ac:dyDescent="0.25">
      <c r="A240" s="262" t="s">
        <v>207</v>
      </c>
      <c r="B240" s="262" t="s">
        <v>208</v>
      </c>
      <c r="C240" s="18" t="s">
        <v>299</v>
      </c>
      <c r="D240" s="99">
        <f t="shared" si="61"/>
        <v>0</v>
      </c>
      <c r="E240" s="154">
        <f>SUM(E241:E246)</f>
        <v>0</v>
      </c>
      <c r="F240" s="108">
        <f t="shared" ref="F240:P240" si="64">SUM(F241:F246)</f>
        <v>0</v>
      </c>
      <c r="G240" s="154">
        <f t="shared" si="64"/>
        <v>0</v>
      </c>
      <c r="H240" s="154">
        <f t="shared" si="64"/>
        <v>0</v>
      </c>
      <c r="I240" s="154">
        <f t="shared" si="64"/>
        <v>0</v>
      </c>
      <c r="J240" s="108">
        <f t="shared" si="64"/>
        <v>0</v>
      </c>
      <c r="K240" s="108">
        <f t="shared" si="64"/>
        <v>0</v>
      </c>
      <c r="L240" s="108">
        <f t="shared" si="64"/>
        <v>0</v>
      </c>
      <c r="M240" s="108">
        <f t="shared" si="64"/>
        <v>0</v>
      </c>
      <c r="N240" s="108">
        <f t="shared" si="64"/>
        <v>0</v>
      </c>
      <c r="O240" s="108">
        <f t="shared" si="64"/>
        <v>0</v>
      </c>
      <c r="P240" s="108">
        <f t="shared" si="64"/>
        <v>0</v>
      </c>
    </row>
    <row r="241" spans="1:16" ht="25.5" x14ac:dyDescent="0.25">
      <c r="A241" s="263"/>
      <c r="B241" s="263"/>
      <c r="C241" s="19" t="s">
        <v>300</v>
      </c>
      <c r="D241" s="99">
        <f t="shared" si="61"/>
        <v>0</v>
      </c>
      <c r="E241" s="154"/>
      <c r="F241" s="108"/>
      <c r="G241" s="154"/>
      <c r="H241" s="154"/>
      <c r="I241" s="154"/>
      <c r="J241" s="108"/>
      <c r="K241" s="109"/>
      <c r="L241" s="109"/>
      <c r="M241" s="109"/>
      <c r="N241" s="109"/>
      <c r="O241" s="109"/>
      <c r="P241" s="128"/>
    </row>
    <row r="242" spans="1:16" ht="25.5" x14ac:dyDescent="0.25">
      <c r="A242" s="263"/>
      <c r="B242" s="263"/>
      <c r="C242" s="19" t="s">
        <v>301</v>
      </c>
      <c r="D242" s="99">
        <f t="shared" si="61"/>
        <v>0</v>
      </c>
      <c r="E242" s="154"/>
      <c r="F242" s="108"/>
      <c r="G242" s="154"/>
      <c r="H242" s="154"/>
      <c r="I242" s="154"/>
      <c r="J242" s="108"/>
      <c r="K242" s="109"/>
      <c r="L242" s="109"/>
      <c r="M242" s="109"/>
      <c r="N242" s="109"/>
      <c r="O242" s="109"/>
      <c r="P242" s="128"/>
    </row>
    <row r="243" spans="1:16" ht="25.5" x14ac:dyDescent="0.25">
      <c r="A243" s="263"/>
      <c r="B243" s="263"/>
      <c r="C243" s="19" t="s">
        <v>302</v>
      </c>
      <c r="D243" s="99">
        <f t="shared" si="61"/>
        <v>0</v>
      </c>
      <c r="E243" s="154">
        <v>0</v>
      </c>
      <c r="F243" s="108">
        <v>0</v>
      </c>
      <c r="G243" s="154">
        <v>0</v>
      </c>
      <c r="H243" s="154">
        <v>0</v>
      </c>
      <c r="I243" s="154">
        <v>0</v>
      </c>
      <c r="J243" s="108">
        <v>0</v>
      </c>
      <c r="K243" s="109">
        <v>0</v>
      </c>
      <c r="L243" s="109">
        <v>0</v>
      </c>
      <c r="M243" s="109">
        <v>0</v>
      </c>
      <c r="N243" s="109">
        <v>0</v>
      </c>
      <c r="O243" s="109">
        <v>0</v>
      </c>
      <c r="P243" s="109">
        <v>0</v>
      </c>
    </row>
    <row r="244" spans="1:16" ht="25.5" x14ac:dyDescent="0.25">
      <c r="A244" s="263"/>
      <c r="B244" s="263"/>
      <c r="C244" s="18" t="s">
        <v>303</v>
      </c>
      <c r="D244" s="99">
        <f t="shared" si="61"/>
        <v>0</v>
      </c>
      <c r="E244" s="154"/>
      <c r="F244" s="108"/>
      <c r="G244" s="154"/>
      <c r="H244" s="154"/>
      <c r="I244" s="154"/>
      <c r="J244" s="108"/>
      <c r="K244" s="109"/>
      <c r="L244" s="109"/>
      <c r="M244" s="109"/>
      <c r="N244" s="109"/>
      <c r="O244" s="109"/>
      <c r="P244" s="128"/>
    </row>
    <row r="245" spans="1:16" ht="25.5" x14ac:dyDescent="0.25">
      <c r="A245" s="263"/>
      <c r="B245" s="263"/>
      <c r="C245" s="19" t="s">
        <v>306</v>
      </c>
      <c r="D245" s="99">
        <f t="shared" si="61"/>
        <v>0</v>
      </c>
      <c r="E245" s="154"/>
      <c r="F245" s="108"/>
      <c r="G245" s="154"/>
      <c r="H245" s="154"/>
      <c r="I245" s="154"/>
      <c r="J245" s="108"/>
      <c r="K245" s="109"/>
      <c r="L245" s="109"/>
      <c r="M245" s="109"/>
      <c r="N245" s="109"/>
      <c r="O245" s="109"/>
      <c r="P245" s="128"/>
    </row>
    <row r="246" spans="1:16" ht="25.5" x14ac:dyDescent="0.25">
      <c r="A246" s="264"/>
      <c r="B246" s="264"/>
      <c r="C246" s="19" t="s">
        <v>305</v>
      </c>
      <c r="D246" s="99">
        <f t="shared" si="61"/>
        <v>0</v>
      </c>
      <c r="E246" s="154"/>
      <c r="F246" s="108"/>
      <c r="G246" s="154"/>
      <c r="H246" s="154"/>
      <c r="I246" s="154"/>
      <c r="J246" s="108"/>
      <c r="K246" s="109"/>
      <c r="L246" s="109"/>
      <c r="M246" s="109"/>
      <c r="N246" s="109"/>
      <c r="O246" s="109"/>
      <c r="P246" s="128"/>
    </row>
    <row r="247" spans="1:16" ht="25.5" x14ac:dyDescent="0.25">
      <c r="A247" s="262" t="s">
        <v>209</v>
      </c>
      <c r="B247" s="262" t="s">
        <v>210</v>
      </c>
      <c r="C247" s="18" t="s">
        <v>299</v>
      </c>
      <c r="D247" s="99">
        <f t="shared" si="61"/>
        <v>0</v>
      </c>
      <c r="E247" s="154">
        <f>SUM(E248:E253)</f>
        <v>0</v>
      </c>
      <c r="F247" s="108">
        <f t="shared" ref="F247:P247" si="65">SUM(F248:F253)</f>
        <v>0</v>
      </c>
      <c r="G247" s="154">
        <f t="shared" si="65"/>
        <v>0</v>
      </c>
      <c r="H247" s="154">
        <f t="shared" si="65"/>
        <v>0</v>
      </c>
      <c r="I247" s="154">
        <f t="shared" si="65"/>
        <v>0</v>
      </c>
      <c r="J247" s="108">
        <f t="shared" si="65"/>
        <v>0</v>
      </c>
      <c r="K247" s="108">
        <f t="shared" si="65"/>
        <v>0</v>
      </c>
      <c r="L247" s="108">
        <f t="shared" si="65"/>
        <v>0</v>
      </c>
      <c r="M247" s="108">
        <f t="shared" si="65"/>
        <v>0</v>
      </c>
      <c r="N247" s="108">
        <f t="shared" si="65"/>
        <v>0</v>
      </c>
      <c r="O247" s="108">
        <f t="shared" si="65"/>
        <v>0</v>
      </c>
      <c r="P247" s="108">
        <f t="shared" si="65"/>
        <v>0</v>
      </c>
    </row>
    <row r="248" spans="1:16" ht="25.5" x14ac:dyDescent="0.25">
      <c r="A248" s="263"/>
      <c r="B248" s="263"/>
      <c r="C248" s="19" t="s">
        <v>300</v>
      </c>
      <c r="D248" s="99">
        <f t="shared" si="61"/>
        <v>0</v>
      </c>
      <c r="E248" s="154"/>
      <c r="F248" s="108"/>
      <c r="G248" s="154"/>
      <c r="H248" s="154"/>
      <c r="I248" s="154"/>
      <c r="J248" s="108"/>
      <c r="K248" s="109"/>
      <c r="L248" s="109"/>
      <c r="M248" s="109"/>
      <c r="N248" s="109"/>
      <c r="O248" s="109"/>
      <c r="P248" s="128"/>
    </row>
    <row r="249" spans="1:16" ht="25.5" x14ac:dyDescent="0.25">
      <c r="A249" s="263"/>
      <c r="B249" s="263"/>
      <c r="C249" s="19" t="s">
        <v>301</v>
      </c>
      <c r="D249" s="99">
        <f t="shared" si="61"/>
        <v>0</v>
      </c>
      <c r="E249" s="154"/>
      <c r="F249" s="108"/>
      <c r="G249" s="154"/>
      <c r="H249" s="154"/>
      <c r="I249" s="154"/>
      <c r="J249" s="108"/>
      <c r="K249" s="109"/>
      <c r="L249" s="109"/>
      <c r="M249" s="109"/>
      <c r="N249" s="109"/>
      <c r="O249" s="109"/>
      <c r="P249" s="128"/>
    </row>
    <row r="250" spans="1:16" ht="25.5" x14ac:dyDescent="0.25">
      <c r="A250" s="263"/>
      <c r="B250" s="263"/>
      <c r="C250" s="19" t="s">
        <v>302</v>
      </c>
      <c r="D250" s="99">
        <f t="shared" si="61"/>
        <v>0</v>
      </c>
      <c r="E250" s="154">
        <v>0</v>
      </c>
      <c r="F250" s="108">
        <v>0</v>
      </c>
      <c r="G250" s="154">
        <v>0</v>
      </c>
      <c r="H250" s="154">
        <v>0</v>
      </c>
      <c r="I250" s="154">
        <v>0</v>
      </c>
      <c r="J250" s="108">
        <v>0</v>
      </c>
      <c r="K250" s="109">
        <v>0</v>
      </c>
      <c r="L250" s="109">
        <v>0</v>
      </c>
      <c r="M250" s="109">
        <v>0</v>
      </c>
      <c r="N250" s="109">
        <v>0</v>
      </c>
      <c r="O250" s="109">
        <v>0</v>
      </c>
      <c r="P250" s="109">
        <v>0</v>
      </c>
    </row>
    <row r="251" spans="1:16" ht="25.5" x14ac:dyDescent="0.25">
      <c r="A251" s="263"/>
      <c r="B251" s="263"/>
      <c r="C251" s="18" t="s">
        <v>303</v>
      </c>
      <c r="D251" s="99">
        <f t="shared" si="61"/>
        <v>0</v>
      </c>
      <c r="E251" s="154"/>
      <c r="F251" s="108"/>
      <c r="G251" s="154"/>
      <c r="H251" s="154"/>
      <c r="I251" s="154"/>
      <c r="J251" s="108"/>
      <c r="K251" s="109"/>
      <c r="L251" s="109"/>
      <c r="M251" s="109"/>
      <c r="N251" s="109"/>
      <c r="O251" s="109"/>
      <c r="P251" s="128"/>
    </row>
    <row r="252" spans="1:16" ht="25.5" x14ac:dyDescent="0.25">
      <c r="A252" s="263"/>
      <c r="B252" s="263"/>
      <c r="C252" s="19" t="s">
        <v>306</v>
      </c>
      <c r="D252" s="99">
        <f t="shared" si="61"/>
        <v>0</v>
      </c>
      <c r="E252" s="154"/>
      <c r="F252" s="108"/>
      <c r="G252" s="154"/>
      <c r="H252" s="154"/>
      <c r="I252" s="154"/>
      <c r="J252" s="108"/>
      <c r="K252" s="109"/>
      <c r="L252" s="109"/>
      <c r="M252" s="109"/>
      <c r="N252" s="109"/>
      <c r="O252" s="109"/>
      <c r="P252" s="128"/>
    </row>
    <row r="253" spans="1:16" ht="25.5" x14ac:dyDescent="0.25">
      <c r="A253" s="264"/>
      <c r="B253" s="264"/>
      <c r="C253" s="19" t="s">
        <v>305</v>
      </c>
      <c r="D253" s="99">
        <f t="shared" si="61"/>
        <v>0</v>
      </c>
      <c r="E253" s="154"/>
      <c r="F253" s="108"/>
      <c r="G253" s="154"/>
      <c r="H253" s="154"/>
      <c r="I253" s="154"/>
      <c r="J253" s="108"/>
      <c r="K253" s="109"/>
      <c r="L253" s="109"/>
      <c r="M253" s="109"/>
      <c r="N253" s="109"/>
      <c r="O253" s="109"/>
      <c r="P253" s="128"/>
    </row>
    <row r="254" spans="1:16" ht="25.5" x14ac:dyDescent="0.25">
      <c r="A254" s="262" t="s">
        <v>211</v>
      </c>
      <c r="B254" s="262" t="s">
        <v>212</v>
      </c>
      <c r="C254" s="18" t="s">
        <v>299</v>
      </c>
      <c r="D254" s="99">
        <f t="shared" si="61"/>
        <v>0</v>
      </c>
      <c r="E254" s="154">
        <f>SUM(E255:E260)</f>
        <v>0</v>
      </c>
      <c r="F254" s="108">
        <f t="shared" ref="F254:P254" si="66">SUM(F255:F260)</f>
        <v>0</v>
      </c>
      <c r="G254" s="154">
        <f t="shared" si="66"/>
        <v>0</v>
      </c>
      <c r="H254" s="154">
        <f t="shared" si="66"/>
        <v>0</v>
      </c>
      <c r="I254" s="154">
        <f t="shared" si="66"/>
        <v>0</v>
      </c>
      <c r="J254" s="108">
        <f t="shared" si="66"/>
        <v>0</v>
      </c>
      <c r="K254" s="108">
        <f t="shared" si="66"/>
        <v>0</v>
      </c>
      <c r="L254" s="108">
        <f t="shared" si="66"/>
        <v>0</v>
      </c>
      <c r="M254" s="108">
        <f t="shared" si="66"/>
        <v>0</v>
      </c>
      <c r="N254" s="108">
        <f t="shared" si="66"/>
        <v>0</v>
      </c>
      <c r="O254" s="108">
        <f t="shared" si="66"/>
        <v>0</v>
      </c>
      <c r="P254" s="108">
        <f t="shared" si="66"/>
        <v>0</v>
      </c>
    </row>
    <row r="255" spans="1:16" ht="25.5" x14ac:dyDescent="0.25">
      <c r="A255" s="263"/>
      <c r="B255" s="263"/>
      <c r="C255" s="19" t="s">
        <v>300</v>
      </c>
      <c r="D255" s="99">
        <f t="shared" si="61"/>
        <v>0</v>
      </c>
      <c r="E255" s="154"/>
      <c r="F255" s="108"/>
      <c r="G255" s="154"/>
      <c r="H255" s="154"/>
      <c r="I255" s="154"/>
      <c r="J255" s="108"/>
      <c r="K255" s="109"/>
      <c r="L255" s="109"/>
      <c r="M255" s="109"/>
      <c r="N255" s="109"/>
      <c r="O255" s="109"/>
      <c r="P255" s="128"/>
    </row>
    <row r="256" spans="1:16" ht="25.5" x14ac:dyDescent="0.25">
      <c r="A256" s="263"/>
      <c r="B256" s="263"/>
      <c r="C256" s="19" t="s">
        <v>301</v>
      </c>
      <c r="D256" s="99">
        <f t="shared" si="61"/>
        <v>0</v>
      </c>
      <c r="E256" s="154"/>
      <c r="F256" s="108"/>
      <c r="G256" s="154"/>
      <c r="H256" s="154"/>
      <c r="I256" s="154"/>
      <c r="J256" s="108"/>
      <c r="K256" s="109"/>
      <c r="L256" s="109"/>
      <c r="M256" s="109"/>
      <c r="N256" s="109"/>
      <c r="O256" s="109"/>
      <c r="P256" s="128"/>
    </row>
    <row r="257" spans="1:16" ht="25.5" x14ac:dyDescent="0.25">
      <c r="A257" s="263"/>
      <c r="B257" s="263"/>
      <c r="C257" s="19" t="s">
        <v>302</v>
      </c>
      <c r="D257" s="99">
        <f t="shared" si="61"/>
        <v>0</v>
      </c>
      <c r="E257" s="154">
        <v>0</v>
      </c>
      <c r="F257" s="108">
        <v>0</v>
      </c>
      <c r="G257" s="154">
        <v>0</v>
      </c>
      <c r="H257" s="154">
        <v>0</v>
      </c>
      <c r="I257" s="154">
        <v>0</v>
      </c>
      <c r="J257" s="108">
        <v>0</v>
      </c>
      <c r="K257" s="109">
        <v>0</v>
      </c>
      <c r="L257" s="109">
        <v>0</v>
      </c>
      <c r="M257" s="109">
        <v>0</v>
      </c>
      <c r="N257" s="109">
        <v>0</v>
      </c>
      <c r="O257" s="109">
        <v>0</v>
      </c>
      <c r="P257" s="109">
        <v>0</v>
      </c>
    </row>
    <row r="258" spans="1:16" ht="25.5" x14ac:dyDescent="0.25">
      <c r="A258" s="263"/>
      <c r="B258" s="263"/>
      <c r="C258" s="18" t="s">
        <v>303</v>
      </c>
      <c r="D258" s="99">
        <f t="shared" si="61"/>
        <v>0</v>
      </c>
      <c r="E258" s="154"/>
      <c r="F258" s="108"/>
      <c r="G258" s="154"/>
      <c r="H258" s="154"/>
      <c r="I258" s="154"/>
      <c r="J258" s="108"/>
      <c r="K258" s="109"/>
      <c r="L258" s="109"/>
      <c r="M258" s="109"/>
      <c r="N258" s="109"/>
      <c r="O258" s="109"/>
      <c r="P258" s="128"/>
    </row>
    <row r="259" spans="1:16" ht="25.5" x14ac:dyDescent="0.25">
      <c r="A259" s="263"/>
      <c r="B259" s="263"/>
      <c r="C259" s="19" t="s">
        <v>306</v>
      </c>
      <c r="D259" s="99">
        <f t="shared" si="61"/>
        <v>0</v>
      </c>
      <c r="E259" s="154"/>
      <c r="F259" s="108"/>
      <c r="G259" s="154"/>
      <c r="H259" s="154"/>
      <c r="I259" s="154"/>
      <c r="J259" s="108"/>
      <c r="K259" s="109"/>
      <c r="L259" s="109"/>
      <c r="M259" s="109"/>
      <c r="N259" s="109"/>
      <c r="O259" s="109"/>
      <c r="P259" s="128"/>
    </row>
    <row r="260" spans="1:16" ht="25.5" x14ac:dyDescent="0.25">
      <c r="A260" s="264"/>
      <c r="B260" s="264"/>
      <c r="C260" s="19" t="s">
        <v>305</v>
      </c>
      <c r="D260" s="99">
        <f t="shared" si="61"/>
        <v>0</v>
      </c>
      <c r="E260" s="154"/>
      <c r="F260" s="108"/>
      <c r="G260" s="154"/>
      <c r="H260" s="154"/>
      <c r="I260" s="154"/>
      <c r="J260" s="108"/>
      <c r="K260" s="109"/>
      <c r="L260" s="109"/>
      <c r="M260" s="109"/>
      <c r="N260" s="109"/>
      <c r="O260" s="109"/>
      <c r="P260" s="128"/>
    </row>
    <row r="261" spans="1:16" ht="25.5" x14ac:dyDescent="0.25">
      <c r="A261" s="262" t="s">
        <v>213</v>
      </c>
      <c r="B261" s="262" t="s">
        <v>214</v>
      </c>
      <c r="C261" s="18" t="s">
        <v>299</v>
      </c>
      <c r="D261" s="99">
        <f t="shared" si="61"/>
        <v>0</v>
      </c>
      <c r="E261" s="154">
        <f>SUM(E262:E267)</f>
        <v>0</v>
      </c>
      <c r="F261" s="108">
        <f t="shared" ref="F261:P261" si="67">SUM(F262:F267)</f>
        <v>0</v>
      </c>
      <c r="G261" s="154">
        <f t="shared" si="67"/>
        <v>0</v>
      </c>
      <c r="H261" s="154">
        <f t="shared" si="67"/>
        <v>0</v>
      </c>
      <c r="I261" s="154">
        <f t="shared" si="67"/>
        <v>0</v>
      </c>
      <c r="J261" s="108">
        <f t="shared" si="67"/>
        <v>0</v>
      </c>
      <c r="K261" s="108">
        <f t="shared" si="67"/>
        <v>0</v>
      </c>
      <c r="L261" s="108">
        <f t="shared" si="67"/>
        <v>0</v>
      </c>
      <c r="M261" s="108">
        <f t="shared" si="67"/>
        <v>0</v>
      </c>
      <c r="N261" s="108">
        <f t="shared" si="67"/>
        <v>0</v>
      </c>
      <c r="O261" s="108">
        <f t="shared" si="67"/>
        <v>0</v>
      </c>
      <c r="P261" s="108">
        <f t="shared" si="67"/>
        <v>0</v>
      </c>
    </row>
    <row r="262" spans="1:16" ht="25.5" x14ac:dyDescent="0.25">
      <c r="A262" s="263"/>
      <c r="B262" s="263"/>
      <c r="C262" s="19" t="s">
        <v>300</v>
      </c>
      <c r="D262" s="99">
        <f t="shared" si="61"/>
        <v>0</v>
      </c>
      <c r="E262" s="154"/>
      <c r="F262" s="108"/>
      <c r="G262" s="154"/>
      <c r="H262" s="154"/>
      <c r="I262" s="154"/>
      <c r="J262" s="108"/>
      <c r="K262" s="109"/>
      <c r="L262" s="109"/>
      <c r="M262" s="109"/>
      <c r="N262" s="109"/>
      <c r="O262" s="109"/>
      <c r="P262" s="128"/>
    </row>
    <row r="263" spans="1:16" ht="25.5" x14ac:dyDescent="0.25">
      <c r="A263" s="263"/>
      <c r="B263" s="263"/>
      <c r="C263" s="19" t="s">
        <v>301</v>
      </c>
      <c r="D263" s="99">
        <f t="shared" si="61"/>
        <v>0</v>
      </c>
      <c r="E263" s="154"/>
      <c r="F263" s="108"/>
      <c r="G263" s="154"/>
      <c r="H263" s="154"/>
      <c r="I263" s="154"/>
      <c r="J263" s="108"/>
      <c r="K263" s="109"/>
      <c r="L263" s="109"/>
      <c r="M263" s="109"/>
      <c r="N263" s="109"/>
      <c r="O263" s="109"/>
      <c r="P263" s="128"/>
    </row>
    <row r="264" spans="1:16" ht="25.5" x14ac:dyDescent="0.25">
      <c r="A264" s="263"/>
      <c r="B264" s="263"/>
      <c r="C264" s="19" t="s">
        <v>302</v>
      </c>
      <c r="D264" s="99">
        <f t="shared" si="61"/>
        <v>0</v>
      </c>
      <c r="E264" s="154">
        <v>0</v>
      </c>
      <c r="F264" s="108">
        <v>0</v>
      </c>
      <c r="G264" s="154">
        <v>0</v>
      </c>
      <c r="H264" s="154">
        <v>0</v>
      </c>
      <c r="I264" s="154">
        <v>0</v>
      </c>
      <c r="J264" s="108">
        <v>0</v>
      </c>
      <c r="K264" s="109">
        <v>0</v>
      </c>
      <c r="L264" s="109">
        <v>0</v>
      </c>
      <c r="M264" s="109">
        <v>0</v>
      </c>
      <c r="N264" s="109">
        <v>0</v>
      </c>
      <c r="O264" s="109">
        <v>0</v>
      </c>
      <c r="P264" s="109">
        <v>0</v>
      </c>
    </row>
    <row r="265" spans="1:16" ht="25.5" x14ac:dyDescent="0.25">
      <c r="A265" s="263"/>
      <c r="B265" s="263"/>
      <c r="C265" s="18" t="s">
        <v>303</v>
      </c>
      <c r="D265" s="99">
        <f t="shared" si="61"/>
        <v>0</v>
      </c>
      <c r="E265" s="154"/>
      <c r="F265" s="108"/>
      <c r="G265" s="154"/>
      <c r="H265" s="154"/>
      <c r="I265" s="154"/>
      <c r="J265" s="108"/>
      <c r="K265" s="109"/>
      <c r="L265" s="109"/>
      <c r="M265" s="109"/>
      <c r="N265" s="109"/>
      <c r="O265" s="109"/>
      <c r="P265" s="128"/>
    </row>
    <row r="266" spans="1:16" ht="25.5" x14ac:dyDescent="0.25">
      <c r="A266" s="263"/>
      <c r="B266" s="263"/>
      <c r="C266" s="19" t="s">
        <v>306</v>
      </c>
      <c r="D266" s="99">
        <f t="shared" si="61"/>
        <v>0</v>
      </c>
      <c r="E266" s="154"/>
      <c r="F266" s="108"/>
      <c r="G266" s="154"/>
      <c r="H266" s="154"/>
      <c r="I266" s="154"/>
      <c r="J266" s="108"/>
      <c r="K266" s="109"/>
      <c r="L266" s="109"/>
      <c r="M266" s="109"/>
      <c r="N266" s="109"/>
      <c r="O266" s="109"/>
      <c r="P266" s="128"/>
    </row>
    <row r="267" spans="1:16" ht="25.5" x14ac:dyDescent="0.25">
      <c r="A267" s="264"/>
      <c r="B267" s="264"/>
      <c r="C267" s="19" t="s">
        <v>305</v>
      </c>
      <c r="D267" s="99">
        <f t="shared" si="61"/>
        <v>0</v>
      </c>
      <c r="E267" s="154"/>
      <c r="F267" s="108"/>
      <c r="G267" s="154"/>
      <c r="H267" s="154"/>
      <c r="I267" s="154"/>
      <c r="J267" s="108"/>
      <c r="K267" s="109"/>
      <c r="L267" s="109"/>
      <c r="M267" s="109"/>
      <c r="N267" s="109"/>
      <c r="O267" s="109"/>
      <c r="P267" s="128"/>
    </row>
    <row r="268" spans="1:16" ht="25.5" x14ac:dyDescent="0.25">
      <c r="A268" s="262" t="s">
        <v>215</v>
      </c>
      <c r="B268" s="262" t="s">
        <v>216</v>
      </c>
      <c r="C268" s="18" t="s">
        <v>299</v>
      </c>
      <c r="D268" s="99">
        <f t="shared" si="61"/>
        <v>0</v>
      </c>
      <c r="E268" s="154">
        <f>SUM(E269:E274)</f>
        <v>0</v>
      </c>
      <c r="F268" s="108">
        <f t="shared" ref="F268:P268" si="68">SUM(F269:F274)</f>
        <v>0</v>
      </c>
      <c r="G268" s="154">
        <f t="shared" si="68"/>
        <v>0</v>
      </c>
      <c r="H268" s="154">
        <f t="shared" si="68"/>
        <v>0</v>
      </c>
      <c r="I268" s="154">
        <f t="shared" si="68"/>
        <v>0</v>
      </c>
      <c r="J268" s="108">
        <f t="shared" si="68"/>
        <v>0</v>
      </c>
      <c r="K268" s="108">
        <f t="shared" si="68"/>
        <v>0</v>
      </c>
      <c r="L268" s="108">
        <f t="shared" si="68"/>
        <v>0</v>
      </c>
      <c r="M268" s="108">
        <f t="shared" si="68"/>
        <v>0</v>
      </c>
      <c r="N268" s="108">
        <f t="shared" si="68"/>
        <v>0</v>
      </c>
      <c r="O268" s="108">
        <f t="shared" si="68"/>
        <v>0</v>
      </c>
      <c r="P268" s="108">
        <f t="shared" si="68"/>
        <v>0</v>
      </c>
    </row>
    <row r="269" spans="1:16" ht="25.5" x14ac:dyDescent="0.25">
      <c r="A269" s="263"/>
      <c r="B269" s="263"/>
      <c r="C269" s="19" t="s">
        <v>300</v>
      </c>
      <c r="D269" s="99">
        <f t="shared" si="61"/>
        <v>0</v>
      </c>
      <c r="E269" s="154"/>
      <c r="F269" s="108"/>
      <c r="G269" s="154"/>
      <c r="H269" s="154"/>
      <c r="I269" s="154"/>
      <c r="J269" s="108"/>
      <c r="K269" s="109"/>
      <c r="L269" s="109"/>
      <c r="M269" s="109"/>
      <c r="N269" s="109"/>
      <c r="O269" s="109"/>
      <c r="P269" s="128"/>
    </row>
    <row r="270" spans="1:16" ht="25.5" x14ac:dyDescent="0.25">
      <c r="A270" s="263"/>
      <c r="B270" s="263"/>
      <c r="C270" s="19" t="s">
        <v>301</v>
      </c>
      <c r="D270" s="99">
        <f t="shared" si="61"/>
        <v>0</v>
      </c>
      <c r="E270" s="154"/>
      <c r="F270" s="108"/>
      <c r="G270" s="154"/>
      <c r="H270" s="154"/>
      <c r="I270" s="154"/>
      <c r="J270" s="108"/>
      <c r="K270" s="109"/>
      <c r="L270" s="109"/>
      <c r="M270" s="109"/>
      <c r="N270" s="109"/>
      <c r="O270" s="109"/>
      <c r="P270" s="128"/>
    </row>
    <row r="271" spans="1:16" ht="25.5" x14ac:dyDescent="0.25">
      <c r="A271" s="263"/>
      <c r="B271" s="263"/>
      <c r="C271" s="19" t="s">
        <v>302</v>
      </c>
      <c r="D271" s="99">
        <f t="shared" si="61"/>
        <v>0</v>
      </c>
      <c r="E271" s="154">
        <v>0</v>
      </c>
      <c r="F271" s="108">
        <v>0</v>
      </c>
      <c r="G271" s="154">
        <v>0</v>
      </c>
      <c r="H271" s="154">
        <v>0</v>
      </c>
      <c r="I271" s="154">
        <v>0</v>
      </c>
      <c r="J271" s="108">
        <v>0</v>
      </c>
      <c r="K271" s="109">
        <v>0</v>
      </c>
      <c r="L271" s="109">
        <v>0</v>
      </c>
      <c r="M271" s="109">
        <v>0</v>
      </c>
      <c r="N271" s="109">
        <v>0</v>
      </c>
      <c r="O271" s="109">
        <v>0</v>
      </c>
      <c r="P271" s="128"/>
    </row>
    <row r="272" spans="1:16" ht="25.5" x14ac:dyDescent="0.25">
      <c r="A272" s="263"/>
      <c r="B272" s="263"/>
      <c r="C272" s="18" t="s">
        <v>303</v>
      </c>
      <c r="D272" s="99">
        <f t="shared" si="61"/>
        <v>0</v>
      </c>
      <c r="E272" s="154"/>
      <c r="F272" s="108"/>
      <c r="G272" s="154"/>
      <c r="H272" s="154"/>
      <c r="I272" s="154"/>
      <c r="J272" s="108"/>
      <c r="K272" s="109"/>
      <c r="L272" s="109"/>
      <c r="M272" s="109"/>
      <c r="N272" s="109"/>
      <c r="O272" s="109"/>
      <c r="P272" s="128"/>
    </row>
    <row r="273" spans="1:16" ht="25.5" x14ac:dyDescent="0.25">
      <c r="A273" s="263"/>
      <c r="B273" s="263"/>
      <c r="C273" s="19" t="s">
        <v>306</v>
      </c>
      <c r="D273" s="99">
        <f t="shared" si="61"/>
        <v>0</v>
      </c>
      <c r="E273" s="154"/>
      <c r="F273" s="108"/>
      <c r="G273" s="154"/>
      <c r="H273" s="154"/>
      <c r="I273" s="154"/>
      <c r="J273" s="108"/>
      <c r="K273" s="109"/>
      <c r="L273" s="109"/>
      <c r="M273" s="109"/>
      <c r="N273" s="109"/>
      <c r="O273" s="109"/>
      <c r="P273" s="128"/>
    </row>
    <row r="274" spans="1:16" ht="25.5" x14ac:dyDescent="0.25">
      <c r="A274" s="264"/>
      <c r="B274" s="264"/>
      <c r="C274" s="19" t="s">
        <v>305</v>
      </c>
      <c r="D274" s="99">
        <f t="shared" si="61"/>
        <v>0</v>
      </c>
      <c r="E274" s="154"/>
      <c r="F274" s="108"/>
      <c r="G274" s="154"/>
      <c r="H274" s="154"/>
      <c r="I274" s="154"/>
      <c r="J274" s="108"/>
      <c r="K274" s="109"/>
      <c r="L274" s="109"/>
      <c r="M274" s="109"/>
      <c r="N274" s="109"/>
      <c r="O274" s="109"/>
      <c r="P274" s="128"/>
    </row>
    <row r="275" spans="1:16" ht="25.5" x14ac:dyDescent="0.25">
      <c r="A275" s="262" t="s">
        <v>217</v>
      </c>
      <c r="B275" s="262" t="s">
        <v>218</v>
      </c>
      <c r="C275" s="18" t="s">
        <v>299</v>
      </c>
      <c r="D275" s="99">
        <f t="shared" si="61"/>
        <v>0</v>
      </c>
      <c r="E275" s="154">
        <f>SUM(E276:E281)</f>
        <v>0</v>
      </c>
      <c r="F275" s="108">
        <f t="shared" ref="F275:P275" si="69">SUM(F276:F281)</f>
        <v>0</v>
      </c>
      <c r="G275" s="154">
        <f t="shared" si="69"/>
        <v>0</v>
      </c>
      <c r="H275" s="154">
        <f t="shared" si="69"/>
        <v>0</v>
      </c>
      <c r="I275" s="154">
        <f t="shared" si="69"/>
        <v>0</v>
      </c>
      <c r="J275" s="108">
        <f t="shared" si="69"/>
        <v>0</v>
      </c>
      <c r="K275" s="108">
        <f t="shared" si="69"/>
        <v>0</v>
      </c>
      <c r="L275" s="108">
        <f t="shared" si="69"/>
        <v>0</v>
      </c>
      <c r="M275" s="108">
        <f t="shared" si="69"/>
        <v>0</v>
      </c>
      <c r="N275" s="108">
        <f t="shared" si="69"/>
        <v>0</v>
      </c>
      <c r="O275" s="108">
        <f t="shared" si="69"/>
        <v>0</v>
      </c>
      <c r="P275" s="108">
        <f t="shared" si="69"/>
        <v>0</v>
      </c>
    </row>
    <row r="276" spans="1:16" ht="25.5" x14ac:dyDescent="0.25">
      <c r="A276" s="263"/>
      <c r="B276" s="263"/>
      <c r="C276" s="19" t="s">
        <v>300</v>
      </c>
      <c r="D276" s="99">
        <f t="shared" si="61"/>
        <v>0</v>
      </c>
      <c r="E276" s="154"/>
      <c r="F276" s="108"/>
      <c r="G276" s="154"/>
      <c r="H276" s="154"/>
      <c r="I276" s="154"/>
      <c r="J276" s="108"/>
      <c r="K276" s="109"/>
      <c r="L276" s="109"/>
      <c r="M276" s="109"/>
      <c r="N276" s="109"/>
      <c r="O276" s="109"/>
      <c r="P276" s="128"/>
    </row>
    <row r="277" spans="1:16" ht="25.5" x14ac:dyDescent="0.25">
      <c r="A277" s="263"/>
      <c r="B277" s="263"/>
      <c r="C277" s="19" t="s">
        <v>301</v>
      </c>
      <c r="D277" s="99">
        <f t="shared" si="61"/>
        <v>0</v>
      </c>
      <c r="E277" s="154"/>
      <c r="F277" s="108"/>
      <c r="G277" s="154"/>
      <c r="H277" s="154"/>
      <c r="I277" s="154"/>
      <c r="J277" s="108"/>
      <c r="K277" s="109"/>
      <c r="L277" s="109"/>
      <c r="M277" s="109"/>
      <c r="N277" s="109"/>
      <c r="O277" s="109"/>
      <c r="P277" s="128"/>
    </row>
    <row r="278" spans="1:16" ht="25.5" x14ac:dyDescent="0.25">
      <c r="A278" s="263"/>
      <c r="B278" s="263"/>
      <c r="C278" s="19" t="s">
        <v>302</v>
      </c>
      <c r="D278" s="99">
        <f t="shared" si="61"/>
        <v>0</v>
      </c>
      <c r="E278" s="154">
        <v>0</v>
      </c>
      <c r="F278" s="108">
        <v>0</v>
      </c>
      <c r="G278" s="154">
        <v>0</v>
      </c>
      <c r="H278" s="154">
        <v>0</v>
      </c>
      <c r="I278" s="154">
        <v>0</v>
      </c>
      <c r="J278" s="108">
        <v>0</v>
      </c>
      <c r="K278" s="109">
        <v>0</v>
      </c>
      <c r="L278" s="109">
        <v>0</v>
      </c>
      <c r="M278" s="109">
        <v>0</v>
      </c>
      <c r="N278" s="109">
        <v>0</v>
      </c>
      <c r="O278" s="109">
        <v>0</v>
      </c>
      <c r="P278" s="109">
        <v>0</v>
      </c>
    </row>
    <row r="279" spans="1:16" ht="25.5" x14ac:dyDescent="0.25">
      <c r="A279" s="263"/>
      <c r="B279" s="263"/>
      <c r="C279" s="18" t="s">
        <v>303</v>
      </c>
      <c r="D279" s="99">
        <f t="shared" si="61"/>
        <v>0</v>
      </c>
      <c r="E279" s="154"/>
      <c r="F279" s="108"/>
      <c r="G279" s="154"/>
      <c r="H279" s="154"/>
      <c r="I279" s="154"/>
      <c r="J279" s="108"/>
      <c r="K279" s="109"/>
      <c r="L279" s="109"/>
      <c r="M279" s="109"/>
      <c r="N279" s="109"/>
      <c r="O279" s="109"/>
      <c r="P279" s="128"/>
    </row>
    <row r="280" spans="1:16" ht="25.5" x14ac:dyDescent="0.25">
      <c r="A280" s="263"/>
      <c r="B280" s="263"/>
      <c r="C280" s="19" t="s">
        <v>306</v>
      </c>
      <c r="D280" s="99">
        <f t="shared" si="61"/>
        <v>0</v>
      </c>
      <c r="E280" s="154"/>
      <c r="F280" s="108"/>
      <c r="G280" s="154"/>
      <c r="H280" s="154"/>
      <c r="I280" s="154"/>
      <c r="J280" s="108"/>
      <c r="K280" s="109"/>
      <c r="L280" s="109"/>
      <c r="M280" s="109"/>
      <c r="N280" s="109"/>
      <c r="O280" s="109"/>
      <c r="P280" s="128"/>
    </row>
    <row r="281" spans="1:16" ht="25.5" x14ac:dyDescent="0.25">
      <c r="A281" s="264"/>
      <c r="B281" s="264"/>
      <c r="C281" s="19" t="s">
        <v>305</v>
      </c>
      <c r="D281" s="99">
        <f t="shared" si="61"/>
        <v>0</v>
      </c>
      <c r="E281" s="154"/>
      <c r="F281" s="108"/>
      <c r="G281" s="154"/>
      <c r="H281" s="154"/>
      <c r="I281" s="154"/>
      <c r="J281" s="108"/>
      <c r="K281" s="109"/>
      <c r="L281" s="109"/>
      <c r="M281" s="109"/>
      <c r="N281" s="109"/>
      <c r="O281" s="109"/>
      <c r="P281" s="128"/>
    </row>
    <row r="282" spans="1:16" ht="25.5" x14ac:dyDescent="0.25">
      <c r="A282" s="262" t="s">
        <v>219</v>
      </c>
      <c r="B282" s="262" t="s">
        <v>220</v>
      </c>
      <c r="C282" s="18" t="s">
        <v>299</v>
      </c>
      <c r="D282" s="99">
        <f t="shared" si="61"/>
        <v>0</v>
      </c>
      <c r="E282" s="154">
        <f>SUM(E283:E288)</f>
        <v>0</v>
      </c>
      <c r="F282" s="108">
        <f t="shared" ref="F282:P282" si="70">SUM(F283:F288)</f>
        <v>0</v>
      </c>
      <c r="G282" s="154">
        <f t="shared" si="70"/>
        <v>0</v>
      </c>
      <c r="H282" s="154">
        <f t="shared" si="70"/>
        <v>0</v>
      </c>
      <c r="I282" s="154">
        <f t="shared" si="70"/>
        <v>0</v>
      </c>
      <c r="J282" s="108">
        <f t="shared" si="70"/>
        <v>0</v>
      </c>
      <c r="K282" s="108">
        <f t="shared" si="70"/>
        <v>0</v>
      </c>
      <c r="L282" s="108">
        <f t="shared" si="70"/>
        <v>0</v>
      </c>
      <c r="M282" s="108">
        <f t="shared" si="70"/>
        <v>0</v>
      </c>
      <c r="N282" s="108">
        <f t="shared" si="70"/>
        <v>0</v>
      </c>
      <c r="O282" s="108">
        <f t="shared" si="70"/>
        <v>0</v>
      </c>
      <c r="P282" s="108">
        <f t="shared" si="70"/>
        <v>0</v>
      </c>
    </row>
    <row r="283" spans="1:16" ht="25.5" x14ac:dyDescent="0.25">
      <c r="A283" s="263"/>
      <c r="B283" s="263"/>
      <c r="C283" s="19" t="s">
        <v>300</v>
      </c>
      <c r="D283" s="99">
        <f t="shared" si="61"/>
        <v>0</v>
      </c>
      <c r="E283" s="154"/>
      <c r="F283" s="108"/>
      <c r="G283" s="154"/>
      <c r="H283" s="154"/>
      <c r="I283" s="154"/>
      <c r="J283" s="108"/>
      <c r="K283" s="109"/>
      <c r="L283" s="109"/>
      <c r="M283" s="109"/>
      <c r="N283" s="109"/>
      <c r="O283" s="109"/>
      <c r="P283" s="128"/>
    </row>
    <row r="284" spans="1:16" ht="25.5" x14ac:dyDescent="0.25">
      <c r="A284" s="263"/>
      <c r="B284" s="263"/>
      <c r="C284" s="19" t="s">
        <v>301</v>
      </c>
      <c r="D284" s="99">
        <f t="shared" si="61"/>
        <v>0</v>
      </c>
      <c r="E284" s="154"/>
      <c r="F284" s="108"/>
      <c r="G284" s="154"/>
      <c r="H284" s="154"/>
      <c r="I284" s="154"/>
      <c r="J284" s="108"/>
      <c r="K284" s="109"/>
      <c r="L284" s="109"/>
      <c r="M284" s="109"/>
      <c r="N284" s="109"/>
      <c r="O284" s="109"/>
      <c r="P284" s="128"/>
    </row>
    <row r="285" spans="1:16" ht="25.5" x14ac:dyDescent="0.25">
      <c r="A285" s="263"/>
      <c r="B285" s="263"/>
      <c r="C285" s="19" t="s">
        <v>302</v>
      </c>
      <c r="D285" s="99">
        <f t="shared" si="61"/>
        <v>0</v>
      </c>
      <c r="E285" s="154">
        <v>0</v>
      </c>
      <c r="F285" s="108">
        <v>0</v>
      </c>
      <c r="G285" s="154">
        <v>0</v>
      </c>
      <c r="H285" s="154">
        <v>0</v>
      </c>
      <c r="I285" s="154">
        <v>0</v>
      </c>
      <c r="J285" s="108">
        <v>0</v>
      </c>
      <c r="K285" s="109">
        <v>0</v>
      </c>
      <c r="L285" s="109">
        <v>0</v>
      </c>
      <c r="M285" s="109">
        <v>0</v>
      </c>
      <c r="N285" s="109">
        <v>0</v>
      </c>
      <c r="O285" s="109">
        <v>0</v>
      </c>
      <c r="P285" s="109">
        <v>0</v>
      </c>
    </row>
    <row r="286" spans="1:16" ht="25.5" x14ac:dyDescent="0.25">
      <c r="A286" s="263"/>
      <c r="B286" s="263"/>
      <c r="C286" s="18" t="s">
        <v>303</v>
      </c>
      <c r="D286" s="99">
        <f t="shared" si="61"/>
        <v>0</v>
      </c>
      <c r="E286" s="154"/>
      <c r="F286" s="108"/>
      <c r="G286" s="154"/>
      <c r="H286" s="154"/>
      <c r="I286" s="154"/>
      <c r="J286" s="108"/>
      <c r="K286" s="109"/>
      <c r="L286" s="109"/>
      <c r="M286" s="109"/>
      <c r="N286" s="109"/>
      <c r="O286" s="109"/>
      <c r="P286" s="128"/>
    </row>
    <row r="287" spans="1:16" ht="25.5" x14ac:dyDescent="0.25">
      <c r="A287" s="263"/>
      <c r="B287" s="263"/>
      <c r="C287" s="19" t="s">
        <v>306</v>
      </c>
      <c r="D287" s="99">
        <f t="shared" si="61"/>
        <v>0</v>
      </c>
      <c r="E287" s="154"/>
      <c r="F287" s="108"/>
      <c r="G287" s="154"/>
      <c r="H287" s="154"/>
      <c r="I287" s="154"/>
      <c r="J287" s="108"/>
      <c r="K287" s="109"/>
      <c r="L287" s="109"/>
      <c r="M287" s="109"/>
      <c r="N287" s="109"/>
      <c r="O287" s="109"/>
      <c r="P287" s="128"/>
    </row>
    <row r="288" spans="1:16" ht="25.5" x14ac:dyDescent="0.25">
      <c r="A288" s="264"/>
      <c r="B288" s="264"/>
      <c r="C288" s="19" t="s">
        <v>305</v>
      </c>
      <c r="D288" s="99">
        <f t="shared" si="61"/>
        <v>0</v>
      </c>
      <c r="E288" s="154"/>
      <c r="F288" s="108"/>
      <c r="G288" s="154"/>
      <c r="H288" s="154"/>
      <c r="I288" s="154"/>
      <c r="J288" s="108"/>
      <c r="K288" s="109"/>
      <c r="L288" s="109"/>
      <c r="M288" s="109"/>
      <c r="N288" s="109"/>
      <c r="O288" s="109"/>
      <c r="P288" s="128"/>
    </row>
    <row r="289" spans="1:16" ht="25.5" x14ac:dyDescent="0.25">
      <c r="A289" s="262" t="s">
        <v>221</v>
      </c>
      <c r="B289" s="262" t="s">
        <v>222</v>
      </c>
      <c r="C289" s="18" t="s">
        <v>299</v>
      </c>
      <c r="D289" s="99">
        <f t="shared" si="61"/>
        <v>0</v>
      </c>
      <c r="E289" s="154">
        <f>SUM(E290:E295)</f>
        <v>0</v>
      </c>
      <c r="F289" s="108">
        <f t="shared" ref="F289:P289" si="71">SUM(F290:F295)</f>
        <v>0</v>
      </c>
      <c r="G289" s="154">
        <f t="shared" si="71"/>
        <v>0</v>
      </c>
      <c r="H289" s="154">
        <f t="shared" si="71"/>
        <v>0</v>
      </c>
      <c r="I289" s="154">
        <f t="shared" si="71"/>
        <v>0</v>
      </c>
      <c r="J289" s="108">
        <f t="shared" si="71"/>
        <v>0</v>
      </c>
      <c r="K289" s="108">
        <f t="shared" si="71"/>
        <v>0</v>
      </c>
      <c r="L289" s="108">
        <f t="shared" si="71"/>
        <v>0</v>
      </c>
      <c r="M289" s="108">
        <f t="shared" si="71"/>
        <v>0</v>
      </c>
      <c r="N289" s="108">
        <f t="shared" si="71"/>
        <v>0</v>
      </c>
      <c r="O289" s="108">
        <f t="shared" si="71"/>
        <v>0</v>
      </c>
      <c r="P289" s="108">
        <f t="shared" si="71"/>
        <v>0</v>
      </c>
    </row>
    <row r="290" spans="1:16" ht="25.5" x14ac:dyDescent="0.25">
      <c r="A290" s="263"/>
      <c r="B290" s="263"/>
      <c r="C290" s="19" t="s">
        <v>300</v>
      </c>
      <c r="D290" s="99">
        <f t="shared" ref="D290:D353" si="72">SUM(E290:P290)</f>
        <v>0</v>
      </c>
      <c r="E290" s="154"/>
      <c r="F290" s="108"/>
      <c r="G290" s="154"/>
      <c r="H290" s="154"/>
      <c r="I290" s="154"/>
      <c r="J290" s="108"/>
      <c r="K290" s="109"/>
      <c r="L290" s="109"/>
      <c r="M290" s="109"/>
      <c r="N290" s="109"/>
      <c r="O290" s="109"/>
      <c r="P290" s="128"/>
    </row>
    <row r="291" spans="1:16" ht="25.5" x14ac:dyDescent="0.25">
      <c r="A291" s="263"/>
      <c r="B291" s="263"/>
      <c r="C291" s="19" t="s">
        <v>301</v>
      </c>
      <c r="D291" s="99">
        <f t="shared" si="72"/>
        <v>0</v>
      </c>
      <c r="E291" s="154"/>
      <c r="F291" s="108"/>
      <c r="G291" s="154"/>
      <c r="H291" s="154"/>
      <c r="I291" s="154"/>
      <c r="J291" s="108"/>
      <c r="K291" s="109"/>
      <c r="L291" s="109"/>
      <c r="M291" s="109"/>
      <c r="N291" s="109"/>
      <c r="O291" s="109"/>
      <c r="P291" s="128"/>
    </row>
    <row r="292" spans="1:16" ht="25.5" x14ac:dyDescent="0.25">
      <c r="A292" s="263"/>
      <c r="B292" s="263"/>
      <c r="C292" s="19" t="s">
        <v>302</v>
      </c>
      <c r="D292" s="99">
        <f t="shared" si="72"/>
        <v>0</v>
      </c>
      <c r="E292" s="154">
        <v>0</v>
      </c>
      <c r="F292" s="108">
        <v>0</v>
      </c>
      <c r="G292" s="154">
        <v>0</v>
      </c>
      <c r="H292" s="154">
        <v>0</v>
      </c>
      <c r="I292" s="154">
        <v>0</v>
      </c>
      <c r="J292" s="108">
        <v>0</v>
      </c>
      <c r="K292" s="109">
        <v>0</v>
      </c>
      <c r="L292" s="109">
        <v>0</v>
      </c>
      <c r="M292" s="109">
        <v>0</v>
      </c>
      <c r="N292" s="109">
        <v>0</v>
      </c>
      <c r="O292" s="109">
        <v>0</v>
      </c>
      <c r="P292" s="109">
        <v>0</v>
      </c>
    </row>
    <row r="293" spans="1:16" ht="25.5" x14ac:dyDescent="0.25">
      <c r="A293" s="263"/>
      <c r="B293" s="263"/>
      <c r="C293" s="18" t="s">
        <v>303</v>
      </c>
      <c r="D293" s="99">
        <f t="shared" si="72"/>
        <v>0</v>
      </c>
      <c r="E293" s="154"/>
      <c r="F293" s="108"/>
      <c r="G293" s="154"/>
      <c r="H293" s="154"/>
      <c r="I293" s="154"/>
      <c r="J293" s="108"/>
      <c r="K293" s="109"/>
      <c r="L293" s="109"/>
      <c r="M293" s="109"/>
      <c r="N293" s="109"/>
      <c r="O293" s="109"/>
      <c r="P293" s="128"/>
    </row>
    <row r="294" spans="1:16" ht="25.5" x14ac:dyDescent="0.25">
      <c r="A294" s="263"/>
      <c r="B294" s="263"/>
      <c r="C294" s="19" t="s">
        <v>306</v>
      </c>
      <c r="D294" s="99">
        <f t="shared" si="72"/>
        <v>0</v>
      </c>
      <c r="E294" s="154"/>
      <c r="F294" s="108"/>
      <c r="G294" s="154"/>
      <c r="H294" s="154"/>
      <c r="I294" s="154"/>
      <c r="J294" s="108"/>
      <c r="K294" s="109"/>
      <c r="L294" s="109"/>
      <c r="M294" s="109"/>
      <c r="N294" s="109"/>
      <c r="O294" s="109"/>
      <c r="P294" s="128"/>
    </row>
    <row r="295" spans="1:16" ht="25.5" x14ac:dyDescent="0.25">
      <c r="A295" s="264"/>
      <c r="B295" s="264"/>
      <c r="C295" s="19" t="s">
        <v>305</v>
      </c>
      <c r="D295" s="99">
        <f t="shared" si="72"/>
        <v>0</v>
      </c>
      <c r="E295" s="154"/>
      <c r="F295" s="108"/>
      <c r="G295" s="154"/>
      <c r="H295" s="154"/>
      <c r="I295" s="154"/>
      <c r="J295" s="108"/>
      <c r="K295" s="109"/>
      <c r="L295" s="109"/>
      <c r="M295" s="109"/>
      <c r="N295" s="109"/>
      <c r="O295" s="109"/>
      <c r="P295" s="128"/>
    </row>
    <row r="296" spans="1:16" ht="25.5" x14ac:dyDescent="0.25">
      <c r="A296" s="262" t="s">
        <v>223</v>
      </c>
      <c r="B296" s="262" t="s">
        <v>224</v>
      </c>
      <c r="C296" s="18" t="s">
        <v>299</v>
      </c>
      <c r="D296" s="99">
        <f t="shared" si="72"/>
        <v>0</v>
      </c>
      <c r="E296" s="154">
        <f>SUM(E297:E302)</f>
        <v>0</v>
      </c>
      <c r="F296" s="108">
        <f t="shared" ref="F296:P296" si="73">SUM(F297:F302)</f>
        <v>0</v>
      </c>
      <c r="G296" s="154">
        <f t="shared" si="73"/>
        <v>0</v>
      </c>
      <c r="H296" s="154">
        <f t="shared" si="73"/>
        <v>0</v>
      </c>
      <c r="I296" s="154">
        <f t="shared" si="73"/>
        <v>0</v>
      </c>
      <c r="J296" s="108">
        <f t="shared" si="73"/>
        <v>0</v>
      </c>
      <c r="K296" s="108">
        <f t="shared" si="73"/>
        <v>0</v>
      </c>
      <c r="L296" s="108">
        <f t="shared" si="73"/>
        <v>0</v>
      </c>
      <c r="M296" s="108">
        <f t="shared" si="73"/>
        <v>0</v>
      </c>
      <c r="N296" s="108">
        <f t="shared" si="73"/>
        <v>0</v>
      </c>
      <c r="O296" s="108">
        <f t="shared" si="73"/>
        <v>0</v>
      </c>
      <c r="P296" s="108">
        <f t="shared" si="73"/>
        <v>0</v>
      </c>
    </row>
    <row r="297" spans="1:16" ht="25.5" x14ac:dyDescent="0.25">
      <c r="A297" s="263"/>
      <c r="B297" s="263"/>
      <c r="C297" s="19" t="s">
        <v>300</v>
      </c>
      <c r="D297" s="99">
        <f t="shared" si="72"/>
        <v>0</v>
      </c>
      <c r="E297" s="154"/>
      <c r="F297" s="108"/>
      <c r="G297" s="154"/>
      <c r="H297" s="154"/>
      <c r="I297" s="154"/>
      <c r="J297" s="108"/>
      <c r="K297" s="109"/>
      <c r="L297" s="109"/>
      <c r="M297" s="109"/>
      <c r="N297" s="109"/>
      <c r="O297" s="109"/>
      <c r="P297" s="128"/>
    </row>
    <row r="298" spans="1:16" ht="25.5" x14ac:dyDescent="0.25">
      <c r="A298" s="263"/>
      <c r="B298" s="263"/>
      <c r="C298" s="19" t="s">
        <v>301</v>
      </c>
      <c r="D298" s="99">
        <f t="shared" si="72"/>
        <v>0</v>
      </c>
      <c r="E298" s="154"/>
      <c r="F298" s="108"/>
      <c r="G298" s="154"/>
      <c r="H298" s="154"/>
      <c r="I298" s="154"/>
      <c r="J298" s="108"/>
      <c r="K298" s="109"/>
      <c r="L298" s="109"/>
      <c r="M298" s="109"/>
      <c r="N298" s="109"/>
      <c r="O298" s="109"/>
      <c r="P298" s="128"/>
    </row>
    <row r="299" spans="1:16" ht="25.5" x14ac:dyDescent="0.25">
      <c r="A299" s="263"/>
      <c r="B299" s="263"/>
      <c r="C299" s="19" t="s">
        <v>302</v>
      </c>
      <c r="D299" s="99">
        <f t="shared" si="72"/>
        <v>0</v>
      </c>
      <c r="E299" s="154">
        <v>0</v>
      </c>
      <c r="F299" s="108">
        <v>0</v>
      </c>
      <c r="G299" s="154">
        <v>0</v>
      </c>
      <c r="H299" s="154">
        <v>0</v>
      </c>
      <c r="I299" s="154">
        <v>0</v>
      </c>
      <c r="J299" s="108">
        <v>0</v>
      </c>
      <c r="K299" s="109">
        <v>0</v>
      </c>
      <c r="L299" s="109">
        <v>0</v>
      </c>
      <c r="M299" s="109">
        <v>0</v>
      </c>
      <c r="N299" s="109">
        <v>0</v>
      </c>
      <c r="O299" s="109">
        <v>0</v>
      </c>
      <c r="P299" s="109">
        <v>0</v>
      </c>
    </row>
    <row r="300" spans="1:16" ht="25.5" x14ac:dyDescent="0.25">
      <c r="A300" s="263"/>
      <c r="B300" s="263"/>
      <c r="C300" s="18" t="s">
        <v>303</v>
      </c>
      <c r="D300" s="99">
        <f t="shared" si="72"/>
        <v>0</v>
      </c>
      <c r="E300" s="154"/>
      <c r="F300" s="108"/>
      <c r="G300" s="154"/>
      <c r="H300" s="154"/>
      <c r="I300" s="154"/>
      <c r="J300" s="108"/>
      <c r="K300" s="109"/>
      <c r="L300" s="109"/>
      <c r="M300" s="109"/>
      <c r="N300" s="109"/>
      <c r="O300" s="109"/>
      <c r="P300" s="128"/>
    </row>
    <row r="301" spans="1:16" ht="25.5" x14ac:dyDescent="0.25">
      <c r="A301" s="263"/>
      <c r="B301" s="263"/>
      <c r="C301" s="19" t="s">
        <v>306</v>
      </c>
      <c r="D301" s="99">
        <f t="shared" si="72"/>
        <v>0</v>
      </c>
      <c r="E301" s="154"/>
      <c r="F301" s="108"/>
      <c r="G301" s="154"/>
      <c r="H301" s="154"/>
      <c r="I301" s="154"/>
      <c r="J301" s="108"/>
      <c r="K301" s="109"/>
      <c r="L301" s="109"/>
      <c r="M301" s="109"/>
      <c r="N301" s="109"/>
      <c r="O301" s="109"/>
      <c r="P301" s="128"/>
    </row>
    <row r="302" spans="1:16" ht="25.5" x14ac:dyDescent="0.25">
      <c r="A302" s="264"/>
      <c r="B302" s="264"/>
      <c r="C302" s="19" t="s">
        <v>305</v>
      </c>
      <c r="D302" s="99">
        <f t="shared" si="72"/>
        <v>0</v>
      </c>
      <c r="E302" s="154"/>
      <c r="F302" s="108"/>
      <c r="G302" s="154"/>
      <c r="H302" s="154"/>
      <c r="I302" s="154"/>
      <c r="J302" s="108"/>
      <c r="K302" s="109"/>
      <c r="L302" s="109"/>
      <c r="M302" s="109"/>
      <c r="N302" s="109"/>
      <c r="O302" s="109"/>
      <c r="P302" s="128"/>
    </row>
    <row r="303" spans="1:16" ht="25.5" x14ac:dyDescent="0.25">
      <c r="A303" s="262" t="s">
        <v>225</v>
      </c>
      <c r="B303" s="262" t="s">
        <v>226</v>
      </c>
      <c r="C303" s="18" t="s">
        <v>299</v>
      </c>
      <c r="D303" s="99">
        <f t="shared" si="72"/>
        <v>0</v>
      </c>
      <c r="E303" s="154">
        <f>SUM(E304:E309)</f>
        <v>0</v>
      </c>
      <c r="F303" s="108">
        <f t="shared" ref="F303:P303" si="74">SUM(F304:F309)</f>
        <v>0</v>
      </c>
      <c r="G303" s="154">
        <f t="shared" si="74"/>
        <v>0</v>
      </c>
      <c r="H303" s="154">
        <f t="shared" si="74"/>
        <v>0</v>
      </c>
      <c r="I303" s="154">
        <f t="shared" si="74"/>
        <v>0</v>
      </c>
      <c r="J303" s="108">
        <f t="shared" si="74"/>
        <v>0</v>
      </c>
      <c r="K303" s="108">
        <f t="shared" si="74"/>
        <v>0</v>
      </c>
      <c r="L303" s="108">
        <f t="shared" si="74"/>
        <v>0</v>
      </c>
      <c r="M303" s="108">
        <f t="shared" si="74"/>
        <v>0</v>
      </c>
      <c r="N303" s="108">
        <f t="shared" si="74"/>
        <v>0</v>
      </c>
      <c r="O303" s="108">
        <f t="shared" si="74"/>
        <v>0</v>
      </c>
      <c r="P303" s="108">
        <f t="shared" si="74"/>
        <v>0</v>
      </c>
    </row>
    <row r="304" spans="1:16" ht="25.5" x14ac:dyDescent="0.25">
      <c r="A304" s="263"/>
      <c r="B304" s="263"/>
      <c r="C304" s="19" t="s">
        <v>300</v>
      </c>
      <c r="D304" s="99">
        <f t="shared" si="72"/>
        <v>0</v>
      </c>
      <c r="E304" s="154"/>
      <c r="F304" s="108"/>
      <c r="G304" s="154"/>
      <c r="H304" s="154"/>
      <c r="I304" s="154"/>
      <c r="J304" s="108"/>
      <c r="K304" s="109"/>
      <c r="L304" s="109"/>
      <c r="M304" s="109"/>
      <c r="N304" s="109"/>
      <c r="O304" s="109"/>
      <c r="P304" s="128"/>
    </row>
    <row r="305" spans="1:16" ht="25.5" x14ac:dyDescent="0.25">
      <c r="A305" s="263"/>
      <c r="B305" s="263"/>
      <c r="C305" s="19" t="s">
        <v>301</v>
      </c>
      <c r="D305" s="99">
        <f t="shared" si="72"/>
        <v>0</v>
      </c>
      <c r="E305" s="154"/>
      <c r="F305" s="108"/>
      <c r="G305" s="154"/>
      <c r="H305" s="154"/>
      <c r="I305" s="154"/>
      <c r="J305" s="108"/>
      <c r="K305" s="109"/>
      <c r="L305" s="109"/>
      <c r="M305" s="109"/>
      <c r="N305" s="109"/>
      <c r="O305" s="109"/>
      <c r="P305" s="128"/>
    </row>
    <row r="306" spans="1:16" ht="25.5" x14ac:dyDescent="0.25">
      <c r="A306" s="263"/>
      <c r="B306" s="263"/>
      <c r="C306" s="19" t="s">
        <v>302</v>
      </c>
      <c r="D306" s="99">
        <f t="shared" si="72"/>
        <v>0</v>
      </c>
      <c r="E306" s="154">
        <v>0</v>
      </c>
      <c r="F306" s="108">
        <v>0</v>
      </c>
      <c r="G306" s="154">
        <v>0</v>
      </c>
      <c r="H306" s="154">
        <v>0</v>
      </c>
      <c r="I306" s="154">
        <v>0</v>
      </c>
      <c r="J306" s="108">
        <v>0</v>
      </c>
      <c r="K306" s="109">
        <v>0</v>
      </c>
      <c r="L306" s="109">
        <v>0</v>
      </c>
      <c r="M306" s="109">
        <v>0</v>
      </c>
      <c r="N306" s="109">
        <v>0</v>
      </c>
      <c r="O306" s="109">
        <v>0</v>
      </c>
      <c r="P306" s="109">
        <v>0</v>
      </c>
    </row>
    <row r="307" spans="1:16" ht="25.5" x14ac:dyDescent="0.25">
      <c r="A307" s="263"/>
      <c r="B307" s="263"/>
      <c r="C307" s="18" t="s">
        <v>303</v>
      </c>
      <c r="D307" s="99">
        <f t="shared" si="72"/>
        <v>0</v>
      </c>
      <c r="E307" s="154"/>
      <c r="F307" s="108"/>
      <c r="G307" s="154"/>
      <c r="H307" s="154"/>
      <c r="I307" s="154"/>
      <c r="J307" s="108"/>
      <c r="K307" s="109"/>
      <c r="L307" s="109"/>
      <c r="M307" s="109"/>
      <c r="N307" s="109"/>
      <c r="O307" s="109"/>
      <c r="P307" s="128"/>
    </row>
    <row r="308" spans="1:16" ht="25.5" x14ac:dyDescent="0.25">
      <c r="A308" s="263"/>
      <c r="B308" s="263"/>
      <c r="C308" s="19" t="s">
        <v>306</v>
      </c>
      <c r="D308" s="99">
        <f t="shared" si="72"/>
        <v>0</v>
      </c>
      <c r="E308" s="154"/>
      <c r="F308" s="108"/>
      <c r="G308" s="154"/>
      <c r="H308" s="154"/>
      <c r="I308" s="154"/>
      <c r="J308" s="108"/>
      <c r="K308" s="109"/>
      <c r="L308" s="109"/>
      <c r="M308" s="109"/>
      <c r="N308" s="109"/>
      <c r="O308" s="109"/>
      <c r="P308" s="128"/>
    </row>
    <row r="309" spans="1:16" ht="25.5" x14ac:dyDescent="0.25">
      <c r="A309" s="264"/>
      <c r="B309" s="264"/>
      <c r="C309" s="19" t="s">
        <v>305</v>
      </c>
      <c r="D309" s="99">
        <f t="shared" si="72"/>
        <v>0</v>
      </c>
      <c r="E309" s="154"/>
      <c r="F309" s="108"/>
      <c r="G309" s="154"/>
      <c r="H309" s="154"/>
      <c r="I309" s="154"/>
      <c r="J309" s="108"/>
      <c r="K309" s="109"/>
      <c r="L309" s="109"/>
      <c r="M309" s="109"/>
      <c r="N309" s="109"/>
      <c r="O309" s="109"/>
      <c r="P309" s="128"/>
    </row>
    <row r="310" spans="1:16" ht="25.5" x14ac:dyDescent="0.25">
      <c r="A310" s="262" t="s">
        <v>227</v>
      </c>
      <c r="B310" s="262" t="s">
        <v>228</v>
      </c>
      <c r="C310" s="18" t="s">
        <v>299</v>
      </c>
      <c r="D310" s="99">
        <f t="shared" si="72"/>
        <v>0</v>
      </c>
      <c r="E310" s="154">
        <f>SUM(E311:E316)</f>
        <v>0</v>
      </c>
      <c r="F310" s="108">
        <f t="shared" ref="F310:O310" si="75">SUM(F311:F316)</f>
        <v>0</v>
      </c>
      <c r="G310" s="154">
        <f t="shared" si="75"/>
        <v>0</v>
      </c>
      <c r="H310" s="154">
        <f t="shared" si="75"/>
        <v>0</v>
      </c>
      <c r="I310" s="154">
        <f t="shared" si="75"/>
        <v>0</v>
      </c>
      <c r="J310" s="108">
        <f t="shared" si="75"/>
        <v>0</v>
      </c>
      <c r="K310" s="108">
        <f t="shared" si="75"/>
        <v>0</v>
      </c>
      <c r="L310" s="108">
        <f t="shared" si="75"/>
        <v>0</v>
      </c>
      <c r="M310" s="108">
        <f t="shared" si="75"/>
        <v>0</v>
      </c>
      <c r="N310" s="108">
        <f t="shared" si="75"/>
        <v>0</v>
      </c>
      <c r="O310" s="108">
        <f t="shared" si="75"/>
        <v>0</v>
      </c>
      <c r="P310" s="128"/>
    </row>
    <row r="311" spans="1:16" ht="25.5" x14ac:dyDescent="0.25">
      <c r="A311" s="263"/>
      <c r="B311" s="263"/>
      <c r="C311" s="19" t="s">
        <v>300</v>
      </c>
      <c r="D311" s="99">
        <f t="shared" si="72"/>
        <v>0</v>
      </c>
      <c r="E311" s="154"/>
      <c r="F311" s="108"/>
      <c r="G311" s="154"/>
      <c r="H311" s="154"/>
      <c r="I311" s="154"/>
      <c r="J311" s="108"/>
      <c r="K311" s="109"/>
      <c r="L311" s="109"/>
      <c r="M311" s="109"/>
      <c r="N311" s="109"/>
      <c r="O311" s="109"/>
      <c r="P311" s="128"/>
    </row>
    <row r="312" spans="1:16" ht="25.5" x14ac:dyDescent="0.25">
      <c r="A312" s="263"/>
      <c r="B312" s="263"/>
      <c r="C312" s="19" t="s">
        <v>301</v>
      </c>
      <c r="D312" s="99">
        <f t="shared" si="72"/>
        <v>0</v>
      </c>
      <c r="E312" s="154"/>
      <c r="F312" s="108"/>
      <c r="G312" s="154"/>
      <c r="H312" s="154"/>
      <c r="I312" s="154"/>
      <c r="J312" s="108"/>
      <c r="K312" s="109"/>
      <c r="L312" s="109"/>
      <c r="M312" s="109"/>
      <c r="N312" s="109"/>
      <c r="O312" s="109"/>
      <c r="P312" s="128"/>
    </row>
    <row r="313" spans="1:16" ht="25.5" x14ac:dyDescent="0.25">
      <c r="A313" s="263"/>
      <c r="B313" s="263"/>
      <c r="C313" s="19" t="s">
        <v>302</v>
      </c>
      <c r="D313" s="99">
        <f t="shared" si="72"/>
        <v>0</v>
      </c>
      <c r="E313" s="154">
        <v>0</v>
      </c>
      <c r="F313" s="108">
        <v>0</v>
      </c>
      <c r="G313" s="154">
        <v>0</v>
      </c>
      <c r="H313" s="154">
        <v>0</v>
      </c>
      <c r="I313" s="154">
        <v>0</v>
      </c>
      <c r="J313" s="108">
        <v>0</v>
      </c>
      <c r="K313" s="109">
        <v>0</v>
      </c>
      <c r="L313" s="109">
        <v>0</v>
      </c>
      <c r="M313" s="109">
        <v>0</v>
      </c>
      <c r="N313" s="109">
        <v>0</v>
      </c>
      <c r="O313" s="109">
        <v>0</v>
      </c>
      <c r="P313" s="128"/>
    </row>
    <row r="314" spans="1:16" ht="25.5" x14ac:dyDescent="0.25">
      <c r="A314" s="263"/>
      <c r="B314" s="263"/>
      <c r="C314" s="18" t="s">
        <v>303</v>
      </c>
      <c r="D314" s="99">
        <f t="shared" si="72"/>
        <v>0</v>
      </c>
      <c r="E314" s="154"/>
      <c r="F314" s="108"/>
      <c r="G314" s="154"/>
      <c r="H314" s="154"/>
      <c r="I314" s="154"/>
      <c r="J314" s="108"/>
      <c r="K314" s="109"/>
      <c r="L314" s="109"/>
      <c r="M314" s="109"/>
      <c r="N314" s="109"/>
      <c r="O314" s="109"/>
      <c r="P314" s="128"/>
    </row>
    <row r="315" spans="1:16" ht="25.5" x14ac:dyDescent="0.25">
      <c r="A315" s="263"/>
      <c r="B315" s="263"/>
      <c r="C315" s="19" t="s">
        <v>306</v>
      </c>
      <c r="D315" s="99">
        <f t="shared" si="72"/>
        <v>0</v>
      </c>
      <c r="E315" s="154"/>
      <c r="F315" s="108"/>
      <c r="G315" s="154"/>
      <c r="H315" s="154"/>
      <c r="I315" s="154"/>
      <c r="J315" s="108"/>
      <c r="K315" s="109"/>
      <c r="L315" s="109"/>
      <c r="M315" s="109"/>
      <c r="N315" s="109"/>
      <c r="O315" s="109"/>
      <c r="P315" s="128"/>
    </row>
    <row r="316" spans="1:16" ht="25.5" x14ac:dyDescent="0.25">
      <c r="A316" s="264"/>
      <c r="B316" s="264"/>
      <c r="C316" s="19" t="s">
        <v>305</v>
      </c>
      <c r="D316" s="99">
        <f t="shared" si="72"/>
        <v>0</v>
      </c>
      <c r="E316" s="154"/>
      <c r="F316" s="108"/>
      <c r="G316" s="154"/>
      <c r="H316" s="154"/>
      <c r="I316" s="154"/>
      <c r="J316" s="108"/>
      <c r="K316" s="109"/>
      <c r="L316" s="109"/>
      <c r="M316" s="109"/>
      <c r="N316" s="109"/>
      <c r="O316" s="109"/>
      <c r="P316" s="128"/>
    </row>
    <row r="317" spans="1:16" ht="25.5" x14ac:dyDescent="0.25">
      <c r="A317" s="262" t="s">
        <v>229</v>
      </c>
      <c r="B317" s="262" t="s">
        <v>230</v>
      </c>
      <c r="C317" s="18" t="s">
        <v>299</v>
      </c>
      <c r="D317" s="99">
        <f t="shared" si="72"/>
        <v>0</v>
      </c>
      <c r="E317" s="154">
        <f>SUM(E318:E323)</f>
        <v>0</v>
      </c>
      <c r="F317" s="108">
        <f t="shared" ref="F317:O317" si="76">SUM(F318:F323)</f>
        <v>0</v>
      </c>
      <c r="G317" s="154">
        <f t="shared" si="76"/>
        <v>0</v>
      </c>
      <c r="H317" s="154">
        <f t="shared" si="76"/>
        <v>0</v>
      </c>
      <c r="I317" s="154">
        <f t="shared" si="76"/>
        <v>0</v>
      </c>
      <c r="J317" s="108">
        <f t="shared" si="76"/>
        <v>0</v>
      </c>
      <c r="K317" s="108">
        <f t="shared" si="76"/>
        <v>0</v>
      </c>
      <c r="L317" s="108">
        <f t="shared" si="76"/>
        <v>0</v>
      </c>
      <c r="M317" s="108">
        <f t="shared" si="76"/>
        <v>0</v>
      </c>
      <c r="N317" s="108">
        <f t="shared" si="76"/>
        <v>0</v>
      </c>
      <c r="O317" s="108">
        <f t="shared" si="76"/>
        <v>0</v>
      </c>
      <c r="P317" s="128"/>
    </row>
    <row r="318" spans="1:16" ht="25.5" x14ac:dyDescent="0.25">
      <c r="A318" s="263"/>
      <c r="B318" s="263"/>
      <c r="C318" s="19" t="s">
        <v>300</v>
      </c>
      <c r="D318" s="99">
        <f t="shared" si="72"/>
        <v>0</v>
      </c>
      <c r="E318" s="154"/>
      <c r="F318" s="108"/>
      <c r="G318" s="154"/>
      <c r="H318" s="154"/>
      <c r="I318" s="154"/>
      <c r="J318" s="108"/>
      <c r="K318" s="109"/>
      <c r="L318" s="109"/>
      <c r="M318" s="109"/>
      <c r="N318" s="109"/>
      <c r="O318" s="109"/>
      <c r="P318" s="128"/>
    </row>
    <row r="319" spans="1:16" ht="25.5" x14ac:dyDescent="0.25">
      <c r="A319" s="263"/>
      <c r="B319" s="263"/>
      <c r="C319" s="19" t="s">
        <v>301</v>
      </c>
      <c r="D319" s="99">
        <f t="shared" si="72"/>
        <v>0</v>
      </c>
      <c r="E319" s="154"/>
      <c r="F319" s="108"/>
      <c r="G319" s="154"/>
      <c r="H319" s="154"/>
      <c r="I319" s="154"/>
      <c r="J319" s="108"/>
      <c r="K319" s="109"/>
      <c r="L319" s="109"/>
      <c r="M319" s="109"/>
      <c r="N319" s="109"/>
      <c r="O319" s="109"/>
      <c r="P319" s="128"/>
    </row>
    <row r="320" spans="1:16" ht="25.5" x14ac:dyDescent="0.25">
      <c r="A320" s="263"/>
      <c r="B320" s="263"/>
      <c r="C320" s="19" t="s">
        <v>302</v>
      </c>
      <c r="D320" s="99">
        <f t="shared" si="72"/>
        <v>0</v>
      </c>
      <c r="E320" s="154">
        <v>0</v>
      </c>
      <c r="F320" s="108">
        <v>0</v>
      </c>
      <c r="G320" s="154">
        <v>0</v>
      </c>
      <c r="H320" s="154">
        <v>0</v>
      </c>
      <c r="I320" s="154">
        <v>0</v>
      </c>
      <c r="J320" s="108">
        <v>0</v>
      </c>
      <c r="K320" s="109">
        <v>0</v>
      </c>
      <c r="L320" s="109">
        <v>0</v>
      </c>
      <c r="M320" s="109">
        <v>0</v>
      </c>
      <c r="N320" s="109">
        <v>0</v>
      </c>
      <c r="O320" s="109">
        <v>0</v>
      </c>
      <c r="P320" s="128"/>
    </row>
    <row r="321" spans="1:16" ht="25.5" x14ac:dyDescent="0.25">
      <c r="A321" s="263"/>
      <c r="B321" s="263"/>
      <c r="C321" s="18" t="s">
        <v>303</v>
      </c>
      <c r="D321" s="99">
        <f t="shared" si="72"/>
        <v>0</v>
      </c>
      <c r="E321" s="154"/>
      <c r="F321" s="108"/>
      <c r="G321" s="154"/>
      <c r="H321" s="154"/>
      <c r="I321" s="154"/>
      <c r="J321" s="108"/>
      <c r="K321" s="109"/>
      <c r="L321" s="109"/>
      <c r="M321" s="109"/>
      <c r="N321" s="109"/>
      <c r="O321" s="109"/>
      <c r="P321" s="128"/>
    </row>
    <row r="322" spans="1:16" ht="25.5" x14ac:dyDescent="0.25">
      <c r="A322" s="263"/>
      <c r="B322" s="263"/>
      <c r="C322" s="19" t="s">
        <v>306</v>
      </c>
      <c r="D322" s="99">
        <f t="shared" si="72"/>
        <v>0</v>
      </c>
      <c r="E322" s="154"/>
      <c r="F322" s="108"/>
      <c r="G322" s="154"/>
      <c r="H322" s="154"/>
      <c r="I322" s="154"/>
      <c r="J322" s="108"/>
      <c r="K322" s="109"/>
      <c r="L322" s="109"/>
      <c r="M322" s="109"/>
      <c r="N322" s="109"/>
      <c r="O322" s="109"/>
      <c r="P322" s="128"/>
    </row>
    <row r="323" spans="1:16" ht="25.5" x14ac:dyDescent="0.25">
      <c r="A323" s="264"/>
      <c r="B323" s="264"/>
      <c r="C323" s="19" t="s">
        <v>305</v>
      </c>
      <c r="D323" s="99">
        <f t="shared" si="72"/>
        <v>0</v>
      </c>
      <c r="E323" s="154"/>
      <c r="F323" s="108"/>
      <c r="G323" s="154"/>
      <c r="H323" s="154"/>
      <c r="I323" s="154"/>
      <c r="J323" s="108"/>
      <c r="K323" s="109"/>
      <c r="L323" s="109"/>
      <c r="M323" s="109"/>
      <c r="N323" s="109"/>
      <c r="O323" s="109"/>
      <c r="P323" s="128"/>
    </row>
    <row r="324" spans="1:16" ht="25.5" x14ac:dyDescent="0.25">
      <c r="A324" s="262" t="s">
        <v>231</v>
      </c>
      <c r="B324" s="262" t="s">
        <v>232</v>
      </c>
      <c r="C324" s="18" t="s">
        <v>299</v>
      </c>
      <c r="D324" s="99">
        <f t="shared" si="72"/>
        <v>0</v>
      </c>
      <c r="E324" s="154">
        <f>SUM(E325:E330)</f>
        <v>0</v>
      </c>
      <c r="F324" s="108">
        <f t="shared" ref="F324:P324" si="77">SUM(F325:F330)</f>
        <v>0</v>
      </c>
      <c r="G324" s="154">
        <f t="shared" si="77"/>
        <v>0</v>
      </c>
      <c r="H324" s="154">
        <f t="shared" si="77"/>
        <v>0</v>
      </c>
      <c r="I324" s="154">
        <f t="shared" si="77"/>
        <v>0</v>
      </c>
      <c r="J324" s="108">
        <f t="shared" si="77"/>
        <v>0</v>
      </c>
      <c r="K324" s="108">
        <f t="shared" si="77"/>
        <v>0</v>
      </c>
      <c r="L324" s="108">
        <f t="shared" si="77"/>
        <v>0</v>
      </c>
      <c r="M324" s="108">
        <f t="shared" si="77"/>
        <v>0</v>
      </c>
      <c r="N324" s="108">
        <f t="shared" si="77"/>
        <v>0</v>
      </c>
      <c r="O324" s="108">
        <f t="shared" si="77"/>
        <v>0</v>
      </c>
      <c r="P324" s="108">
        <f t="shared" si="77"/>
        <v>0</v>
      </c>
    </row>
    <row r="325" spans="1:16" ht="25.5" x14ac:dyDescent="0.25">
      <c r="A325" s="263"/>
      <c r="B325" s="263"/>
      <c r="C325" s="19" t="s">
        <v>300</v>
      </c>
      <c r="D325" s="99">
        <f t="shared" si="72"/>
        <v>0</v>
      </c>
      <c r="E325" s="154"/>
      <c r="F325" s="108"/>
      <c r="G325" s="154"/>
      <c r="H325" s="154"/>
      <c r="I325" s="154"/>
      <c r="J325" s="108"/>
      <c r="K325" s="109"/>
      <c r="L325" s="109"/>
      <c r="M325" s="109"/>
      <c r="N325" s="109"/>
      <c r="O325" s="109"/>
      <c r="P325" s="128"/>
    </row>
    <row r="326" spans="1:16" ht="25.5" x14ac:dyDescent="0.25">
      <c r="A326" s="263"/>
      <c r="B326" s="263"/>
      <c r="C326" s="19" t="s">
        <v>301</v>
      </c>
      <c r="D326" s="99">
        <f t="shared" si="72"/>
        <v>0</v>
      </c>
      <c r="E326" s="154"/>
      <c r="F326" s="108"/>
      <c r="G326" s="154"/>
      <c r="H326" s="154"/>
      <c r="I326" s="154"/>
      <c r="J326" s="108"/>
      <c r="K326" s="109"/>
      <c r="L326" s="109"/>
      <c r="M326" s="109"/>
      <c r="N326" s="109"/>
      <c r="O326" s="109"/>
      <c r="P326" s="128"/>
    </row>
    <row r="327" spans="1:16" ht="25.5" x14ac:dyDescent="0.25">
      <c r="A327" s="263"/>
      <c r="B327" s="263"/>
      <c r="C327" s="19" t="s">
        <v>302</v>
      </c>
      <c r="D327" s="99">
        <f t="shared" si="72"/>
        <v>0</v>
      </c>
      <c r="E327" s="154">
        <v>0</v>
      </c>
      <c r="F327" s="108">
        <v>0</v>
      </c>
      <c r="G327" s="154">
        <v>0</v>
      </c>
      <c r="H327" s="154">
        <v>0</v>
      </c>
      <c r="I327" s="154">
        <v>0</v>
      </c>
      <c r="J327" s="108">
        <v>0</v>
      </c>
      <c r="K327" s="109">
        <v>0</v>
      </c>
      <c r="L327" s="109">
        <v>0</v>
      </c>
      <c r="M327" s="109">
        <v>0</v>
      </c>
      <c r="N327" s="109">
        <v>0</v>
      </c>
      <c r="O327" s="109">
        <v>0</v>
      </c>
      <c r="P327" s="128"/>
    </row>
    <row r="328" spans="1:16" ht="25.5" x14ac:dyDescent="0.25">
      <c r="A328" s="263"/>
      <c r="B328" s="263"/>
      <c r="C328" s="18" t="s">
        <v>303</v>
      </c>
      <c r="D328" s="99">
        <f t="shared" si="72"/>
        <v>0</v>
      </c>
      <c r="E328" s="154"/>
      <c r="F328" s="108"/>
      <c r="G328" s="154"/>
      <c r="H328" s="154"/>
      <c r="I328" s="154"/>
      <c r="J328" s="108"/>
      <c r="K328" s="109"/>
      <c r="L328" s="109"/>
      <c r="M328" s="109"/>
      <c r="N328" s="109"/>
      <c r="O328" s="109"/>
      <c r="P328" s="128"/>
    </row>
    <row r="329" spans="1:16" ht="25.5" x14ac:dyDescent="0.25">
      <c r="A329" s="263"/>
      <c r="B329" s="263"/>
      <c r="C329" s="19" t="s">
        <v>306</v>
      </c>
      <c r="D329" s="99">
        <f t="shared" si="72"/>
        <v>0</v>
      </c>
      <c r="E329" s="154"/>
      <c r="F329" s="108"/>
      <c r="G329" s="154"/>
      <c r="H329" s="154"/>
      <c r="I329" s="154"/>
      <c r="J329" s="108"/>
      <c r="K329" s="109"/>
      <c r="L329" s="109"/>
      <c r="M329" s="109"/>
      <c r="N329" s="109"/>
      <c r="O329" s="109"/>
      <c r="P329" s="128"/>
    </row>
    <row r="330" spans="1:16" ht="25.5" x14ac:dyDescent="0.25">
      <c r="A330" s="264"/>
      <c r="B330" s="264"/>
      <c r="C330" s="19" t="s">
        <v>305</v>
      </c>
      <c r="D330" s="99">
        <f t="shared" si="72"/>
        <v>0</v>
      </c>
      <c r="E330" s="154"/>
      <c r="F330" s="108"/>
      <c r="G330" s="154"/>
      <c r="H330" s="154"/>
      <c r="I330" s="154"/>
      <c r="J330" s="108"/>
      <c r="K330" s="109"/>
      <c r="L330" s="109"/>
      <c r="M330" s="109"/>
      <c r="N330" s="109"/>
      <c r="O330" s="109"/>
      <c r="P330" s="128"/>
    </row>
    <row r="331" spans="1:16" ht="25.5" x14ac:dyDescent="0.25">
      <c r="A331" s="262" t="s">
        <v>233</v>
      </c>
      <c r="B331" s="262" t="s">
        <v>325</v>
      </c>
      <c r="C331" s="18" t="s">
        <v>299</v>
      </c>
      <c r="D331" s="99">
        <f t="shared" si="72"/>
        <v>0</v>
      </c>
      <c r="E331" s="154">
        <f>SUM(E332:E337)</f>
        <v>0</v>
      </c>
      <c r="F331" s="108">
        <f t="shared" ref="F331:P331" si="78">SUM(F332:F337)</f>
        <v>0</v>
      </c>
      <c r="G331" s="154">
        <f t="shared" si="78"/>
        <v>0</v>
      </c>
      <c r="H331" s="154">
        <f t="shared" si="78"/>
        <v>0</v>
      </c>
      <c r="I331" s="154">
        <f t="shared" si="78"/>
        <v>0</v>
      </c>
      <c r="J331" s="108">
        <f t="shared" si="78"/>
        <v>0</v>
      </c>
      <c r="K331" s="108">
        <f t="shared" si="78"/>
        <v>0</v>
      </c>
      <c r="L331" s="108">
        <f t="shared" si="78"/>
        <v>0</v>
      </c>
      <c r="M331" s="108">
        <f t="shared" si="78"/>
        <v>0</v>
      </c>
      <c r="N331" s="108">
        <f t="shared" si="78"/>
        <v>0</v>
      </c>
      <c r="O331" s="108">
        <f t="shared" si="78"/>
        <v>0</v>
      </c>
      <c r="P331" s="108">
        <f t="shared" si="78"/>
        <v>0</v>
      </c>
    </row>
    <row r="332" spans="1:16" ht="25.5" x14ac:dyDescent="0.25">
      <c r="A332" s="263"/>
      <c r="B332" s="263"/>
      <c r="C332" s="19" t="s">
        <v>300</v>
      </c>
      <c r="D332" s="99">
        <f t="shared" si="72"/>
        <v>0</v>
      </c>
      <c r="E332" s="154"/>
      <c r="F332" s="108"/>
      <c r="G332" s="154"/>
      <c r="H332" s="154"/>
      <c r="I332" s="154"/>
      <c r="J332" s="108"/>
      <c r="K332" s="109"/>
      <c r="L332" s="109"/>
      <c r="M332" s="109"/>
      <c r="N332" s="109"/>
      <c r="O332" s="109"/>
      <c r="P332" s="128"/>
    </row>
    <row r="333" spans="1:16" ht="25.5" x14ac:dyDescent="0.25">
      <c r="A333" s="263"/>
      <c r="B333" s="263"/>
      <c r="C333" s="19" t="s">
        <v>301</v>
      </c>
      <c r="D333" s="99">
        <f t="shared" si="72"/>
        <v>0</v>
      </c>
      <c r="E333" s="154"/>
      <c r="F333" s="108"/>
      <c r="G333" s="154"/>
      <c r="H333" s="154"/>
      <c r="I333" s="154"/>
      <c r="J333" s="108"/>
      <c r="K333" s="109"/>
      <c r="L333" s="109"/>
      <c r="M333" s="109"/>
      <c r="N333" s="109"/>
      <c r="O333" s="109"/>
      <c r="P333" s="128"/>
    </row>
    <row r="334" spans="1:16" ht="25.5" x14ac:dyDescent="0.25">
      <c r="A334" s="263"/>
      <c r="B334" s="263"/>
      <c r="C334" s="19" t="s">
        <v>302</v>
      </c>
      <c r="D334" s="99">
        <f t="shared" si="72"/>
        <v>0</v>
      </c>
      <c r="E334" s="154">
        <v>0</v>
      </c>
      <c r="F334" s="108">
        <v>0</v>
      </c>
      <c r="G334" s="154">
        <v>0</v>
      </c>
      <c r="H334" s="154">
        <v>0</v>
      </c>
      <c r="I334" s="154">
        <v>0</v>
      </c>
      <c r="J334" s="108">
        <v>0</v>
      </c>
      <c r="K334" s="109">
        <v>0</v>
      </c>
      <c r="L334" s="109">
        <v>0</v>
      </c>
      <c r="M334" s="109">
        <v>0</v>
      </c>
      <c r="N334" s="109">
        <v>0</v>
      </c>
      <c r="O334" s="109">
        <v>0</v>
      </c>
      <c r="P334" s="128"/>
    </row>
    <row r="335" spans="1:16" ht="25.5" x14ac:dyDescent="0.25">
      <c r="A335" s="263"/>
      <c r="B335" s="263"/>
      <c r="C335" s="18" t="s">
        <v>303</v>
      </c>
      <c r="D335" s="99">
        <f t="shared" si="72"/>
        <v>0</v>
      </c>
      <c r="E335" s="154"/>
      <c r="F335" s="108"/>
      <c r="G335" s="154"/>
      <c r="H335" s="154"/>
      <c r="I335" s="154"/>
      <c r="J335" s="108"/>
      <c r="K335" s="109"/>
      <c r="L335" s="109"/>
      <c r="M335" s="109"/>
      <c r="N335" s="109"/>
      <c r="O335" s="109"/>
      <c r="P335" s="128"/>
    </row>
    <row r="336" spans="1:16" ht="25.5" x14ac:dyDescent="0.25">
      <c r="A336" s="263"/>
      <c r="B336" s="263"/>
      <c r="C336" s="19" t="s">
        <v>306</v>
      </c>
      <c r="D336" s="99">
        <f t="shared" si="72"/>
        <v>0</v>
      </c>
      <c r="E336" s="154"/>
      <c r="F336" s="108"/>
      <c r="G336" s="154"/>
      <c r="H336" s="154"/>
      <c r="I336" s="154"/>
      <c r="J336" s="108"/>
      <c r="K336" s="109"/>
      <c r="L336" s="109"/>
      <c r="M336" s="109"/>
      <c r="N336" s="109"/>
      <c r="O336" s="109"/>
      <c r="P336" s="128"/>
    </row>
    <row r="337" spans="1:16" ht="25.5" x14ac:dyDescent="0.25">
      <c r="A337" s="264"/>
      <c r="B337" s="264"/>
      <c r="C337" s="19" t="s">
        <v>305</v>
      </c>
      <c r="D337" s="99">
        <f t="shared" si="72"/>
        <v>0</v>
      </c>
      <c r="E337" s="154"/>
      <c r="F337" s="108"/>
      <c r="G337" s="154"/>
      <c r="H337" s="154"/>
      <c r="I337" s="154"/>
      <c r="J337" s="108"/>
      <c r="K337" s="109"/>
      <c r="L337" s="109"/>
      <c r="M337" s="109"/>
      <c r="N337" s="109"/>
      <c r="O337" s="109"/>
      <c r="P337" s="128"/>
    </row>
    <row r="338" spans="1:16" ht="25.5" x14ac:dyDescent="0.25">
      <c r="A338" s="257" t="s">
        <v>235</v>
      </c>
      <c r="B338" s="259" t="s">
        <v>236</v>
      </c>
      <c r="C338" s="18" t="s">
        <v>299</v>
      </c>
      <c r="D338" s="99">
        <f t="shared" si="72"/>
        <v>4102.2070000000003</v>
      </c>
      <c r="E338" s="153">
        <f>SUM(E339:E344)</f>
        <v>208.03</v>
      </c>
      <c r="F338" s="110">
        <f t="shared" ref="F338:N338" si="79">SUM(F339:F344)</f>
        <v>293.8</v>
      </c>
      <c r="G338" s="153">
        <f t="shared" si="79"/>
        <v>254.64</v>
      </c>
      <c r="H338" s="153">
        <f t="shared" si="79"/>
        <v>458.74800000000005</v>
      </c>
      <c r="I338" s="153">
        <f t="shared" si="79"/>
        <v>348.12</v>
      </c>
      <c r="J338" s="110">
        <f t="shared" si="79"/>
        <v>204.79900000000001</v>
      </c>
      <c r="K338" s="110">
        <f t="shared" si="79"/>
        <v>78.489999999999995</v>
      </c>
      <c r="L338" s="110">
        <f t="shared" si="79"/>
        <v>180.48999999999998</v>
      </c>
      <c r="M338" s="110">
        <f t="shared" si="79"/>
        <v>185.08999999999997</v>
      </c>
      <c r="N338" s="110">
        <f t="shared" si="79"/>
        <v>630</v>
      </c>
      <c r="O338" s="110">
        <f>SUM(O339:O344)</f>
        <v>630</v>
      </c>
      <c r="P338" s="110">
        <f>SUM(P339:P344)</f>
        <v>630</v>
      </c>
    </row>
    <row r="339" spans="1:16" ht="25.5" x14ac:dyDescent="0.25">
      <c r="A339" s="257"/>
      <c r="B339" s="259"/>
      <c r="C339" s="19" t="s">
        <v>300</v>
      </c>
      <c r="D339" s="99">
        <f t="shared" si="72"/>
        <v>0</v>
      </c>
      <c r="E339" s="154">
        <f>E347+E354</f>
        <v>0</v>
      </c>
      <c r="F339" s="108">
        <f t="shared" ref="F339:P344" si="80">F347+F354</f>
        <v>0</v>
      </c>
      <c r="G339" s="154">
        <f t="shared" si="80"/>
        <v>0</v>
      </c>
      <c r="H339" s="154">
        <f t="shared" si="80"/>
        <v>0</v>
      </c>
      <c r="I339" s="154">
        <f t="shared" si="80"/>
        <v>0</v>
      </c>
      <c r="J339" s="108">
        <f t="shared" si="80"/>
        <v>0</v>
      </c>
      <c r="K339" s="108">
        <f t="shared" si="80"/>
        <v>0</v>
      </c>
      <c r="L339" s="108">
        <f t="shared" si="80"/>
        <v>0</v>
      </c>
      <c r="M339" s="108">
        <f t="shared" si="80"/>
        <v>0</v>
      </c>
      <c r="N339" s="108">
        <f t="shared" si="80"/>
        <v>0</v>
      </c>
      <c r="O339" s="108">
        <f t="shared" si="80"/>
        <v>0</v>
      </c>
      <c r="P339" s="108">
        <f t="shared" si="80"/>
        <v>0</v>
      </c>
    </row>
    <row r="340" spans="1:16" ht="25.5" x14ac:dyDescent="0.25">
      <c r="A340" s="257"/>
      <c r="B340" s="259"/>
      <c r="C340" s="19" t="s">
        <v>301</v>
      </c>
      <c r="D340" s="99">
        <f t="shared" si="72"/>
        <v>264.72999999999996</v>
      </c>
      <c r="E340" s="154">
        <f t="shared" ref="E340:P344" si="81">E348+E355</f>
        <v>0</v>
      </c>
      <c r="F340" s="108">
        <f t="shared" si="81"/>
        <v>101.8</v>
      </c>
      <c r="G340" s="154">
        <f t="shared" si="81"/>
        <v>10</v>
      </c>
      <c r="H340" s="154">
        <f t="shared" si="81"/>
        <v>29.28</v>
      </c>
      <c r="I340" s="154">
        <f t="shared" si="81"/>
        <v>29.5</v>
      </c>
      <c r="J340" s="108">
        <f t="shared" si="80"/>
        <v>29.5</v>
      </c>
      <c r="K340" s="108">
        <f t="shared" si="81"/>
        <v>29.5</v>
      </c>
      <c r="L340" s="108">
        <f t="shared" si="81"/>
        <v>17.010000000000002</v>
      </c>
      <c r="M340" s="108">
        <f t="shared" si="81"/>
        <v>18.14</v>
      </c>
      <c r="N340" s="108">
        <f t="shared" si="81"/>
        <v>0</v>
      </c>
      <c r="O340" s="108">
        <f t="shared" si="81"/>
        <v>0</v>
      </c>
      <c r="P340" s="108">
        <f t="shared" si="81"/>
        <v>0</v>
      </c>
    </row>
    <row r="341" spans="1:16" ht="25.5" x14ac:dyDescent="0.25">
      <c r="A341" s="257"/>
      <c r="B341" s="259"/>
      <c r="C341" s="19" t="s">
        <v>302</v>
      </c>
      <c r="D341" s="99">
        <f t="shared" si="72"/>
        <v>3837.4769999999999</v>
      </c>
      <c r="E341" s="154">
        <f t="shared" si="81"/>
        <v>208.03</v>
      </c>
      <c r="F341" s="108">
        <f t="shared" si="81"/>
        <v>192</v>
      </c>
      <c r="G341" s="154">
        <f t="shared" si="81"/>
        <v>244.64</v>
      </c>
      <c r="H341" s="154">
        <f t="shared" si="81"/>
        <v>429.46800000000002</v>
      </c>
      <c r="I341" s="154">
        <f t="shared" si="81"/>
        <v>318.62</v>
      </c>
      <c r="J341" s="108">
        <f t="shared" si="81"/>
        <v>175.29900000000001</v>
      </c>
      <c r="K341" s="108">
        <f t="shared" si="81"/>
        <v>48.989999999999995</v>
      </c>
      <c r="L341" s="108">
        <f t="shared" si="81"/>
        <v>163.47999999999999</v>
      </c>
      <c r="M341" s="108">
        <f t="shared" si="81"/>
        <v>166.95</v>
      </c>
      <c r="N341" s="108">
        <f t="shared" si="81"/>
        <v>630</v>
      </c>
      <c r="O341" s="108">
        <f t="shared" si="81"/>
        <v>630</v>
      </c>
      <c r="P341" s="108">
        <f t="shared" si="81"/>
        <v>630</v>
      </c>
    </row>
    <row r="342" spans="1:16" ht="25.5" x14ac:dyDescent="0.25">
      <c r="A342" s="257"/>
      <c r="B342" s="259"/>
      <c r="C342" s="18" t="s">
        <v>303</v>
      </c>
      <c r="D342" s="99">
        <f t="shared" si="72"/>
        <v>0</v>
      </c>
      <c r="E342" s="154">
        <f t="shared" si="81"/>
        <v>0</v>
      </c>
      <c r="F342" s="108">
        <f t="shared" si="81"/>
        <v>0</v>
      </c>
      <c r="G342" s="154">
        <f t="shared" si="81"/>
        <v>0</v>
      </c>
      <c r="H342" s="154">
        <f t="shared" si="81"/>
        <v>0</v>
      </c>
      <c r="I342" s="154">
        <f t="shared" si="81"/>
        <v>0</v>
      </c>
      <c r="J342" s="108">
        <f t="shared" si="80"/>
        <v>0</v>
      </c>
      <c r="K342" s="108">
        <f t="shared" si="81"/>
        <v>0</v>
      </c>
      <c r="L342" s="108">
        <f t="shared" si="81"/>
        <v>0</v>
      </c>
      <c r="M342" s="108">
        <f t="shared" si="81"/>
        <v>0</v>
      </c>
      <c r="N342" s="108">
        <f t="shared" si="81"/>
        <v>0</v>
      </c>
      <c r="O342" s="108">
        <f t="shared" si="81"/>
        <v>0</v>
      </c>
      <c r="P342" s="128"/>
    </row>
    <row r="343" spans="1:16" ht="25.5" x14ac:dyDescent="0.25">
      <c r="A343" s="257"/>
      <c r="B343" s="259"/>
      <c r="C343" s="19" t="s">
        <v>306</v>
      </c>
      <c r="D343" s="99">
        <f t="shared" si="72"/>
        <v>0</v>
      </c>
      <c r="E343" s="154">
        <f t="shared" si="81"/>
        <v>0</v>
      </c>
      <c r="F343" s="108">
        <f t="shared" si="81"/>
        <v>0</v>
      </c>
      <c r="G343" s="154">
        <f t="shared" si="81"/>
        <v>0</v>
      </c>
      <c r="H343" s="154">
        <f t="shared" si="81"/>
        <v>0</v>
      </c>
      <c r="I343" s="154">
        <f t="shared" si="81"/>
        <v>0</v>
      </c>
      <c r="J343" s="108">
        <f t="shared" si="80"/>
        <v>0</v>
      </c>
      <c r="K343" s="108">
        <f t="shared" si="81"/>
        <v>0</v>
      </c>
      <c r="L343" s="108">
        <f t="shared" si="81"/>
        <v>0</v>
      </c>
      <c r="M343" s="108">
        <f t="shared" si="81"/>
        <v>0</v>
      </c>
      <c r="N343" s="108">
        <f t="shared" si="81"/>
        <v>0</v>
      </c>
      <c r="O343" s="108">
        <f t="shared" si="81"/>
        <v>0</v>
      </c>
      <c r="P343" s="128"/>
    </row>
    <row r="344" spans="1:16" ht="37.5" customHeight="1" x14ac:dyDescent="0.25">
      <c r="A344" s="257"/>
      <c r="B344" s="259"/>
      <c r="C344" s="19" t="s">
        <v>305</v>
      </c>
      <c r="D344" s="99">
        <f t="shared" si="72"/>
        <v>0</v>
      </c>
      <c r="E344" s="154">
        <f t="shared" si="81"/>
        <v>0</v>
      </c>
      <c r="F344" s="108">
        <f t="shared" si="81"/>
        <v>0</v>
      </c>
      <c r="G344" s="154">
        <f t="shared" si="81"/>
        <v>0</v>
      </c>
      <c r="H344" s="154">
        <f t="shared" si="81"/>
        <v>0</v>
      </c>
      <c r="I344" s="154">
        <f t="shared" si="81"/>
        <v>0</v>
      </c>
      <c r="J344" s="108">
        <f t="shared" si="80"/>
        <v>0</v>
      </c>
      <c r="K344" s="108">
        <f t="shared" si="81"/>
        <v>0</v>
      </c>
      <c r="L344" s="108">
        <f t="shared" si="81"/>
        <v>0</v>
      </c>
      <c r="M344" s="108">
        <f t="shared" si="81"/>
        <v>0</v>
      </c>
      <c r="N344" s="108">
        <f t="shared" si="81"/>
        <v>0</v>
      </c>
      <c r="O344" s="108">
        <f t="shared" si="81"/>
        <v>0</v>
      </c>
      <c r="P344" s="128"/>
    </row>
    <row r="345" spans="1:16" ht="14.25" customHeight="1" x14ac:dyDescent="0.25">
      <c r="A345" s="19" t="s">
        <v>307</v>
      </c>
      <c r="B345" s="31"/>
      <c r="C345" s="19"/>
      <c r="D345" s="99"/>
      <c r="E345" s="154"/>
      <c r="F345" s="108"/>
      <c r="G345" s="154"/>
      <c r="H345" s="154"/>
      <c r="I345" s="154"/>
      <c r="J345" s="108"/>
      <c r="K345" s="109"/>
      <c r="L345" s="109"/>
      <c r="M345" s="109"/>
      <c r="N345" s="109"/>
      <c r="O345" s="109"/>
      <c r="P345" s="128"/>
    </row>
    <row r="346" spans="1:16" ht="27" customHeight="1" x14ac:dyDescent="0.25">
      <c r="A346" s="259" t="s">
        <v>326</v>
      </c>
      <c r="B346" s="259" t="s">
        <v>327</v>
      </c>
      <c r="C346" s="18" t="s">
        <v>299</v>
      </c>
      <c r="D346" s="99">
        <f t="shared" si="72"/>
        <v>2748.5280000000002</v>
      </c>
      <c r="E346" s="154">
        <f>SUM(E347:E352)</f>
        <v>123</v>
      </c>
      <c r="F346" s="108">
        <f t="shared" ref="F346:P346" si="82">SUM(F347:F352)</f>
        <v>180.91</v>
      </c>
      <c r="G346" s="154">
        <f t="shared" si="82"/>
        <v>150.22</v>
      </c>
      <c r="H346" s="154">
        <f t="shared" si="82"/>
        <v>220.69900000000001</v>
      </c>
      <c r="I346" s="154">
        <f t="shared" si="82"/>
        <v>248.16</v>
      </c>
      <c r="J346" s="108">
        <f t="shared" si="82"/>
        <v>114.79900000000001</v>
      </c>
      <c r="K346" s="108">
        <f t="shared" si="82"/>
        <v>62.29</v>
      </c>
      <c r="L346" s="108">
        <f t="shared" si="82"/>
        <v>52.010000000000005</v>
      </c>
      <c r="M346" s="108">
        <f t="shared" si="82"/>
        <v>96.44</v>
      </c>
      <c r="N346" s="108">
        <f t="shared" si="82"/>
        <v>500</v>
      </c>
      <c r="O346" s="108">
        <f t="shared" si="82"/>
        <v>500</v>
      </c>
      <c r="P346" s="108">
        <f t="shared" si="82"/>
        <v>500</v>
      </c>
    </row>
    <row r="347" spans="1:16" ht="27" customHeight="1" x14ac:dyDescent="0.25">
      <c r="A347" s="259"/>
      <c r="B347" s="259"/>
      <c r="C347" s="19" t="s">
        <v>300</v>
      </c>
      <c r="D347" s="99">
        <f t="shared" si="72"/>
        <v>0</v>
      </c>
      <c r="E347" s="154"/>
      <c r="F347" s="108"/>
      <c r="G347" s="154"/>
      <c r="H347" s="154"/>
      <c r="I347" s="154"/>
      <c r="J347" s="108"/>
      <c r="K347" s="109"/>
      <c r="L347" s="109"/>
      <c r="M347" s="109"/>
      <c r="N347" s="109"/>
      <c r="O347" s="109"/>
      <c r="P347" s="128"/>
    </row>
    <row r="348" spans="1:16" ht="27" customHeight="1" x14ac:dyDescent="0.25">
      <c r="A348" s="259"/>
      <c r="B348" s="259"/>
      <c r="C348" s="19" t="s">
        <v>301</v>
      </c>
      <c r="D348" s="99">
        <f t="shared" si="72"/>
        <v>264.72999999999996</v>
      </c>
      <c r="E348" s="154"/>
      <c r="F348" s="108">
        <v>101.8</v>
      </c>
      <c r="G348" s="154">
        <v>10</v>
      </c>
      <c r="H348" s="154">
        <v>29.28</v>
      </c>
      <c r="I348" s="154">
        <v>29.5</v>
      </c>
      <c r="J348" s="108">
        <v>29.5</v>
      </c>
      <c r="K348" s="109">
        <v>29.5</v>
      </c>
      <c r="L348" s="109">
        <v>17.010000000000002</v>
      </c>
      <c r="M348" s="109">
        <v>18.14</v>
      </c>
      <c r="N348" s="109"/>
      <c r="O348" s="109"/>
      <c r="P348" s="128"/>
    </row>
    <row r="349" spans="1:16" ht="25.5" customHeight="1" x14ac:dyDescent="0.25">
      <c r="A349" s="259"/>
      <c r="B349" s="259"/>
      <c r="C349" s="19" t="s">
        <v>302</v>
      </c>
      <c r="D349" s="99">
        <f t="shared" si="72"/>
        <v>2483.7979999999998</v>
      </c>
      <c r="E349" s="154">
        <v>123</v>
      </c>
      <c r="F349" s="108">
        <v>79.11</v>
      </c>
      <c r="G349" s="154">
        <v>140.22</v>
      </c>
      <c r="H349" s="154">
        <v>191.41900000000001</v>
      </c>
      <c r="I349" s="154">
        <v>218.66</v>
      </c>
      <c r="J349" s="108">
        <v>85.299000000000007</v>
      </c>
      <c r="K349" s="109">
        <v>32.79</v>
      </c>
      <c r="L349" s="109">
        <v>35</v>
      </c>
      <c r="M349" s="109">
        <v>78.3</v>
      </c>
      <c r="N349" s="109">
        <v>500</v>
      </c>
      <c r="O349" s="109">
        <v>500</v>
      </c>
      <c r="P349" s="109">
        <v>500</v>
      </c>
    </row>
    <row r="350" spans="1:16" ht="21.75" customHeight="1" x14ac:dyDescent="0.25">
      <c r="A350" s="259"/>
      <c r="B350" s="259"/>
      <c r="C350" s="18" t="s">
        <v>303</v>
      </c>
      <c r="D350" s="99">
        <f t="shared" si="72"/>
        <v>0</v>
      </c>
      <c r="E350" s="154"/>
      <c r="F350" s="108"/>
      <c r="G350" s="154"/>
      <c r="H350" s="154"/>
      <c r="I350" s="154"/>
      <c r="J350" s="108"/>
      <c r="K350" s="109"/>
      <c r="L350" s="109"/>
      <c r="M350" s="109"/>
      <c r="N350" s="109"/>
      <c r="O350" s="109"/>
      <c r="P350" s="128"/>
    </row>
    <row r="351" spans="1:16" ht="30" customHeight="1" x14ac:dyDescent="0.25">
      <c r="A351" s="259"/>
      <c r="B351" s="259"/>
      <c r="C351" s="19" t="s">
        <v>306</v>
      </c>
      <c r="D351" s="99">
        <f t="shared" si="72"/>
        <v>0</v>
      </c>
      <c r="E351" s="154"/>
      <c r="F351" s="108"/>
      <c r="G351" s="154"/>
      <c r="H351" s="154"/>
      <c r="I351" s="154"/>
      <c r="J351" s="108"/>
      <c r="K351" s="109"/>
      <c r="L351" s="109"/>
      <c r="M351" s="109"/>
      <c r="N351" s="109"/>
      <c r="O351" s="109"/>
      <c r="P351" s="128"/>
    </row>
    <row r="352" spans="1:16" ht="25.5" customHeight="1" x14ac:dyDescent="0.25">
      <c r="A352" s="259"/>
      <c r="B352" s="259"/>
      <c r="C352" s="19" t="s">
        <v>305</v>
      </c>
      <c r="D352" s="99">
        <f t="shared" si="72"/>
        <v>0</v>
      </c>
      <c r="E352" s="154"/>
      <c r="F352" s="108"/>
      <c r="G352" s="154"/>
      <c r="H352" s="154"/>
      <c r="I352" s="154"/>
      <c r="J352" s="108"/>
      <c r="K352" s="109"/>
      <c r="L352" s="109"/>
      <c r="M352" s="109"/>
      <c r="N352" s="109"/>
      <c r="O352" s="109"/>
      <c r="P352" s="128"/>
    </row>
    <row r="353" spans="1:16" ht="27" customHeight="1" x14ac:dyDescent="0.25">
      <c r="A353" s="259" t="s">
        <v>328</v>
      </c>
      <c r="B353" s="259" t="s">
        <v>240</v>
      </c>
      <c r="C353" s="18" t="s">
        <v>299</v>
      </c>
      <c r="D353" s="99">
        <f t="shared" si="72"/>
        <v>1353.6790000000001</v>
      </c>
      <c r="E353" s="154">
        <f>SUM(E354:E359)</f>
        <v>85.03</v>
      </c>
      <c r="F353" s="108">
        <f t="shared" ref="F353:P353" si="83">SUM(F354:F359)</f>
        <v>112.89</v>
      </c>
      <c r="G353" s="154">
        <f t="shared" si="83"/>
        <v>104.42</v>
      </c>
      <c r="H353" s="154">
        <f t="shared" si="83"/>
        <v>238.04900000000001</v>
      </c>
      <c r="I353" s="154">
        <f t="shared" si="83"/>
        <v>99.96</v>
      </c>
      <c r="J353" s="108">
        <f t="shared" si="83"/>
        <v>90</v>
      </c>
      <c r="K353" s="108">
        <f t="shared" si="83"/>
        <v>16.2</v>
      </c>
      <c r="L353" s="108">
        <f t="shared" si="83"/>
        <v>128.47999999999999</v>
      </c>
      <c r="M353" s="108">
        <f t="shared" si="83"/>
        <v>88.65</v>
      </c>
      <c r="N353" s="108">
        <f t="shared" si="83"/>
        <v>130</v>
      </c>
      <c r="O353" s="108">
        <f t="shared" si="83"/>
        <v>130</v>
      </c>
      <c r="P353" s="108">
        <f t="shared" si="83"/>
        <v>130</v>
      </c>
    </row>
    <row r="354" spans="1:16" ht="31.5" customHeight="1" x14ac:dyDescent="0.25">
      <c r="A354" s="259"/>
      <c r="B354" s="259"/>
      <c r="C354" s="19" t="s">
        <v>300</v>
      </c>
      <c r="D354" s="99">
        <f t="shared" ref="D354:D390" si="84">SUM(E354:P354)</f>
        <v>0</v>
      </c>
      <c r="E354" s="154"/>
      <c r="F354" s="108"/>
      <c r="G354" s="154"/>
      <c r="H354" s="154"/>
      <c r="I354" s="154"/>
      <c r="J354" s="108"/>
      <c r="K354" s="109"/>
      <c r="L354" s="109"/>
      <c r="M354" s="109"/>
      <c r="N354" s="109"/>
      <c r="O354" s="109"/>
      <c r="P354" s="128"/>
    </row>
    <row r="355" spans="1:16" ht="27.75" customHeight="1" x14ac:dyDescent="0.25">
      <c r="A355" s="259"/>
      <c r="B355" s="259"/>
      <c r="C355" s="19" t="s">
        <v>301</v>
      </c>
      <c r="D355" s="99">
        <f t="shared" si="84"/>
        <v>0</v>
      </c>
      <c r="E355" s="154"/>
      <c r="F355" s="108"/>
      <c r="G355" s="154"/>
      <c r="H355" s="154"/>
      <c r="I355" s="154"/>
      <c r="J355" s="108"/>
      <c r="K355" s="109"/>
      <c r="L355" s="109"/>
      <c r="M355" s="109"/>
      <c r="N355" s="109"/>
      <c r="O355" s="109"/>
      <c r="P355" s="128"/>
    </row>
    <row r="356" spans="1:16" ht="22.5" customHeight="1" x14ac:dyDescent="0.25">
      <c r="A356" s="259"/>
      <c r="B356" s="259"/>
      <c r="C356" s="19" t="s">
        <v>302</v>
      </c>
      <c r="D356" s="99">
        <f t="shared" si="84"/>
        <v>1353.6790000000001</v>
      </c>
      <c r="E356" s="154">
        <v>85.03</v>
      </c>
      <c r="F356" s="108">
        <v>112.89</v>
      </c>
      <c r="G356" s="154">
        <v>104.42</v>
      </c>
      <c r="H356" s="154">
        <v>238.04900000000001</v>
      </c>
      <c r="I356" s="154">
        <v>99.96</v>
      </c>
      <c r="J356" s="108">
        <v>90</v>
      </c>
      <c r="K356" s="109">
        <v>16.2</v>
      </c>
      <c r="L356" s="109">
        <v>128.47999999999999</v>
      </c>
      <c r="M356" s="109">
        <v>88.65</v>
      </c>
      <c r="N356" s="109">
        <v>130</v>
      </c>
      <c r="O356" s="109">
        <v>130</v>
      </c>
      <c r="P356" s="109">
        <v>130</v>
      </c>
    </row>
    <row r="357" spans="1:16" ht="24" customHeight="1" x14ac:dyDescent="0.25">
      <c r="A357" s="259"/>
      <c r="B357" s="259"/>
      <c r="C357" s="18" t="s">
        <v>303</v>
      </c>
      <c r="D357" s="99">
        <f t="shared" si="84"/>
        <v>0</v>
      </c>
      <c r="E357" s="154"/>
      <c r="F357" s="108"/>
      <c r="G357" s="154"/>
      <c r="H357" s="154"/>
      <c r="I357" s="154"/>
      <c r="J357" s="108"/>
      <c r="K357" s="109"/>
      <c r="L357" s="109"/>
      <c r="M357" s="109"/>
      <c r="N357" s="109"/>
      <c r="O357" s="109"/>
      <c r="P357" s="128"/>
    </row>
    <row r="358" spans="1:16" ht="30.75" customHeight="1" x14ac:dyDescent="0.25">
      <c r="A358" s="259"/>
      <c r="B358" s="259"/>
      <c r="C358" s="19" t="s">
        <v>306</v>
      </c>
      <c r="D358" s="99">
        <f t="shared" si="84"/>
        <v>0</v>
      </c>
      <c r="E358" s="154"/>
      <c r="F358" s="108"/>
      <c r="G358" s="154"/>
      <c r="H358" s="154"/>
      <c r="I358" s="154"/>
      <c r="J358" s="108"/>
      <c r="K358" s="109"/>
      <c r="L358" s="109"/>
      <c r="M358" s="109"/>
      <c r="N358" s="109"/>
      <c r="O358" s="109"/>
      <c r="P358" s="128"/>
    </row>
    <row r="359" spans="1:16" ht="27" customHeight="1" x14ac:dyDescent="0.25">
      <c r="A359" s="259"/>
      <c r="B359" s="259"/>
      <c r="C359" s="19" t="s">
        <v>305</v>
      </c>
      <c r="D359" s="99">
        <f t="shared" si="84"/>
        <v>0</v>
      </c>
      <c r="E359" s="154"/>
      <c r="F359" s="108"/>
      <c r="G359" s="154"/>
      <c r="H359" s="154"/>
      <c r="I359" s="154"/>
      <c r="J359" s="108"/>
      <c r="K359" s="109"/>
      <c r="L359" s="109"/>
      <c r="M359" s="109"/>
      <c r="N359" s="109"/>
      <c r="O359" s="109"/>
      <c r="P359" s="128"/>
    </row>
    <row r="360" spans="1:16" ht="25.5" x14ac:dyDescent="0.25">
      <c r="A360" s="257" t="s">
        <v>241</v>
      </c>
      <c r="B360" s="259" t="s">
        <v>242</v>
      </c>
      <c r="C360" s="18" t="s">
        <v>299</v>
      </c>
      <c r="D360" s="99">
        <f t="shared" si="84"/>
        <v>33966.212</v>
      </c>
      <c r="E360" s="153">
        <f>SUM(E361:E366)</f>
        <v>0</v>
      </c>
      <c r="F360" s="110">
        <f t="shared" ref="F360:P360" si="85">SUM(F361:F366)</f>
        <v>0</v>
      </c>
      <c r="G360" s="153">
        <f t="shared" si="85"/>
        <v>0</v>
      </c>
      <c r="H360" s="153">
        <f t="shared" si="85"/>
        <v>0</v>
      </c>
      <c r="I360" s="153">
        <f t="shared" si="85"/>
        <v>404.32</v>
      </c>
      <c r="J360" s="110">
        <f t="shared" si="85"/>
        <v>394.81200000000001</v>
      </c>
      <c r="K360" s="110">
        <f t="shared" si="85"/>
        <v>500</v>
      </c>
      <c r="L360" s="110">
        <f t="shared" si="85"/>
        <v>104.05</v>
      </c>
      <c r="M360" s="110">
        <f t="shared" si="85"/>
        <v>5492.63</v>
      </c>
      <c r="N360" s="110">
        <f t="shared" si="85"/>
        <v>11000</v>
      </c>
      <c r="O360" s="110">
        <f t="shared" si="85"/>
        <v>11330.8</v>
      </c>
      <c r="P360" s="110">
        <f t="shared" si="85"/>
        <v>4739.6000000000004</v>
      </c>
    </row>
    <row r="361" spans="1:16" ht="25.5" x14ac:dyDescent="0.25">
      <c r="A361" s="257"/>
      <c r="B361" s="259"/>
      <c r="C361" s="19" t="s">
        <v>300</v>
      </c>
      <c r="D361" s="99">
        <f t="shared" si="84"/>
        <v>0</v>
      </c>
      <c r="E361" s="154"/>
      <c r="F361" s="108"/>
      <c r="G361" s="154"/>
      <c r="H361" s="154"/>
      <c r="I361" s="154"/>
      <c r="J361" s="108"/>
      <c r="K361" s="108"/>
      <c r="L361" s="108"/>
      <c r="M361" s="108"/>
      <c r="N361" s="108"/>
      <c r="O361" s="108"/>
      <c r="P361" s="128"/>
    </row>
    <row r="362" spans="1:16" ht="25.5" x14ac:dyDescent="0.25">
      <c r="A362" s="257"/>
      <c r="B362" s="259"/>
      <c r="C362" s="19" t="s">
        <v>301</v>
      </c>
      <c r="D362" s="99">
        <f t="shared" si="84"/>
        <v>11712.400000000001</v>
      </c>
      <c r="E362" s="154"/>
      <c r="F362" s="108"/>
      <c r="G362" s="154"/>
      <c r="H362" s="154"/>
      <c r="I362" s="154"/>
      <c r="J362" s="108"/>
      <c r="K362" s="108"/>
      <c r="L362" s="108"/>
      <c r="M362" s="108">
        <f>M370</f>
        <v>258.7</v>
      </c>
      <c r="N362" s="108">
        <f t="shared" ref="N362:P362" si="86">N370</f>
        <v>5792.1</v>
      </c>
      <c r="O362" s="108">
        <f t="shared" si="86"/>
        <v>2830.8</v>
      </c>
      <c r="P362" s="108">
        <f t="shared" si="86"/>
        <v>2830.8</v>
      </c>
    </row>
    <row r="363" spans="1:16" ht="25.5" x14ac:dyDescent="0.25">
      <c r="A363" s="257"/>
      <c r="B363" s="259"/>
      <c r="C363" s="19" t="s">
        <v>302</v>
      </c>
      <c r="D363" s="99">
        <f t="shared" si="84"/>
        <v>22253.811999999998</v>
      </c>
      <c r="E363" s="154">
        <f>E371</f>
        <v>0</v>
      </c>
      <c r="F363" s="108">
        <f t="shared" ref="F363:P363" si="87">F371</f>
        <v>0</v>
      </c>
      <c r="G363" s="154">
        <f t="shared" si="87"/>
        <v>0</v>
      </c>
      <c r="H363" s="154">
        <f t="shared" si="87"/>
        <v>0</v>
      </c>
      <c r="I363" s="154">
        <f t="shared" si="87"/>
        <v>404.32</v>
      </c>
      <c r="J363" s="108">
        <f t="shared" si="87"/>
        <v>394.81200000000001</v>
      </c>
      <c r="K363" s="108">
        <f t="shared" si="87"/>
        <v>500</v>
      </c>
      <c r="L363" s="108">
        <f t="shared" si="87"/>
        <v>104.05</v>
      </c>
      <c r="M363" s="108">
        <f>M371</f>
        <v>5233.93</v>
      </c>
      <c r="N363" s="108">
        <f t="shared" si="87"/>
        <v>5207.8999999999996</v>
      </c>
      <c r="O363" s="108">
        <f t="shared" si="87"/>
        <v>8500</v>
      </c>
      <c r="P363" s="108">
        <f t="shared" si="87"/>
        <v>1908.8</v>
      </c>
    </row>
    <row r="364" spans="1:16" ht="25.5" x14ac:dyDescent="0.25">
      <c r="A364" s="257"/>
      <c r="B364" s="259"/>
      <c r="C364" s="18" t="s">
        <v>303</v>
      </c>
      <c r="D364" s="99">
        <f t="shared" si="84"/>
        <v>0</v>
      </c>
      <c r="E364" s="154"/>
      <c r="F364" s="108"/>
      <c r="G364" s="154"/>
      <c r="H364" s="154"/>
      <c r="I364" s="154"/>
      <c r="J364" s="108"/>
      <c r="K364" s="108"/>
      <c r="L364" s="108"/>
      <c r="M364" s="108"/>
      <c r="N364" s="108"/>
      <c r="O364" s="108"/>
      <c r="P364" s="128"/>
    </row>
    <row r="365" spans="1:16" ht="25.5" x14ac:dyDescent="0.25">
      <c r="A365" s="257"/>
      <c r="B365" s="259"/>
      <c r="C365" s="19" t="s">
        <v>306</v>
      </c>
      <c r="D365" s="99">
        <f t="shared" si="84"/>
        <v>0</v>
      </c>
      <c r="E365" s="154"/>
      <c r="F365" s="108"/>
      <c r="G365" s="154"/>
      <c r="H365" s="154"/>
      <c r="I365" s="154"/>
      <c r="J365" s="108"/>
      <c r="K365" s="108"/>
      <c r="L365" s="108"/>
      <c r="M365" s="108"/>
      <c r="N365" s="108"/>
      <c r="O365" s="108"/>
      <c r="P365" s="128"/>
    </row>
    <row r="366" spans="1:16" ht="25.5" x14ac:dyDescent="0.25">
      <c r="A366" s="257"/>
      <c r="B366" s="259"/>
      <c r="C366" s="19" t="s">
        <v>305</v>
      </c>
      <c r="D366" s="99">
        <f t="shared" si="84"/>
        <v>0</v>
      </c>
      <c r="E366" s="154"/>
      <c r="F366" s="108"/>
      <c r="G366" s="154"/>
      <c r="H366" s="154"/>
      <c r="I366" s="154"/>
      <c r="J366" s="108"/>
      <c r="K366" s="108"/>
      <c r="L366" s="108"/>
      <c r="M366" s="108"/>
      <c r="N366" s="108"/>
      <c r="O366" s="108"/>
      <c r="P366" s="128"/>
    </row>
    <row r="367" spans="1:16" x14ac:dyDescent="0.25">
      <c r="A367" s="19" t="s">
        <v>307</v>
      </c>
      <c r="B367" s="31"/>
      <c r="C367" s="19"/>
      <c r="D367" s="99"/>
      <c r="E367" s="154"/>
      <c r="F367" s="108"/>
      <c r="G367" s="154"/>
      <c r="H367" s="154"/>
      <c r="I367" s="154"/>
      <c r="J367" s="108"/>
      <c r="K367" s="109"/>
      <c r="L367" s="109"/>
      <c r="M367" s="109"/>
      <c r="N367" s="109"/>
      <c r="O367" s="109"/>
      <c r="P367" s="128"/>
    </row>
    <row r="368" spans="1:16" ht="25.5" x14ac:dyDescent="0.25">
      <c r="A368" s="259" t="s">
        <v>243</v>
      </c>
      <c r="B368" s="259" t="s">
        <v>329</v>
      </c>
      <c r="C368" s="18" t="s">
        <v>299</v>
      </c>
      <c r="D368" s="99">
        <f t="shared" si="84"/>
        <v>33966.212</v>
      </c>
      <c r="E368" s="154">
        <f>SUM(E369:E374)</f>
        <v>0</v>
      </c>
      <c r="F368" s="108">
        <f t="shared" ref="F368:P368" si="88">SUM(F369:F374)</f>
        <v>0</v>
      </c>
      <c r="G368" s="154">
        <f t="shared" si="88"/>
        <v>0</v>
      </c>
      <c r="H368" s="154">
        <f t="shared" si="88"/>
        <v>0</v>
      </c>
      <c r="I368" s="154">
        <f t="shared" si="88"/>
        <v>404.32</v>
      </c>
      <c r="J368" s="108">
        <f t="shared" si="88"/>
        <v>394.81200000000001</v>
      </c>
      <c r="K368" s="108">
        <f t="shared" si="88"/>
        <v>500</v>
      </c>
      <c r="L368" s="108">
        <f t="shared" si="88"/>
        <v>104.05</v>
      </c>
      <c r="M368" s="108">
        <f t="shared" si="88"/>
        <v>5492.63</v>
      </c>
      <c r="N368" s="108">
        <f t="shared" si="88"/>
        <v>11000</v>
      </c>
      <c r="O368" s="108">
        <f t="shared" si="88"/>
        <v>11330.8</v>
      </c>
      <c r="P368" s="108">
        <f t="shared" si="88"/>
        <v>4739.6000000000004</v>
      </c>
    </row>
    <row r="369" spans="1:16" ht="25.5" x14ac:dyDescent="0.25">
      <c r="A369" s="259"/>
      <c r="B369" s="259"/>
      <c r="C369" s="19" t="s">
        <v>300</v>
      </c>
      <c r="D369" s="99">
        <f t="shared" si="84"/>
        <v>0</v>
      </c>
      <c r="E369" s="154"/>
      <c r="F369" s="108"/>
      <c r="G369" s="154"/>
      <c r="H369" s="154"/>
      <c r="I369" s="154"/>
      <c r="J369" s="108"/>
      <c r="K369" s="109"/>
      <c r="L369" s="109"/>
      <c r="M369" s="109"/>
      <c r="N369" s="109"/>
      <c r="O369" s="109"/>
      <c r="P369" s="128"/>
    </row>
    <row r="370" spans="1:16" ht="25.5" x14ac:dyDescent="0.25">
      <c r="A370" s="259"/>
      <c r="B370" s="259"/>
      <c r="C370" s="19" t="s">
        <v>301</v>
      </c>
      <c r="D370" s="99">
        <f t="shared" si="84"/>
        <v>11712.400000000001</v>
      </c>
      <c r="E370" s="154"/>
      <c r="F370" s="108"/>
      <c r="G370" s="154"/>
      <c r="H370" s="154"/>
      <c r="I370" s="154"/>
      <c r="J370" s="108"/>
      <c r="K370" s="109"/>
      <c r="L370" s="109"/>
      <c r="M370" s="109">
        <v>258.7</v>
      </c>
      <c r="N370" s="109">
        <v>5792.1</v>
      </c>
      <c r="O370" s="109">
        <v>2830.8</v>
      </c>
      <c r="P370" s="128">
        <v>2830.8</v>
      </c>
    </row>
    <row r="371" spans="1:16" ht="25.5" x14ac:dyDescent="0.25">
      <c r="A371" s="259"/>
      <c r="B371" s="259"/>
      <c r="C371" s="19" t="s">
        <v>302</v>
      </c>
      <c r="D371" s="99">
        <f t="shared" si="84"/>
        <v>22253.811999999998</v>
      </c>
      <c r="E371" s="154">
        <v>0</v>
      </c>
      <c r="F371" s="108">
        <v>0</v>
      </c>
      <c r="G371" s="154">
        <v>0</v>
      </c>
      <c r="H371" s="154">
        <v>0</v>
      </c>
      <c r="I371" s="154">
        <v>404.32</v>
      </c>
      <c r="J371" s="108">
        <v>394.81200000000001</v>
      </c>
      <c r="K371" s="109">
        <v>500</v>
      </c>
      <c r="L371" s="109">
        <v>104.05</v>
      </c>
      <c r="M371" s="109">
        <v>5233.93</v>
      </c>
      <c r="N371" s="109">
        <v>5207.8999999999996</v>
      </c>
      <c r="O371" s="109">
        <v>8500</v>
      </c>
      <c r="P371" s="109">
        <v>1908.8</v>
      </c>
    </row>
    <row r="372" spans="1:16" ht="25.5" x14ac:dyDescent="0.25">
      <c r="A372" s="259"/>
      <c r="B372" s="259"/>
      <c r="C372" s="18" t="s">
        <v>303</v>
      </c>
      <c r="D372" s="99">
        <f t="shared" si="84"/>
        <v>0</v>
      </c>
      <c r="E372" s="154"/>
      <c r="F372" s="108"/>
      <c r="G372" s="154"/>
      <c r="H372" s="154"/>
      <c r="I372" s="154"/>
      <c r="J372" s="108"/>
      <c r="K372" s="109"/>
      <c r="L372" s="109"/>
      <c r="M372" s="109"/>
      <c r="N372" s="109"/>
      <c r="O372" s="109"/>
      <c r="P372" s="128"/>
    </row>
    <row r="373" spans="1:16" ht="25.5" x14ac:dyDescent="0.25">
      <c r="A373" s="259"/>
      <c r="B373" s="259"/>
      <c r="C373" s="19" t="s">
        <v>306</v>
      </c>
      <c r="D373" s="99">
        <f t="shared" si="84"/>
        <v>0</v>
      </c>
      <c r="E373" s="154"/>
      <c r="F373" s="108"/>
      <c r="G373" s="154"/>
      <c r="H373" s="154"/>
      <c r="I373" s="154"/>
      <c r="J373" s="108"/>
      <c r="K373" s="109"/>
      <c r="L373" s="109"/>
      <c r="M373" s="109"/>
      <c r="N373" s="109"/>
      <c r="O373" s="109"/>
      <c r="P373" s="128"/>
    </row>
    <row r="374" spans="1:16" ht="25.5" x14ac:dyDescent="0.25">
      <c r="A374" s="259"/>
      <c r="B374" s="259"/>
      <c r="C374" s="19" t="s">
        <v>305</v>
      </c>
      <c r="D374" s="99">
        <f t="shared" si="84"/>
        <v>0</v>
      </c>
      <c r="E374" s="154"/>
      <c r="F374" s="108"/>
      <c r="G374" s="154"/>
      <c r="H374" s="154"/>
      <c r="I374" s="154"/>
      <c r="J374" s="108"/>
      <c r="K374" s="109"/>
      <c r="L374" s="109"/>
      <c r="M374" s="109"/>
      <c r="N374" s="109"/>
      <c r="O374" s="109"/>
      <c r="P374" s="128"/>
    </row>
    <row r="375" spans="1:16" ht="25.5" x14ac:dyDescent="0.25">
      <c r="A375" s="257" t="s">
        <v>245</v>
      </c>
      <c r="B375" s="259" t="s">
        <v>330</v>
      </c>
      <c r="C375" s="18" t="s">
        <v>299</v>
      </c>
      <c r="D375" s="99">
        <f t="shared" si="84"/>
        <v>0</v>
      </c>
      <c r="E375" s="153">
        <f>SUM(E376:E381)</f>
        <v>0</v>
      </c>
      <c r="F375" s="110">
        <f t="shared" ref="F375:P375" si="89">SUM(F376:F381)</f>
        <v>0</v>
      </c>
      <c r="G375" s="153">
        <f t="shared" si="89"/>
        <v>0</v>
      </c>
      <c r="H375" s="153">
        <f t="shared" si="89"/>
        <v>0</v>
      </c>
      <c r="I375" s="153">
        <f t="shared" si="89"/>
        <v>0</v>
      </c>
      <c r="J375" s="110">
        <f t="shared" si="89"/>
        <v>0</v>
      </c>
      <c r="K375" s="110">
        <f t="shared" si="89"/>
        <v>0</v>
      </c>
      <c r="L375" s="110">
        <f t="shared" si="89"/>
        <v>0</v>
      </c>
      <c r="M375" s="110">
        <f t="shared" si="89"/>
        <v>0</v>
      </c>
      <c r="N375" s="110">
        <f t="shared" si="89"/>
        <v>0</v>
      </c>
      <c r="O375" s="110">
        <f t="shared" si="89"/>
        <v>0</v>
      </c>
      <c r="P375" s="110">
        <f t="shared" si="89"/>
        <v>0</v>
      </c>
    </row>
    <row r="376" spans="1:16" ht="25.5" x14ac:dyDescent="0.25">
      <c r="A376" s="257"/>
      <c r="B376" s="259"/>
      <c r="C376" s="19" t="s">
        <v>300</v>
      </c>
      <c r="D376" s="99">
        <f t="shared" si="84"/>
        <v>0</v>
      </c>
      <c r="E376" s="154"/>
      <c r="F376" s="108"/>
      <c r="G376" s="154"/>
      <c r="H376" s="154"/>
      <c r="I376" s="154"/>
      <c r="J376" s="108"/>
      <c r="K376" s="108"/>
      <c r="L376" s="108"/>
      <c r="M376" s="108"/>
      <c r="N376" s="108"/>
      <c r="O376" s="108"/>
      <c r="P376" s="128"/>
    </row>
    <row r="377" spans="1:16" ht="25.5" x14ac:dyDescent="0.25">
      <c r="A377" s="257"/>
      <c r="B377" s="259"/>
      <c r="C377" s="19" t="s">
        <v>301</v>
      </c>
      <c r="D377" s="99">
        <f t="shared" si="84"/>
        <v>0</v>
      </c>
      <c r="E377" s="154"/>
      <c r="F377" s="108"/>
      <c r="G377" s="154"/>
      <c r="H377" s="154"/>
      <c r="I377" s="154"/>
      <c r="J377" s="108"/>
      <c r="K377" s="108"/>
      <c r="L377" s="108"/>
      <c r="M377" s="108"/>
      <c r="N377" s="108"/>
      <c r="O377" s="108"/>
      <c r="P377" s="128"/>
    </row>
    <row r="378" spans="1:16" ht="25.5" x14ac:dyDescent="0.25">
      <c r="A378" s="257"/>
      <c r="B378" s="259"/>
      <c r="C378" s="19" t="s">
        <v>302</v>
      </c>
      <c r="D378" s="99">
        <f t="shared" si="84"/>
        <v>0</v>
      </c>
      <c r="E378" s="154"/>
      <c r="F378" s="108"/>
      <c r="G378" s="154"/>
      <c r="H378" s="154"/>
      <c r="I378" s="154"/>
      <c r="J378" s="108"/>
      <c r="K378" s="108"/>
      <c r="L378" s="108"/>
      <c r="M378" s="108"/>
      <c r="N378" s="108"/>
      <c r="O378" s="108"/>
      <c r="P378" s="128"/>
    </row>
    <row r="379" spans="1:16" ht="25.5" x14ac:dyDescent="0.25">
      <c r="A379" s="257"/>
      <c r="B379" s="259"/>
      <c r="C379" s="18" t="s">
        <v>303</v>
      </c>
      <c r="D379" s="99">
        <f t="shared" si="84"/>
        <v>0</v>
      </c>
      <c r="E379" s="154"/>
      <c r="F379" s="108"/>
      <c r="G379" s="154"/>
      <c r="H379" s="154"/>
      <c r="I379" s="154"/>
      <c r="J379" s="108"/>
      <c r="K379" s="108"/>
      <c r="L379" s="108"/>
      <c r="M379" s="108"/>
      <c r="N379" s="108"/>
      <c r="O379" s="108"/>
      <c r="P379" s="128"/>
    </row>
    <row r="380" spans="1:16" ht="25.5" x14ac:dyDescent="0.25">
      <c r="A380" s="257"/>
      <c r="B380" s="259"/>
      <c r="C380" s="19" t="s">
        <v>306</v>
      </c>
      <c r="D380" s="99">
        <f t="shared" si="84"/>
        <v>0</v>
      </c>
      <c r="E380" s="154"/>
      <c r="F380" s="108"/>
      <c r="G380" s="154"/>
      <c r="H380" s="154"/>
      <c r="I380" s="154"/>
      <c r="J380" s="108"/>
      <c r="K380" s="108"/>
      <c r="L380" s="108"/>
      <c r="M380" s="108"/>
      <c r="N380" s="108"/>
      <c r="O380" s="108"/>
      <c r="P380" s="128"/>
    </row>
    <row r="381" spans="1:16" ht="25.5" x14ac:dyDescent="0.25">
      <c r="A381" s="257"/>
      <c r="B381" s="259"/>
      <c r="C381" s="19" t="s">
        <v>305</v>
      </c>
      <c r="D381" s="99">
        <f t="shared" si="84"/>
        <v>0</v>
      </c>
      <c r="E381" s="154"/>
      <c r="F381" s="108"/>
      <c r="G381" s="154"/>
      <c r="H381" s="154"/>
      <c r="I381" s="154"/>
      <c r="J381" s="108"/>
      <c r="K381" s="108"/>
      <c r="L381" s="108"/>
      <c r="M381" s="108"/>
      <c r="N381" s="108"/>
      <c r="O381" s="108"/>
      <c r="P381" s="128"/>
    </row>
    <row r="382" spans="1:16" x14ac:dyDescent="0.25">
      <c r="A382" s="19" t="s">
        <v>307</v>
      </c>
      <c r="B382" s="31"/>
      <c r="C382" s="19"/>
      <c r="D382" s="99"/>
      <c r="E382" s="154"/>
      <c r="F382" s="108"/>
      <c r="G382" s="154"/>
      <c r="H382" s="154"/>
      <c r="I382" s="154"/>
      <c r="J382" s="108"/>
      <c r="K382" s="109"/>
      <c r="L382" s="109"/>
      <c r="M382" s="109"/>
      <c r="N382" s="109"/>
      <c r="O382" s="109"/>
      <c r="P382" s="128"/>
    </row>
    <row r="383" spans="1:16" ht="25.5" x14ac:dyDescent="0.25">
      <c r="A383" s="259" t="s">
        <v>331</v>
      </c>
      <c r="B383" s="259" t="s">
        <v>248</v>
      </c>
      <c r="C383" s="18" t="s">
        <v>299</v>
      </c>
      <c r="D383" s="99">
        <f t="shared" si="84"/>
        <v>0</v>
      </c>
      <c r="E383" s="154">
        <f>SUM(E384:E389)</f>
        <v>0</v>
      </c>
      <c r="F383" s="108">
        <f t="shared" ref="F383:P383" si="90">SUM(F384:F389)</f>
        <v>0</v>
      </c>
      <c r="G383" s="154">
        <f t="shared" si="90"/>
        <v>0</v>
      </c>
      <c r="H383" s="154">
        <f t="shared" si="90"/>
        <v>0</v>
      </c>
      <c r="I383" s="154">
        <f t="shared" si="90"/>
        <v>0</v>
      </c>
      <c r="J383" s="108">
        <f t="shared" si="90"/>
        <v>0</v>
      </c>
      <c r="K383" s="108">
        <f t="shared" si="90"/>
        <v>0</v>
      </c>
      <c r="L383" s="108">
        <f t="shared" si="90"/>
        <v>0</v>
      </c>
      <c r="M383" s="108">
        <f t="shared" si="90"/>
        <v>0</v>
      </c>
      <c r="N383" s="108">
        <f t="shared" si="90"/>
        <v>0</v>
      </c>
      <c r="O383" s="108">
        <f t="shared" si="90"/>
        <v>0</v>
      </c>
      <c r="P383" s="108">
        <f t="shared" si="90"/>
        <v>0</v>
      </c>
    </row>
    <row r="384" spans="1:16" ht="25.5" x14ac:dyDescent="0.25">
      <c r="A384" s="259"/>
      <c r="B384" s="259"/>
      <c r="C384" s="19" t="s">
        <v>300</v>
      </c>
      <c r="D384" s="99">
        <f t="shared" si="84"/>
        <v>0</v>
      </c>
      <c r="E384" s="154"/>
      <c r="F384" s="108"/>
      <c r="G384" s="154"/>
      <c r="H384" s="154"/>
      <c r="I384" s="154"/>
      <c r="J384" s="108"/>
      <c r="K384" s="109"/>
      <c r="L384" s="109"/>
      <c r="M384" s="109"/>
      <c r="N384" s="109"/>
      <c r="O384" s="109"/>
      <c r="P384" s="128"/>
    </row>
    <row r="385" spans="1:16" ht="25.5" x14ac:dyDescent="0.25">
      <c r="A385" s="259"/>
      <c r="B385" s="259"/>
      <c r="C385" s="19" t="s">
        <v>301</v>
      </c>
      <c r="D385" s="99">
        <f t="shared" si="84"/>
        <v>0</v>
      </c>
      <c r="E385" s="154"/>
      <c r="F385" s="108"/>
      <c r="G385" s="154"/>
      <c r="H385" s="154"/>
      <c r="I385" s="154"/>
      <c r="J385" s="108"/>
      <c r="K385" s="109"/>
      <c r="L385" s="109"/>
      <c r="M385" s="109"/>
      <c r="N385" s="109"/>
      <c r="O385" s="109"/>
      <c r="P385" s="128"/>
    </row>
    <row r="386" spans="1:16" ht="25.5" x14ac:dyDescent="0.25">
      <c r="A386" s="259"/>
      <c r="B386" s="259"/>
      <c r="C386" s="19" t="s">
        <v>302</v>
      </c>
      <c r="D386" s="99">
        <f t="shared" si="84"/>
        <v>0</v>
      </c>
      <c r="E386" s="154"/>
      <c r="F386" s="108"/>
      <c r="G386" s="154"/>
      <c r="H386" s="154"/>
      <c r="I386" s="154"/>
      <c r="J386" s="108"/>
      <c r="K386" s="109"/>
      <c r="L386" s="109"/>
      <c r="M386" s="109"/>
      <c r="N386" s="109"/>
      <c r="O386" s="109"/>
      <c r="P386" s="128"/>
    </row>
    <row r="387" spans="1:16" ht="25.5" x14ac:dyDescent="0.25">
      <c r="A387" s="259"/>
      <c r="B387" s="259"/>
      <c r="C387" s="18" t="s">
        <v>303</v>
      </c>
      <c r="D387" s="99">
        <f t="shared" si="84"/>
        <v>0</v>
      </c>
      <c r="E387" s="154"/>
      <c r="F387" s="108"/>
      <c r="G387" s="154"/>
      <c r="H387" s="154"/>
      <c r="I387" s="154"/>
      <c r="J387" s="108"/>
      <c r="K387" s="109"/>
      <c r="L387" s="109"/>
      <c r="M387" s="109"/>
      <c r="N387" s="109"/>
      <c r="O387" s="109"/>
      <c r="P387" s="128"/>
    </row>
    <row r="388" spans="1:16" ht="25.5" x14ac:dyDescent="0.25">
      <c r="A388" s="259"/>
      <c r="B388" s="259"/>
      <c r="C388" s="19" t="s">
        <v>306</v>
      </c>
      <c r="D388" s="99">
        <f t="shared" si="84"/>
        <v>0</v>
      </c>
      <c r="E388" s="154"/>
      <c r="F388" s="108"/>
      <c r="G388" s="154"/>
      <c r="H388" s="154"/>
      <c r="I388" s="154"/>
      <c r="J388" s="108"/>
      <c r="K388" s="109"/>
      <c r="L388" s="109"/>
      <c r="M388" s="109"/>
      <c r="N388" s="109"/>
      <c r="O388" s="109"/>
      <c r="P388" s="128"/>
    </row>
    <row r="389" spans="1:16" ht="25.5" x14ac:dyDescent="0.25">
      <c r="A389" s="259"/>
      <c r="B389" s="259"/>
      <c r="C389" s="19" t="s">
        <v>305</v>
      </c>
      <c r="D389" s="99">
        <f t="shared" si="84"/>
        <v>0</v>
      </c>
      <c r="E389" s="154"/>
      <c r="F389" s="108"/>
      <c r="G389" s="154"/>
      <c r="H389" s="154"/>
      <c r="I389" s="154"/>
      <c r="J389" s="108"/>
      <c r="K389" s="109"/>
      <c r="L389" s="109"/>
      <c r="M389" s="109"/>
      <c r="N389" s="109"/>
      <c r="O389" s="109"/>
      <c r="P389" s="128"/>
    </row>
    <row r="390" spans="1:16" ht="25.5" x14ac:dyDescent="0.25">
      <c r="A390" s="259" t="s">
        <v>332</v>
      </c>
      <c r="B390" s="259" t="s">
        <v>250</v>
      </c>
      <c r="C390" s="18" t="s">
        <v>299</v>
      </c>
      <c r="D390" s="99">
        <f t="shared" si="84"/>
        <v>0</v>
      </c>
      <c r="E390" s="154">
        <f>SUM(E391:E396)</f>
        <v>0</v>
      </c>
      <c r="F390" s="108">
        <f t="shared" ref="F390:P390" si="91">SUM(F391:F396)</f>
        <v>0</v>
      </c>
      <c r="G390" s="154">
        <f t="shared" si="91"/>
        <v>0</v>
      </c>
      <c r="H390" s="154">
        <f t="shared" si="91"/>
        <v>0</v>
      </c>
      <c r="I390" s="154">
        <f t="shared" si="91"/>
        <v>0</v>
      </c>
      <c r="J390" s="108">
        <f t="shared" si="91"/>
        <v>0</v>
      </c>
      <c r="K390" s="108">
        <f t="shared" si="91"/>
        <v>0</v>
      </c>
      <c r="L390" s="108">
        <f t="shared" si="91"/>
        <v>0</v>
      </c>
      <c r="M390" s="108">
        <f t="shared" si="91"/>
        <v>0</v>
      </c>
      <c r="N390" s="108">
        <f t="shared" si="91"/>
        <v>0</v>
      </c>
      <c r="O390" s="108">
        <f t="shared" si="91"/>
        <v>0</v>
      </c>
      <c r="P390" s="108">
        <f t="shared" si="91"/>
        <v>0</v>
      </c>
    </row>
    <row r="391" spans="1:16" ht="25.5" x14ac:dyDescent="0.25">
      <c r="A391" s="259"/>
      <c r="B391" s="259"/>
      <c r="C391" s="19" t="s">
        <v>300</v>
      </c>
      <c r="D391" s="99">
        <f t="shared" ref="D391:D432" si="92">SUM(E391:O391)</f>
        <v>0</v>
      </c>
      <c r="E391" s="154"/>
      <c r="F391" s="108"/>
      <c r="G391" s="154"/>
      <c r="H391" s="154"/>
      <c r="I391" s="154"/>
      <c r="J391" s="108"/>
      <c r="K391" s="109"/>
      <c r="L391" s="109"/>
      <c r="M391" s="109"/>
      <c r="N391" s="109"/>
      <c r="O391" s="109"/>
      <c r="P391" s="128"/>
    </row>
    <row r="392" spans="1:16" ht="25.5" x14ac:dyDescent="0.25">
      <c r="A392" s="259"/>
      <c r="B392" s="259"/>
      <c r="C392" s="19" t="s">
        <v>301</v>
      </c>
      <c r="D392" s="99">
        <f t="shared" si="92"/>
        <v>0</v>
      </c>
      <c r="E392" s="154"/>
      <c r="F392" s="108"/>
      <c r="G392" s="154"/>
      <c r="H392" s="154"/>
      <c r="I392" s="154"/>
      <c r="J392" s="108"/>
      <c r="K392" s="109"/>
      <c r="L392" s="109"/>
      <c r="M392" s="109"/>
      <c r="N392" s="109"/>
      <c r="O392" s="109"/>
      <c r="P392" s="128"/>
    </row>
    <row r="393" spans="1:16" ht="25.5" x14ac:dyDescent="0.25">
      <c r="A393" s="259"/>
      <c r="B393" s="259"/>
      <c r="C393" s="19" t="s">
        <v>302</v>
      </c>
      <c r="D393" s="99">
        <f t="shared" si="92"/>
        <v>0</v>
      </c>
      <c r="E393" s="154"/>
      <c r="F393" s="108"/>
      <c r="G393" s="154"/>
      <c r="H393" s="154"/>
      <c r="I393" s="154"/>
      <c r="J393" s="108"/>
      <c r="K393" s="109"/>
      <c r="L393" s="109"/>
      <c r="M393" s="109"/>
      <c r="N393" s="109"/>
      <c r="O393" s="109"/>
      <c r="P393" s="128"/>
    </row>
    <row r="394" spans="1:16" ht="26.25" x14ac:dyDescent="0.25">
      <c r="A394" s="259"/>
      <c r="B394" s="259"/>
      <c r="C394" s="20" t="s">
        <v>303</v>
      </c>
      <c r="D394" s="99">
        <f t="shared" si="92"/>
        <v>0</v>
      </c>
      <c r="E394" s="154"/>
      <c r="F394" s="108"/>
      <c r="G394" s="154"/>
      <c r="H394" s="154"/>
      <c r="I394" s="154"/>
      <c r="J394" s="108"/>
      <c r="K394" s="109"/>
      <c r="L394" s="109"/>
      <c r="M394" s="109"/>
      <c r="N394" s="109"/>
      <c r="O394" s="109"/>
      <c r="P394" s="128"/>
    </row>
    <row r="395" spans="1:16" ht="25.5" x14ac:dyDescent="0.25">
      <c r="A395" s="259"/>
      <c r="B395" s="259"/>
      <c r="C395" s="19" t="s">
        <v>306</v>
      </c>
      <c r="D395" s="99">
        <f t="shared" si="92"/>
        <v>0</v>
      </c>
      <c r="E395" s="154"/>
      <c r="F395" s="108"/>
      <c r="G395" s="154"/>
      <c r="H395" s="154"/>
      <c r="I395" s="154"/>
      <c r="J395" s="108"/>
      <c r="K395" s="109"/>
      <c r="L395" s="109"/>
      <c r="M395" s="109"/>
      <c r="N395" s="109"/>
      <c r="O395" s="109"/>
      <c r="P395" s="128"/>
    </row>
    <row r="396" spans="1:16" ht="25.5" x14ac:dyDescent="0.25">
      <c r="A396" s="259"/>
      <c r="B396" s="259"/>
      <c r="C396" s="19" t="s">
        <v>305</v>
      </c>
      <c r="D396" s="99">
        <f t="shared" si="92"/>
        <v>0</v>
      </c>
      <c r="E396" s="154"/>
      <c r="F396" s="108"/>
      <c r="G396" s="154"/>
      <c r="H396" s="154"/>
      <c r="I396" s="154"/>
      <c r="J396" s="108"/>
      <c r="K396" s="109"/>
      <c r="L396" s="109"/>
      <c r="M396" s="109"/>
      <c r="N396" s="109"/>
      <c r="O396" s="109"/>
      <c r="P396" s="128"/>
    </row>
    <row r="397" spans="1:16" ht="25.5" x14ac:dyDescent="0.25">
      <c r="A397" s="259" t="s">
        <v>251</v>
      </c>
      <c r="B397" s="259" t="s">
        <v>333</v>
      </c>
      <c r="C397" s="18" t="s">
        <v>299</v>
      </c>
      <c r="D397" s="99">
        <f t="shared" si="92"/>
        <v>0</v>
      </c>
      <c r="E397" s="154">
        <f>SUM(E398:E403)</f>
        <v>0</v>
      </c>
      <c r="F397" s="108">
        <f t="shared" ref="F397:P397" si="93">SUM(F398:F403)</f>
        <v>0</v>
      </c>
      <c r="G397" s="154">
        <f t="shared" si="93"/>
        <v>0</v>
      </c>
      <c r="H397" s="154">
        <f t="shared" si="93"/>
        <v>0</v>
      </c>
      <c r="I397" s="154">
        <f t="shared" si="93"/>
        <v>0</v>
      </c>
      <c r="J397" s="108">
        <f t="shared" si="93"/>
        <v>0</v>
      </c>
      <c r="K397" s="108">
        <f t="shared" si="93"/>
        <v>0</v>
      </c>
      <c r="L397" s="108">
        <f t="shared" si="93"/>
        <v>0</v>
      </c>
      <c r="M397" s="108">
        <f t="shared" si="93"/>
        <v>0</v>
      </c>
      <c r="N397" s="108">
        <f t="shared" si="93"/>
        <v>0</v>
      </c>
      <c r="O397" s="108">
        <f t="shared" si="93"/>
        <v>0</v>
      </c>
      <c r="P397" s="108">
        <f t="shared" si="93"/>
        <v>0</v>
      </c>
    </row>
    <row r="398" spans="1:16" ht="25.5" x14ac:dyDescent="0.25">
      <c r="A398" s="259"/>
      <c r="B398" s="259"/>
      <c r="C398" s="19" t="s">
        <v>300</v>
      </c>
      <c r="D398" s="99">
        <f t="shared" si="92"/>
        <v>0</v>
      </c>
      <c r="E398" s="154"/>
      <c r="F398" s="108"/>
      <c r="G398" s="154"/>
      <c r="H398" s="154"/>
      <c r="I398" s="154"/>
      <c r="J398" s="108"/>
      <c r="K398" s="109"/>
      <c r="L398" s="109"/>
      <c r="M398" s="109"/>
      <c r="N398" s="109"/>
      <c r="O398" s="109"/>
      <c r="P398" s="128"/>
    </row>
    <row r="399" spans="1:16" ht="25.5" x14ac:dyDescent="0.25">
      <c r="A399" s="259"/>
      <c r="B399" s="259"/>
      <c r="C399" s="19" t="s">
        <v>301</v>
      </c>
      <c r="D399" s="99">
        <f t="shared" si="92"/>
        <v>0</v>
      </c>
      <c r="E399" s="154"/>
      <c r="F399" s="108"/>
      <c r="G399" s="154"/>
      <c r="H399" s="154"/>
      <c r="I399" s="154"/>
      <c r="J399" s="108"/>
      <c r="K399" s="109"/>
      <c r="L399" s="109"/>
      <c r="M399" s="109"/>
      <c r="N399" s="109"/>
      <c r="O399" s="109"/>
      <c r="P399" s="128"/>
    </row>
    <row r="400" spans="1:16" ht="25.5" x14ac:dyDescent="0.25">
      <c r="A400" s="259"/>
      <c r="B400" s="259"/>
      <c r="C400" s="19" t="s">
        <v>302</v>
      </c>
      <c r="D400" s="99">
        <f t="shared" si="92"/>
        <v>0</v>
      </c>
      <c r="E400" s="154"/>
      <c r="F400" s="108"/>
      <c r="G400" s="154"/>
      <c r="H400" s="154"/>
      <c r="I400" s="154"/>
      <c r="J400" s="108"/>
      <c r="K400" s="109"/>
      <c r="L400" s="109"/>
      <c r="M400" s="109"/>
      <c r="N400" s="109"/>
      <c r="O400" s="109"/>
      <c r="P400" s="128"/>
    </row>
    <row r="401" spans="1:16" ht="25.5" x14ac:dyDescent="0.25">
      <c r="A401" s="259"/>
      <c r="B401" s="259"/>
      <c r="C401" s="18" t="s">
        <v>303</v>
      </c>
      <c r="D401" s="99">
        <f t="shared" si="92"/>
        <v>0</v>
      </c>
      <c r="E401" s="154"/>
      <c r="F401" s="108"/>
      <c r="G401" s="154"/>
      <c r="H401" s="154"/>
      <c r="I401" s="154"/>
      <c r="J401" s="108"/>
      <c r="K401" s="109"/>
      <c r="L401" s="109"/>
      <c r="M401" s="109"/>
      <c r="N401" s="109"/>
      <c r="O401" s="109"/>
      <c r="P401" s="128"/>
    </row>
    <row r="402" spans="1:16" ht="25.5" x14ac:dyDescent="0.25">
      <c r="A402" s="259"/>
      <c r="B402" s="259"/>
      <c r="C402" s="19" t="s">
        <v>306</v>
      </c>
      <c r="D402" s="99">
        <f t="shared" si="92"/>
        <v>0</v>
      </c>
      <c r="E402" s="154"/>
      <c r="F402" s="108"/>
      <c r="G402" s="154"/>
      <c r="H402" s="154"/>
      <c r="I402" s="154"/>
      <c r="J402" s="108"/>
      <c r="K402" s="109"/>
      <c r="L402" s="109"/>
      <c r="M402" s="109"/>
      <c r="N402" s="109"/>
      <c r="O402" s="109"/>
      <c r="P402" s="128"/>
    </row>
    <row r="403" spans="1:16" ht="25.5" x14ac:dyDescent="0.25">
      <c r="A403" s="259"/>
      <c r="B403" s="259"/>
      <c r="C403" s="19" t="s">
        <v>305</v>
      </c>
      <c r="D403" s="99">
        <f t="shared" si="92"/>
        <v>0</v>
      </c>
      <c r="E403" s="154"/>
      <c r="F403" s="108"/>
      <c r="G403" s="154"/>
      <c r="H403" s="154"/>
      <c r="I403" s="154"/>
      <c r="J403" s="108"/>
      <c r="K403" s="109"/>
      <c r="L403" s="109"/>
      <c r="M403" s="109"/>
      <c r="N403" s="109"/>
      <c r="O403" s="109"/>
      <c r="P403" s="128"/>
    </row>
    <row r="404" spans="1:16" ht="25.5" x14ac:dyDescent="0.25">
      <c r="A404" s="259" t="s">
        <v>253</v>
      </c>
      <c r="B404" s="259" t="s">
        <v>254</v>
      </c>
      <c r="C404" s="18" t="s">
        <v>299</v>
      </c>
      <c r="D404" s="99">
        <f t="shared" si="92"/>
        <v>0</v>
      </c>
      <c r="E404" s="154">
        <f>SUM(E405:E410)</f>
        <v>0</v>
      </c>
      <c r="F404" s="108">
        <f t="shared" ref="F404:P404" si="94">SUM(F405:F410)</f>
        <v>0</v>
      </c>
      <c r="G404" s="154">
        <f t="shared" si="94"/>
        <v>0</v>
      </c>
      <c r="H404" s="154">
        <f t="shared" si="94"/>
        <v>0</v>
      </c>
      <c r="I404" s="154">
        <f t="shared" si="94"/>
        <v>0</v>
      </c>
      <c r="J404" s="108">
        <f t="shared" si="94"/>
        <v>0</v>
      </c>
      <c r="K404" s="108">
        <f t="shared" si="94"/>
        <v>0</v>
      </c>
      <c r="L404" s="108">
        <f t="shared" si="94"/>
        <v>0</v>
      </c>
      <c r="M404" s="108">
        <f t="shared" si="94"/>
        <v>0</v>
      </c>
      <c r="N404" s="108">
        <f t="shared" si="94"/>
        <v>0</v>
      </c>
      <c r="O404" s="108">
        <f t="shared" si="94"/>
        <v>0</v>
      </c>
      <c r="P404" s="108">
        <f t="shared" si="94"/>
        <v>0</v>
      </c>
    </row>
    <row r="405" spans="1:16" ht="25.5" x14ac:dyDescent="0.25">
      <c r="A405" s="259"/>
      <c r="B405" s="259"/>
      <c r="C405" s="19" t="s">
        <v>300</v>
      </c>
      <c r="D405" s="99">
        <f t="shared" si="92"/>
        <v>0</v>
      </c>
      <c r="E405" s="154"/>
      <c r="F405" s="108"/>
      <c r="G405" s="154"/>
      <c r="H405" s="154"/>
      <c r="I405" s="154"/>
      <c r="J405" s="108"/>
      <c r="K405" s="109"/>
      <c r="L405" s="109"/>
      <c r="M405" s="109"/>
      <c r="N405" s="109"/>
      <c r="O405" s="109"/>
      <c r="P405" s="128"/>
    </row>
    <row r="406" spans="1:16" ht="25.5" x14ac:dyDescent="0.25">
      <c r="A406" s="259"/>
      <c r="B406" s="259"/>
      <c r="C406" s="19" t="s">
        <v>301</v>
      </c>
      <c r="D406" s="99">
        <f t="shared" si="92"/>
        <v>0</v>
      </c>
      <c r="E406" s="154"/>
      <c r="F406" s="108"/>
      <c r="G406" s="154"/>
      <c r="H406" s="154"/>
      <c r="I406" s="154"/>
      <c r="J406" s="108"/>
      <c r="K406" s="109"/>
      <c r="L406" s="109"/>
      <c r="M406" s="109"/>
      <c r="N406" s="109"/>
      <c r="O406" s="109"/>
      <c r="P406" s="128"/>
    </row>
    <row r="407" spans="1:16" ht="25.5" x14ac:dyDescent="0.25">
      <c r="A407" s="259"/>
      <c r="B407" s="259"/>
      <c r="C407" s="19" t="s">
        <v>302</v>
      </c>
      <c r="D407" s="99">
        <f t="shared" si="92"/>
        <v>0</v>
      </c>
      <c r="E407" s="154"/>
      <c r="F407" s="108"/>
      <c r="G407" s="154"/>
      <c r="H407" s="154"/>
      <c r="I407" s="154"/>
      <c r="J407" s="108"/>
      <c r="K407" s="109"/>
      <c r="L407" s="109"/>
      <c r="M407" s="109"/>
      <c r="N407" s="109"/>
      <c r="O407" s="109"/>
      <c r="P407" s="128"/>
    </row>
    <row r="408" spans="1:16" ht="25.5" x14ac:dyDescent="0.25">
      <c r="A408" s="259"/>
      <c r="B408" s="259"/>
      <c r="C408" s="18" t="s">
        <v>303</v>
      </c>
      <c r="D408" s="99">
        <f t="shared" si="92"/>
        <v>0</v>
      </c>
      <c r="E408" s="154"/>
      <c r="F408" s="108"/>
      <c r="G408" s="154"/>
      <c r="H408" s="154"/>
      <c r="I408" s="154"/>
      <c r="J408" s="108"/>
      <c r="K408" s="109"/>
      <c r="L408" s="109"/>
      <c r="M408" s="109"/>
      <c r="N408" s="109"/>
      <c r="O408" s="109"/>
      <c r="P408" s="128"/>
    </row>
    <row r="409" spans="1:16" ht="25.5" x14ac:dyDescent="0.25">
      <c r="A409" s="259"/>
      <c r="B409" s="259"/>
      <c r="C409" s="19" t="s">
        <v>306</v>
      </c>
      <c r="D409" s="99">
        <f t="shared" si="92"/>
        <v>0</v>
      </c>
      <c r="E409" s="154"/>
      <c r="F409" s="108"/>
      <c r="G409" s="154"/>
      <c r="H409" s="154"/>
      <c r="I409" s="154"/>
      <c r="J409" s="108"/>
      <c r="K409" s="109"/>
      <c r="L409" s="109"/>
      <c r="M409" s="109"/>
      <c r="N409" s="109"/>
      <c r="O409" s="109"/>
      <c r="P409" s="128"/>
    </row>
    <row r="410" spans="1:16" ht="25.5" x14ac:dyDescent="0.25">
      <c r="A410" s="259"/>
      <c r="B410" s="259"/>
      <c r="C410" s="19" t="s">
        <v>305</v>
      </c>
      <c r="D410" s="99">
        <f t="shared" si="92"/>
        <v>0</v>
      </c>
      <c r="E410" s="154"/>
      <c r="F410" s="108"/>
      <c r="G410" s="154"/>
      <c r="H410" s="154"/>
      <c r="I410" s="154"/>
      <c r="J410" s="108"/>
      <c r="K410" s="109"/>
      <c r="L410" s="109"/>
      <c r="M410" s="109"/>
      <c r="N410" s="109"/>
      <c r="O410" s="109"/>
      <c r="P410" s="128"/>
    </row>
    <row r="411" spans="1:16" ht="25.5" x14ac:dyDescent="0.25">
      <c r="A411" s="259" t="s">
        <v>255</v>
      </c>
      <c r="B411" s="259" t="s">
        <v>256</v>
      </c>
      <c r="C411" s="18" t="s">
        <v>299</v>
      </c>
      <c r="D411" s="99">
        <f t="shared" si="92"/>
        <v>0</v>
      </c>
      <c r="E411" s="154">
        <f>SUM(E412:E417)</f>
        <v>0</v>
      </c>
      <c r="F411" s="108">
        <f t="shared" ref="F411:P411" si="95">SUM(F412:F417)</f>
        <v>0</v>
      </c>
      <c r="G411" s="154">
        <f t="shared" si="95"/>
        <v>0</v>
      </c>
      <c r="H411" s="154">
        <f t="shared" si="95"/>
        <v>0</v>
      </c>
      <c r="I411" s="154">
        <f t="shared" si="95"/>
        <v>0</v>
      </c>
      <c r="J411" s="108">
        <f t="shared" si="95"/>
        <v>0</v>
      </c>
      <c r="K411" s="108">
        <f t="shared" si="95"/>
        <v>0</v>
      </c>
      <c r="L411" s="108">
        <f t="shared" si="95"/>
        <v>0</v>
      </c>
      <c r="M411" s="108">
        <f t="shared" si="95"/>
        <v>0</v>
      </c>
      <c r="N411" s="108">
        <f t="shared" si="95"/>
        <v>0</v>
      </c>
      <c r="O411" s="108">
        <f t="shared" si="95"/>
        <v>0</v>
      </c>
      <c r="P411" s="108">
        <f t="shared" si="95"/>
        <v>0</v>
      </c>
    </row>
    <row r="412" spans="1:16" ht="25.5" x14ac:dyDescent="0.25">
      <c r="A412" s="259"/>
      <c r="B412" s="259"/>
      <c r="C412" s="19" t="s">
        <v>300</v>
      </c>
      <c r="D412" s="99">
        <f t="shared" si="92"/>
        <v>0</v>
      </c>
      <c r="E412" s="154"/>
      <c r="F412" s="108"/>
      <c r="G412" s="154"/>
      <c r="H412" s="154"/>
      <c r="I412" s="154"/>
      <c r="J412" s="108"/>
      <c r="K412" s="109"/>
      <c r="L412" s="109"/>
      <c r="M412" s="109"/>
      <c r="N412" s="109"/>
      <c r="O412" s="109"/>
      <c r="P412" s="128"/>
    </row>
    <row r="413" spans="1:16" ht="25.5" x14ac:dyDescent="0.25">
      <c r="A413" s="259"/>
      <c r="B413" s="259"/>
      <c r="C413" s="19" t="s">
        <v>301</v>
      </c>
      <c r="D413" s="99">
        <f t="shared" si="92"/>
        <v>0</v>
      </c>
      <c r="E413" s="154"/>
      <c r="F413" s="108"/>
      <c r="G413" s="154"/>
      <c r="H413" s="154"/>
      <c r="I413" s="154"/>
      <c r="J413" s="108"/>
      <c r="K413" s="109"/>
      <c r="L413" s="109"/>
      <c r="M413" s="109"/>
      <c r="N413" s="109"/>
      <c r="O413" s="109"/>
      <c r="P413" s="128"/>
    </row>
    <row r="414" spans="1:16" ht="25.5" x14ac:dyDescent="0.25">
      <c r="A414" s="259"/>
      <c r="B414" s="259"/>
      <c r="C414" s="19" t="s">
        <v>302</v>
      </c>
      <c r="D414" s="99">
        <f t="shared" si="92"/>
        <v>0</v>
      </c>
      <c r="E414" s="154"/>
      <c r="F414" s="108"/>
      <c r="G414" s="154"/>
      <c r="H414" s="154"/>
      <c r="I414" s="154"/>
      <c r="J414" s="108"/>
      <c r="K414" s="109"/>
      <c r="L414" s="109"/>
      <c r="M414" s="109"/>
      <c r="N414" s="109"/>
      <c r="O414" s="109"/>
      <c r="P414" s="128"/>
    </row>
    <row r="415" spans="1:16" ht="25.5" x14ac:dyDescent="0.25">
      <c r="A415" s="259"/>
      <c r="B415" s="259"/>
      <c r="C415" s="18" t="s">
        <v>303</v>
      </c>
      <c r="D415" s="99">
        <f t="shared" si="92"/>
        <v>0</v>
      </c>
      <c r="E415" s="154"/>
      <c r="F415" s="108"/>
      <c r="G415" s="154"/>
      <c r="H415" s="154"/>
      <c r="I415" s="154"/>
      <c r="J415" s="108"/>
      <c r="K415" s="109"/>
      <c r="L415" s="109"/>
      <c r="M415" s="109"/>
      <c r="N415" s="109"/>
      <c r="O415" s="109"/>
      <c r="P415" s="128"/>
    </row>
    <row r="416" spans="1:16" ht="25.5" x14ac:dyDescent="0.25">
      <c r="A416" s="259"/>
      <c r="B416" s="259"/>
      <c r="C416" s="19" t="s">
        <v>306</v>
      </c>
      <c r="D416" s="99">
        <f t="shared" si="92"/>
        <v>0</v>
      </c>
      <c r="E416" s="154"/>
      <c r="F416" s="108"/>
      <c r="G416" s="154"/>
      <c r="H416" s="154"/>
      <c r="I416" s="154"/>
      <c r="J416" s="108"/>
      <c r="K416" s="109"/>
      <c r="L416" s="109"/>
      <c r="M416" s="109"/>
      <c r="N416" s="109"/>
      <c r="O416" s="109"/>
      <c r="P416" s="128"/>
    </row>
    <row r="417" spans="1:16" ht="25.5" x14ac:dyDescent="0.25">
      <c r="A417" s="259"/>
      <c r="B417" s="259"/>
      <c r="C417" s="19" t="s">
        <v>305</v>
      </c>
      <c r="D417" s="99">
        <f t="shared" si="92"/>
        <v>0</v>
      </c>
      <c r="E417" s="154"/>
      <c r="F417" s="108"/>
      <c r="G417" s="154"/>
      <c r="H417" s="154"/>
      <c r="I417" s="154"/>
      <c r="J417" s="108"/>
      <c r="K417" s="109"/>
      <c r="L417" s="109"/>
      <c r="M417" s="109"/>
      <c r="N417" s="109"/>
      <c r="O417" s="109"/>
      <c r="P417" s="128"/>
    </row>
    <row r="418" spans="1:16" ht="25.5" x14ac:dyDescent="0.25">
      <c r="A418" s="257" t="s">
        <v>257</v>
      </c>
      <c r="B418" s="259" t="s">
        <v>258</v>
      </c>
      <c r="C418" s="18" t="s">
        <v>299</v>
      </c>
      <c r="D418" s="99">
        <f t="shared" si="92"/>
        <v>0</v>
      </c>
      <c r="E418" s="153">
        <f>SUM(E419:E424)</f>
        <v>0</v>
      </c>
      <c r="F418" s="110">
        <f t="shared" ref="F418:P418" si="96">SUM(F419:F424)</f>
        <v>0</v>
      </c>
      <c r="G418" s="153">
        <f t="shared" si="96"/>
        <v>0</v>
      </c>
      <c r="H418" s="153">
        <f t="shared" si="96"/>
        <v>0</v>
      </c>
      <c r="I418" s="153">
        <f t="shared" si="96"/>
        <v>0</v>
      </c>
      <c r="J418" s="110">
        <f t="shared" si="96"/>
        <v>0</v>
      </c>
      <c r="K418" s="110">
        <f t="shared" si="96"/>
        <v>0</v>
      </c>
      <c r="L418" s="110">
        <f t="shared" si="96"/>
        <v>0</v>
      </c>
      <c r="M418" s="110">
        <f t="shared" si="96"/>
        <v>0</v>
      </c>
      <c r="N418" s="110">
        <f t="shared" si="96"/>
        <v>0</v>
      </c>
      <c r="O418" s="110">
        <f t="shared" si="96"/>
        <v>0</v>
      </c>
      <c r="P418" s="110">
        <f t="shared" si="96"/>
        <v>0</v>
      </c>
    </row>
    <row r="419" spans="1:16" ht="25.5" x14ac:dyDescent="0.25">
      <c r="A419" s="257"/>
      <c r="B419" s="259"/>
      <c r="C419" s="19" t="s">
        <v>300</v>
      </c>
      <c r="D419" s="99">
        <f t="shared" si="92"/>
        <v>0</v>
      </c>
      <c r="E419" s="154"/>
      <c r="F419" s="108"/>
      <c r="G419" s="154"/>
      <c r="H419" s="154"/>
      <c r="I419" s="154"/>
      <c r="J419" s="108"/>
      <c r="K419" s="108"/>
      <c r="L419" s="108"/>
      <c r="M419" s="108"/>
      <c r="N419" s="108"/>
      <c r="O419" s="108"/>
      <c r="P419" s="128"/>
    </row>
    <row r="420" spans="1:16" ht="25.5" x14ac:dyDescent="0.25">
      <c r="A420" s="257"/>
      <c r="B420" s="259"/>
      <c r="C420" s="19" t="s">
        <v>301</v>
      </c>
      <c r="D420" s="99">
        <f t="shared" si="92"/>
        <v>0</v>
      </c>
      <c r="E420" s="154"/>
      <c r="F420" s="108"/>
      <c r="G420" s="154"/>
      <c r="H420" s="154"/>
      <c r="I420" s="154"/>
      <c r="J420" s="108"/>
      <c r="K420" s="108"/>
      <c r="L420" s="108"/>
      <c r="M420" s="108"/>
      <c r="N420" s="108"/>
      <c r="O420" s="108"/>
      <c r="P420" s="128"/>
    </row>
    <row r="421" spans="1:16" ht="25.5" x14ac:dyDescent="0.25">
      <c r="A421" s="257"/>
      <c r="B421" s="259"/>
      <c r="C421" s="19" t="s">
        <v>302</v>
      </c>
      <c r="D421" s="99">
        <f t="shared" si="92"/>
        <v>0</v>
      </c>
      <c r="E421" s="154"/>
      <c r="F421" s="108"/>
      <c r="G421" s="154"/>
      <c r="H421" s="154"/>
      <c r="I421" s="154"/>
      <c r="J421" s="108"/>
      <c r="K421" s="108"/>
      <c r="L421" s="108"/>
      <c r="M421" s="108"/>
      <c r="N421" s="108"/>
      <c r="O421" s="108"/>
      <c r="P421" s="128"/>
    </row>
    <row r="422" spans="1:16" ht="25.5" x14ac:dyDescent="0.25">
      <c r="A422" s="257"/>
      <c r="B422" s="259"/>
      <c r="C422" s="18" t="s">
        <v>303</v>
      </c>
      <c r="D422" s="99">
        <f t="shared" si="92"/>
        <v>0</v>
      </c>
      <c r="E422" s="154"/>
      <c r="F422" s="108"/>
      <c r="G422" s="154"/>
      <c r="H422" s="154"/>
      <c r="I422" s="154"/>
      <c r="J422" s="108"/>
      <c r="K422" s="108"/>
      <c r="L422" s="108"/>
      <c r="M422" s="108"/>
      <c r="N422" s="108"/>
      <c r="O422" s="108"/>
      <c r="P422" s="128"/>
    </row>
    <row r="423" spans="1:16" ht="25.5" x14ac:dyDescent="0.25">
      <c r="A423" s="257"/>
      <c r="B423" s="259"/>
      <c r="C423" s="19" t="s">
        <v>306</v>
      </c>
      <c r="D423" s="99">
        <f t="shared" si="92"/>
        <v>0</v>
      </c>
      <c r="E423" s="154"/>
      <c r="F423" s="108"/>
      <c r="G423" s="154"/>
      <c r="H423" s="154"/>
      <c r="I423" s="154"/>
      <c r="J423" s="108"/>
      <c r="K423" s="108"/>
      <c r="L423" s="108"/>
      <c r="M423" s="108"/>
      <c r="N423" s="108"/>
      <c r="O423" s="108"/>
      <c r="P423" s="128"/>
    </row>
    <row r="424" spans="1:16" ht="25.5" x14ac:dyDescent="0.25">
      <c r="A424" s="257"/>
      <c r="B424" s="259"/>
      <c r="C424" s="19" t="s">
        <v>305</v>
      </c>
      <c r="D424" s="99">
        <f t="shared" si="92"/>
        <v>0</v>
      </c>
      <c r="E424" s="154"/>
      <c r="F424" s="108"/>
      <c r="G424" s="154"/>
      <c r="H424" s="154"/>
      <c r="I424" s="154"/>
      <c r="J424" s="108"/>
      <c r="K424" s="108"/>
      <c r="L424" s="108"/>
      <c r="M424" s="108"/>
      <c r="N424" s="108"/>
      <c r="O424" s="108"/>
      <c r="P424" s="128"/>
    </row>
    <row r="425" spans="1:16" x14ac:dyDescent="0.25">
      <c r="A425" s="19" t="s">
        <v>307</v>
      </c>
      <c r="B425" s="31"/>
      <c r="C425" s="19"/>
      <c r="D425" s="99"/>
      <c r="E425" s="154"/>
      <c r="F425" s="108"/>
      <c r="G425" s="154"/>
      <c r="H425" s="154"/>
      <c r="I425" s="154"/>
      <c r="J425" s="108"/>
      <c r="K425" s="109"/>
      <c r="L425" s="109"/>
      <c r="M425" s="109"/>
      <c r="N425" s="109"/>
      <c r="O425" s="109"/>
      <c r="P425" s="128"/>
    </row>
    <row r="426" spans="1:16" ht="25.5" x14ac:dyDescent="0.25">
      <c r="A426" s="259" t="s">
        <v>334</v>
      </c>
      <c r="B426" s="259" t="s">
        <v>260</v>
      </c>
      <c r="C426" s="18" t="s">
        <v>299</v>
      </c>
      <c r="D426" s="99">
        <f t="shared" si="92"/>
        <v>0</v>
      </c>
      <c r="E426" s="154">
        <f>SUM(E427:E432)</f>
        <v>0</v>
      </c>
      <c r="F426" s="108">
        <f t="shared" ref="F426:P426" si="97">SUM(F427:F432)</f>
        <v>0</v>
      </c>
      <c r="G426" s="154">
        <f t="shared" si="97"/>
        <v>0</v>
      </c>
      <c r="H426" s="154">
        <f t="shared" si="97"/>
        <v>0</v>
      </c>
      <c r="I426" s="154">
        <f t="shared" si="97"/>
        <v>0</v>
      </c>
      <c r="J426" s="108">
        <f t="shared" si="97"/>
        <v>0</v>
      </c>
      <c r="K426" s="108">
        <f t="shared" si="97"/>
        <v>0</v>
      </c>
      <c r="L426" s="108">
        <f t="shared" si="97"/>
        <v>0</v>
      </c>
      <c r="M426" s="108">
        <f t="shared" si="97"/>
        <v>0</v>
      </c>
      <c r="N426" s="108">
        <f t="shared" si="97"/>
        <v>0</v>
      </c>
      <c r="O426" s="108">
        <f t="shared" si="97"/>
        <v>0</v>
      </c>
      <c r="P426" s="108">
        <f t="shared" si="97"/>
        <v>0</v>
      </c>
    </row>
    <row r="427" spans="1:16" ht="25.5" x14ac:dyDescent="0.25">
      <c r="A427" s="259"/>
      <c r="B427" s="259"/>
      <c r="C427" s="19" t="s">
        <v>300</v>
      </c>
      <c r="D427" s="99">
        <f t="shared" si="92"/>
        <v>0</v>
      </c>
      <c r="E427" s="154"/>
      <c r="F427" s="108"/>
      <c r="G427" s="154"/>
      <c r="H427" s="154"/>
      <c r="I427" s="154"/>
      <c r="J427" s="108"/>
      <c r="K427" s="109"/>
      <c r="L427" s="109"/>
      <c r="M427" s="109"/>
      <c r="N427" s="109"/>
      <c r="O427" s="109"/>
      <c r="P427" s="128"/>
    </row>
    <row r="428" spans="1:16" ht="25.5" x14ac:dyDescent="0.25">
      <c r="A428" s="259"/>
      <c r="B428" s="259"/>
      <c r="C428" s="19" t="s">
        <v>301</v>
      </c>
      <c r="D428" s="99">
        <f t="shared" si="92"/>
        <v>0</v>
      </c>
      <c r="E428" s="154"/>
      <c r="F428" s="108"/>
      <c r="G428" s="154"/>
      <c r="H428" s="154"/>
      <c r="I428" s="154"/>
      <c r="J428" s="108"/>
      <c r="K428" s="109"/>
      <c r="L428" s="109"/>
      <c r="M428" s="109"/>
      <c r="N428" s="109"/>
      <c r="O428" s="109"/>
      <c r="P428" s="128"/>
    </row>
    <row r="429" spans="1:16" ht="25.5" x14ac:dyDescent="0.25">
      <c r="A429" s="259"/>
      <c r="B429" s="259"/>
      <c r="C429" s="19" t="s">
        <v>302</v>
      </c>
      <c r="D429" s="99">
        <f t="shared" si="92"/>
        <v>0</v>
      </c>
      <c r="E429" s="154"/>
      <c r="F429" s="108"/>
      <c r="G429" s="154"/>
      <c r="H429" s="154"/>
      <c r="I429" s="154"/>
      <c r="J429" s="108"/>
      <c r="K429" s="109"/>
      <c r="L429" s="109"/>
      <c r="M429" s="109"/>
      <c r="N429" s="109"/>
      <c r="O429" s="109"/>
      <c r="P429" s="128"/>
    </row>
    <row r="430" spans="1:16" ht="25.5" x14ac:dyDescent="0.25">
      <c r="A430" s="259"/>
      <c r="B430" s="259"/>
      <c r="C430" s="18" t="s">
        <v>303</v>
      </c>
      <c r="D430" s="99">
        <f t="shared" si="92"/>
        <v>0</v>
      </c>
      <c r="E430" s="154"/>
      <c r="F430" s="108"/>
      <c r="G430" s="154"/>
      <c r="H430" s="154"/>
      <c r="I430" s="154"/>
      <c r="J430" s="108"/>
      <c r="K430" s="109"/>
      <c r="L430" s="109"/>
      <c r="M430" s="109"/>
      <c r="N430" s="109"/>
      <c r="O430" s="109"/>
      <c r="P430" s="128"/>
    </row>
    <row r="431" spans="1:16" ht="25.5" x14ac:dyDescent="0.25">
      <c r="A431" s="259"/>
      <c r="B431" s="259"/>
      <c r="C431" s="19" t="s">
        <v>306</v>
      </c>
      <c r="D431" s="99">
        <f t="shared" si="92"/>
        <v>0</v>
      </c>
      <c r="E431" s="154"/>
      <c r="F431" s="108"/>
      <c r="G431" s="154"/>
      <c r="H431" s="154"/>
      <c r="I431" s="154"/>
      <c r="J431" s="108"/>
      <c r="K431" s="109"/>
      <c r="L431" s="109"/>
      <c r="M431" s="109"/>
      <c r="N431" s="109"/>
      <c r="O431" s="109"/>
      <c r="P431" s="128"/>
    </row>
    <row r="432" spans="1:16" ht="25.5" x14ac:dyDescent="0.25">
      <c r="A432" s="259"/>
      <c r="B432" s="259"/>
      <c r="C432" s="19" t="s">
        <v>305</v>
      </c>
      <c r="D432" s="99">
        <f t="shared" si="92"/>
        <v>0</v>
      </c>
      <c r="E432" s="154"/>
      <c r="F432" s="108"/>
      <c r="G432" s="154"/>
      <c r="H432" s="154"/>
      <c r="I432" s="154"/>
      <c r="J432" s="108"/>
      <c r="K432" s="109"/>
      <c r="L432" s="109"/>
      <c r="M432" s="109"/>
      <c r="N432" s="109"/>
      <c r="O432" s="109"/>
      <c r="P432" s="128"/>
    </row>
  </sheetData>
  <mergeCells count="125">
    <mergeCell ref="A104:A110"/>
    <mergeCell ref="B104:B110"/>
    <mergeCell ref="A375:A381"/>
    <mergeCell ref="B375:B381"/>
    <mergeCell ref="A338:A344"/>
    <mergeCell ref="B338:B344"/>
    <mergeCell ref="A346:A352"/>
    <mergeCell ref="B346:B352"/>
    <mergeCell ref="A353:A359"/>
    <mergeCell ref="B353:B359"/>
    <mergeCell ref="A317:A323"/>
    <mergeCell ref="B317:B323"/>
    <mergeCell ref="A324:A330"/>
    <mergeCell ref="B324:B330"/>
    <mergeCell ref="A331:A337"/>
    <mergeCell ref="B331:B337"/>
    <mergeCell ref="A360:A366"/>
    <mergeCell ref="B360:B366"/>
    <mergeCell ref="A368:A374"/>
    <mergeCell ref="B368:B374"/>
    <mergeCell ref="A296:A302"/>
    <mergeCell ref="B296:B302"/>
    <mergeCell ref="A303:A309"/>
    <mergeCell ref="B303:B309"/>
    <mergeCell ref="A426:A432"/>
    <mergeCell ref="B426:B432"/>
    <mergeCell ref="A404:A410"/>
    <mergeCell ref="B404:B410"/>
    <mergeCell ref="A411:A417"/>
    <mergeCell ref="B411:B417"/>
    <mergeCell ref="A418:A424"/>
    <mergeCell ref="B418:B424"/>
    <mergeCell ref="A383:A389"/>
    <mergeCell ref="B383:B389"/>
    <mergeCell ref="A390:A396"/>
    <mergeCell ref="B390:B396"/>
    <mergeCell ref="A397:A403"/>
    <mergeCell ref="B397:B403"/>
    <mergeCell ref="A310:A316"/>
    <mergeCell ref="B310:B316"/>
    <mergeCell ref="A275:A281"/>
    <mergeCell ref="B275:B281"/>
    <mergeCell ref="A282:A288"/>
    <mergeCell ref="B282:B288"/>
    <mergeCell ref="A289:A295"/>
    <mergeCell ref="B289:B295"/>
    <mergeCell ref="A254:A260"/>
    <mergeCell ref="B254:B260"/>
    <mergeCell ref="A261:A267"/>
    <mergeCell ref="B261:B267"/>
    <mergeCell ref="A268:A274"/>
    <mergeCell ref="B268:B274"/>
    <mergeCell ref="A233:A239"/>
    <mergeCell ref="B233:B239"/>
    <mergeCell ref="A240:A246"/>
    <mergeCell ref="B240:B246"/>
    <mergeCell ref="A247:A253"/>
    <mergeCell ref="B247:B253"/>
    <mergeCell ref="A212:A218"/>
    <mergeCell ref="B212:B218"/>
    <mergeCell ref="A219:A225"/>
    <mergeCell ref="B219:B225"/>
    <mergeCell ref="A226:A232"/>
    <mergeCell ref="B226:B232"/>
    <mergeCell ref="A191:A197"/>
    <mergeCell ref="B191:B197"/>
    <mergeCell ref="A198:A204"/>
    <mergeCell ref="B198:B204"/>
    <mergeCell ref="A205:A211"/>
    <mergeCell ref="B205:B211"/>
    <mergeCell ref="A176:A182"/>
    <mergeCell ref="B176:B182"/>
    <mergeCell ref="A155:A161"/>
    <mergeCell ref="B155:B161"/>
    <mergeCell ref="A162:A168"/>
    <mergeCell ref="B162:B168"/>
    <mergeCell ref="A169:A175"/>
    <mergeCell ref="B169:B175"/>
    <mergeCell ref="A183:A189"/>
    <mergeCell ref="B183:B189"/>
    <mergeCell ref="A133:A139"/>
    <mergeCell ref="B133:B139"/>
    <mergeCell ref="A140:A146"/>
    <mergeCell ref="B140:B146"/>
    <mergeCell ref="A147:A153"/>
    <mergeCell ref="B147:B153"/>
    <mergeCell ref="A111:A117"/>
    <mergeCell ref="B111:B117"/>
    <mergeCell ref="A119:A125"/>
    <mergeCell ref="B119:B125"/>
    <mergeCell ref="A126:A132"/>
    <mergeCell ref="B126:B132"/>
    <mergeCell ref="A83:A89"/>
    <mergeCell ref="B83:B89"/>
    <mergeCell ref="A90:A96"/>
    <mergeCell ref="B90:B96"/>
    <mergeCell ref="A97:A103"/>
    <mergeCell ref="B97:B103"/>
    <mergeCell ref="A62:A68"/>
    <mergeCell ref="B62:B68"/>
    <mergeCell ref="A69:A75"/>
    <mergeCell ref="B69:B75"/>
    <mergeCell ref="A76:A82"/>
    <mergeCell ref="B76:B82"/>
    <mergeCell ref="A40:A46"/>
    <mergeCell ref="B40:B46"/>
    <mergeCell ref="A54:A60"/>
    <mergeCell ref="B54:B60"/>
    <mergeCell ref="A11:A17"/>
    <mergeCell ref="B11:B17"/>
    <mergeCell ref="A19:A25"/>
    <mergeCell ref="B19:B25"/>
    <mergeCell ref="A26:A32"/>
    <mergeCell ref="B26:B32"/>
    <mergeCell ref="A47:A53"/>
    <mergeCell ref="B47:B53"/>
    <mergeCell ref="B2:B3"/>
    <mergeCell ref="C2:C3"/>
    <mergeCell ref="A2:A3"/>
    <mergeCell ref="A1:O1"/>
    <mergeCell ref="A4:A10"/>
    <mergeCell ref="B4:B10"/>
    <mergeCell ref="A33:A39"/>
    <mergeCell ref="B33:B39"/>
    <mergeCell ref="D2:P2"/>
  </mergeCells>
  <pageMargins left="0.70866141732283472" right="0.70866141732283472" top="0.74803149606299213" bottom="0.74803149606299213" header="0.31496062992125984" footer="0.31496062992125984"/>
  <pageSetup paperSize="9" scale="6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8"/>
  <sheetViews>
    <sheetView tabSelected="1" topLeftCell="A154" workbookViewId="0">
      <selection activeCell="B167" sqref="B167"/>
    </sheetView>
  </sheetViews>
  <sheetFormatPr defaultRowHeight="15" x14ac:dyDescent="0.25"/>
  <cols>
    <col min="1" max="1" width="13.42578125" customWidth="1"/>
    <col min="2" max="2" width="23.7109375" customWidth="1"/>
    <col min="3" max="3" width="17.140625" customWidth="1"/>
    <col min="4" max="4" width="14" customWidth="1"/>
    <col min="5" max="5" width="14.5703125" customWidth="1"/>
    <col min="6" max="6" width="11.5703125" customWidth="1"/>
    <col min="7" max="7" width="13.5703125" customWidth="1"/>
    <col min="8" max="8" width="13.42578125" customWidth="1"/>
    <col min="9" max="9" width="13" customWidth="1"/>
    <col min="10" max="10" width="12.42578125" customWidth="1"/>
    <col min="11" max="11" width="12.5703125" customWidth="1"/>
    <col min="12" max="12" width="11.85546875" customWidth="1"/>
    <col min="13" max="13" width="12.28515625" customWidth="1"/>
    <col min="14" max="14" width="13.42578125" customWidth="1"/>
    <col min="15" max="15" width="14.7109375" customWidth="1"/>
    <col min="16" max="16" width="15.140625" customWidth="1"/>
  </cols>
  <sheetData>
    <row r="1" spans="1:16" x14ac:dyDescent="0.25">
      <c r="A1" s="256" t="s">
        <v>286</v>
      </c>
      <c r="B1" s="256"/>
      <c r="C1" s="256"/>
      <c r="D1" s="256"/>
      <c r="E1" s="256"/>
      <c r="F1" s="256"/>
      <c r="G1" s="256"/>
      <c r="H1" s="256"/>
      <c r="I1" s="256"/>
      <c r="J1" s="256"/>
      <c r="K1" s="256"/>
      <c r="L1" s="256"/>
      <c r="M1" s="256"/>
      <c r="N1" s="256"/>
      <c r="O1" s="256"/>
      <c r="P1" s="1"/>
    </row>
    <row r="2" spans="1:16" x14ac:dyDescent="0.25">
      <c r="A2" s="254" t="s">
        <v>97</v>
      </c>
      <c r="B2" s="252" t="s">
        <v>124</v>
      </c>
      <c r="C2" s="230" t="s">
        <v>287</v>
      </c>
      <c r="D2" s="260" t="s">
        <v>288</v>
      </c>
      <c r="E2" s="260"/>
      <c r="F2" s="260"/>
      <c r="G2" s="260"/>
      <c r="H2" s="260"/>
      <c r="I2" s="260"/>
      <c r="J2" s="260"/>
      <c r="K2" s="260"/>
      <c r="L2" s="260"/>
      <c r="M2" s="260"/>
      <c r="N2" s="260"/>
      <c r="O2" s="260"/>
      <c r="P2" s="260"/>
    </row>
    <row r="3" spans="1:16" ht="63.75" x14ac:dyDescent="0.25">
      <c r="A3" s="255"/>
      <c r="B3" s="253"/>
      <c r="C3" s="230"/>
      <c r="D3" s="98" t="s">
        <v>194</v>
      </c>
      <c r="E3" s="152" t="s">
        <v>289</v>
      </c>
      <c r="F3" s="108" t="s">
        <v>290</v>
      </c>
      <c r="G3" s="152" t="s">
        <v>291</v>
      </c>
      <c r="H3" s="152" t="s">
        <v>292</v>
      </c>
      <c r="I3" s="152" t="s">
        <v>293</v>
      </c>
      <c r="J3" s="108" t="s">
        <v>294</v>
      </c>
      <c r="K3" s="152" t="s">
        <v>295</v>
      </c>
      <c r="L3" s="108" t="s">
        <v>296</v>
      </c>
      <c r="M3" s="108" t="s">
        <v>535</v>
      </c>
      <c r="N3" s="108" t="s">
        <v>297</v>
      </c>
      <c r="O3" s="108" t="s">
        <v>298</v>
      </c>
      <c r="P3" s="108" t="s">
        <v>540</v>
      </c>
    </row>
    <row r="4" spans="1:16" ht="25.5" x14ac:dyDescent="0.25">
      <c r="A4" s="265" t="s">
        <v>187</v>
      </c>
      <c r="B4" s="262" t="s">
        <v>188</v>
      </c>
      <c r="C4" s="18" t="s">
        <v>299</v>
      </c>
      <c r="D4" s="99">
        <f t="shared" ref="D4:D67" si="0">SUM(E4:P4)</f>
        <v>564.29</v>
      </c>
      <c r="E4" s="153">
        <f>SUM(E5:E10)</f>
        <v>0</v>
      </c>
      <c r="F4" s="110">
        <f t="shared" ref="F4:N4" si="1">SUM(F5:F10)</f>
        <v>0</v>
      </c>
      <c r="G4" s="153">
        <f t="shared" si="1"/>
        <v>0</v>
      </c>
      <c r="H4" s="153">
        <f t="shared" si="1"/>
        <v>0</v>
      </c>
      <c r="I4" s="153">
        <f t="shared" si="1"/>
        <v>0</v>
      </c>
      <c r="J4" s="110">
        <f t="shared" si="1"/>
        <v>0</v>
      </c>
      <c r="K4" s="110">
        <f t="shared" si="1"/>
        <v>109.98</v>
      </c>
      <c r="L4" s="110">
        <f t="shared" si="1"/>
        <v>111.84</v>
      </c>
      <c r="M4" s="110">
        <f t="shared" si="1"/>
        <v>27.47</v>
      </c>
      <c r="N4" s="110">
        <f t="shared" si="1"/>
        <v>104</v>
      </c>
      <c r="O4" s="110">
        <f>SUM(O5:O10)</f>
        <v>105</v>
      </c>
      <c r="P4" s="110">
        <f>SUM(P5:P10)</f>
        <v>106</v>
      </c>
    </row>
    <row r="5" spans="1:16" ht="25.5" x14ac:dyDescent="0.25">
      <c r="A5" s="266"/>
      <c r="B5" s="263"/>
      <c r="C5" s="19" t="s">
        <v>300</v>
      </c>
      <c r="D5" s="99">
        <f t="shared" si="0"/>
        <v>0</v>
      </c>
      <c r="E5" s="154"/>
      <c r="F5" s="108"/>
      <c r="G5" s="154"/>
      <c r="H5" s="154"/>
      <c r="I5" s="154"/>
      <c r="J5" s="108"/>
      <c r="K5" s="108"/>
      <c r="L5" s="108"/>
      <c r="M5" s="108"/>
      <c r="N5" s="108"/>
      <c r="O5" s="108"/>
      <c r="P5" s="128"/>
    </row>
    <row r="6" spans="1:16" ht="25.5" x14ac:dyDescent="0.25">
      <c r="A6" s="266"/>
      <c r="B6" s="263"/>
      <c r="C6" s="19" t="s">
        <v>301</v>
      </c>
      <c r="D6" s="99">
        <f t="shared" si="0"/>
        <v>0</v>
      </c>
      <c r="E6" s="154"/>
      <c r="F6" s="108"/>
      <c r="G6" s="154"/>
      <c r="H6" s="154"/>
      <c r="I6" s="154"/>
      <c r="J6" s="108"/>
      <c r="K6" s="108"/>
      <c r="L6" s="108"/>
      <c r="M6" s="108"/>
      <c r="N6" s="108"/>
      <c r="O6" s="108"/>
      <c r="P6" s="128"/>
    </row>
    <row r="7" spans="1:16" ht="25.5" x14ac:dyDescent="0.25">
      <c r="A7" s="266"/>
      <c r="B7" s="263"/>
      <c r="C7" s="19" t="s">
        <v>302</v>
      </c>
      <c r="D7" s="99">
        <f t="shared" si="0"/>
        <v>564.29</v>
      </c>
      <c r="E7" s="154">
        <f>SUM(E15+E22+E29+E36+E43+E50+E57)</f>
        <v>0</v>
      </c>
      <c r="F7" s="108">
        <f t="shared" ref="F7:P7" si="2">SUM(F15+F22+F29+F36+F43+F50+F57)</f>
        <v>0</v>
      </c>
      <c r="G7" s="154">
        <f t="shared" si="2"/>
        <v>0</v>
      </c>
      <c r="H7" s="154">
        <f t="shared" si="2"/>
        <v>0</v>
      </c>
      <c r="I7" s="154">
        <f t="shared" si="2"/>
        <v>0</v>
      </c>
      <c r="J7" s="108">
        <f t="shared" si="2"/>
        <v>0</v>
      </c>
      <c r="K7" s="108">
        <f t="shared" si="2"/>
        <v>109.98</v>
      </c>
      <c r="L7" s="108">
        <f t="shared" si="2"/>
        <v>111.84</v>
      </c>
      <c r="M7" s="108">
        <f t="shared" si="2"/>
        <v>27.47</v>
      </c>
      <c r="N7" s="108">
        <f t="shared" si="2"/>
        <v>104</v>
      </c>
      <c r="O7" s="108">
        <f t="shared" si="2"/>
        <v>105</v>
      </c>
      <c r="P7" s="108">
        <f t="shared" si="2"/>
        <v>106</v>
      </c>
    </row>
    <row r="8" spans="1:16" ht="25.5" x14ac:dyDescent="0.25">
      <c r="A8" s="266"/>
      <c r="B8" s="263"/>
      <c r="C8" s="18" t="s">
        <v>303</v>
      </c>
      <c r="D8" s="99">
        <f t="shared" si="0"/>
        <v>0</v>
      </c>
      <c r="E8" s="154"/>
      <c r="F8" s="108"/>
      <c r="G8" s="154"/>
      <c r="H8" s="154"/>
      <c r="I8" s="154"/>
      <c r="J8" s="108"/>
      <c r="K8" s="108"/>
      <c r="L8" s="108"/>
      <c r="M8" s="108"/>
      <c r="N8" s="108"/>
      <c r="O8" s="108"/>
      <c r="P8" s="128"/>
    </row>
    <row r="9" spans="1:16" ht="25.5" x14ac:dyDescent="0.25">
      <c r="A9" s="266"/>
      <c r="B9" s="263"/>
      <c r="C9" s="19" t="s">
        <v>306</v>
      </c>
      <c r="D9" s="99">
        <f t="shared" si="0"/>
        <v>0</v>
      </c>
      <c r="E9" s="154"/>
      <c r="F9" s="108"/>
      <c r="G9" s="154"/>
      <c r="H9" s="154"/>
      <c r="I9" s="154"/>
      <c r="J9" s="108"/>
      <c r="K9" s="108"/>
      <c r="L9" s="108"/>
      <c r="M9" s="108"/>
      <c r="N9" s="108"/>
      <c r="O9" s="108"/>
      <c r="P9" s="128"/>
    </row>
    <row r="10" spans="1:16" ht="25.5" x14ac:dyDescent="0.25">
      <c r="A10" s="267"/>
      <c r="B10" s="264"/>
      <c r="C10" s="19" t="s">
        <v>305</v>
      </c>
      <c r="D10" s="99">
        <f t="shared" si="0"/>
        <v>0</v>
      </c>
      <c r="E10" s="154"/>
      <c r="F10" s="108"/>
      <c r="G10" s="154"/>
      <c r="H10" s="154"/>
      <c r="I10" s="154"/>
      <c r="J10" s="108"/>
      <c r="K10" s="108"/>
      <c r="L10" s="108"/>
      <c r="M10" s="108"/>
      <c r="N10" s="108"/>
      <c r="O10" s="108"/>
      <c r="P10" s="128"/>
    </row>
    <row r="11" spans="1:16" ht="25.5" x14ac:dyDescent="0.25">
      <c r="A11" s="19" t="s">
        <v>307</v>
      </c>
      <c r="B11" s="194"/>
      <c r="C11" s="19"/>
      <c r="D11" s="99"/>
      <c r="E11" s="154"/>
      <c r="F11" s="108"/>
      <c r="G11" s="154"/>
      <c r="H11" s="154"/>
      <c r="I11" s="154"/>
      <c r="J11" s="108"/>
      <c r="K11" s="109"/>
      <c r="L11" s="109"/>
      <c r="M11" s="109"/>
      <c r="N11" s="109"/>
      <c r="O11" s="109"/>
      <c r="P11" s="128"/>
    </row>
    <row r="12" spans="1:16" ht="25.5" x14ac:dyDescent="0.25">
      <c r="A12" s="259" t="s">
        <v>318</v>
      </c>
      <c r="B12" s="259" t="s">
        <v>193</v>
      </c>
      <c r="C12" s="18" t="s">
        <v>299</v>
      </c>
      <c r="D12" s="99">
        <f t="shared" si="0"/>
        <v>133.60000000000002</v>
      </c>
      <c r="E12" s="154">
        <f>SUM(E13:E18)</f>
        <v>0</v>
      </c>
      <c r="F12" s="108">
        <f t="shared" ref="F12:P12" si="3">SUM(F13:F18)</f>
        <v>0</v>
      </c>
      <c r="G12" s="154">
        <f t="shared" si="3"/>
        <v>0</v>
      </c>
      <c r="H12" s="154">
        <f t="shared" si="3"/>
        <v>0</v>
      </c>
      <c r="I12" s="154">
        <f t="shared" si="3"/>
        <v>0</v>
      </c>
      <c r="J12" s="108">
        <f t="shared" si="3"/>
        <v>0</v>
      </c>
      <c r="K12" s="108">
        <f t="shared" si="3"/>
        <v>18.98</v>
      </c>
      <c r="L12" s="108">
        <f t="shared" si="3"/>
        <v>20.89</v>
      </c>
      <c r="M12" s="108">
        <f t="shared" si="3"/>
        <v>21.73</v>
      </c>
      <c r="N12" s="108">
        <f t="shared" si="3"/>
        <v>23</v>
      </c>
      <c r="O12" s="108">
        <f t="shared" si="3"/>
        <v>24</v>
      </c>
      <c r="P12" s="108">
        <f t="shared" si="3"/>
        <v>25</v>
      </c>
    </row>
    <row r="13" spans="1:16" ht="25.5" x14ac:dyDescent="0.25">
      <c r="A13" s="259"/>
      <c r="B13" s="259"/>
      <c r="C13" s="19" t="s">
        <v>300</v>
      </c>
      <c r="D13" s="99">
        <f t="shared" si="0"/>
        <v>0</v>
      </c>
      <c r="E13" s="154"/>
      <c r="F13" s="108"/>
      <c r="G13" s="154"/>
      <c r="H13" s="154"/>
      <c r="I13" s="154"/>
      <c r="J13" s="108"/>
      <c r="K13" s="109"/>
      <c r="L13" s="109"/>
      <c r="M13" s="109"/>
      <c r="N13" s="109"/>
      <c r="O13" s="109"/>
      <c r="P13" s="128"/>
    </row>
    <row r="14" spans="1:16" ht="25.5" x14ac:dyDescent="0.25">
      <c r="A14" s="259"/>
      <c r="B14" s="259"/>
      <c r="C14" s="19" t="s">
        <v>301</v>
      </c>
      <c r="D14" s="99">
        <f t="shared" si="0"/>
        <v>0</v>
      </c>
      <c r="E14" s="154"/>
      <c r="F14" s="108"/>
      <c r="G14" s="154"/>
      <c r="H14" s="154"/>
      <c r="I14" s="154"/>
      <c r="J14" s="108"/>
      <c r="K14" s="109"/>
      <c r="L14" s="109"/>
      <c r="M14" s="109"/>
      <c r="N14" s="109"/>
      <c r="O14" s="109"/>
      <c r="P14" s="128"/>
    </row>
    <row r="15" spans="1:16" ht="25.5" x14ac:dyDescent="0.25">
      <c r="A15" s="259"/>
      <c r="B15" s="259"/>
      <c r="C15" s="19" t="s">
        <v>302</v>
      </c>
      <c r="D15" s="99">
        <f t="shared" si="0"/>
        <v>133.60000000000002</v>
      </c>
      <c r="E15" s="154">
        <v>0</v>
      </c>
      <c r="F15" s="108">
        <v>0</v>
      </c>
      <c r="G15" s="154">
        <v>0</v>
      </c>
      <c r="H15" s="154">
        <v>0</v>
      </c>
      <c r="I15" s="154">
        <v>0</v>
      </c>
      <c r="J15" s="108">
        <v>0</v>
      </c>
      <c r="K15" s="109">
        <v>18.98</v>
      </c>
      <c r="L15" s="109">
        <v>20.89</v>
      </c>
      <c r="M15" s="109">
        <v>21.73</v>
      </c>
      <c r="N15" s="109">
        <v>23</v>
      </c>
      <c r="O15" s="109">
        <v>24</v>
      </c>
      <c r="P15" s="109">
        <v>25</v>
      </c>
    </row>
    <row r="16" spans="1:16" ht="25.5" x14ac:dyDescent="0.25">
      <c r="A16" s="259"/>
      <c r="B16" s="259"/>
      <c r="C16" s="18" t="s">
        <v>303</v>
      </c>
      <c r="D16" s="99">
        <f t="shared" si="0"/>
        <v>0</v>
      </c>
      <c r="E16" s="154"/>
      <c r="F16" s="108"/>
      <c r="G16" s="154"/>
      <c r="H16" s="154"/>
      <c r="I16" s="154"/>
      <c r="J16" s="108"/>
      <c r="K16" s="109"/>
      <c r="L16" s="109"/>
      <c r="M16" s="109"/>
      <c r="N16" s="109"/>
      <c r="O16" s="109"/>
      <c r="P16" s="128"/>
    </row>
    <row r="17" spans="1:16" ht="25.5" x14ac:dyDescent="0.25">
      <c r="A17" s="259"/>
      <c r="B17" s="259"/>
      <c r="C17" s="19" t="s">
        <v>306</v>
      </c>
      <c r="D17" s="99">
        <f t="shared" si="0"/>
        <v>0</v>
      </c>
      <c r="E17" s="154"/>
      <c r="F17" s="108"/>
      <c r="G17" s="154"/>
      <c r="H17" s="154"/>
      <c r="I17" s="154"/>
      <c r="J17" s="108"/>
      <c r="K17" s="109"/>
      <c r="L17" s="109"/>
      <c r="M17" s="109"/>
      <c r="N17" s="109"/>
      <c r="O17" s="109"/>
      <c r="P17" s="128"/>
    </row>
    <row r="18" spans="1:16" ht="25.5" x14ac:dyDescent="0.25">
      <c r="A18" s="259"/>
      <c r="B18" s="259"/>
      <c r="C18" s="19" t="s">
        <v>305</v>
      </c>
      <c r="D18" s="99">
        <f t="shared" si="0"/>
        <v>0</v>
      </c>
      <c r="E18" s="154"/>
      <c r="F18" s="108"/>
      <c r="G18" s="154"/>
      <c r="H18" s="154"/>
      <c r="I18" s="154"/>
      <c r="J18" s="108"/>
      <c r="K18" s="109"/>
      <c r="L18" s="109"/>
      <c r="M18" s="109"/>
      <c r="N18" s="109"/>
      <c r="O18" s="109"/>
      <c r="P18" s="128"/>
    </row>
    <row r="19" spans="1:16" ht="25.5" x14ac:dyDescent="0.25">
      <c r="A19" s="259" t="s">
        <v>319</v>
      </c>
      <c r="B19" s="262" t="s">
        <v>196</v>
      </c>
      <c r="C19" s="18" t="s">
        <v>299</v>
      </c>
      <c r="D19" s="99">
        <f t="shared" si="0"/>
        <v>175</v>
      </c>
      <c r="E19" s="154">
        <f>SUM(E20:E25)</f>
        <v>0</v>
      </c>
      <c r="F19" s="108">
        <f t="shared" ref="F19:P19" si="4">SUM(F20:F25)</f>
        <v>0</v>
      </c>
      <c r="G19" s="154">
        <f t="shared" si="4"/>
        <v>0</v>
      </c>
      <c r="H19" s="154">
        <f t="shared" si="4"/>
        <v>0</v>
      </c>
      <c r="I19" s="154">
        <f t="shared" si="4"/>
        <v>0</v>
      </c>
      <c r="J19" s="108">
        <f t="shared" si="4"/>
        <v>0</v>
      </c>
      <c r="K19" s="108">
        <f t="shared" si="4"/>
        <v>35</v>
      </c>
      <c r="L19" s="108">
        <f t="shared" si="4"/>
        <v>35</v>
      </c>
      <c r="M19" s="108">
        <f t="shared" si="4"/>
        <v>0</v>
      </c>
      <c r="N19" s="108">
        <f t="shared" si="4"/>
        <v>35</v>
      </c>
      <c r="O19" s="108">
        <f t="shared" si="4"/>
        <v>35</v>
      </c>
      <c r="P19" s="108">
        <f t="shared" si="4"/>
        <v>35</v>
      </c>
    </row>
    <row r="20" spans="1:16" ht="25.5" x14ac:dyDescent="0.25">
      <c r="A20" s="259"/>
      <c r="B20" s="263"/>
      <c r="C20" s="19" t="s">
        <v>300</v>
      </c>
      <c r="D20" s="99">
        <f t="shared" si="0"/>
        <v>0</v>
      </c>
      <c r="E20" s="154"/>
      <c r="F20" s="108"/>
      <c r="G20" s="154"/>
      <c r="H20" s="154"/>
      <c r="I20" s="154"/>
      <c r="J20" s="108"/>
      <c r="K20" s="109"/>
      <c r="L20" s="109"/>
      <c r="M20" s="109"/>
      <c r="N20" s="109"/>
      <c r="O20" s="109"/>
      <c r="P20" s="128"/>
    </row>
    <row r="21" spans="1:16" ht="25.5" x14ac:dyDescent="0.25">
      <c r="A21" s="259"/>
      <c r="B21" s="263"/>
      <c r="C21" s="19" t="s">
        <v>301</v>
      </c>
      <c r="D21" s="99">
        <f t="shared" si="0"/>
        <v>0</v>
      </c>
      <c r="E21" s="154"/>
      <c r="F21" s="108"/>
      <c r="G21" s="154"/>
      <c r="H21" s="154"/>
      <c r="I21" s="154"/>
      <c r="J21" s="108"/>
      <c r="K21" s="109"/>
      <c r="L21" s="109"/>
      <c r="M21" s="109"/>
      <c r="N21" s="109"/>
      <c r="O21" s="109"/>
      <c r="P21" s="128"/>
    </row>
    <row r="22" spans="1:16" ht="25.5" x14ac:dyDescent="0.25">
      <c r="A22" s="259"/>
      <c r="B22" s="263"/>
      <c r="C22" s="19" t="s">
        <v>302</v>
      </c>
      <c r="D22" s="99">
        <f t="shared" si="0"/>
        <v>175</v>
      </c>
      <c r="E22" s="154">
        <v>0</v>
      </c>
      <c r="F22" s="108">
        <v>0</v>
      </c>
      <c r="G22" s="154">
        <v>0</v>
      </c>
      <c r="H22" s="154">
        <v>0</v>
      </c>
      <c r="I22" s="154">
        <v>0</v>
      </c>
      <c r="J22" s="108">
        <v>0</v>
      </c>
      <c r="K22" s="109">
        <v>35</v>
      </c>
      <c r="L22" s="109">
        <v>35</v>
      </c>
      <c r="M22" s="109">
        <v>0</v>
      </c>
      <c r="N22" s="109">
        <v>35</v>
      </c>
      <c r="O22" s="109">
        <v>35</v>
      </c>
      <c r="P22" s="109">
        <v>35</v>
      </c>
    </row>
    <row r="23" spans="1:16" ht="29.25" customHeight="1" x14ac:dyDescent="0.25">
      <c r="A23" s="259"/>
      <c r="B23" s="263"/>
      <c r="C23" s="20" t="s">
        <v>312</v>
      </c>
      <c r="D23" s="99">
        <f t="shared" si="0"/>
        <v>0</v>
      </c>
      <c r="E23" s="154"/>
      <c r="F23" s="108"/>
      <c r="G23" s="154"/>
      <c r="H23" s="154"/>
      <c r="I23" s="154"/>
      <c r="J23" s="108"/>
      <c r="K23" s="109"/>
      <c r="L23" s="109"/>
      <c r="M23" s="109"/>
      <c r="N23" s="109"/>
      <c r="O23" s="109"/>
      <c r="P23" s="128"/>
    </row>
    <row r="24" spans="1:16" ht="25.5" x14ac:dyDescent="0.25">
      <c r="A24" s="259"/>
      <c r="B24" s="263"/>
      <c r="C24" s="19" t="s">
        <v>306</v>
      </c>
      <c r="D24" s="99">
        <f t="shared" si="0"/>
        <v>0</v>
      </c>
      <c r="E24" s="154"/>
      <c r="F24" s="108"/>
      <c r="G24" s="154"/>
      <c r="H24" s="154"/>
      <c r="I24" s="154"/>
      <c r="J24" s="108"/>
      <c r="K24" s="109"/>
      <c r="L24" s="109"/>
      <c r="M24" s="109"/>
      <c r="N24" s="109"/>
      <c r="O24" s="109"/>
      <c r="P24" s="128"/>
    </row>
    <row r="25" spans="1:16" ht="25.5" x14ac:dyDescent="0.25">
      <c r="A25" s="259"/>
      <c r="B25" s="264"/>
      <c r="C25" s="19" t="s">
        <v>305</v>
      </c>
      <c r="D25" s="99">
        <f t="shared" si="0"/>
        <v>0</v>
      </c>
      <c r="E25" s="154"/>
      <c r="F25" s="108"/>
      <c r="G25" s="154"/>
      <c r="H25" s="154"/>
      <c r="I25" s="154"/>
      <c r="J25" s="108"/>
      <c r="K25" s="109"/>
      <c r="L25" s="109"/>
      <c r="M25" s="109"/>
      <c r="N25" s="109"/>
      <c r="O25" s="109"/>
      <c r="P25" s="128"/>
    </row>
    <row r="26" spans="1:16" ht="25.5" x14ac:dyDescent="0.25">
      <c r="A26" s="259" t="s">
        <v>320</v>
      </c>
      <c r="B26" s="259" t="s">
        <v>198</v>
      </c>
      <c r="C26" s="18" t="s">
        <v>299</v>
      </c>
      <c r="D26" s="99">
        <f t="shared" si="0"/>
        <v>55.74</v>
      </c>
      <c r="E26" s="154">
        <f>SUM(E27:E32)</f>
        <v>0</v>
      </c>
      <c r="F26" s="108">
        <f t="shared" ref="F26:P26" si="5">SUM(F27:F32)</f>
        <v>0</v>
      </c>
      <c r="G26" s="154">
        <f t="shared" si="5"/>
        <v>0</v>
      </c>
      <c r="H26" s="154">
        <f t="shared" si="5"/>
        <v>0</v>
      </c>
      <c r="I26" s="154">
        <f t="shared" si="5"/>
        <v>0</v>
      </c>
      <c r="J26" s="108">
        <f t="shared" si="5"/>
        <v>0</v>
      </c>
      <c r="K26" s="108">
        <f t="shared" si="5"/>
        <v>10</v>
      </c>
      <c r="L26" s="108">
        <f t="shared" si="5"/>
        <v>10</v>
      </c>
      <c r="M26" s="108">
        <f t="shared" si="5"/>
        <v>5.74</v>
      </c>
      <c r="N26" s="108">
        <f t="shared" si="5"/>
        <v>10</v>
      </c>
      <c r="O26" s="108">
        <f t="shared" si="5"/>
        <v>10</v>
      </c>
      <c r="P26" s="108">
        <f t="shared" si="5"/>
        <v>10</v>
      </c>
    </row>
    <row r="27" spans="1:16" ht="25.5" x14ac:dyDescent="0.25">
      <c r="A27" s="259"/>
      <c r="B27" s="259"/>
      <c r="C27" s="19" t="s">
        <v>300</v>
      </c>
      <c r="D27" s="99">
        <f t="shared" si="0"/>
        <v>0</v>
      </c>
      <c r="E27" s="154"/>
      <c r="F27" s="108"/>
      <c r="G27" s="154"/>
      <c r="H27" s="154"/>
      <c r="I27" s="154"/>
      <c r="J27" s="108"/>
      <c r="K27" s="109"/>
      <c r="L27" s="109"/>
      <c r="M27" s="109"/>
      <c r="N27" s="109"/>
      <c r="O27" s="109"/>
      <c r="P27" s="128"/>
    </row>
    <row r="28" spans="1:16" ht="25.5" x14ac:dyDescent="0.25">
      <c r="A28" s="259"/>
      <c r="B28" s="259"/>
      <c r="C28" s="19" t="s">
        <v>301</v>
      </c>
      <c r="D28" s="99">
        <f t="shared" si="0"/>
        <v>0</v>
      </c>
      <c r="E28" s="154"/>
      <c r="F28" s="108"/>
      <c r="G28" s="154"/>
      <c r="H28" s="154"/>
      <c r="I28" s="154"/>
      <c r="J28" s="108"/>
      <c r="K28" s="109"/>
      <c r="L28" s="109"/>
      <c r="M28" s="109"/>
      <c r="N28" s="109"/>
      <c r="O28" s="109"/>
      <c r="P28" s="128"/>
    </row>
    <row r="29" spans="1:16" ht="25.5" x14ac:dyDescent="0.25">
      <c r="A29" s="259"/>
      <c r="B29" s="259"/>
      <c r="C29" s="19" t="s">
        <v>302</v>
      </c>
      <c r="D29" s="99">
        <f t="shared" si="0"/>
        <v>55.74</v>
      </c>
      <c r="E29" s="154">
        <v>0</v>
      </c>
      <c r="F29" s="108">
        <v>0</v>
      </c>
      <c r="G29" s="154">
        <v>0</v>
      </c>
      <c r="H29" s="154">
        <v>0</v>
      </c>
      <c r="I29" s="154">
        <v>0</v>
      </c>
      <c r="J29" s="108">
        <v>0</v>
      </c>
      <c r="K29" s="109">
        <v>10</v>
      </c>
      <c r="L29" s="109">
        <v>10</v>
      </c>
      <c r="M29" s="109">
        <v>5.74</v>
      </c>
      <c r="N29" s="109">
        <v>10</v>
      </c>
      <c r="O29" s="109">
        <v>10</v>
      </c>
      <c r="P29" s="109">
        <v>10</v>
      </c>
    </row>
    <row r="30" spans="1:16" ht="25.5" x14ac:dyDescent="0.25">
      <c r="A30" s="259"/>
      <c r="B30" s="259"/>
      <c r="C30" s="18" t="s">
        <v>303</v>
      </c>
      <c r="D30" s="99">
        <f t="shared" si="0"/>
        <v>0</v>
      </c>
      <c r="E30" s="154"/>
      <c r="F30" s="108"/>
      <c r="G30" s="154"/>
      <c r="H30" s="154"/>
      <c r="I30" s="154"/>
      <c r="J30" s="108"/>
      <c r="K30" s="109"/>
      <c r="L30" s="109"/>
      <c r="M30" s="109"/>
      <c r="N30" s="109"/>
      <c r="O30" s="109"/>
      <c r="P30" s="128"/>
    </row>
    <row r="31" spans="1:16" ht="25.5" x14ac:dyDescent="0.25">
      <c r="A31" s="259"/>
      <c r="B31" s="259"/>
      <c r="C31" s="19" t="s">
        <v>306</v>
      </c>
      <c r="D31" s="99">
        <f t="shared" si="0"/>
        <v>0</v>
      </c>
      <c r="E31" s="154"/>
      <c r="F31" s="108"/>
      <c r="G31" s="154"/>
      <c r="H31" s="154"/>
      <c r="I31" s="154"/>
      <c r="J31" s="108"/>
      <c r="K31" s="109"/>
      <c r="L31" s="109"/>
      <c r="M31" s="109"/>
      <c r="N31" s="109"/>
      <c r="O31" s="109"/>
      <c r="P31" s="128"/>
    </row>
    <row r="32" spans="1:16" ht="25.5" x14ac:dyDescent="0.25">
      <c r="A32" s="259"/>
      <c r="B32" s="259"/>
      <c r="C32" s="19" t="s">
        <v>305</v>
      </c>
      <c r="D32" s="99">
        <f t="shared" si="0"/>
        <v>0</v>
      </c>
      <c r="E32" s="154"/>
      <c r="F32" s="108"/>
      <c r="G32" s="154"/>
      <c r="H32" s="154"/>
      <c r="I32" s="154"/>
      <c r="J32" s="108"/>
      <c r="K32" s="109"/>
      <c r="L32" s="109"/>
      <c r="M32" s="109"/>
      <c r="N32" s="109"/>
      <c r="O32" s="109"/>
      <c r="P32" s="128"/>
    </row>
    <row r="33" spans="1:16" ht="25.5" x14ac:dyDescent="0.25">
      <c r="A33" s="259" t="s">
        <v>321</v>
      </c>
      <c r="B33" s="259" t="s">
        <v>200</v>
      </c>
      <c r="C33" s="18" t="s">
        <v>299</v>
      </c>
      <c r="D33" s="99">
        <f t="shared" si="0"/>
        <v>38</v>
      </c>
      <c r="E33" s="154">
        <f>SUM(E34:E39)</f>
        <v>0</v>
      </c>
      <c r="F33" s="108">
        <f t="shared" ref="F33:P33" si="6">SUM(F34:F39)</f>
        <v>0</v>
      </c>
      <c r="G33" s="154">
        <f t="shared" si="6"/>
        <v>0</v>
      </c>
      <c r="H33" s="154">
        <f t="shared" si="6"/>
        <v>0</v>
      </c>
      <c r="I33" s="154">
        <f t="shared" si="6"/>
        <v>0</v>
      </c>
      <c r="J33" s="108">
        <f t="shared" si="6"/>
        <v>0</v>
      </c>
      <c r="K33" s="108">
        <f t="shared" si="6"/>
        <v>10</v>
      </c>
      <c r="L33" s="108">
        <f t="shared" si="6"/>
        <v>10</v>
      </c>
      <c r="M33" s="108">
        <f t="shared" si="6"/>
        <v>0</v>
      </c>
      <c r="N33" s="108">
        <f t="shared" si="6"/>
        <v>6</v>
      </c>
      <c r="O33" s="108">
        <f t="shared" si="6"/>
        <v>6</v>
      </c>
      <c r="P33" s="108">
        <f t="shared" si="6"/>
        <v>6</v>
      </c>
    </row>
    <row r="34" spans="1:16" ht="25.5" x14ac:dyDescent="0.25">
      <c r="A34" s="259"/>
      <c r="B34" s="259"/>
      <c r="C34" s="19" t="s">
        <v>300</v>
      </c>
      <c r="D34" s="99">
        <f t="shared" si="0"/>
        <v>0</v>
      </c>
      <c r="E34" s="154"/>
      <c r="F34" s="108"/>
      <c r="G34" s="154"/>
      <c r="H34" s="154"/>
      <c r="I34" s="154"/>
      <c r="J34" s="108"/>
      <c r="K34" s="109"/>
      <c r="L34" s="109"/>
      <c r="M34" s="109"/>
      <c r="N34" s="109"/>
      <c r="O34" s="109"/>
      <c r="P34" s="128"/>
    </row>
    <row r="35" spans="1:16" ht="25.5" x14ac:dyDescent="0.25">
      <c r="A35" s="259"/>
      <c r="B35" s="259"/>
      <c r="C35" s="19" t="s">
        <v>301</v>
      </c>
      <c r="D35" s="99">
        <f t="shared" si="0"/>
        <v>0</v>
      </c>
      <c r="E35" s="154"/>
      <c r="F35" s="108"/>
      <c r="G35" s="154"/>
      <c r="H35" s="154"/>
      <c r="I35" s="154"/>
      <c r="J35" s="108"/>
      <c r="K35" s="109"/>
      <c r="L35" s="109"/>
      <c r="M35" s="109"/>
      <c r="N35" s="109"/>
      <c r="O35" s="109"/>
      <c r="P35" s="128"/>
    </row>
    <row r="36" spans="1:16" ht="25.5" x14ac:dyDescent="0.25">
      <c r="A36" s="259"/>
      <c r="B36" s="259"/>
      <c r="C36" s="19" t="s">
        <v>302</v>
      </c>
      <c r="D36" s="99">
        <f t="shared" si="0"/>
        <v>38</v>
      </c>
      <c r="E36" s="154">
        <v>0</v>
      </c>
      <c r="F36" s="108">
        <v>0</v>
      </c>
      <c r="G36" s="154">
        <v>0</v>
      </c>
      <c r="H36" s="154">
        <v>0</v>
      </c>
      <c r="I36" s="154">
        <v>0</v>
      </c>
      <c r="J36" s="108">
        <v>0</v>
      </c>
      <c r="K36" s="109">
        <v>10</v>
      </c>
      <c r="L36" s="109">
        <v>10</v>
      </c>
      <c r="M36" s="109">
        <v>0</v>
      </c>
      <c r="N36" s="109">
        <v>6</v>
      </c>
      <c r="O36" s="109">
        <v>6</v>
      </c>
      <c r="P36" s="109">
        <v>6</v>
      </c>
    </row>
    <row r="37" spans="1:16" ht="25.5" x14ac:dyDescent="0.25">
      <c r="A37" s="259"/>
      <c r="B37" s="259"/>
      <c r="C37" s="18" t="s">
        <v>303</v>
      </c>
      <c r="D37" s="99">
        <f t="shared" si="0"/>
        <v>0</v>
      </c>
      <c r="E37" s="154"/>
      <c r="F37" s="108"/>
      <c r="G37" s="154"/>
      <c r="H37" s="154"/>
      <c r="I37" s="154"/>
      <c r="J37" s="108"/>
      <c r="K37" s="109"/>
      <c r="L37" s="109"/>
      <c r="M37" s="109"/>
      <c r="N37" s="109"/>
      <c r="O37" s="109"/>
      <c r="P37" s="128"/>
    </row>
    <row r="38" spans="1:16" ht="25.5" x14ac:dyDescent="0.25">
      <c r="A38" s="259"/>
      <c r="B38" s="259"/>
      <c r="C38" s="19" t="s">
        <v>306</v>
      </c>
      <c r="D38" s="99">
        <f t="shared" si="0"/>
        <v>0</v>
      </c>
      <c r="E38" s="154"/>
      <c r="F38" s="108"/>
      <c r="G38" s="154"/>
      <c r="H38" s="154"/>
      <c r="I38" s="154"/>
      <c r="J38" s="108"/>
      <c r="K38" s="109"/>
      <c r="L38" s="109"/>
      <c r="M38" s="109"/>
      <c r="N38" s="109"/>
      <c r="O38" s="109"/>
      <c r="P38" s="128"/>
    </row>
    <row r="39" spans="1:16" ht="25.5" x14ac:dyDescent="0.25">
      <c r="A39" s="259"/>
      <c r="B39" s="259"/>
      <c r="C39" s="19" t="s">
        <v>305</v>
      </c>
      <c r="D39" s="99">
        <f t="shared" si="0"/>
        <v>0</v>
      </c>
      <c r="E39" s="154"/>
      <c r="F39" s="108"/>
      <c r="G39" s="154"/>
      <c r="H39" s="154"/>
      <c r="I39" s="154"/>
      <c r="J39" s="108"/>
      <c r="K39" s="109"/>
      <c r="L39" s="109"/>
      <c r="M39" s="109"/>
      <c r="N39" s="109"/>
      <c r="O39" s="109"/>
      <c r="P39" s="128"/>
    </row>
    <row r="40" spans="1:16" ht="25.5" x14ac:dyDescent="0.25">
      <c r="A40" s="259" t="s">
        <v>322</v>
      </c>
      <c r="B40" s="259" t="s">
        <v>202</v>
      </c>
      <c r="C40" s="18" t="s">
        <v>299</v>
      </c>
      <c r="D40" s="99">
        <f t="shared" si="0"/>
        <v>11.95</v>
      </c>
      <c r="E40" s="154">
        <f>SUM(E41:E46)</f>
        <v>0</v>
      </c>
      <c r="F40" s="108">
        <f t="shared" ref="F40:P40" si="7">SUM(F41:F46)</f>
        <v>0</v>
      </c>
      <c r="G40" s="154">
        <f t="shared" si="7"/>
        <v>0</v>
      </c>
      <c r="H40" s="154">
        <f t="shared" si="7"/>
        <v>0</v>
      </c>
      <c r="I40" s="154">
        <f t="shared" si="7"/>
        <v>0</v>
      </c>
      <c r="J40" s="108">
        <f t="shared" si="7"/>
        <v>0</v>
      </c>
      <c r="K40" s="108">
        <f t="shared" si="7"/>
        <v>6</v>
      </c>
      <c r="L40" s="108">
        <f t="shared" si="7"/>
        <v>5.95</v>
      </c>
      <c r="M40" s="108">
        <f t="shared" si="7"/>
        <v>0</v>
      </c>
      <c r="N40" s="108">
        <f t="shared" si="7"/>
        <v>0</v>
      </c>
      <c r="O40" s="108">
        <f t="shared" si="7"/>
        <v>0</v>
      </c>
      <c r="P40" s="108">
        <f t="shared" si="7"/>
        <v>0</v>
      </c>
    </row>
    <row r="41" spans="1:16" ht="25.5" x14ac:dyDescent="0.25">
      <c r="A41" s="259"/>
      <c r="B41" s="259"/>
      <c r="C41" s="19" t="s">
        <v>300</v>
      </c>
      <c r="D41" s="99">
        <f t="shared" si="0"/>
        <v>0</v>
      </c>
      <c r="E41" s="154"/>
      <c r="F41" s="108"/>
      <c r="G41" s="154"/>
      <c r="H41" s="154"/>
      <c r="I41" s="154"/>
      <c r="J41" s="108"/>
      <c r="K41" s="109"/>
      <c r="L41" s="109"/>
      <c r="M41" s="109"/>
      <c r="N41" s="109"/>
      <c r="O41" s="109"/>
      <c r="P41" s="128"/>
    </row>
    <row r="42" spans="1:16" ht="25.5" x14ac:dyDescent="0.25">
      <c r="A42" s="259"/>
      <c r="B42" s="259"/>
      <c r="C42" s="19" t="s">
        <v>301</v>
      </c>
      <c r="D42" s="99">
        <f t="shared" si="0"/>
        <v>0</v>
      </c>
      <c r="E42" s="154"/>
      <c r="F42" s="108"/>
      <c r="G42" s="154"/>
      <c r="H42" s="154"/>
      <c r="I42" s="154"/>
      <c r="J42" s="108"/>
      <c r="K42" s="109"/>
      <c r="L42" s="109"/>
      <c r="M42" s="109"/>
      <c r="N42" s="109"/>
      <c r="O42" s="109"/>
      <c r="P42" s="128"/>
    </row>
    <row r="43" spans="1:16" ht="25.5" x14ac:dyDescent="0.25">
      <c r="A43" s="259"/>
      <c r="B43" s="259"/>
      <c r="C43" s="19" t="s">
        <v>302</v>
      </c>
      <c r="D43" s="99">
        <f t="shared" si="0"/>
        <v>11.95</v>
      </c>
      <c r="E43" s="154">
        <v>0</v>
      </c>
      <c r="F43" s="108">
        <v>0</v>
      </c>
      <c r="G43" s="154">
        <v>0</v>
      </c>
      <c r="H43" s="154">
        <v>0</v>
      </c>
      <c r="I43" s="154">
        <v>0</v>
      </c>
      <c r="J43" s="108">
        <v>0</v>
      </c>
      <c r="K43" s="109">
        <v>6</v>
      </c>
      <c r="L43" s="109">
        <v>5.95</v>
      </c>
      <c r="M43" s="109"/>
      <c r="N43" s="109"/>
      <c r="O43" s="109"/>
      <c r="P43" s="128"/>
    </row>
    <row r="44" spans="1:16" ht="25.5" x14ac:dyDescent="0.25">
      <c r="A44" s="259"/>
      <c r="B44" s="259"/>
      <c r="C44" s="18" t="s">
        <v>303</v>
      </c>
      <c r="D44" s="99">
        <f t="shared" si="0"/>
        <v>0</v>
      </c>
      <c r="E44" s="154"/>
      <c r="F44" s="108"/>
      <c r="G44" s="154"/>
      <c r="H44" s="154"/>
      <c r="I44" s="154"/>
      <c r="J44" s="108"/>
      <c r="K44" s="109"/>
      <c r="L44" s="109"/>
      <c r="M44" s="109"/>
      <c r="N44" s="109"/>
      <c r="O44" s="109"/>
      <c r="P44" s="128"/>
    </row>
    <row r="45" spans="1:16" ht="25.5" x14ac:dyDescent="0.25">
      <c r="A45" s="259"/>
      <c r="B45" s="259"/>
      <c r="C45" s="19" t="s">
        <v>306</v>
      </c>
      <c r="D45" s="99">
        <f t="shared" si="0"/>
        <v>0</v>
      </c>
      <c r="E45" s="154"/>
      <c r="F45" s="108"/>
      <c r="G45" s="154"/>
      <c r="H45" s="154"/>
      <c r="I45" s="154"/>
      <c r="J45" s="108"/>
      <c r="K45" s="109"/>
      <c r="L45" s="109"/>
      <c r="M45" s="109"/>
      <c r="N45" s="109"/>
      <c r="O45" s="109"/>
      <c r="P45" s="128"/>
    </row>
    <row r="46" spans="1:16" ht="25.5" x14ac:dyDescent="0.25">
      <c r="A46" s="259"/>
      <c r="B46" s="259"/>
      <c r="C46" s="19" t="s">
        <v>305</v>
      </c>
      <c r="D46" s="99">
        <f t="shared" si="0"/>
        <v>0</v>
      </c>
      <c r="E46" s="154"/>
      <c r="F46" s="108"/>
      <c r="G46" s="154"/>
      <c r="H46" s="154"/>
      <c r="I46" s="154"/>
      <c r="J46" s="108"/>
      <c r="K46" s="109"/>
      <c r="L46" s="109"/>
      <c r="M46" s="109"/>
      <c r="N46" s="109"/>
      <c r="O46" s="109"/>
      <c r="P46" s="128"/>
    </row>
    <row r="47" spans="1:16" ht="25.5" x14ac:dyDescent="0.25">
      <c r="A47" s="259" t="s">
        <v>323</v>
      </c>
      <c r="B47" s="259" t="s">
        <v>204</v>
      </c>
      <c r="C47" s="18" t="s">
        <v>299</v>
      </c>
      <c r="D47" s="99">
        <f t="shared" si="0"/>
        <v>50</v>
      </c>
      <c r="E47" s="154">
        <f>SUM(E48:E53)</f>
        <v>0</v>
      </c>
      <c r="F47" s="108">
        <f t="shared" ref="F47:P47" si="8">SUM(F48:F53)</f>
        <v>0</v>
      </c>
      <c r="G47" s="154">
        <f t="shared" si="8"/>
        <v>0</v>
      </c>
      <c r="H47" s="154">
        <f t="shared" si="8"/>
        <v>0</v>
      </c>
      <c r="I47" s="154">
        <f t="shared" si="8"/>
        <v>0</v>
      </c>
      <c r="J47" s="108">
        <f t="shared" si="8"/>
        <v>0</v>
      </c>
      <c r="K47" s="108">
        <f t="shared" si="8"/>
        <v>10</v>
      </c>
      <c r="L47" s="108">
        <f t="shared" si="8"/>
        <v>10</v>
      </c>
      <c r="M47" s="108">
        <f t="shared" si="8"/>
        <v>0</v>
      </c>
      <c r="N47" s="108">
        <f t="shared" si="8"/>
        <v>10</v>
      </c>
      <c r="O47" s="108">
        <f t="shared" si="8"/>
        <v>10</v>
      </c>
      <c r="P47" s="108">
        <f t="shared" si="8"/>
        <v>10</v>
      </c>
    </row>
    <row r="48" spans="1:16" ht="25.5" x14ac:dyDescent="0.25">
      <c r="A48" s="259"/>
      <c r="B48" s="259"/>
      <c r="C48" s="19" t="s">
        <v>300</v>
      </c>
      <c r="D48" s="99">
        <f t="shared" si="0"/>
        <v>0</v>
      </c>
      <c r="E48" s="154"/>
      <c r="F48" s="108"/>
      <c r="G48" s="154"/>
      <c r="H48" s="154"/>
      <c r="I48" s="154"/>
      <c r="J48" s="108"/>
      <c r="K48" s="109"/>
      <c r="L48" s="109"/>
      <c r="M48" s="109"/>
      <c r="N48" s="109"/>
      <c r="O48" s="109"/>
      <c r="P48" s="128"/>
    </row>
    <row r="49" spans="1:16" ht="25.5" x14ac:dyDescent="0.25">
      <c r="A49" s="259"/>
      <c r="B49" s="259"/>
      <c r="C49" s="19" t="s">
        <v>301</v>
      </c>
      <c r="D49" s="99">
        <f t="shared" si="0"/>
        <v>0</v>
      </c>
      <c r="E49" s="154"/>
      <c r="F49" s="108"/>
      <c r="G49" s="154"/>
      <c r="H49" s="154"/>
      <c r="I49" s="154"/>
      <c r="J49" s="108"/>
      <c r="K49" s="109"/>
      <c r="L49" s="109"/>
      <c r="M49" s="109"/>
      <c r="N49" s="109"/>
      <c r="O49" s="109"/>
      <c r="P49" s="128"/>
    </row>
    <row r="50" spans="1:16" ht="25.5" x14ac:dyDescent="0.25">
      <c r="A50" s="259"/>
      <c r="B50" s="259"/>
      <c r="C50" s="19" t="s">
        <v>302</v>
      </c>
      <c r="D50" s="99">
        <f t="shared" si="0"/>
        <v>50</v>
      </c>
      <c r="E50" s="154">
        <v>0</v>
      </c>
      <c r="F50" s="108">
        <v>0</v>
      </c>
      <c r="G50" s="154">
        <v>0</v>
      </c>
      <c r="H50" s="154">
        <v>0</v>
      </c>
      <c r="I50" s="154">
        <v>0</v>
      </c>
      <c r="J50" s="108">
        <v>0</v>
      </c>
      <c r="K50" s="109">
        <v>10</v>
      </c>
      <c r="L50" s="109">
        <v>10</v>
      </c>
      <c r="M50" s="109">
        <v>0</v>
      </c>
      <c r="N50" s="109">
        <v>10</v>
      </c>
      <c r="O50" s="109">
        <v>10</v>
      </c>
      <c r="P50" s="109">
        <v>10</v>
      </c>
    </row>
    <row r="51" spans="1:16" ht="25.5" x14ac:dyDescent="0.25">
      <c r="A51" s="259"/>
      <c r="B51" s="259"/>
      <c r="C51" s="18" t="s">
        <v>303</v>
      </c>
      <c r="D51" s="99">
        <f t="shared" si="0"/>
        <v>0</v>
      </c>
      <c r="E51" s="154"/>
      <c r="F51" s="108"/>
      <c r="G51" s="154"/>
      <c r="H51" s="154"/>
      <c r="I51" s="154"/>
      <c r="J51" s="108"/>
      <c r="K51" s="109"/>
      <c r="L51" s="109"/>
      <c r="M51" s="109"/>
      <c r="N51" s="109"/>
      <c r="O51" s="109"/>
      <c r="P51" s="128"/>
    </row>
    <row r="52" spans="1:16" ht="25.5" x14ac:dyDescent="0.25">
      <c r="A52" s="259"/>
      <c r="B52" s="259"/>
      <c r="C52" s="19" t="s">
        <v>306</v>
      </c>
      <c r="D52" s="99">
        <f t="shared" si="0"/>
        <v>0</v>
      </c>
      <c r="E52" s="154"/>
      <c r="F52" s="108"/>
      <c r="G52" s="154"/>
      <c r="H52" s="154"/>
      <c r="I52" s="154"/>
      <c r="J52" s="108"/>
      <c r="K52" s="109"/>
      <c r="L52" s="109"/>
      <c r="M52" s="109"/>
      <c r="N52" s="109"/>
      <c r="O52" s="109"/>
      <c r="P52" s="128"/>
    </row>
    <row r="53" spans="1:16" ht="25.5" x14ac:dyDescent="0.25">
      <c r="A53" s="259"/>
      <c r="B53" s="259"/>
      <c r="C53" s="19" t="s">
        <v>305</v>
      </c>
      <c r="D53" s="99">
        <f t="shared" si="0"/>
        <v>0</v>
      </c>
      <c r="E53" s="154"/>
      <c r="F53" s="108"/>
      <c r="G53" s="154"/>
      <c r="H53" s="154"/>
      <c r="I53" s="154"/>
      <c r="J53" s="108"/>
      <c r="K53" s="109"/>
      <c r="L53" s="109"/>
      <c r="M53" s="109"/>
      <c r="N53" s="109"/>
      <c r="O53" s="109"/>
      <c r="P53" s="128"/>
    </row>
    <row r="54" spans="1:16" ht="25.5" x14ac:dyDescent="0.25">
      <c r="A54" s="262" t="s">
        <v>324</v>
      </c>
      <c r="B54" s="262" t="s">
        <v>206</v>
      </c>
      <c r="C54" s="18" t="s">
        <v>299</v>
      </c>
      <c r="D54" s="99">
        <f t="shared" si="0"/>
        <v>100</v>
      </c>
      <c r="E54" s="154">
        <f>SUM(E55:E60)</f>
        <v>0</v>
      </c>
      <c r="F54" s="108">
        <f t="shared" ref="F54:P54" si="9">SUM(F55:F60)</f>
        <v>0</v>
      </c>
      <c r="G54" s="154">
        <f t="shared" si="9"/>
        <v>0</v>
      </c>
      <c r="H54" s="154">
        <f t="shared" si="9"/>
        <v>0</v>
      </c>
      <c r="I54" s="154">
        <f t="shared" si="9"/>
        <v>0</v>
      </c>
      <c r="J54" s="108">
        <f t="shared" si="9"/>
        <v>0</v>
      </c>
      <c r="K54" s="108">
        <f t="shared" si="9"/>
        <v>20</v>
      </c>
      <c r="L54" s="108">
        <f t="shared" si="9"/>
        <v>20</v>
      </c>
      <c r="M54" s="108">
        <f t="shared" si="9"/>
        <v>0</v>
      </c>
      <c r="N54" s="108">
        <f t="shared" si="9"/>
        <v>20</v>
      </c>
      <c r="O54" s="108">
        <f t="shared" si="9"/>
        <v>20</v>
      </c>
      <c r="P54" s="108">
        <f t="shared" si="9"/>
        <v>20</v>
      </c>
    </row>
    <row r="55" spans="1:16" ht="25.5" x14ac:dyDescent="0.25">
      <c r="A55" s="263"/>
      <c r="B55" s="263"/>
      <c r="C55" s="19" t="s">
        <v>300</v>
      </c>
      <c r="D55" s="99">
        <f t="shared" si="0"/>
        <v>0</v>
      </c>
      <c r="E55" s="154"/>
      <c r="F55" s="108"/>
      <c r="G55" s="154"/>
      <c r="H55" s="154"/>
      <c r="I55" s="154"/>
      <c r="J55" s="108"/>
      <c r="K55" s="109"/>
      <c r="L55" s="109"/>
      <c r="M55" s="109"/>
      <c r="N55" s="109"/>
      <c r="O55" s="109"/>
      <c r="P55" s="128"/>
    </row>
    <row r="56" spans="1:16" ht="25.5" x14ac:dyDescent="0.25">
      <c r="A56" s="263"/>
      <c r="B56" s="263"/>
      <c r="C56" s="19" t="s">
        <v>301</v>
      </c>
      <c r="D56" s="99">
        <f t="shared" si="0"/>
        <v>0</v>
      </c>
      <c r="E56" s="154"/>
      <c r="F56" s="108"/>
      <c r="G56" s="154"/>
      <c r="H56" s="154"/>
      <c r="I56" s="154"/>
      <c r="J56" s="108"/>
      <c r="K56" s="109"/>
      <c r="L56" s="109"/>
      <c r="M56" s="109"/>
      <c r="N56" s="109"/>
      <c r="O56" s="109"/>
      <c r="P56" s="128"/>
    </row>
    <row r="57" spans="1:16" ht="25.5" x14ac:dyDescent="0.25">
      <c r="A57" s="263"/>
      <c r="B57" s="263"/>
      <c r="C57" s="19" t="s">
        <v>302</v>
      </c>
      <c r="D57" s="99">
        <f t="shared" si="0"/>
        <v>100</v>
      </c>
      <c r="E57" s="154">
        <v>0</v>
      </c>
      <c r="F57" s="108">
        <v>0</v>
      </c>
      <c r="G57" s="154">
        <v>0</v>
      </c>
      <c r="H57" s="154">
        <v>0</v>
      </c>
      <c r="I57" s="154">
        <v>0</v>
      </c>
      <c r="J57" s="108">
        <v>0</v>
      </c>
      <c r="K57" s="109">
        <v>20</v>
      </c>
      <c r="L57" s="109">
        <v>20</v>
      </c>
      <c r="M57" s="109">
        <v>0</v>
      </c>
      <c r="N57" s="109">
        <v>20</v>
      </c>
      <c r="O57" s="109">
        <v>20</v>
      </c>
      <c r="P57" s="109">
        <v>20</v>
      </c>
    </row>
    <row r="58" spans="1:16" ht="25.5" x14ac:dyDescent="0.25">
      <c r="A58" s="263"/>
      <c r="B58" s="263"/>
      <c r="C58" s="18" t="s">
        <v>303</v>
      </c>
      <c r="D58" s="99">
        <f t="shared" si="0"/>
        <v>0</v>
      </c>
      <c r="E58" s="154"/>
      <c r="F58" s="108"/>
      <c r="G58" s="154"/>
      <c r="H58" s="154"/>
      <c r="I58" s="154"/>
      <c r="J58" s="108"/>
      <c r="K58" s="109"/>
      <c r="L58" s="109"/>
      <c r="M58" s="109"/>
      <c r="N58" s="109"/>
      <c r="O58" s="109"/>
      <c r="P58" s="128"/>
    </row>
    <row r="59" spans="1:16" ht="25.5" x14ac:dyDescent="0.25">
      <c r="A59" s="263"/>
      <c r="B59" s="263"/>
      <c r="C59" s="19" t="s">
        <v>306</v>
      </c>
      <c r="D59" s="99">
        <f t="shared" si="0"/>
        <v>0</v>
      </c>
      <c r="E59" s="154"/>
      <c r="F59" s="108"/>
      <c r="G59" s="154"/>
      <c r="H59" s="154"/>
      <c r="I59" s="154"/>
      <c r="J59" s="108"/>
      <c r="K59" s="109"/>
      <c r="L59" s="109"/>
      <c r="M59" s="109"/>
      <c r="N59" s="109"/>
      <c r="O59" s="109"/>
      <c r="P59" s="128"/>
    </row>
    <row r="60" spans="1:16" ht="25.5" x14ac:dyDescent="0.25">
      <c r="A60" s="264"/>
      <c r="B60" s="264"/>
      <c r="C60" s="19" t="s">
        <v>305</v>
      </c>
      <c r="D60" s="99">
        <f t="shared" si="0"/>
        <v>0</v>
      </c>
      <c r="E60" s="154"/>
      <c r="F60" s="108"/>
      <c r="G60" s="154"/>
      <c r="H60" s="154"/>
      <c r="I60" s="154"/>
      <c r="J60" s="108"/>
      <c r="K60" s="109"/>
      <c r="L60" s="109"/>
      <c r="M60" s="109"/>
      <c r="N60" s="109"/>
      <c r="O60" s="109"/>
      <c r="P60" s="128"/>
    </row>
    <row r="61" spans="1:16" ht="25.5" x14ac:dyDescent="0.25">
      <c r="A61" s="262" t="s">
        <v>207</v>
      </c>
      <c r="B61" s="262" t="s">
        <v>208</v>
      </c>
      <c r="C61" s="18" t="s">
        <v>299</v>
      </c>
      <c r="D61" s="99">
        <f t="shared" si="0"/>
        <v>0</v>
      </c>
      <c r="E61" s="154">
        <f>SUM(E62:E67)</f>
        <v>0</v>
      </c>
      <c r="F61" s="108">
        <f t="shared" ref="F61:P61" si="10">SUM(F62:F67)</f>
        <v>0</v>
      </c>
      <c r="G61" s="154">
        <f t="shared" si="10"/>
        <v>0</v>
      </c>
      <c r="H61" s="154">
        <f t="shared" si="10"/>
        <v>0</v>
      </c>
      <c r="I61" s="154">
        <f t="shared" si="10"/>
        <v>0</v>
      </c>
      <c r="J61" s="108">
        <f t="shared" si="10"/>
        <v>0</v>
      </c>
      <c r="K61" s="108">
        <f t="shared" si="10"/>
        <v>0</v>
      </c>
      <c r="L61" s="108">
        <f t="shared" si="10"/>
        <v>0</v>
      </c>
      <c r="M61" s="108">
        <f t="shared" si="10"/>
        <v>0</v>
      </c>
      <c r="N61" s="108">
        <f t="shared" si="10"/>
        <v>0</v>
      </c>
      <c r="O61" s="108">
        <f t="shared" si="10"/>
        <v>0</v>
      </c>
      <c r="P61" s="108">
        <f t="shared" si="10"/>
        <v>0</v>
      </c>
    </row>
    <row r="62" spans="1:16" ht="25.5" x14ac:dyDescent="0.25">
      <c r="A62" s="263"/>
      <c r="B62" s="263"/>
      <c r="C62" s="19" t="s">
        <v>300</v>
      </c>
      <c r="D62" s="99">
        <f t="shared" si="0"/>
        <v>0</v>
      </c>
      <c r="E62" s="154"/>
      <c r="F62" s="108"/>
      <c r="G62" s="154"/>
      <c r="H62" s="154"/>
      <c r="I62" s="154"/>
      <c r="J62" s="108"/>
      <c r="K62" s="109"/>
      <c r="L62" s="109"/>
      <c r="M62" s="109"/>
      <c r="N62" s="109"/>
      <c r="O62" s="109"/>
      <c r="P62" s="128"/>
    </row>
    <row r="63" spans="1:16" ht="25.5" x14ac:dyDescent="0.25">
      <c r="A63" s="263"/>
      <c r="B63" s="263"/>
      <c r="C63" s="19" t="s">
        <v>301</v>
      </c>
      <c r="D63" s="99">
        <f t="shared" si="0"/>
        <v>0</v>
      </c>
      <c r="E63" s="154"/>
      <c r="F63" s="108"/>
      <c r="G63" s="154"/>
      <c r="H63" s="154"/>
      <c r="I63" s="154"/>
      <c r="J63" s="108"/>
      <c r="K63" s="109"/>
      <c r="L63" s="109"/>
      <c r="M63" s="109"/>
      <c r="N63" s="109"/>
      <c r="O63" s="109"/>
      <c r="P63" s="128"/>
    </row>
    <row r="64" spans="1:16" ht="25.5" x14ac:dyDescent="0.25">
      <c r="A64" s="263"/>
      <c r="B64" s="263"/>
      <c r="C64" s="19" t="s">
        <v>302</v>
      </c>
      <c r="D64" s="99">
        <f t="shared" si="0"/>
        <v>0</v>
      </c>
      <c r="E64" s="154">
        <v>0</v>
      </c>
      <c r="F64" s="108">
        <v>0</v>
      </c>
      <c r="G64" s="154">
        <v>0</v>
      </c>
      <c r="H64" s="154">
        <v>0</v>
      </c>
      <c r="I64" s="154">
        <v>0</v>
      </c>
      <c r="J64" s="108">
        <v>0</v>
      </c>
      <c r="K64" s="109">
        <v>0</v>
      </c>
      <c r="L64" s="109">
        <v>0</v>
      </c>
      <c r="M64" s="109">
        <v>0</v>
      </c>
      <c r="N64" s="109">
        <v>0</v>
      </c>
      <c r="O64" s="109">
        <v>0</v>
      </c>
      <c r="P64" s="109">
        <v>0</v>
      </c>
    </row>
    <row r="65" spans="1:16" ht="25.5" x14ac:dyDescent="0.25">
      <c r="A65" s="263"/>
      <c r="B65" s="263"/>
      <c r="C65" s="18" t="s">
        <v>303</v>
      </c>
      <c r="D65" s="99">
        <f t="shared" si="0"/>
        <v>0</v>
      </c>
      <c r="E65" s="154"/>
      <c r="F65" s="108"/>
      <c r="G65" s="154"/>
      <c r="H65" s="154"/>
      <c r="I65" s="154"/>
      <c r="J65" s="108"/>
      <c r="K65" s="109"/>
      <c r="L65" s="109"/>
      <c r="M65" s="109"/>
      <c r="N65" s="109"/>
      <c r="O65" s="109"/>
      <c r="P65" s="128"/>
    </row>
    <row r="66" spans="1:16" ht="25.5" x14ac:dyDescent="0.25">
      <c r="A66" s="263"/>
      <c r="B66" s="263"/>
      <c r="C66" s="19" t="s">
        <v>306</v>
      </c>
      <c r="D66" s="99">
        <f t="shared" si="0"/>
        <v>0</v>
      </c>
      <c r="E66" s="154"/>
      <c r="F66" s="108"/>
      <c r="G66" s="154"/>
      <c r="H66" s="154"/>
      <c r="I66" s="154"/>
      <c r="J66" s="108"/>
      <c r="K66" s="109"/>
      <c r="L66" s="109"/>
      <c r="M66" s="109"/>
      <c r="N66" s="109"/>
      <c r="O66" s="109"/>
      <c r="P66" s="128"/>
    </row>
    <row r="67" spans="1:16" ht="25.5" x14ac:dyDescent="0.25">
      <c r="A67" s="264"/>
      <c r="B67" s="264"/>
      <c r="C67" s="19" t="s">
        <v>305</v>
      </c>
      <c r="D67" s="99">
        <f t="shared" si="0"/>
        <v>0</v>
      </c>
      <c r="E67" s="154"/>
      <c r="F67" s="108"/>
      <c r="G67" s="154"/>
      <c r="H67" s="154"/>
      <c r="I67" s="154"/>
      <c r="J67" s="108"/>
      <c r="K67" s="109"/>
      <c r="L67" s="109"/>
      <c r="M67" s="109"/>
      <c r="N67" s="109"/>
      <c r="O67" s="109"/>
      <c r="P67" s="128"/>
    </row>
    <row r="68" spans="1:16" ht="25.5" x14ac:dyDescent="0.25">
      <c r="A68" s="262" t="s">
        <v>209</v>
      </c>
      <c r="B68" s="262" t="s">
        <v>210</v>
      </c>
      <c r="C68" s="18" t="s">
        <v>299</v>
      </c>
      <c r="D68" s="99">
        <f t="shared" ref="D68:D131" si="11">SUM(E68:P68)</f>
        <v>0</v>
      </c>
      <c r="E68" s="154">
        <f>SUM(E69:E74)</f>
        <v>0</v>
      </c>
      <c r="F68" s="108">
        <f t="shared" ref="F68:P68" si="12">SUM(F69:F74)</f>
        <v>0</v>
      </c>
      <c r="G68" s="154">
        <f t="shared" si="12"/>
        <v>0</v>
      </c>
      <c r="H68" s="154">
        <f t="shared" si="12"/>
        <v>0</v>
      </c>
      <c r="I68" s="154">
        <f t="shared" si="12"/>
        <v>0</v>
      </c>
      <c r="J68" s="108">
        <f t="shared" si="12"/>
        <v>0</v>
      </c>
      <c r="K68" s="108">
        <f t="shared" si="12"/>
        <v>0</v>
      </c>
      <c r="L68" s="108">
        <f t="shared" si="12"/>
        <v>0</v>
      </c>
      <c r="M68" s="108">
        <f t="shared" si="12"/>
        <v>0</v>
      </c>
      <c r="N68" s="108">
        <f t="shared" si="12"/>
        <v>0</v>
      </c>
      <c r="O68" s="108">
        <f t="shared" si="12"/>
        <v>0</v>
      </c>
      <c r="P68" s="108">
        <f t="shared" si="12"/>
        <v>0</v>
      </c>
    </row>
    <row r="69" spans="1:16" ht="25.5" x14ac:dyDescent="0.25">
      <c r="A69" s="263"/>
      <c r="B69" s="263"/>
      <c r="C69" s="19" t="s">
        <v>300</v>
      </c>
      <c r="D69" s="99">
        <f t="shared" si="11"/>
        <v>0</v>
      </c>
      <c r="E69" s="154"/>
      <c r="F69" s="108"/>
      <c r="G69" s="154"/>
      <c r="H69" s="154"/>
      <c r="I69" s="154"/>
      <c r="J69" s="108"/>
      <c r="K69" s="109"/>
      <c r="L69" s="109"/>
      <c r="M69" s="109"/>
      <c r="N69" s="109"/>
      <c r="O69" s="109"/>
      <c r="P69" s="128"/>
    </row>
    <row r="70" spans="1:16" ht="25.5" x14ac:dyDescent="0.25">
      <c r="A70" s="263"/>
      <c r="B70" s="263"/>
      <c r="C70" s="19" t="s">
        <v>301</v>
      </c>
      <c r="D70" s="99">
        <f t="shared" si="11"/>
        <v>0</v>
      </c>
      <c r="E70" s="154"/>
      <c r="F70" s="108"/>
      <c r="G70" s="154"/>
      <c r="H70" s="154"/>
      <c r="I70" s="154"/>
      <c r="J70" s="108"/>
      <c r="K70" s="109"/>
      <c r="L70" s="109"/>
      <c r="M70" s="109"/>
      <c r="N70" s="109"/>
      <c r="O70" s="109"/>
      <c r="P70" s="128"/>
    </row>
    <row r="71" spans="1:16" ht="25.5" x14ac:dyDescent="0.25">
      <c r="A71" s="263"/>
      <c r="B71" s="263"/>
      <c r="C71" s="19" t="s">
        <v>302</v>
      </c>
      <c r="D71" s="99">
        <f t="shared" si="11"/>
        <v>0</v>
      </c>
      <c r="E71" s="154">
        <v>0</v>
      </c>
      <c r="F71" s="108">
        <v>0</v>
      </c>
      <c r="G71" s="154">
        <v>0</v>
      </c>
      <c r="H71" s="154">
        <v>0</v>
      </c>
      <c r="I71" s="154">
        <v>0</v>
      </c>
      <c r="J71" s="108">
        <v>0</v>
      </c>
      <c r="K71" s="109">
        <v>0</v>
      </c>
      <c r="L71" s="109">
        <v>0</v>
      </c>
      <c r="M71" s="109">
        <v>0</v>
      </c>
      <c r="N71" s="109">
        <v>0</v>
      </c>
      <c r="O71" s="109">
        <v>0</v>
      </c>
      <c r="P71" s="109">
        <v>0</v>
      </c>
    </row>
    <row r="72" spans="1:16" ht="25.5" x14ac:dyDescent="0.25">
      <c r="A72" s="263"/>
      <c r="B72" s="263"/>
      <c r="C72" s="18" t="s">
        <v>303</v>
      </c>
      <c r="D72" s="99">
        <f t="shared" si="11"/>
        <v>0</v>
      </c>
      <c r="E72" s="154"/>
      <c r="F72" s="108"/>
      <c r="G72" s="154"/>
      <c r="H72" s="154"/>
      <c r="I72" s="154"/>
      <c r="J72" s="108"/>
      <c r="K72" s="109"/>
      <c r="L72" s="109"/>
      <c r="M72" s="109"/>
      <c r="N72" s="109"/>
      <c r="O72" s="109"/>
      <c r="P72" s="128"/>
    </row>
    <row r="73" spans="1:16" ht="25.5" x14ac:dyDescent="0.25">
      <c r="A73" s="263"/>
      <c r="B73" s="263"/>
      <c r="C73" s="19" t="s">
        <v>306</v>
      </c>
      <c r="D73" s="99">
        <f t="shared" si="11"/>
        <v>0</v>
      </c>
      <c r="E73" s="154"/>
      <c r="F73" s="108"/>
      <c r="G73" s="154"/>
      <c r="H73" s="154"/>
      <c r="I73" s="154"/>
      <c r="J73" s="108"/>
      <c r="K73" s="109"/>
      <c r="L73" s="109"/>
      <c r="M73" s="109"/>
      <c r="N73" s="109"/>
      <c r="O73" s="109"/>
      <c r="P73" s="128"/>
    </row>
    <row r="74" spans="1:16" ht="25.5" x14ac:dyDescent="0.25">
      <c r="A74" s="264"/>
      <c r="B74" s="264"/>
      <c r="C74" s="19" t="s">
        <v>305</v>
      </c>
      <c r="D74" s="99">
        <f t="shared" si="11"/>
        <v>0</v>
      </c>
      <c r="E74" s="154"/>
      <c r="F74" s="108"/>
      <c r="G74" s="154"/>
      <c r="H74" s="154"/>
      <c r="I74" s="154"/>
      <c r="J74" s="108"/>
      <c r="K74" s="109"/>
      <c r="L74" s="109"/>
      <c r="M74" s="109"/>
      <c r="N74" s="109"/>
      <c r="O74" s="109"/>
      <c r="P74" s="128"/>
    </row>
    <row r="75" spans="1:16" ht="25.5" x14ac:dyDescent="0.25">
      <c r="A75" s="262" t="s">
        <v>211</v>
      </c>
      <c r="B75" s="262" t="s">
        <v>212</v>
      </c>
      <c r="C75" s="18" t="s">
        <v>299</v>
      </c>
      <c r="D75" s="99">
        <f t="shared" si="11"/>
        <v>0</v>
      </c>
      <c r="E75" s="154">
        <f>SUM(E76:E81)</f>
        <v>0</v>
      </c>
      <c r="F75" s="108">
        <f t="shared" ref="F75:P75" si="13">SUM(F76:F81)</f>
        <v>0</v>
      </c>
      <c r="G75" s="154">
        <f t="shared" si="13"/>
        <v>0</v>
      </c>
      <c r="H75" s="154">
        <f t="shared" si="13"/>
        <v>0</v>
      </c>
      <c r="I75" s="154">
        <f t="shared" si="13"/>
        <v>0</v>
      </c>
      <c r="J75" s="108">
        <f t="shared" si="13"/>
        <v>0</v>
      </c>
      <c r="K75" s="108">
        <f t="shared" si="13"/>
        <v>0</v>
      </c>
      <c r="L75" s="108">
        <f t="shared" si="13"/>
        <v>0</v>
      </c>
      <c r="M75" s="108">
        <f t="shared" si="13"/>
        <v>0</v>
      </c>
      <c r="N75" s="108">
        <f t="shared" si="13"/>
        <v>0</v>
      </c>
      <c r="O75" s="108">
        <f t="shared" si="13"/>
        <v>0</v>
      </c>
      <c r="P75" s="108">
        <f t="shared" si="13"/>
        <v>0</v>
      </c>
    </row>
    <row r="76" spans="1:16" ht="25.5" x14ac:dyDescent="0.25">
      <c r="A76" s="263"/>
      <c r="B76" s="263"/>
      <c r="C76" s="19" t="s">
        <v>300</v>
      </c>
      <c r="D76" s="99">
        <f t="shared" si="11"/>
        <v>0</v>
      </c>
      <c r="E76" s="154"/>
      <c r="F76" s="108"/>
      <c r="G76" s="154"/>
      <c r="H76" s="154"/>
      <c r="I76" s="154"/>
      <c r="J76" s="108"/>
      <c r="K76" s="109"/>
      <c r="L76" s="109"/>
      <c r="M76" s="109"/>
      <c r="N76" s="109"/>
      <c r="O76" s="109"/>
      <c r="P76" s="128"/>
    </row>
    <row r="77" spans="1:16" ht="25.5" x14ac:dyDescent="0.25">
      <c r="A77" s="263"/>
      <c r="B77" s="263"/>
      <c r="C77" s="19" t="s">
        <v>301</v>
      </c>
      <c r="D77" s="99">
        <f t="shared" si="11"/>
        <v>0</v>
      </c>
      <c r="E77" s="154"/>
      <c r="F77" s="108"/>
      <c r="G77" s="154"/>
      <c r="H77" s="154"/>
      <c r="I77" s="154"/>
      <c r="J77" s="108"/>
      <c r="K77" s="109"/>
      <c r="L77" s="109"/>
      <c r="M77" s="109"/>
      <c r="N77" s="109"/>
      <c r="O77" s="109"/>
      <c r="P77" s="128"/>
    </row>
    <row r="78" spans="1:16" ht="25.5" x14ac:dyDescent="0.25">
      <c r="A78" s="263"/>
      <c r="B78" s="263"/>
      <c r="C78" s="19" t="s">
        <v>302</v>
      </c>
      <c r="D78" s="99">
        <f t="shared" si="11"/>
        <v>0</v>
      </c>
      <c r="E78" s="154">
        <v>0</v>
      </c>
      <c r="F78" s="108">
        <v>0</v>
      </c>
      <c r="G78" s="154">
        <v>0</v>
      </c>
      <c r="H78" s="154">
        <v>0</v>
      </c>
      <c r="I78" s="154">
        <v>0</v>
      </c>
      <c r="J78" s="108">
        <v>0</v>
      </c>
      <c r="K78" s="109">
        <v>0</v>
      </c>
      <c r="L78" s="109">
        <v>0</v>
      </c>
      <c r="M78" s="109">
        <v>0</v>
      </c>
      <c r="N78" s="109">
        <v>0</v>
      </c>
      <c r="O78" s="109">
        <v>0</v>
      </c>
      <c r="P78" s="109">
        <v>0</v>
      </c>
    </row>
    <row r="79" spans="1:16" ht="25.5" x14ac:dyDescent="0.25">
      <c r="A79" s="263"/>
      <c r="B79" s="263"/>
      <c r="C79" s="18" t="s">
        <v>303</v>
      </c>
      <c r="D79" s="99">
        <f t="shared" si="11"/>
        <v>0</v>
      </c>
      <c r="E79" s="154"/>
      <c r="F79" s="108"/>
      <c r="G79" s="154"/>
      <c r="H79" s="154"/>
      <c r="I79" s="154"/>
      <c r="J79" s="108"/>
      <c r="K79" s="109"/>
      <c r="L79" s="109"/>
      <c r="M79" s="109"/>
      <c r="N79" s="109"/>
      <c r="O79" s="109"/>
      <c r="P79" s="128"/>
    </row>
    <row r="80" spans="1:16" ht="25.5" x14ac:dyDescent="0.25">
      <c r="A80" s="263"/>
      <c r="B80" s="263"/>
      <c r="C80" s="19" t="s">
        <v>306</v>
      </c>
      <c r="D80" s="99">
        <f t="shared" si="11"/>
        <v>0</v>
      </c>
      <c r="E80" s="154"/>
      <c r="F80" s="108"/>
      <c r="G80" s="154"/>
      <c r="H80" s="154"/>
      <c r="I80" s="154"/>
      <c r="J80" s="108"/>
      <c r="K80" s="109"/>
      <c r="L80" s="109"/>
      <c r="M80" s="109"/>
      <c r="N80" s="109"/>
      <c r="O80" s="109"/>
      <c r="P80" s="128"/>
    </row>
    <row r="81" spans="1:16" ht="25.5" x14ac:dyDescent="0.25">
      <c r="A81" s="264"/>
      <c r="B81" s="264"/>
      <c r="C81" s="19" t="s">
        <v>305</v>
      </c>
      <c r="D81" s="99">
        <f t="shared" si="11"/>
        <v>0</v>
      </c>
      <c r="E81" s="154"/>
      <c r="F81" s="108"/>
      <c r="G81" s="154"/>
      <c r="H81" s="154"/>
      <c r="I81" s="154"/>
      <c r="J81" s="108"/>
      <c r="K81" s="109"/>
      <c r="L81" s="109"/>
      <c r="M81" s="109"/>
      <c r="N81" s="109"/>
      <c r="O81" s="109"/>
      <c r="P81" s="128"/>
    </row>
    <row r="82" spans="1:16" ht="25.5" x14ac:dyDescent="0.25">
      <c r="A82" s="262" t="s">
        <v>213</v>
      </c>
      <c r="B82" s="262" t="s">
        <v>214</v>
      </c>
      <c r="C82" s="18" t="s">
        <v>299</v>
      </c>
      <c r="D82" s="99">
        <f t="shared" si="11"/>
        <v>0</v>
      </c>
      <c r="E82" s="154">
        <f>SUM(E83:E88)</f>
        <v>0</v>
      </c>
      <c r="F82" s="108">
        <f t="shared" ref="F82:P82" si="14">SUM(F83:F88)</f>
        <v>0</v>
      </c>
      <c r="G82" s="154">
        <f t="shared" si="14"/>
        <v>0</v>
      </c>
      <c r="H82" s="154">
        <f t="shared" si="14"/>
        <v>0</v>
      </c>
      <c r="I82" s="154">
        <f t="shared" si="14"/>
        <v>0</v>
      </c>
      <c r="J82" s="108">
        <f t="shared" si="14"/>
        <v>0</v>
      </c>
      <c r="K82" s="108">
        <f t="shared" si="14"/>
        <v>0</v>
      </c>
      <c r="L82" s="108">
        <f t="shared" si="14"/>
        <v>0</v>
      </c>
      <c r="M82" s="108">
        <f t="shared" si="14"/>
        <v>0</v>
      </c>
      <c r="N82" s="108">
        <f t="shared" si="14"/>
        <v>0</v>
      </c>
      <c r="O82" s="108">
        <f t="shared" si="14"/>
        <v>0</v>
      </c>
      <c r="P82" s="108">
        <f t="shared" si="14"/>
        <v>0</v>
      </c>
    </row>
    <row r="83" spans="1:16" ht="25.5" x14ac:dyDescent="0.25">
      <c r="A83" s="263"/>
      <c r="B83" s="263"/>
      <c r="C83" s="19" t="s">
        <v>300</v>
      </c>
      <c r="D83" s="99">
        <f t="shared" si="11"/>
        <v>0</v>
      </c>
      <c r="E83" s="154"/>
      <c r="F83" s="108"/>
      <c r="G83" s="154"/>
      <c r="H83" s="154"/>
      <c r="I83" s="154"/>
      <c r="J83" s="108"/>
      <c r="K83" s="109"/>
      <c r="L83" s="109"/>
      <c r="M83" s="109"/>
      <c r="N83" s="109"/>
      <c r="O83" s="109"/>
      <c r="P83" s="128"/>
    </row>
    <row r="84" spans="1:16" ht="25.5" x14ac:dyDescent="0.25">
      <c r="A84" s="263"/>
      <c r="B84" s="263"/>
      <c r="C84" s="19" t="s">
        <v>301</v>
      </c>
      <c r="D84" s="99">
        <f t="shared" si="11"/>
        <v>0</v>
      </c>
      <c r="E84" s="154"/>
      <c r="F84" s="108"/>
      <c r="G84" s="154"/>
      <c r="H84" s="154"/>
      <c r="I84" s="154"/>
      <c r="J84" s="108"/>
      <c r="K84" s="109"/>
      <c r="L84" s="109"/>
      <c r="M84" s="109"/>
      <c r="N84" s="109"/>
      <c r="O84" s="109"/>
      <c r="P84" s="128"/>
    </row>
    <row r="85" spans="1:16" ht="25.5" x14ac:dyDescent="0.25">
      <c r="A85" s="263"/>
      <c r="B85" s="263"/>
      <c r="C85" s="19" t="s">
        <v>302</v>
      </c>
      <c r="D85" s="99">
        <f t="shared" si="11"/>
        <v>0</v>
      </c>
      <c r="E85" s="154">
        <v>0</v>
      </c>
      <c r="F85" s="108">
        <v>0</v>
      </c>
      <c r="G85" s="154">
        <v>0</v>
      </c>
      <c r="H85" s="154">
        <v>0</v>
      </c>
      <c r="I85" s="154">
        <v>0</v>
      </c>
      <c r="J85" s="108">
        <v>0</v>
      </c>
      <c r="K85" s="109">
        <v>0</v>
      </c>
      <c r="L85" s="109">
        <v>0</v>
      </c>
      <c r="M85" s="109">
        <v>0</v>
      </c>
      <c r="N85" s="109">
        <v>0</v>
      </c>
      <c r="O85" s="109">
        <v>0</v>
      </c>
      <c r="P85" s="109">
        <v>0</v>
      </c>
    </row>
    <row r="86" spans="1:16" ht="25.5" x14ac:dyDescent="0.25">
      <c r="A86" s="263"/>
      <c r="B86" s="263"/>
      <c r="C86" s="18" t="s">
        <v>303</v>
      </c>
      <c r="D86" s="99">
        <f t="shared" si="11"/>
        <v>0</v>
      </c>
      <c r="E86" s="154"/>
      <c r="F86" s="108"/>
      <c r="G86" s="154"/>
      <c r="H86" s="154"/>
      <c r="I86" s="154"/>
      <c r="J86" s="108"/>
      <c r="K86" s="109"/>
      <c r="L86" s="109"/>
      <c r="M86" s="109"/>
      <c r="N86" s="109"/>
      <c r="O86" s="109"/>
      <c r="P86" s="128"/>
    </row>
    <row r="87" spans="1:16" ht="25.5" x14ac:dyDescent="0.25">
      <c r="A87" s="263"/>
      <c r="B87" s="263"/>
      <c r="C87" s="19" t="s">
        <v>306</v>
      </c>
      <c r="D87" s="99">
        <f t="shared" si="11"/>
        <v>0</v>
      </c>
      <c r="E87" s="154"/>
      <c r="F87" s="108"/>
      <c r="G87" s="154"/>
      <c r="H87" s="154"/>
      <c r="I87" s="154"/>
      <c r="J87" s="108"/>
      <c r="K87" s="109"/>
      <c r="L87" s="109"/>
      <c r="M87" s="109"/>
      <c r="N87" s="109"/>
      <c r="O87" s="109"/>
      <c r="P87" s="128"/>
    </row>
    <row r="88" spans="1:16" ht="25.5" x14ac:dyDescent="0.25">
      <c r="A88" s="264"/>
      <c r="B88" s="264"/>
      <c r="C88" s="19" t="s">
        <v>305</v>
      </c>
      <c r="D88" s="99">
        <f t="shared" si="11"/>
        <v>0</v>
      </c>
      <c r="E88" s="154"/>
      <c r="F88" s="108"/>
      <c r="G88" s="154"/>
      <c r="H88" s="154"/>
      <c r="I88" s="154"/>
      <c r="J88" s="108"/>
      <c r="K88" s="109"/>
      <c r="L88" s="109"/>
      <c r="M88" s="109"/>
      <c r="N88" s="109"/>
      <c r="O88" s="109"/>
      <c r="P88" s="128"/>
    </row>
    <row r="89" spans="1:16" ht="25.5" x14ac:dyDescent="0.25">
      <c r="A89" s="262" t="s">
        <v>215</v>
      </c>
      <c r="B89" s="262" t="s">
        <v>216</v>
      </c>
      <c r="C89" s="18" t="s">
        <v>299</v>
      </c>
      <c r="D89" s="99">
        <f t="shared" si="11"/>
        <v>0</v>
      </c>
      <c r="E89" s="154">
        <f>SUM(E90:E95)</f>
        <v>0</v>
      </c>
      <c r="F89" s="108">
        <f t="shared" ref="F89:P89" si="15">SUM(F90:F95)</f>
        <v>0</v>
      </c>
      <c r="G89" s="154">
        <f t="shared" si="15"/>
        <v>0</v>
      </c>
      <c r="H89" s="154">
        <f t="shared" si="15"/>
        <v>0</v>
      </c>
      <c r="I89" s="154">
        <f t="shared" si="15"/>
        <v>0</v>
      </c>
      <c r="J89" s="108">
        <f t="shared" si="15"/>
        <v>0</v>
      </c>
      <c r="K89" s="108">
        <f t="shared" si="15"/>
        <v>0</v>
      </c>
      <c r="L89" s="108">
        <f t="shared" si="15"/>
        <v>0</v>
      </c>
      <c r="M89" s="108">
        <f t="shared" si="15"/>
        <v>0</v>
      </c>
      <c r="N89" s="108">
        <f t="shared" si="15"/>
        <v>0</v>
      </c>
      <c r="O89" s="108">
        <f t="shared" si="15"/>
        <v>0</v>
      </c>
      <c r="P89" s="108">
        <f t="shared" si="15"/>
        <v>0</v>
      </c>
    </row>
    <row r="90" spans="1:16" ht="25.5" x14ac:dyDescent="0.25">
      <c r="A90" s="263"/>
      <c r="B90" s="263"/>
      <c r="C90" s="19" t="s">
        <v>300</v>
      </c>
      <c r="D90" s="99">
        <f t="shared" si="11"/>
        <v>0</v>
      </c>
      <c r="E90" s="154"/>
      <c r="F90" s="108"/>
      <c r="G90" s="154"/>
      <c r="H90" s="154"/>
      <c r="I90" s="154"/>
      <c r="J90" s="108"/>
      <c r="K90" s="109"/>
      <c r="L90" s="109"/>
      <c r="M90" s="109"/>
      <c r="N90" s="109"/>
      <c r="O90" s="109"/>
      <c r="P90" s="128"/>
    </row>
    <row r="91" spans="1:16" ht="25.5" x14ac:dyDescent="0.25">
      <c r="A91" s="263"/>
      <c r="B91" s="263"/>
      <c r="C91" s="19" t="s">
        <v>301</v>
      </c>
      <c r="D91" s="99">
        <f t="shared" si="11"/>
        <v>0</v>
      </c>
      <c r="E91" s="154"/>
      <c r="F91" s="108"/>
      <c r="G91" s="154"/>
      <c r="H91" s="154"/>
      <c r="I91" s="154"/>
      <c r="J91" s="108"/>
      <c r="K91" s="109"/>
      <c r="L91" s="109"/>
      <c r="M91" s="109"/>
      <c r="N91" s="109"/>
      <c r="O91" s="109"/>
      <c r="P91" s="128"/>
    </row>
    <row r="92" spans="1:16" ht="25.5" x14ac:dyDescent="0.25">
      <c r="A92" s="263"/>
      <c r="B92" s="263"/>
      <c r="C92" s="19" t="s">
        <v>302</v>
      </c>
      <c r="D92" s="99">
        <f t="shared" si="11"/>
        <v>0</v>
      </c>
      <c r="E92" s="154">
        <v>0</v>
      </c>
      <c r="F92" s="108">
        <v>0</v>
      </c>
      <c r="G92" s="154">
        <v>0</v>
      </c>
      <c r="H92" s="154">
        <v>0</v>
      </c>
      <c r="I92" s="154">
        <v>0</v>
      </c>
      <c r="J92" s="108">
        <v>0</v>
      </c>
      <c r="K92" s="109">
        <v>0</v>
      </c>
      <c r="L92" s="109">
        <v>0</v>
      </c>
      <c r="M92" s="109">
        <v>0</v>
      </c>
      <c r="N92" s="109">
        <v>0</v>
      </c>
      <c r="O92" s="109">
        <v>0</v>
      </c>
      <c r="P92" s="128"/>
    </row>
    <row r="93" spans="1:16" ht="25.5" x14ac:dyDescent="0.25">
      <c r="A93" s="263"/>
      <c r="B93" s="263"/>
      <c r="C93" s="18" t="s">
        <v>303</v>
      </c>
      <c r="D93" s="99">
        <f t="shared" si="11"/>
        <v>0</v>
      </c>
      <c r="E93" s="154"/>
      <c r="F93" s="108"/>
      <c r="G93" s="154"/>
      <c r="H93" s="154"/>
      <c r="I93" s="154"/>
      <c r="J93" s="108"/>
      <c r="K93" s="109"/>
      <c r="L93" s="109"/>
      <c r="M93" s="109"/>
      <c r="N93" s="109"/>
      <c r="O93" s="109"/>
      <c r="P93" s="128"/>
    </row>
    <row r="94" spans="1:16" ht="25.5" x14ac:dyDescent="0.25">
      <c r="A94" s="263"/>
      <c r="B94" s="263"/>
      <c r="C94" s="19" t="s">
        <v>306</v>
      </c>
      <c r="D94" s="99">
        <f t="shared" si="11"/>
        <v>0</v>
      </c>
      <c r="E94" s="154"/>
      <c r="F94" s="108"/>
      <c r="G94" s="154"/>
      <c r="H94" s="154"/>
      <c r="I94" s="154"/>
      <c r="J94" s="108"/>
      <c r="K94" s="109"/>
      <c r="L94" s="109"/>
      <c r="M94" s="109"/>
      <c r="N94" s="109"/>
      <c r="O94" s="109"/>
      <c r="P94" s="128"/>
    </row>
    <row r="95" spans="1:16" ht="25.5" x14ac:dyDescent="0.25">
      <c r="A95" s="264"/>
      <c r="B95" s="264"/>
      <c r="C95" s="19" t="s">
        <v>305</v>
      </c>
      <c r="D95" s="99">
        <f t="shared" si="11"/>
        <v>0</v>
      </c>
      <c r="E95" s="154"/>
      <c r="F95" s="108"/>
      <c r="G95" s="154"/>
      <c r="H95" s="154"/>
      <c r="I95" s="154"/>
      <c r="J95" s="108"/>
      <c r="K95" s="109"/>
      <c r="L95" s="109"/>
      <c r="M95" s="109"/>
      <c r="N95" s="109"/>
      <c r="O95" s="109"/>
      <c r="P95" s="128"/>
    </row>
    <row r="96" spans="1:16" ht="25.5" x14ac:dyDescent="0.25">
      <c r="A96" s="262" t="s">
        <v>217</v>
      </c>
      <c r="B96" s="262" t="s">
        <v>218</v>
      </c>
      <c r="C96" s="18" t="s">
        <v>299</v>
      </c>
      <c r="D96" s="99">
        <f t="shared" si="11"/>
        <v>0</v>
      </c>
      <c r="E96" s="154">
        <f>SUM(E97:E102)</f>
        <v>0</v>
      </c>
      <c r="F96" s="108">
        <f t="shared" ref="F96:P96" si="16">SUM(F97:F102)</f>
        <v>0</v>
      </c>
      <c r="G96" s="154">
        <f t="shared" si="16"/>
        <v>0</v>
      </c>
      <c r="H96" s="154">
        <f t="shared" si="16"/>
        <v>0</v>
      </c>
      <c r="I96" s="154">
        <f t="shared" si="16"/>
        <v>0</v>
      </c>
      <c r="J96" s="108">
        <f t="shared" si="16"/>
        <v>0</v>
      </c>
      <c r="K96" s="108">
        <f t="shared" si="16"/>
        <v>0</v>
      </c>
      <c r="L96" s="108">
        <f t="shared" si="16"/>
        <v>0</v>
      </c>
      <c r="M96" s="108">
        <f t="shared" si="16"/>
        <v>0</v>
      </c>
      <c r="N96" s="108">
        <f t="shared" si="16"/>
        <v>0</v>
      </c>
      <c r="O96" s="108">
        <f t="shared" si="16"/>
        <v>0</v>
      </c>
      <c r="P96" s="108">
        <f t="shared" si="16"/>
        <v>0</v>
      </c>
    </row>
    <row r="97" spans="1:16" ht="25.5" x14ac:dyDescent="0.25">
      <c r="A97" s="263"/>
      <c r="B97" s="263"/>
      <c r="C97" s="19" t="s">
        <v>300</v>
      </c>
      <c r="D97" s="99">
        <f t="shared" si="11"/>
        <v>0</v>
      </c>
      <c r="E97" s="154"/>
      <c r="F97" s="108"/>
      <c r="G97" s="154"/>
      <c r="H97" s="154"/>
      <c r="I97" s="154"/>
      <c r="J97" s="108"/>
      <c r="K97" s="109"/>
      <c r="L97" s="109"/>
      <c r="M97" s="109"/>
      <c r="N97" s="109"/>
      <c r="O97" s="109"/>
      <c r="P97" s="128"/>
    </row>
    <row r="98" spans="1:16" ht="25.5" x14ac:dyDescent="0.25">
      <c r="A98" s="263"/>
      <c r="B98" s="263"/>
      <c r="C98" s="19" t="s">
        <v>301</v>
      </c>
      <c r="D98" s="99">
        <f t="shared" si="11"/>
        <v>0</v>
      </c>
      <c r="E98" s="154"/>
      <c r="F98" s="108"/>
      <c r="G98" s="154"/>
      <c r="H98" s="154"/>
      <c r="I98" s="154"/>
      <c r="J98" s="108"/>
      <c r="K98" s="109"/>
      <c r="L98" s="109"/>
      <c r="M98" s="109"/>
      <c r="N98" s="109"/>
      <c r="O98" s="109"/>
      <c r="P98" s="128"/>
    </row>
    <row r="99" spans="1:16" ht="25.5" x14ac:dyDescent="0.25">
      <c r="A99" s="263"/>
      <c r="B99" s="263"/>
      <c r="C99" s="19" t="s">
        <v>302</v>
      </c>
      <c r="D99" s="99">
        <f t="shared" si="11"/>
        <v>0</v>
      </c>
      <c r="E99" s="154">
        <v>0</v>
      </c>
      <c r="F99" s="108">
        <v>0</v>
      </c>
      <c r="G99" s="154">
        <v>0</v>
      </c>
      <c r="H99" s="154">
        <v>0</v>
      </c>
      <c r="I99" s="154">
        <v>0</v>
      </c>
      <c r="J99" s="108">
        <v>0</v>
      </c>
      <c r="K99" s="109">
        <v>0</v>
      </c>
      <c r="L99" s="109">
        <v>0</v>
      </c>
      <c r="M99" s="109">
        <v>0</v>
      </c>
      <c r="N99" s="109">
        <v>0</v>
      </c>
      <c r="O99" s="109">
        <v>0</v>
      </c>
      <c r="P99" s="109">
        <v>0</v>
      </c>
    </row>
    <row r="100" spans="1:16" ht="25.5" x14ac:dyDescent="0.25">
      <c r="A100" s="263"/>
      <c r="B100" s="263"/>
      <c r="C100" s="18" t="s">
        <v>303</v>
      </c>
      <c r="D100" s="99">
        <f t="shared" si="11"/>
        <v>0</v>
      </c>
      <c r="E100" s="154"/>
      <c r="F100" s="108"/>
      <c r="G100" s="154"/>
      <c r="H100" s="154"/>
      <c r="I100" s="154"/>
      <c r="J100" s="108"/>
      <c r="K100" s="109"/>
      <c r="L100" s="109"/>
      <c r="M100" s="109"/>
      <c r="N100" s="109"/>
      <c r="O100" s="109"/>
      <c r="P100" s="128"/>
    </row>
    <row r="101" spans="1:16" ht="25.5" x14ac:dyDescent="0.25">
      <c r="A101" s="263"/>
      <c r="B101" s="263"/>
      <c r="C101" s="19" t="s">
        <v>306</v>
      </c>
      <c r="D101" s="99">
        <f t="shared" si="11"/>
        <v>0</v>
      </c>
      <c r="E101" s="154"/>
      <c r="F101" s="108"/>
      <c r="G101" s="154"/>
      <c r="H101" s="154"/>
      <c r="I101" s="154"/>
      <c r="J101" s="108"/>
      <c r="K101" s="109"/>
      <c r="L101" s="109"/>
      <c r="M101" s="109"/>
      <c r="N101" s="109"/>
      <c r="O101" s="109"/>
      <c r="P101" s="128"/>
    </row>
    <row r="102" spans="1:16" ht="25.5" x14ac:dyDescent="0.25">
      <c r="A102" s="264"/>
      <c r="B102" s="264"/>
      <c r="C102" s="19" t="s">
        <v>305</v>
      </c>
      <c r="D102" s="99">
        <f t="shared" si="11"/>
        <v>0</v>
      </c>
      <c r="E102" s="154"/>
      <c r="F102" s="108"/>
      <c r="G102" s="154"/>
      <c r="H102" s="154"/>
      <c r="I102" s="154"/>
      <c r="J102" s="108"/>
      <c r="K102" s="109"/>
      <c r="L102" s="109"/>
      <c r="M102" s="109"/>
      <c r="N102" s="109"/>
      <c r="O102" s="109"/>
      <c r="P102" s="128"/>
    </row>
    <row r="103" spans="1:16" ht="25.5" x14ac:dyDescent="0.25">
      <c r="A103" s="262" t="s">
        <v>219</v>
      </c>
      <c r="B103" s="262" t="s">
        <v>220</v>
      </c>
      <c r="C103" s="18" t="s">
        <v>299</v>
      </c>
      <c r="D103" s="99">
        <f t="shared" si="11"/>
        <v>0</v>
      </c>
      <c r="E103" s="154">
        <f>SUM(E104:E109)</f>
        <v>0</v>
      </c>
      <c r="F103" s="108">
        <f t="shared" ref="F103:P103" si="17">SUM(F104:F109)</f>
        <v>0</v>
      </c>
      <c r="G103" s="154">
        <f t="shared" si="17"/>
        <v>0</v>
      </c>
      <c r="H103" s="154">
        <f t="shared" si="17"/>
        <v>0</v>
      </c>
      <c r="I103" s="154">
        <f t="shared" si="17"/>
        <v>0</v>
      </c>
      <c r="J103" s="108">
        <f t="shared" si="17"/>
        <v>0</v>
      </c>
      <c r="K103" s="108">
        <f t="shared" si="17"/>
        <v>0</v>
      </c>
      <c r="L103" s="108">
        <f t="shared" si="17"/>
        <v>0</v>
      </c>
      <c r="M103" s="108">
        <f t="shared" si="17"/>
        <v>0</v>
      </c>
      <c r="N103" s="108">
        <f t="shared" si="17"/>
        <v>0</v>
      </c>
      <c r="O103" s="108">
        <f t="shared" si="17"/>
        <v>0</v>
      </c>
      <c r="P103" s="108">
        <f t="shared" si="17"/>
        <v>0</v>
      </c>
    </row>
    <row r="104" spans="1:16" ht="25.5" x14ac:dyDescent="0.25">
      <c r="A104" s="263"/>
      <c r="B104" s="263"/>
      <c r="C104" s="19" t="s">
        <v>300</v>
      </c>
      <c r="D104" s="99">
        <f t="shared" si="11"/>
        <v>0</v>
      </c>
      <c r="E104" s="154"/>
      <c r="F104" s="108"/>
      <c r="G104" s="154"/>
      <c r="H104" s="154"/>
      <c r="I104" s="154"/>
      <c r="J104" s="108"/>
      <c r="K104" s="109"/>
      <c r="L104" s="109"/>
      <c r="M104" s="109"/>
      <c r="N104" s="109"/>
      <c r="O104" s="109"/>
      <c r="P104" s="128"/>
    </row>
    <row r="105" spans="1:16" ht="25.5" x14ac:dyDescent="0.25">
      <c r="A105" s="263"/>
      <c r="B105" s="263"/>
      <c r="C105" s="19" t="s">
        <v>301</v>
      </c>
      <c r="D105" s="99">
        <f t="shared" si="11"/>
        <v>0</v>
      </c>
      <c r="E105" s="154"/>
      <c r="F105" s="108"/>
      <c r="G105" s="154"/>
      <c r="H105" s="154"/>
      <c r="I105" s="154"/>
      <c r="J105" s="108"/>
      <c r="K105" s="109"/>
      <c r="L105" s="109"/>
      <c r="M105" s="109"/>
      <c r="N105" s="109"/>
      <c r="O105" s="109"/>
      <c r="P105" s="128"/>
    </row>
    <row r="106" spans="1:16" ht="25.5" x14ac:dyDescent="0.25">
      <c r="A106" s="263"/>
      <c r="B106" s="263"/>
      <c r="C106" s="19" t="s">
        <v>302</v>
      </c>
      <c r="D106" s="99">
        <f t="shared" si="11"/>
        <v>0</v>
      </c>
      <c r="E106" s="154">
        <v>0</v>
      </c>
      <c r="F106" s="108">
        <v>0</v>
      </c>
      <c r="G106" s="154">
        <v>0</v>
      </c>
      <c r="H106" s="154">
        <v>0</v>
      </c>
      <c r="I106" s="154">
        <v>0</v>
      </c>
      <c r="J106" s="108">
        <v>0</v>
      </c>
      <c r="K106" s="109">
        <v>0</v>
      </c>
      <c r="L106" s="109">
        <v>0</v>
      </c>
      <c r="M106" s="109">
        <v>0</v>
      </c>
      <c r="N106" s="109">
        <v>0</v>
      </c>
      <c r="O106" s="109">
        <v>0</v>
      </c>
      <c r="P106" s="109">
        <v>0</v>
      </c>
    </row>
    <row r="107" spans="1:16" ht="25.5" x14ac:dyDescent="0.25">
      <c r="A107" s="263"/>
      <c r="B107" s="263"/>
      <c r="C107" s="18" t="s">
        <v>303</v>
      </c>
      <c r="D107" s="99">
        <f t="shared" si="11"/>
        <v>0</v>
      </c>
      <c r="E107" s="154"/>
      <c r="F107" s="108"/>
      <c r="G107" s="154"/>
      <c r="H107" s="154"/>
      <c r="I107" s="154"/>
      <c r="J107" s="108"/>
      <c r="K107" s="109"/>
      <c r="L107" s="109"/>
      <c r="M107" s="109"/>
      <c r="N107" s="109"/>
      <c r="O107" s="109"/>
      <c r="P107" s="128"/>
    </row>
    <row r="108" spans="1:16" ht="25.5" x14ac:dyDescent="0.25">
      <c r="A108" s="263"/>
      <c r="B108" s="263"/>
      <c r="C108" s="19" t="s">
        <v>306</v>
      </c>
      <c r="D108" s="99">
        <f t="shared" si="11"/>
        <v>0</v>
      </c>
      <c r="E108" s="154"/>
      <c r="F108" s="108"/>
      <c r="G108" s="154"/>
      <c r="H108" s="154"/>
      <c r="I108" s="154"/>
      <c r="J108" s="108"/>
      <c r="K108" s="109"/>
      <c r="L108" s="109"/>
      <c r="M108" s="109"/>
      <c r="N108" s="109"/>
      <c r="O108" s="109"/>
      <c r="P108" s="128"/>
    </row>
    <row r="109" spans="1:16" ht="25.5" x14ac:dyDescent="0.25">
      <c r="A109" s="264"/>
      <c r="B109" s="264"/>
      <c r="C109" s="19" t="s">
        <v>305</v>
      </c>
      <c r="D109" s="99">
        <f t="shared" si="11"/>
        <v>0</v>
      </c>
      <c r="E109" s="154"/>
      <c r="F109" s="108"/>
      <c r="G109" s="154"/>
      <c r="H109" s="154"/>
      <c r="I109" s="154"/>
      <c r="J109" s="108"/>
      <c r="K109" s="109"/>
      <c r="L109" s="109"/>
      <c r="M109" s="109"/>
      <c r="N109" s="109"/>
      <c r="O109" s="109"/>
      <c r="P109" s="128"/>
    </row>
    <row r="110" spans="1:16" ht="25.5" x14ac:dyDescent="0.25">
      <c r="A110" s="262" t="s">
        <v>221</v>
      </c>
      <c r="B110" s="262" t="s">
        <v>222</v>
      </c>
      <c r="C110" s="18" t="s">
        <v>299</v>
      </c>
      <c r="D110" s="99">
        <f t="shared" si="11"/>
        <v>0</v>
      </c>
      <c r="E110" s="154">
        <f>SUM(E111:E116)</f>
        <v>0</v>
      </c>
      <c r="F110" s="108">
        <f t="shared" ref="F110:P110" si="18">SUM(F111:F116)</f>
        <v>0</v>
      </c>
      <c r="G110" s="154">
        <f t="shared" si="18"/>
        <v>0</v>
      </c>
      <c r="H110" s="154">
        <f t="shared" si="18"/>
        <v>0</v>
      </c>
      <c r="I110" s="154">
        <f t="shared" si="18"/>
        <v>0</v>
      </c>
      <c r="J110" s="108">
        <f t="shared" si="18"/>
        <v>0</v>
      </c>
      <c r="K110" s="108">
        <f t="shared" si="18"/>
        <v>0</v>
      </c>
      <c r="L110" s="108">
        <f t="shared" si="18"/>
        <v>0</v>
      </c>
      <c r="M110" s="108">
        <f t="shared" si="18"/>
        <v>0</v>
      </c>
      <c r="N110" s="108">
        <f t="shared" si="18"/>
        <v>0</v>
      </c>
      <c r="O110" s="108">
        <f t="shared" si="18"/>
        <v>0</v>
      </c>
      <c r="P110" s="108">
        <f t="shared" si="18"/>
        <v>0</v>
      </c>
    </row>
    <row r="111" spans="1:16" ht="25.5" x14ac:dyDescent="0.25">
      <c r="A111" s="263"/>
      <c r="B111" s="263"/>
      <c r="C111" s="19" t="s">
        <v>300</v>
      </c>
      <c r="D111" s="99">
        <f t="shared" ref="D111:D158" si="19">SUM(E111:P111)</f>
        <v>0</v>
      </c>
      <c r="E111" s="154"/>
      <c r="F111" s="108"/>
      <c r="G111" s="154"/>
      <c r="H111" s="154"/>
      <c r="I111" s="154"/>
      <c r="J111" s="108"/>
      <c r="K111" s="109"/>
      <c r="L111" s="109"/>
      <c r="M111" s="109"/>
      <c r="N111" s="109"/>
      <c r="O111" s="109"/>
      <c r="P111" s="128"/>
    </row>
    <row r="112" spans="1:16" ht="25.5" x14ac:dyDescent="0.25">
      <c r="A112" s="263"/>
      <c r="B112" s="263"/>
      <c r="C112" s="19" t="s">
        <v>301</v>
      </c>
      <c r="D112" s="99">
        <f t="shared" si="19"/>
        <v>0</v>
      </c>
      <c r="E112" s="154"/>
      <c r="F112" s="108"/>
      <c r="G112" s="154"/>
      <c r="H112" s="154"/>
      <c r="I112" s="154"/>
      <c r="J112" s="108"/>
      <c r="K112" s="109"/>
      <c r="L112" s="109"/>
      <c r="M112" s="109"/>
      <c r="N112" s="109"/>
      <c r="O112" s="109"/>
      <c r="P112" s="128"/>
    </row>
    <row r="113" spans="1:16" ht="25.5" x14ac:dyDescent="0.25">
      <c r="A113" s="263"/>
      <c r="B113" s="263"/>
      <c r="C113" s="19" t="s">
        <v>302</v>
      </c>
      <c r="D113" s="99">
        <f t="shared" si="19"/>
        <v>0</v>
      </c>
      <c r="E113" s="154">
        <v>0</v>
      </c>
      <c r="F113" s="108">
        <v>0</v>
      </c>
      <c r="G113" s="154">
        <v>0</v>
      </c>
      <c r="H113" s="154">
        <v>0</v>
      </c>
      <c r="I113" s="154">
        <v>0</v>
      </c>
      <c r="J113" s="108">
        <v>0</v>
      </c>
      <c r="K113" s="109">
        <v>0</v>
      </c>
      <c r="L113" s="109">
        <v>0</v>
      </c>
      <c r="M113" s="109">
        <v>0</v>
      </c>
      <c r="N113" s="109">
        <v>0</v>
      </c>
      <c r="O113" s="109">
        <v>0</v>
      </c>
      <c r="P113" s="109">
        <v>0</v>
      </c>
    </row>
    <row r="114" spans="1:16" ht="25.5" x14ac:dyDescent="0.25">
      <c r="A114" s="263"/>
      <c r="B114" s="263"/>
      <c r="C114" s="18" t="s">
        <v>303</v>
      </c>
      <c r="D114" s="99">
        <f t="shared" si="19"/>
        <v>0</v>
      </c>
      <c r="E114" s="154"/>
      <c r="F114" s="108"/>
      <c r="G114" s="154"/>
      <c r="H114" s="154"/>
      <c r="I114" s="154"/>
      <c r="J114" s="108"/>
      <c r="K114" s="109"/>
      <c r="L114" s="109"/>
      <c r="M114" s="109"/>
      <c r="N114" s="109"/>
      <c r="O114" s="109"/>
      <c r="P114" s="128"/>
    </row>
    <row r="115" spans="1:16" ht="25.5" x14ac:dyDescent="0.25">
      <c r="A115" s="263"/>
      <c r="B115" s="263"/>
      <c r="C115" s="19" t="s">
        <v>306</v>
      </c>
      <c r="D115" s="99">
        <f t="shared" si="19"/>
        <v>0</v>
      </c>
      <c r="E115" s="154"/>
      <c r="F115" s="108"/>
      <c r="G115" s="154"/>
      <c r="H115" s="154"/>
      <c r="I115" s="154"/>
      <c r="J115" s="108"/>
      <c r="K115" s="109"/>
      <c r="L115" s="109"/>
      <c r="M115" s="109"/>
      <c r="N115" s="109"/>
      <c r="O115" s="109"/>
      <c r="P115" s="128"/>
    </row>
    <row r="116" spans="1:16" ht="25.5" x14ac:dyDescent="0.25">
      <c r="A116" s="264"/>
      <c r="B116" s="264"/>
      <c r="C116" s="19" t="s">
        <v>305</v>
      </c>
      <c r="D116" s="99">
        <f t="shared" si="19"/>
        <v>0</v>
      </c>
      <c r="E116" s="154"/>
      <c r="F116" s="108"/>
      <c r="G116" s="154"/>
      <c r="H116" s="154"/>
      <c r="I116" s="154"/>
      <c r="J116" s="108"/>
      <c r="K116" s="109"/>
      <c r="L116" s="109"/>
      <c r="M116" s="109"/>
      <c r="N116" s="109"/>
      <c r="O116" s="109"/>
      <c r="P116" s="128"/>
    </row>
    <row r="117" spans="1:16" ht="25.5" x14ac:dyDescent="0.25">
      <c r="A117" s="262" t="s">
        <v>223</v>
      </c>
      <c r="B117" s="262" t="s">
        <v>224</v>
      </c>
      <c r="C117" s="18" t="s">
        <v>299</v>
      </c>
      <c r="D117" s="99">
        <f t="shared" si="19"/>
        <v>0</v>
      </c>
      <c r="E117" s="154">
        <f>SUM(E118:E123)</f>
        <v>0</v>
      </c>
      <c r="F117" s="108">
        <f t="shared" ref="F117:P117" si="20">SUM(F118:F123)</f>
        <v>0</v>
      </c>
      <c r="G117" s="154">
        <f t="shared" si="20"/>
        <v>0</v>
      </c>
      <c r="H117" s="154">
        <f t="shared" si="20"/>
        <v>0</v>
      </c>
      <c r="I117" s="154">
        <f t="shared" si="20"/>
        <v>0</v>
      </c>
      <c r="J117" s="108">
        <f t="shared" si="20"/>
        <v>0</v>
      </c>
      <c r="K117" s="108">
        <f t="shared" si="20"/>
        <v>0</v>
      </c>
      <c r="L117" s="108">
        <f t="shared" si="20"/>
        <v>0</v>
      </c>
      <c r="M117" s="108">
        <f t="shared" si="20"/>
        <v>0</v>
      </c>
      <c r="N117" s="108">
        <f t="shared" si="20"/>
        <v>0</v>
      </c>
      <c r="O117" s="108">
        <f t="shared" si="20"/>
        <v>0</v>
      </c>
      <c r="P117" s="108">
        <f t="shared" si="20"/>
        <v>0</v>
      </c>
    </row>
    <row r="118" spans="1:16" ht="25.5" x14ac:dyDescent="0.25">
      <c r="A118" s="263"/>
      <c r="B118" s="263"/>
      <c r="C118" s="19" t="s">
        <v>300</v>
      </c>
      <c r="D118" s="99">
        <f t="shared" si="19"/>
        <v>0</v>
      </c>
      <c r="E118" s="154"/>
      <c r="F118" s="108"/>
      <c r="G118" s="154"/>
      <c r="H118" s="154"/>
      <c r="I118" s="154"/>
      <c r="J118" s="108"/>
      <c r="K118" s="109"/>
      <c r="L118" s="109"/>
      <c r="M118" s="109"/>
      <c r="N118" s="109"/>
      <c r="O118" s="109"/>
      <c r="P118" s="128"/>
    </row>
    <row r="119" spans="1:16" ht="25.5" x14ac:dyDescent="0.25">
      <c r="A119" s="263"/>
      <c r="B119" s="263"/>
      <c r="C119" s="19" t="s">
        <v>301</v>
      </c>
      <c r="D119" s="99">
        <f t="shared" si="19"/>
        <v>0</v>
      </c>
      <c r="E119" s="154"/>
      <c r="F119" s="108"/>
      <c r="G119" s="154"/>
      <c r="H119" s="154"/>
      <c r="I119" s="154"/>
      <c r="J119" s="108"/>
      <c r="K119" s="109"/>
      <c r="L119" s="109"/>
      <c r="M119" s="109"/>
      <c r="N119" s="109"/>
      <c r="O119" s="109"/>
      <c r="P119" s="128"/>
    </row>
    <row r="120" spans="1:16" ht="25.5" x14ac:dyDescent="0.25">
      <c r="A120" s="263"/>
      <c r="B120" s="263"/>
      <c r="C120" s="19" t="s">
        <v>302</v>
      </c>
      <c r="D120" s="99">
        <f t="shared" si="19"/>
        <v>0</v>
      </c>
      <c r="E120" s="154">
        <v>0</v>
      </c>
      <c r="F120" s="108">
        <v>0</v>
      </c>
      <c r="G120" s="154">
        <v>0</v>
      </c>
      <c r="H120" s="154">
        <v>0</v>
      </c>
      <c r="I120" s="154">
        <v>0</v>
      </c>
      <c r="J120" s="108">
        <v>0</v>
      </c>
      <c r="K120" s="109">
        <v>0</v>
      </c>
      <c r="L120" s="109">
        <v>0</v>
      </c>
      <c r="M120" s="109">
        <v>0</v>
      </c>
      <c r="N120" s="109">
        <v>0</v>
      </c>
      <c r="O120" s="109">
        <v>0</v>
      </c>
      <c r="P120" s="109">
        <v>0</v>
      </c>
    </row>
    <row r="121" spans="1:16" ht="25.5" x14ac:dyDescent="0.25">
      <c r="A121" s="263"/>
      <c r="B121" s="263"/>
      <c r="C121" s="18" t="s">
        <v>303</v>
      </c>
      <c r="D121" s="99">
        <f t="shared" si="19"/>
        <v>0</v>
      </c>
      <c r="E121" s="154"/>
      <c r="F121" s="108"/>
      <c r="G121" s="154"/>
      <c r="H121" s="154"/>
      <c r="I121" s="154"/>
      <c r="J121" s="108"/>
      <c r="K121" s="109"/>
      <c r="L121" s="109"/>
      <c r="M121" s="109"/>
      <c r="N121" s="109"/>
      <c r="O121" s="109"/>
      <c r="P121" s="128"/>
    </row>
    <row r="122" spans="1:16" ht="25.5" x14ac:dyDescent="0.25">
      <c r="A122" s="263"/>
      <c r="B122" s="263"/>
      <c r="C122" s="19" t="s">
        <v>306</v>
      </c>
      <c r="D122" s="99">
        <f t="shared" si="19"/>
        <v>0</v>
      </c>
      <c r="E122" s="154"/>
      <c r="F122" s="108"/>
      <c r="G122" s="154"/>
      <c r="H122" s="154"/>
      <c r="I122" s="154"/>
      <c r="J122" s="108"/>
      <c r="K122" s="109"/>
      <c r="L122" s="109"/>
      <c r="M122" s="109"/>
      <c r="N122" s="109"/>
      <c r="O122" s="109"/>
      <c r="P122" s="128"/>
    </row>
    <row r="123" spans="1:16" ht="25.5" x14ac:dyDescent="0.25">
      <c r="A123" s="264"/>
      <c r="B123" s="264"/>
      <c r="C123" s="19" t="s">
        <v>305</v>
      </c>
      <c r="D123" s="99">
        <f t="shared" si="19"/>
        <v>0</v>
      </c>
      <c r="E123" s="154"/>
      <c r="F123" s="108"/>
      <c r="G123" s="154"/>
      <c r="H123" s="154"/>
      <c r="I123" s="154"/>
      <c r="J123" s="108"/>
      <c r="K123" s="109"/>
      <c r="L123" s="109"/>
      <c r="M123" s="109"/>
      <c r="N123" s="109"/>
      <c r="O123" s="109"/>
      <c r="P123" s="128"/>
    </row>
    <row r="124" spans="1:16" ht="25.5" x14ac:dyDescent="0.25">
      <c r="A124" s="262" t="s">
        <v>225</v>
      </c>
      <c r="B124" s="262" t="s">
        <v>226</v>
      </c>
      <c r="C124" s="18" t="s">
        <v>299</v>
      </c>
      <c r="D124" s="99">
        <f t="shared" si="19"/>
        <v>0</v>
      </c>
      <c r="E124" s="154">
        <f>SUM(E125:E130)</f>
        <v>0</v>
      </c>
      <c r="F124" s="108">
        <f t="shared" ref="F124:P124" si="21">SUM(F125:F130)</f>
        <v>0</v>
      </c>
      <c r="G124" s="154">
        <f t="shared" si="21"/>
        <v>0</v>
      </c>
      <c r="H124" s="154">
        <f t="shared" si="21"/>
        <v>0</v>
      </c>
      <c r="I124" s="154">
        <f t="shared" si="21"/>
        <v>0</v>
      </c>
      <c r="J124" s="108">
        <f t="shared" si="21"/>
        <v>0</v>
      </c>
      <c r="K124" s="108">
        <f t="shared" si="21"/>
        <v>0</v>
      </c>
      <c r="L124" s="108">
        <f t="shared" si="21"/>
        <v>0</v>
      </c>
      <c r="M124" s="108">
        <f t="shared" si="21"/>
        <v>0</v>
      </c>
      <c r="N124" s="108">
        <f t="shared" si="21"/>
        <v>0</v>
      </c>
      <c r="O124" s="108">
        <f t="shared" si="21"/>
        <v>0</v>
      </c>
      <c r="P124" s="108">
        <f t="shared" si="21"/>
        <v>0</v>
      </c>
    </row>
    <row r="125" spans="1:16" ht="25.5" x14ac:dyDescent="0.25">
      <c r="A125" s="263"/>
      <c r="B125" s="263"/>
      <c r="C125" s="19" t="s">
        <v>300</v>
      </c>
      <c r="D125" s="99">
        <f t="shared" si="19"/>
        <v>0</v>
      </c>
      <c r="E125" s="154"/>
      <c r="F125" s="108"/>
      <c r="G125" s="154"/>
      <c r="H125" s="154"/>
      <c r="I125" s="154"/>
      <c r="J125" s="108"/>
      <c r="K125" s="109"/>
      <c r="L125" s="109"/>
      <c r="M125" s="109"/>
      <c r="N125" s="109"/>
      <c r="O125" s="109"/>
      <c r="P125" s="128"/>
    </row>
    <row r="126" spans="1:16" ht="25.5" x14ac:dyDescent="0.25">
      <c r="A126" s="263"/>
      <c r="B126" s="263"/>
      <c r="C126" s="19" t="s">
        <v>301</v>
      </c>
      <c r="D126" s="99">
        <f t="shared" si="19"/>
        <v>0</v>
      </c>
      <c r="E126" s="154"/>
      <c r="F126" s="108"/>
      <c r="G126" s="154"/>
      <c r="H126" s="154"/>
      <c r="I126" s="154"/>
      <c r="J126" s="108"/>
      <c r="K126" s="109"/>
      <c r="L126" s="109"/>
      <c r="M126" s="109"/>
      <c r="N126" s="109"/>
      <c r="O126" s="109"/>
      <c r="P126" s="128"/>
    </row>
    <row r="127" spans="1:16" ht="25.5" x14ac:dyDescent="0.25">
      <c r="A127" s="263"/>
      <c r="B127" s="263"/>
      <c r="C127" s="19" t="s">
        <v>302</v>
      </c>
      <c r="D127" s="99">
        <f t="shared" si="19"/>
        <v>0</v>
      </c>
      <c r="E127" s="154">
        <v>0</v>
      </c>
      <c r="F127" s="108">
        <v>0</v>
      </c>
      <c r="G127" s="154">
        <v>0</v>
      </c>
      <c r="H127" s="154">
        <v>0</v>
      </c>
      <c r="I127" s="154">
        <v>0</v>
      </c>
      <c r="J127" s="108">
        <v>0</v>
      </c>
      <c r="K127" s="109">
        <v>0</v>
      </c>
      <c r="L127" s="109">
        <v>0</v>
      </c>
      <c r="M127" s="109">
        <v>0</v>
      </c>
      <c r="N127" s="109">
        <v>0</v>
      </c>
      <c r="O127" s="109">
        <v>0</v>
      </c>
      <c r="P127" s="109">
        <v>0</v>
      </c>
    </row>
    <row r="128" spans="1:16" ht="25.5" x14ac:dyDescent="0.25">
      <c r="A128" s="263"/>
      <c r="B128" s="263"/>
      <c r="C128" s="18" t="s">
        <v>303</v>
      </c>
      <c r="D128" s="99">
        <f t="shared" si="19"/>
        <v>0</v>
      </c>
      <c r="E128" s="154"/>
      <c r="F128" s="108"/>
      <c r="G128" s="154"/>
      <c r="H128" s="154"/>
      <c r="I128" s="154"/>
      <c r="J128" s="108"/>
      <c r="K128" s="109"/>
      <c r="L128" s="109"/>
      <c r="M128" s="109"/>
      <c r="N128" s="109"/>
      <c r="O128" s="109"/>
      <c r="P128" s="128"/>
    </row>
    <row r="129" spans="1:16" ht="25.5" x14ac:dyDescent="0.25">
      <c r="A129" s="263"/>
      <c r="B129" s="263"/>
      <c r="C129" s="19" t="s">
        <v>306</v>
      </c>
      <c r="D129" s="99">
        <f t="shared" si="19"/>
        <v>0</v>
      </c>
      <c r="E129" s="154"/>
      <c r="F129" s="108"/>
      <c r="G129" s="154"/>
      <c r="H129" s="154"/>
      <c r="I129" s="154"/>
      <c r="J129" s="108"/>
      <c r="K129" s="109"/>
      <c r="L129" s="109"/>
      <c r="M129" s="109"/>
      <c r="N129" s="109"/>
      <c r="O129" s="109"/>
      <c r="P129" s="128"/>
    </row>
    <row r="130" spans="1:16" ht="25.5" x14ac:dyDescent="0.25">
      <c r="A130" s="264"/>
      <c r="B130" s="264"/>
      <c r="C130" s="19" t="s">
        <v>305</v>
      </c>
      <c r="D130" s="99">
        <f t="shared" si="19"/>
        <v>0</v>
      </c>
      <c r="E130" s="154"/>
      <c r="F130" s="108"/>
      <c r="G130" s="154"/>
      <c r="H130" s="154"/>
      <c r="I130" s="154"/>
      <c r="J130" s="108"/>
      <c r="K130" s="109"/>
      <c r="L130" s="109"/>
      <c r="M130" s="109"/>
      <c r="N130" s="109"/>
      <c r="O130" s="109"/>
      <c r="P130" s="128"/>
    </row>
    <row r="131" spans="1:16" ht="25.5" x14ac:dyDescent="0.25">
      <c r="A131" s="262" t="s">
        <v>227</v>
      </c>
      <c r="B131" s="262" t="s">
        <v>228</v>
      </c>
      <c r="C131" s="18" t="s">
        <v>299</v>
      </c>
      <c r="D131" s="99">
        <f t="shared" si="19"/>
        <v>0</v>
      </c>
      <c r="E131" s="154">
        <f>SUM(E132:E137)</f>
        <v>0</v>
      </c>
      <c r="F131" s="108">
        <f t="shared" ref="F131:O131" si="22">SUM(F132:F137)</f>
        <v>0</v>
      </c>
      <c r="G131" s="154">
        <f t="shared" si="22"/>
        <v>0</v>
      </c>
      <c r="H131" s="154">
        <f t="shared" si="22"/>
        <v>0</v>
      </c>
      <c r="I131" s="154">
        <f t="shared" si="22"/>
        <v>0</v>
      </c>
      <c r="J131" s="108">
        <f t="shared" si="22"/>
        <v>0</v>
      </c>
      <c r="K131" s="108">
        <f t="shared" si="22"/>
        <v>0</v>
      </c>
      <c r="L131" s="108">
        <f t="shared" si="22"/>
        <v>0</v>
      </c>
      <c r="M131" s="108">
        <f t="shared" si="22"/>
        <v>0</v>
      </c>
      <c r="N131" s="108">
        <f t="shared" si="22"/>
        <v>0</v>
      </c>
      <c r="O131" s="108">
        <f t="shared" si="22"/>
        <v>0</v>
      </c>
      <c r="P131" s="128"/>
    </row>
    <row r="132" spans="1:16" ht="25.5" x14ac:dyDescent="0.25">
      <c r="A132" s="263"/>
      <c r="B132" s="263"/>
      <c r="C132" s="19" t="s">
        <v>300</v>
      </c>
      <c r="D132" s="99">
        <f t="shared" si="19"/>
        <v>0</v>
      </c>
      <c r="E132" s="154"/>
      <c r="F132" s="108"/>
      <c r="G132" s="154"/>
      <c r="H132" s="154"/>
      <c r="I132" s="154"/>
      <c r="J132" s="108"/>
      <c r="K132" s="109"/>
      <c r="L132" s="109"/>
      <c r="M132" s="109"/>
      <c r="N132" s="109"/>
      <c r="O132" s="109"/>
      <c r="P132" s="128"/>
    </row>
    <row r="133" spans="1:16" ht="25.5" x14ac:dyDescent="0.25">
      <c r="A133" s="263"/>
      <c r="B133" s="263"/>
      <c r="C133" s="19" t="s">
        <v>301</v>
      </c>
      <c r="D133" s="99">
        <f t="shared" si="19"/>
        <v>0</v>
      </c>
      <c r="E133" s="154"/>
      <c r="F133" s="108"/>
      <c r="G133" s="154"/>
      <c r="H133" s="154"/>
      <c r="I133" s="154"/>
      <c r="J133" s="108"/>
      <c r="K133" s="109"/>
      <c r="L133" s="109"/>
      <c r="M133" s="109"/>
      <c r="N133" s="109"/>
      <c r="O133" s="109"/>
      <c r="P133" s="128"/>
    </row>
    <row r="134" spans="1:16" ht="25.5" x14ac:dyDescent="0.25">
      <c r="A134" s="263"/>
      <c r="B134" s="263"/>
      <c r="C134" s="19" t="s">
        <v>302</v>
      </c>
      <c r="D134" s="99">
        <f t="shared" si="19"/>
        <v>0</v>
      </c>
      <c r="E134" s="154">
        <v>0</v>
      </c>
      <c r="F134" s="108">
        <v>0</v>
      </c>
      <c r="G134" s="154">
        <v>0</v>
      </c>
      <c r="H134" s="154">
        <v>0</v>
      </c>
      <c r="I134" s="154">
        <v>0</v>
      </c>
      <c r="J134" s="108">
        <v>0</v>
      </c>
      <c r="K134" s="109">
        <v>0</v>
      </c>
      <c r="L134" s="109">
        <v>0</v>
      </c>
      <c r="M134" s="109">
        <v>0</v>
      </c>
      <c r="N134" s="109">
        <v>0</v>
      </c>
      <c r="O134" s="109">
        <v>0</v>
      </c>
      <c r="P134" s="128"/>
    </row>
    <row r="135" spans="1:16" ht="25.5" x14ac:dyDescent="0.25">
      <c r="A135" s="263"/>
      <c r="B135" s="263"/>
      <c r="C135" s="18" t="s">
        <v>303</v>
      </c>
      <c r="D135" s="99">
        <f t="shared" si="19"/>
        <v>0</v>
      </c>
      <c r="E135" s="154"/>
      <c r="F135" s="108"/>
      <c r="G135" s="154"/>
      <c r="H135" s="154"/>
      <c r="I135" s="154"/>
      <c r="J135" s="108"/>
      <c r="K135" s="109"/>
      <c r="L135" s="109"/>
      <c r="M135" s="109"/>
      <c r="N135" s="109"/>
      <c r="O135" s="109"/>
      <c r="P135" s="128"/>
    </row>
    <row r="136" spans="1:16" ht="25.5" x14ac:dyDescent="0.25">
      <c r="A136" s="263"/>
      <c r="B136" s="263"/>
      <c r="C136" s="19" t="s">
        <v>306</v>
      </c>
      <c r="D136" s="99">
        <f t="shared" si="19"/>
        <v>0</v>
      </c>
      <c r="E136" s="154"/>
      <c r="F136" s="108"/>
      <c r="G136" s="154"/>
      <c r="H136" s="154"/>
      <c r="I136" s="154"/>
      <c r="J136" s="108"/>
      <c r="K136" s="109"/>
      <c r="L136" s="109"/>
      <c r="M136" s="109"/>
      <c r="N136" s="109"/>
      <c r="O136" s="109"/>
      <c r="P136" s="128"/>
    </row>
    <row r="137" spans="1:16" ht="25.5" x14ac:dyDescent="0.25">
      <c r="A137" s="264"/>
      <c r="B137" s="264"/>
      <c r="C137" s="19" t="s">
        <v>305</v>
      </c>
      <c r="D137" s="99">
        <f t="shared" si="19"/>
        <v>0</v>
      </c>
      <c r="E137" s="154"/>
      <c r="F137" s="108"/>
      <c r="G137" s="154"/>
      <c r="H137" s="154"/>
      <c r="I137" s="154"/>
      <c r="J137" s="108"/>
      <c r="K137" s="109"/>
      <c r="L137" s="109"/>
      <c r="M137" s="109"/>
      <c r="N137" s="109"/>
      <c r="O137" s="109"/>
      <c r="P137" s="128"/>
    </row>
    <row r="138" spans="1:16" ht="25.5" x14ac:dyDescent="0.25">
      <c r="A138" s="262" t="s">
        <v>229</v>
      </c>
      <c r="B138" s="262" t="s">
        <v>230</v>
      </c>
      <c r="C138" s="18" t="s">
        <v>299</v>
      </c>
      <c r="D138" s="99">
        <f t="shared" si="19"/>
        <v>0</v>
      </c>
      <c r="E138" s="154">
        <f>SUM(E139:E144)</f>
        <v>0</v>
      </c>
      <c r="F138" s="108">
        <f t="shared" ref="F138:O138" si="23">SUM(F139:F144)</f>
        <v>0</v>
      </c>
      <c r="G138" s="154">
        <f t="shared" si="23"/>
        <v>0</v>
      </c>
      <c r="H138" s="154">
        <f t="shared" si="23"/>
        <v>0</v>
      </c>
      <c r="I138" s="154">
        <f t="shared" si="23"/>
        <v>0</v>
      </c>
      <c r="J138" s="108">
        <f t="shared" si="23"/>
        <v>0</v>
      </c>
      <c r="K138" s="108">
        <f t="shared" si="23"/>
        <v>0</v>
      </c>
      <c r="L138" s="108">
        <f t="shared" si="23"/>
        <v>0</v>
      </c>
      <c r="M138" s="108">
        <f t="shared" si="23"/>
        <v>0</v>
      </c>
      <c r="N138" s="108">
        <f t="shared" si="23"/>
        <v>0</v>
      </c>
      <c r="O138" s="108">
        <f t="shared" si="23"/>
        <v>0</v>
      </c>
      <c r="P138" s="128"/>
    </row>
    <row r="139" spans="1:16" ht="25.5" x14ac:dyDescent="0.25">
      <c r="A139" s="263"/>
      <c r="B139" s="263"/>
      <c r="C139" s="19" t="s">
        <v>300</v>
      </c>
      <c r="D139" s="99">
        <f t="shared" si="19"/>
        <v>0</v>
      </c>
      <c r="E139" s="154"/>
      <c r="F139" s="108"/>
      <c r="G139" s="154"/>
      <c r="H139" s="154"/>
      <c r="I139" s="154"/>
      <c r="J139" s="108"/>
      <c r="K139" s="109"/>
      <c r="L139" s="109"/>
      <c r="M139" s="109"/>
      <c r="N139" s="109"/>
      <c r="O139" s="109"/>
      <c r="P139" s="128"/>
    </row>
    <row r="140" spans="1:16" ht="25.5" x14ac:dyDescent="0.25">
      <c r="A140" s="263"/>
      <c r="B140" s="263"/>
      <c r="C140" s="19" t="s">
        <v>301</v>
      </c>
      <c r="D140" s="99">
        <f t="shared" si="19"/>
        <v>0</v>
      </c>
      <c r="E140" s="154"/>
      <c r="F140" s="108"/>
      <c r="G140" s="154"/>
      <c r="H140" s="154"/>
      <c r="I140" s="154"/>
      <c r="J140" s="108"/>
      <c r="K140" s="109"/>
      <c r="L140" s="109"/>
      <c r="M140" s="109"/>
      <c r="N140" s="109"/>
      <c r="O140" s="109"/>
      <c r="P140" s="128"/>
    </row>
    <row r="141" spans="1:16" ht="25.5" x14ac:dyDescent="0.25">
      <c r="A141" s="263"/>
      <c r="B141" s="263"/>
      <c r="C141" s="19" t="s">
        <v>302</v>
      </c>
      <c r="D141" s="99">
        <f t="shared" si="19"/>
        <v>0</v>
      </c>
      <c r="E141" s="154">
        <v>0</v>
      </c>
      <c r="F141" s="108">
        <v>0</v>
      </c>
      <c r="G141" s="154">
        <v>0</v>
      </c>
      <c r="H141" s="154">
        <v>0</v>
      </c>
      <c r="I141" s="154">
        <v>0</v>
      </c>
      <c r="J141" s="108">
        <v>0</v>
      </c>
      <c r="K141" s="109">
        <v>0</v>
      </c>
      <c r="L141" s="109">
        <v>0</v>
      </c>
      <c r="M141" s="109">
        <v>0</v>
      </c>
      <c r="N141" s="109">
        <v>0</v>
      </c>
      <c r="O141" s="109">
        <v>0</v>
      </c>
      <c r="P141" s="128"/>
    </row>
    <row r="142" spans="1:16" ht="25.5" x14ac:dyDescent="0.25">
      <c r="A142" s="263"/>
      <c r="B142" s="263"/>
      <c r="C142" s="18" t="s">
        <v>303</v>
      </c>
      <c r="D142" s="99">
        <f t="shared" si="19"/>
        <v>0</v>
      </c>
      <c r="E142" s="154"/>
      <c r="F142" s="108"/>
      <c r="G142" s="154"/>
      <c r="H142" s="154"/>
      <c r="I142" s="154"/>
      <c r="J142" s="108"/>
      <c r="K142" s="109"/>
      <c r="L142" s="109"/>
      <c r="M142" s="109"/>
      <c r="N142" s="109"/>
      <c r="O142" s="109"/>
      <c r="P142" s="128"/>
    </row>
    <row r="143" spans="1:16" ht="25.5" x14ac:dyDescent="0.25">
      <c r="A143" s="263"/>
      <c r="B143" s="263"/>
      <c r="C143" s="19" t="s">
        <v>306</v>
      </c>
      <c r="D143" s="99">
        <f t="shared" si="19"/>
        <v>0</v>
      </c>
      <c r="E143" s="154"/>
      <c r="F143" s="108"/>
      <c r="G143" s="154"/>
      <c r="H143" s="154"/>
      <c r="I143" s="154"/>
      <c r="J143" s="108"/>
      <c r="K143" s="109"/>
      <c r="L143" s="109"/>
      <c r="M143" s="109"/>
      <c r="N143" s="109"/>
      <c r="O143" s="109"/>
      <c r="P143" s="128"/>
    </row>
    <row r="144" spans="1:16" ht="25.5" x14ac:dyDescent="0.25">
      <c r="A144" s="264"/>
      <c r="B144" s="264"/>
      <c r="C144" s="19" t="s">
        <v>305</v>
      </c>
      <c r="D144" s="99">
        <f t="shared" si="19"/>
        <v>0</v>
      </c>
      <c r="E144" s="154"/>
      <c r="F144" s="108"/>
      <c r="G144" s="154"/>
      <c r="H144" s="154"/>
      <c r="I144" s="154"/>
      <c r="J144" s="108"/>
      <c r="K144" s="109"/>
      <c r="L144" s="109"/>
      <c r="M144" s="109"/>
      <c r="N144" s="109"/>
      <c r="O144" s="109"/>
      <c r="P144" s="128"/>
    </row>
    <row r="145" spans="1:16" ht="25.5" x14ac:dyDescent="0.25">
      <c r="A145" s="262" t="s">
        <v>231</v>
      </c>
      <c r="B145" s="262" t="s">
        <v>232</v>
      </c>
      <c r="C145" s="18" t="s">
        <v>299</v>
      </c>
      <c r="D145" s="99">
        <f t="shared" si="19"/>
        <v>0</v>
      </c>
      <c r="E145" s="154">
        <f>SUM(E146:E151)</f>
        <v>0</v>
      </c>
      <c r="F145" s="108">
        <f t="shared" ref="F145:P145" si="24">SUM(F146:F151)</f>
        <v>0</v>
      </c>
      <c r="G145" s="154">
        <f t="shared" si="24"/>
        <v>0</v>
      </c>
      <c r="H145" s="154">
        <f t="shared" si="24"/>
        <v>0</v>
      </c>
      <c r="I145" s="154">
        <f t="shared" si="24"/>
        <v>0</v>
      </c>
      <c r="J145" s="108">
        <f t="shared" si="24"/>
        <v>0</v>
      </c>
      <c r="K145" s="108">
        <f t="shared" si="24"/>
        <v>0</v>
      </c>
      <c r="L145" s="108">
        <f t="shared" si="24"/>
        <v>0</v>
      </c>
      <c r="M145" s="108">
        <f t="shared" si="24"/>
        <v>0</v>
      </c>
      <c r="N145" s="108">
        <f t="shared" si="24"/>
        <v>0</v>
      </c>
      <c r="O145" s="108">
        <f t="shared" si="24"/>
        <v>0</v>
      </c>
      <c r="P145" s="108">
        <f t="shared" si="24"/>
        <v>0</v>
      </c>
    </row>
    <row r="146" spans="1:16" ht="25.5" x14ac:dyDescent="0.25">
      <c r="A146" s="263"/>
      <c r="B146" s="263"/>
      <c r="C146" s="19" t="s">
        <v>300</v>
      </c>
      <c r="D146" s="99">
        <f t="shared" si="19"/>
        <v>0</v>
      </c>
      <c r="E146" s="154"/>
      <c r="F146" s="108"/>
      <c r="G146" s="154"/>
      <c r="H146" s="154"/>
      <c r="I146" s="154"/>
      <c r="J146" s="108"/>
      <c r="K146" s="109"/>
      <c r="L146" s="109"/>
      <c r="M146" s="109"/>
      <c r="N146" s="109"/>
      <c r="O146" s="109"/>
      <c r="P146" s="128"/>
    </row>
    <row r="147" spans="1:16" ht="25.5" x14ac:dyDescent="0.25">
      <c r="A147" s="263"/>
      <c r="B147" s="263"/>
      <c r="C147" s="19" t="s">
        <v>301</v>
      </c>
      <c r="D147" s="99">
        <f t="shared" si="19"/>
        <v>0</v>
      </c>
      <c r="E147" s="154"/>
      <c r="F147" s="108"/>
      <c r="G147" s="154"/>
      <c r="H147" s="154"/>
      <c r="I147" s="154"/>
      <c r="J147" s="108"/>
      <c r="K147" s="109"/>
      <c r="L147" s="109"/>
      <c r="M147" s="109"/>
      <c r="N147" s="109"/>
      <c r="O147" s="109"/>
      <c r="P147" s="128"/>
    </row>
    <row r="148" spans="1:16" ht="25.5" x14ac:dyDescent="0.25">
      <c r="A148" s="263"/>
      <c r="B148" s="263"/>
      <c r="C148" s="19" t="s">
        <v>302</v>
      </c>
      <c r="D148" s="99">
        <f t="shared" si="19"/>
        <v>0</v>
      </c>
      <c r="E148" s="154">
        <v>0</v>
      </c>
      <c r="F148" s="108">
        <v>0</v>
      </c>
      <c r="G148" s="154">
        <v>0</v>
      </c>
      <c r="H148" s="154">
        <v>0</v>
      </c>
      <c r="I148" s="154">
        <v>0</v>
      </c>
      <c r="J148" s="108">
        <v>0</v>
      </c>
      <c r="K148" s="109">
        <v>0</v>
      </c>
      <c r="L148" s="109">
        <v>0</v>
      </c>
      <c r="M148" s="109">
        <v>0</v>
      </c>
      <c r="N148" s="109">
        <v>0</v>
      </c>
      <c r="O148" s="109">
        <v>0</v>
      </c>
      <c r="P148" s="128"/>
    </row>
    <row r="149" spans="1:16" ht="25.5" x14ac:dyDescent="0.25">
      <c r="A149" s="263"/>
      <c r="B149" s="263"/>
      <c r="C149" s="18" t="s">
        <v>303</v>
      </c>
      <c r="D149" s="99">
        <f t="shared" si="19"/>
        <v>0</v>
      </c>
      <c r="E149" s="154"/>
      <c r="F149" s="108"/>
      <c r="G149" s="154"/>
      <c r="H149" s="154"/>
      <c r="I149" s="154"/>
      <c r="J149" s="108"/>
      <c r="K149" s="109"/>
      <c r="L149" s="109"/>
      <c r="M149" s="109"/>
      <c r="N149" s="109"/>
      <c r="O149" s="109"/>
      <c r="P149" s="128"/>
    </row>
    <row r="150" spans="1:16" ht="25.5" x14ac:dyDescent="0.25">
      <c r="A150" s="263"/>
      <c r="B150" s="263"/>
      <c r="C150" s="19" t="s">
        <v>306</v>
      </c>
      <c r="D150" s="99">
        <f t="shared" si="19"/>
        <v>0</v>
      </c>
      <c r="E150" s="154"/>
      <c r="F150" s="108"/>
      <c r="G150" s="154"/>
      <c r="H150" s="154"/>
      <c r="I150" s="154"/>
      <c r="J150" s="108"/>
      <c r="K150" s="109"/>
      <c r="L150" s="109"/>
      <c r="M150" s="109"/>
      <c r="N150" s="109"/>
      <c r="O150" s="109"/>
      <c r="P150" s="128"/>
    </row>
    <row r="151" spans="1:16" ht="25.5" x14ac:dyDescent="0.25">
      <c r="A151" s="264"/>
      <c r="B151" s="264"/>
      <c r="C151" s="19" t="s">
        <v>305</v>
      </c>
      <c r="D151" s="99">
        <f t="shared" si="19"/>
        <v>0</v>
      </c>
      <c r="E151" s="154"/>
      <c r="F151" s="108"/>
      <c r="G151" s="154"/>
      <c r="H151" s="154"/>
      <c r="I151" s="154"/>
      <c r="J151" s="108"/>
      <c r="K151" s="109"/>
      <c r="L151" s="109"/>
      <c r="M151" s="109"/>
      <c r="N151" s="109"/>
      <c r="O151" s="109"/>
      <c r="P151" s="128"/>
    </row>
    <row r="152" spans="1:16" ht="25.5" x14ac:dyDescent="0.25">
      <c r="A152" s="262" t="s">
        <v>233</v>
      </c>
      <c r="B152" s="262" t="s">
        <v>325</v>
      </c>
      <c r="C152" s="18" t="s">
        <v>299</v>
      </c>
      <c r="D152" s="99">
        <f t="shared" si="19"/>
        <v>0</v>
      </c>
      <c r="E152" s="154">
        <f>SUM(E153:E158)</f>
        <v>0</v>
      </c>
      <c r="F152" s="108">
        <f t="shared" ref="F152:P152" si="25">SUM(F153:F158)</f>
        <v>0</v>
      </c>
      <c r="G152" s="154">
        <f t="shared" si="25"/>
        <v>0</v>
      </c>
      <c r="H152" s="154">
        <f t="shared" si="25"/>
        <v>0</v>
      </c>
      <c r="I152" s="154">
        <f t="shared" si="25"/>
        <v>0</v>
      </c>
      <c r="J152" s="108">
        <f t="shared" si="25"/>
        <v>0</v>
      </c>
      <c r="K152" s="108">
        <f t="shared" si="25"/>
        <v>0</v>
      </c>
      <c r="L152" s="108">
        <f t="shared" si="25"/>
        <v>0</v>
      </c>
      <c r="M152" s="108">
        <f t="shared" si="25"/>
        <v>0</v>
      </c>
      <c r="N152" s="108">
        <f t="shared" si="25"/>
        <v>0</v>
      </c>
      <c r="O152" s="108">
        <f t="shared" si="25"/>
        <v>0</v>
      </c>
      <c r="P152" s="108">
        <f t="shared" si="25"/>
        <v>0</v>
      </c>
    </row>
    <row r="153" spans="1:16" ht="25.5" x14ac:dyDescent="0.25">
      <c r="A153" s="263"/>
      <c r="B153" s="263"/>
      <c r="C153" s="19" t="s">
        <v>300</v>
      </c>
      <c r="D153" s="99">
        <f t="shared" si="19"/>
        <v>0</v>
      </c>
      <c r="E153" s="154"/>
      <c r="F153" s="108"/>
      <c r="G153" s="154"/>
      <c r="H153" s="154"/>
      <c r="I153" s="154"/>
      <c r="J153" s="108"/>
      <c r="K153" s="109"/>
      <c r="L153" s="109"/>
      <c r="M153" s="109"/>
      <c r="N153" s="109"/>
      <c r="O153" s="109"/>
      <c r="P153" s="128"/>
    </row>
    <row r="154" spans="1:16" ht="25.5" x14ac:dyDescent="0.25">
      <c r="A154" s="263"/>
      <c r="B154" s="263"/>
      <c r="C154" s="19" t="s">
        <v>301</v>
      </c>
      <c r="D154" s="99">
        <f t="shared" si="19"/>
        <v>0</v>
      </c>
      <c r="E154" s="154"/>
      <c r="F154" s="108"/>
      <c r="G154" s="154"/>
      <c r="H154" s="154"/>
      <c r="I154" s="154"/>
      <c r="J154" s="108"/>
      <c r="K154" s="109"/>
      <c r="L154" s="109"/>
      <c r="M154" s="109"/>
      <c r="N154" s="109"/>
      <c r="O154" s="109"/>
      <c r="P154" s="128"/>
    </row>
    <row r="155" spans="1:16" ht="25.5" x14ac:dyDescent="0.25">
      <c r="A155" s="263"/>
      <c r="B155" s="263"/>
      <c r="C155" s="19" t="s">
        <v>302</v>
      </c>
      <c r="D155" s="99">
        <f t="shared" si="19"/>
        <v>0</v>
      </c>
      <c r="E155" s="154">
        <v>0</v>
      </c>
      <c r="F155" s="108">
        <v>0</v>
      </c>
      <c r="G155" s="154">
        <v>0</v>
      </c>
      <c r="H155" s="154">
        <v>0</v>
      </c>
      <c r="I155" s="154">
        <v>0</v>
      </c>
      <c r="J155" s="108">
        <v>0</v>
      </c>
      <c r="K155" s="109">
        <v>0</v>
      </c>
      <c r="L155" s="109">
        <v>0</v>
      </c>
      <c r="M155" s="109">
        <v>0</v>
      </c>
      <c r="N155" s="109">
        <v>0</v>
      </c>
      <c r="O155" s="109">
        <v>0</v>
      </c>
      <c r="P155" s="128"/>
    </row>
    <row r="156" spans="1:16" ht="25.5" x14ac:dyDescent="0.25">
      <c r="A156" s="263"/>
      <c r="B156" s="263"/>
      <c r="C156" s="18" t="s">
        <v>303</v>
      </c>
      <c r="D156" s="99">
        <f t="shared" si="19"/>
        <v>0</v>
      </c>
      <c r="E156" s="154"/>
      <c r="F156" s="108"/>
      <c r="G156" s="154"/>
      <c r="H156" s="154"/>
      <c r="I156" s="154"/>
      <c r="J156" s="108"/>
      <c r="K156" s="109"/>
      <c r="L156" s="109"/>
      <c r="M156" s="109"/>
      <c r="N156" s="109"/>
      <c r="O156" s="109"/>
      <c r="P156" s="128"/>
    </row>
    <row r="157" spans="1:16" ht="25.5" x14ac:dyDescent="0.25">
      <c r="A157" s="263"/>
      <c r="B157" s="263"/>
      <c r="C157" s="19" t="s">
        <v>306</v>
      </c>
      <c r="D157" s="99">
        <f t="shared" si="19"/>
        <v>0</v>
      </c>
      <c r="E157" s="154"/>
      <c r="F157" s="108"/>
      <c r="G157" s="154"/>
      <c r="H157" s="154"/>
      <c r="I157" s="154"/>
      <c r="J157" s="108"/>
      <c r="K157" s="109"/>
      <c r="L157" s="109"/>
      <c r="M157" s="109"/>
      <c r="N157" s="109"/>
      <c r="O157" s="109"/>
      <c r="P157" s="128"/>
    </row>
    <row r="158" spans="1:16" ht="25.5" x14ac:dyDescent="0.25">
      <c r="A158" s="264"/>
      <c r="B158" s="264"/>
      <c r="C158" s="19" t="s">
        <v>305</v>
      </c>
      <c r="D158" s="99">
        <f t="shared" si="19"/>
        <v>0</v>
      </c>
      <c r="E158" s="154"/>
      <c r="F158" s="108"/>
      <c r="G158" s="154"/>
      <c r="H158" s="154"/>
      <c r="I158" s="154"/>
      <c r="J158" s="108"/>
      <c r="K158" s="109"/>
      <c r="L158" s="109"/>
      <c r="M158" s="109"/>
      <c r="N158" s="109"/>
      <c r="O158" s="109"/>
      <c r="P158" s="128"/>
    </row>
  </sheetData>
  <mergeCells count="49">
    <mergeCell ref="A138:A144"/>
    <mergeCell ref="B138:B144"/>
    <mergeCell ref="A145:A151"/>
    <mergeCell ref="B145:B151"/>
    <mergeCell ref="A152:A158"/>
    <mergeCell ref="B152:B158"/>
    <mergeCell ref="A117:A123"/>
    <mergeCell ref="B117:B123"/>
    <mergeCell ref="A124:A130"/>
    <mergeCell ref="B124:B130"/>
    <mergeCell ref="A131:A137"/>
    <mergeCell ref="B131:B137"/>
    <mergeCell ref="A96:A102"/>
    <mergeCell ref="B96:B102"/>
    <mergeCell ref="A103:A109"/>
    <mergeCell ref="B103:B109"/>
    <mergeCell ref="A110:A116"/>
    <mergeCell ref="B110:B116"/>
    <mergeCell ref="A75:A81"/>
    <mergeCell ref="B75:B81"/>
    <mergeCell ref="A82:A88"/>
    <mergeCell ref="B82:B88"/>
    <mergeCell ref="A89:A95"/>
    <mergeCell ref="B89:B95"/>
    <mergeCell ref="A54:A60"/>
    <mergeCell ref="B54:B60"/>
    <mergeCell ref="A61:A67"/>
    <mergeCell ref="B61:B67"/>
    <mergeCell ref="A68:A74"/>
    <mergeCell ref="B68:B74"/>
    <mergeCell ref="A33:A39"/>
    <mergeCell ref="B33:B39"/>
    <mergeCell ref="A40:A46"/>
    <mergeCell ref="B40:B46"/>
    <mergeCell ref="A47:A53"/>
    <mergeCell ref="B47:B53"/>
    <mergeCell ref="A12:A18"/>
    <mergeCell ref="B12:B18"/>
    <mergeCell ref="A19:A25"/>
    <mergeCell ref="B19:B25"/>
    <mergeCell ref="A26:A32"/>
    <mergeCell ref="B26:B32"/>
    <mergeCell ref="A1:O1"/>
    <mergeCell ref="A2:A3"/>
    <mergeCell ref="B2:B3"/>
    <mergeCell ref="C2:C3"/>
    <mergeCell ref="D2:P2"/>
    <mergeCell ref="A4:A10"/>
    <mergeCell ref="B4:B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пкз по факту</vt:lpstr>
      <vt:lpstr>Лист2</vt:lpstr>
      <vt:lpstr>Лист3</vt:lpstr>
      <vt:lpstr>Лист4 авто</vt:lpstr>
      <vt:lpstr>5 лист разносить</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User098</dc:creator>
  <cp:lastModifiedBy>User098</cp:lastModifiedBy>
  <cp:lastPrinted>2023-01-23T07:20:43Z</cp:lastPrinted>
  <dcterms:created xsi:type="dcterms:W3CDTF">2021-03-30T13:38:50Z</dcterms:created>
  <dcterms:modified xsi:type="dcterms:W3CDTF">2023-03-17T10:37:02Z</dcterms:modified>
</cp:coreProperties>
</file>