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2\Муниципальные программы\1 кв 2022\"/>
    </mc:Choice>
  </mc:AlternateContent>
  <bookViews>
    <workbookView xWindow="0" yWindow="0" windowWidth="20625" windowHeight="10020"/>
  </bookViews>
  <sheets>
    <sheet name="отчет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P9" i="1"/>
  <c r="Q9" i="1"/>
  <c r="N9" i="1"/>
  <c r="G9" i="1"/>
  <c r="H9" i="1"/>
  <c r="I9" i="1"/>
  <c r="J9" i="1"/>
  <c r="K9" i="1"/>
  <c r="L9" i="1"/>
  <c r="M9" i="1"/>
  <c r="F9" i="1"/>
  <c r="N655" i="1" l="1"/>
  <c r="G630" i="1" l="1"/>
  <c r="N283" i="1" l="1"/>
  <c r="Q907" i="1" l="1"/>
  <c r="J907" i="1"/>
  <c r="F907" i="1"/>
  <c r="F906" i="1" s="1"/>
  <c r="F903" i="1" s="1"/>
  <c r="M906" i="1"/>
  <c r="I906" i="1"/>
  <c r="I903" i="1" s="1"/>
  <c r="H906" i="1"/>
  <c r="G906" i="1"/>
  <c r="G903" i="1" s="1"/>
  <c r="M904" i="1"/>
  <c r="J904" i="1" s="1"/>
  <c r="I904" i="1"/>
  <c r="F904" i="1" s="1"/>
  <c r="M903" i="1"/>
  <c r="J903" i="1" s="1"/>
  <c r="N903" i="1" s="1"/>
  <c r="H903" i="1"/>
  <c r="J901" i="1"/>
  <c r="F901" i="1"/>
  <c r="M900" i="1"/>
  <c r="J900" i="1" s="1"/>
  <c r="I900" i="1"/>
  <c r="H900" i="1"/>
  <c r="G900" i="1"/>
  <c r="F900" i="1" s="1"/>
  <c r="Q898" i="1"/>
  <c r="J898" i="1"/>
  <c r="F898" i="1"/>
  <c r="J897" i="1"/>
  <c r="F897" i="1"/>
  <c r="M896" i="1"/>
  <c r="L896" i="1"/>
  <c r="I896" i="1"/>
  <c r="I891" i="1" s="1"/>
  <c r="H896" i="1"/>
  <c r="G896" i="1"/>
  <c r="M894" i="1"/>
  <c r="J894" i="1" s="1"/>
  <c r="I894" i="1"/>
  <c r="F894" i="1" s="1"/>
  <c r="M893" i="1"/>
  <c r="J893" i="1" s="1"/>
  <c r="I893" i="1"/>
  <c r="F893" i="1" s="1"/>
  <c r="L892" i="1"/>
  <c r="H892" i="1"/>
  <c r="F892" i="1" s="1"/>
  <c r="M891" i="1"/>
  <c r="K891" i="1"/>
  <c r="Q889" i="1"/>
  <c r="J889" i="1"/>
  <c r="F889" i="1"/>
  <c r="F888" i="1" s="1"/>
  <c r="M888" i="1"/>
  <c r="J888" i="1" s="1"/>
  <c r="I888" i="1"/>
  <c r="H888" i="1"/>
  <c r="G888" i="1"/>
  <c r="Q886" i="1"/>
  <c r="J886" i="1"/>
  <c r="F886" i="1"/>
  <c r="F885" i="1" s="1"/>
  <c r="M885" i="1"/>
  <c r="J885" i="1" s="1"/>
  <c r="I885" i="1"/>
  <c r="H885" i="1"/>
  <c r="G885" i="1"/>
  <c r="J883" i="1"/>
  <c r="J882" i="1" s="1"/>
  <c r="F883" i="1"/>
  <c r="M882" i="1"/>
  <c r="L882" i="1"/>
  <c r="K882" i="1"/>
  <c r="I882" i="1"/>
  <c r="H882" i="1"/>
  <c r="G882" i="1"/>
  <c r="F882" i="1"/>
  <c r="Q880" i="1"/>
  <c r="J880" i="1"/>
  <c r="N880" i="1" s="1"/>
  <c r="F880" i="1"/>
  <c r="M879" i="1"/>
  <c r="J879" i="1" s="1"/>
  <c r="I879" i="1"/>
  <c r="H879" i="1"/>
  <c r="G879" i="1"/>
  <c r="F879" i="1"/>
  <c r="Q877" i="1"/>
  <c r="J877" i="1"/>
  <c r="N877" i="1" s="1"/>
  <c r="F877" i="1"/>
  <c r="M876" i="1"/>
  <c r="J876" i="1" s="1"/>
  <c r="I876" i="1"/>
  <c r="H876" i="1"/>
  <c r="G876" i="1"/>
  <c r="F876" i="1"/>
  <c r="Q874" i="1"/>
  <c r="J874" i="1"/>
  <c r="N874" i="1" s="1"/>
  <c r="F874" i="1"/>
  <c r="M873" i="1"/>
  <c r="L873" i="1"/>
  <c r="K873" i="1"/>
  <c r="J873" i="1" s="1"/>
  <c r="I873" i="1"/>
  <c r="H873" i="1"/>
  <c r="G873" i="1"/>
  <c r="F873" i="1"/>
  <c r="Q871" i="1"/>
  <c r="J871" i="1"/>
  <c r="F871" i="1"/>
  <c r="M870" i="1"/>
  <c r="Q870" i="1" s="1"/>
  <c r="L870" i="1"/>
  <c r="K870" i="1"/>
  <c r="I870" i="1"/>
  <c r="H870" i="1"/>
  <c r="G870" i="1"/>
  <c r="F870" i="1"/>
  <c r="M868" i="1"/>
  <c r="J868" i="1" s="1"/>
  <c r="I868" i="1"/>
  <c r="F868" i="1" s="1"/>
  <c r="M867" i="1"/>
  <c r="J867" i="1" s="1"/>
  <c r="I867" i="1"/>
  <c r="F867" i="1" s="1"/>
  <c r="M866" i="1"/>
  <c r="J866" i="1" s="1"/>
  <c r="I866" i="1"/>
  <c r="F866" i="1" s="1"/>
  <c r="M865" i="1"/>
  <c r="J865" i="1" s="1"/>
  <c r="I865" i="1"/>
  <c r="F865" i="1" s="1"/>
  <c r="M864" i="1"/>
  <c r="J864" i="1" s="1"/>
  <c r="I864" i="1"/>
  <c r="F864" i="1" s="1"/>
  <c r="M863" i="1"/>
  <c r="J863" i="1" s="1"/>
  <c r="I863" i="1"/>
  <c r="F863" i="1" s="1"/>
  <c r="M862" i="1"/>
  <c r="J862" i="1" s="1"/>
  <c r="I862" i="1"/>
  <c r="F862" i="1" s="1"/>
  <c r="M861" i="1"/>
  <c r="J861" i="1" s="1"/>
  <c r="H861" i="1"/>
  <c r="Q859" i="1"/>
  <c r="J859" i="1"/>
  <c r="F859" i="1"/>
  <c r="F858" i="1"/>
  <c r="M857" i="1"/>
  <c r="L857" i="1"/>
  <c r="K857" i="1"/>
  <c r="I857" i="1"/>
  <c r="H857" i="1"/>
  <c r="G857" i="1"/>
  <c r="F857" i="1" s="1"/>
  <c r="F853" i="1" s="1"/>
  <c r="M855" i="1"/>
  <c r="Q855" i="1" s="1"/>
  <c r="M854" i="1"/>
  <c r="L854" i="1"/>
  <c r="K854" i="1"/>
  <c r="J854" i="1" s="1"/>
  <c r="I854" i="1"/>
  <c r="H854" i="1"/>
  <c r="G854" i="1"/>
  <c r="F854" i="1" s="1"/>
  <c r="M853" i="1"/>
  <c r="L853" i="1"/>
  <c r="K853" i="1"/>
  <c r="J853" i="1" s="1"/>
  <c r="I853" i="1"/>
  <c r="H853" i="1"/>
  <c r="G853" i="1"/>
  <c r="Q851" i="1"/>
  <c r="J851" i="1"/>
  <c r="F851" i="1"/>
  <c r="J850" i="1"/>
  <c r="F850" i="1"/>
  <c r="J849" i="1"/>
  <c r="F849" i="1"/>
  <c r="J848" i="1"/>
  <c r="F848" i="1"/>
  <c r="Q847" i="1"/>
  <c r="J847" i="1"/>
  <c r="F847" i="1"/>
  <c r="J846" i="1"/>
  <c r="F846" i="1"/>
  <c r="M845" i="1"/>
  <c r="L845" i="1"/>
  <c r="K845" i="1"/>
  <c r="J845" i="1" s="1"/>
  <c r="I845" i="1"/>
  <c r="H845" i="1"/>
  <c r="G845" i="1"/>
  <c r="F845" i="1" s="1"/>
  <c r="Q843" i="1"/>
  <c r="P843" i="1"/>
  <c r="O843" i="1"/>
  <c r="J843" i="1"/>
  <c r="J842" i="1" s="1"/>
  <c r="F843" i="1"/>
  <c r="F842" i="1" s="1"/>
  <c r="M842" i="1"/>
  <c r="L842" i="1"/>
  <c r="K842" i="1"/>
  <c r="I842" i="1"/>
  <c r="H842" i="1"/>
  <c r="G842" i="1"/>
  <c r="M840" i="1"/>
  <c r="L840" i="1"/>
  <c r="K840" i="1"/>
  <c r="J840" i="1" s="1"/>
  <c r="I840" i="1"/>
  <c r="F840" i="1" s="1"/>
  <c r="M839" i="1"/>
  <c r="L839" i="1"/>
  <c r="K839" i="1"/>
  <c r="J839" i="1" s="1"/>
  <c r="I839" i="1"/>
  <c r="H839" i="1"/>
  <c r="G839" i="1"/>
  <c r="M838" i="1"/>
  <c r="L838" i="1"/>
  <c r="K838" i="1"/>
  <c r="J838" i="1" s="1"/>
  <c r="I838" i="1"/>
  <c r="H838" i="1"/>
  <c r="G838" i="1"/>
  <c r="M837" i="1"/>
  <c r="M833" i="1" s="1"/>
  <c r="L837" i="1"/>
  <c r="K837" i="1"/>
  <c r="J837" i="1" s="1"/>
  <c r="I837" i="1"/>
  <c r="H837" i="1"/>
  <c r="M836" i="1"/>
  <c r="L836" i="1"/>
  <c r="K836" i="1"/>
  <c r="I836" i="1"/>
  <c r="F836" i="1" s="1"/>
  <c r="M835" i="1"/>
  <c r="L835" i="1"/>
  <c r="K835" i="1"/>
  <c r="I835" i="1"/>
  <c r="H835" i="1"/>
  <c r="G835" i="1"/>
  <c r="M834" i="1"/>
  <c r="L834" i="1"/>
  <c r="K834" i="1"/>
  <c r="I834" i="1"/>
  <c r="H834" i="1"/>
  <c r="G834" i="1"/>
  <c r="G833" i="1"/>
  <c r="Q831" i="1"/>
  <c r="J831" i="1"/>
  <c r="N831" i="1" s="1"/>
  <c r="F831" i="1"/>
  <c r="Q830" i="1"/>
  <c r="M830" i="1"/>
  <c r="L830" i="1"/>
  <c r="K830" i="1"/>
  <c r="J830" i="1"/>
  <c r="I830" i="1"/>
  <c r="H830" i="1"/>
  <c r="G830" i="1"/>
  <c r="F830" i="1"/>
  <c r="Q828" i="1"/>
  <c r="J828" i="1"/>
  <c r="J827" i="1" s="1"/>
  <c r="F828" i="1"/>
  <c r="M827" i="1"/>
  <c r="L827" i="1"/>
  <c r="K827" i="1"/>
  <c r="I827" i="1"/>
  <c r="I823" i="1" s="1"/>
  <c r="H827" i="1"/>
  <c r="G827" i="1"/>
  <c r="F827" i="1"/>
  <c r="M825" i="1"/>
  <c r="I825" i="1"/>
  <c r="F825" i="1" s="1"/>
  <c r="M824" i="1"/>
  <c r="I824" i="1"/>
  <c r="F824" i="1" s="1"/>
  <c r="M823" i="1"/>
  <c r="L823" i="1"/>
  <c r="K823" i="1"/>
  <c r="G823" i="1"/>
  <c r="N827" i="1" l="1"/>
  <c r="J823" i="1"/>
  <c r="J834" i="1"/>
  <c r="Q834" i="1"/>
  <c r="J835" i="1"/>
  <c r="J836" i="1"/>
  <c r="F838" i="1"/>
  <c r="F839" i="1"/>
  <c r="N842" i="1"/>
  <c r="N847" i="1"/>
  <c r="J855" i="1"/>
  <c r="N855" i="1" s="1"/>
  <c r="Q857" i="1"/>
  <c r="Q885" i="1"/>
  <c r="J896" i="1"/>
  <c r="N898" i="1"/>
  <c r="N840" i="1"/>
  <c r="F861" i="1"/>
  <c r="Q823" i="1"/>
  <c r="Q824" i="1"/>
  <c r="Q825" i="1"/>
  <c r="Q827" i="1"/>
  <c r="Q840" i="1"/>
  <c r="O842" i="1"/>
  <c r="Q842" i="1"/>
  <c r="N845" i="1"/>
  <c r="N853" i="1"/>
  <c r="N873" i="1"/>
  <c r="N876" i="1"/>
  <c r="N879" i="1"/>
  <c r="Q891" i="1"/>
  <c r="N904" i="1"/>
  <c r="Q906" i="1"/>
  <c r="M820" i="1"/>
  <c r="J824" i="1"/>
  <c r="N824" i="1" s="1"/>
  <c r="J825" i="1"/>
  <c r="N825" i="1" s="1"/>
  <c r="F823" i="1"/>
  <c r="H823" i="1"/>
  <c r="N828" i="1"/>
  <c r="K833" i="1"/>
  <c r="F834" i="1"/>
  <c r="I833" i="1"/>
  <c r="P834" i="1"/>
  <c r="F835" i="1"/>
  <c r="L833" i="1"/>
  <c r="P842" i="1"/>
  <c r="N843" i="1"/>
  <c r="Q845" i="1"/>
  <c r="N851" i="1"/>
  <c r="Q853" i="1"/>
  <c r="N859" i="1"/>
  <c r="N861" i="1"/>
  <c r="N863" i="1"/>
  <c r="N865" i="1"/>
  <c r="N868" i="1"/>
  <c r="G861" i="1"/>
  <c r="G820" i="1" s="1"/>
  <c r="G819" i="1" s="1"/>
  <c r="I861" i="1"/>
  <c r="Q879" i="1"/>
  <c r="N885" i="1"/>
  <c r="N886" i="1"/>
  <c r="N888" i="1"/>
  <c r="N889" i="1"/>
  <c r="G891" i="1"/>
  <c r="F896" i="1"/>
  <c r="N896" i="1" s="1"/>
  <c r="H891" i="1"/>
  <c r="Q903" i="1"/>
  <c r="Q904" i="1"/>
  <c r="J906" i="1"/>
  <c r="N906" i="1" s="1"/>
  <c r="N823" i="1"/>
  <c r="N830" i="1"/>
  <c r="O833" i="1"/>
  <c r="O834" i="1"/>
  <c r="Q836" i="1"/>
  <c r="Q862" i="1"/>
  <c r="Q864" i="1"/>
  <c r="Q867" i="1"/>
  <c r="Q873" i="1"/>
  <c r="Q893" i="1"/>
  <c r="N907" i="1"/>
  <c r="N834" i="1"/>
  <c r="N836" i="1"/>
  <c r="F837" i="1"/>
  <c r="H833" i="1"/>
  <c r="F833" i="1" s="1"/>
  <c r="J857" i="1"/>
  <c r="N857" i="1" s="1"/>
  <c r="Q861" i="1"/>
  <c r="N862" i="1"/>
  <c r="Q863" i="1"/>
  <c r="N864" i="1"/>
  <c r="Q865" i="1"/>
  <c r="N867" i="1"/>
  <c r="Q868" i="1"/>
  <c r="N871" i="1"/>
  <c r="J870" i="1"/>
  <c r="N870" i="1" s="1"/>
  <c r="Q876" i="1"/>
  <c r="Q888" i="1"/>
  <c r="F891" i="1"/>
  <c r="J892" i="1"/>
  <c r="L891" i="1"/>
  <c r="L820" i="1" s="1"/>
  <c r="N893" i="1"/>
  <c r="Q896" i="1"/>
  <c r="P833" i="1" l="1"/>
  <c r="H820" i="1"/>
  <c r="H819" i="1" s="1"/>
  <c r="I820" i="1"/>
  <c r="I819" i="1" s="1"/>
  <c r="J833" i="1"/>
  <c r="K820" i="1"/>
  <c r="Q820" i="1"/>
  <c r="M819" i="1"/>
  <c r="Q819" i="1" s="1"/>
  <c r="Q833" i="1"/>
  <c r="F820" i="1"/>
  <c r="F819" i="1" s="1"/>
  <c r="N833" i="1"/>
  <c r="L819" i="1"/>
  <c r="P819" i="1" s="1"/>
  <c r="J891" i="1"/>
  <c r="P820" i="1" l="1"/>
  <c r="O820" i="1"/>
  <c r="K819" i="1"/>
  <c r="O819" i="1" s="1"/>
  <c r="N891" i="1"/>
  <c r="J820" i="1"/>
  <c r="N820" i="1" l="1"/>
  <c r="J819" i="1"/>
  <c r="N819" i="1" s="1"/>
  <c r="N817" i="1" l="1"/>
  <c r="N816" i="1"/>
  <c r="P815" i="1"/>
  <c r="O815" i="1"/>
  <c r="M815" i="1"/>
  <c r="L815" i="1"/>
  <c r="K815" i="1"/>
  <c r="J815" i="1"/>
  <c r="I815" i="1"/>
  <c r="H815" i="1"/>
  <c r="G815" i="1"/>
  <c r="F815" i="1"/>
  <c r="Q813" i="1"/>
  <c r="N813" i="1"/>
  <c r="Q812" i="1"/>
  <c r="P812" i="1"/>
  <c r="O812" i="1"/>
  <c r="N812" i="1"/>
  <c r="M812" i="1"/>
  <c r="L812" i="1"/>
  <c r="K812" i="1"/>
  <c r="J812" i="1"/>
  <c r="I812" i="1"/>
  <c r="H812" i="1"/>
  <c r="G812" i="1"/>
  <c r="F812" i="1"/>
  <c r="Q809" i="1"/>
  <c r="N809" i="1"/>
  <c r="M807" i="1"/>
  <c r="J807" i="1"/>
  <c r="I807" i="1"/>
  <c r="F807" i="1"/>
  <c r="Q806" i="1"/>
  <c r="N806" i="1"/>
  <c r="Q805" i="1"/>
  <c r="N805" i="1"/>
  <c r="M803" i="1"/>
  <c r="L803" i="1"/>
  <c r="K803" i="1"/>
  <c r="J803" i="1"/>
  <c r="I803" i="1"/>
  <c r="H803" i="1"/>
  <c r="G803" i="1"/>
  <c r="F803" i="1"/>
  <c r="Q801" i="1"/>
  <c r="N801" i="1"/>
  <c r="Q800" i="1"/>
  <c r="N800" i="1"/>
  <c r="M799" i="1"/>
  <c r="L799" i="1"/>
  <c r="K799" i="1"/>
  <c r="J799" i="1"/>
  <c r="I799" i="1"/>
  <c r="H799" i="1"/>
  <c r="G799" i="1"/>
  <c r="F799" i="1"/>
  <c r="Q798" i="1"/>
  <c r="N798" i="1"/>
  <c r="Q797" i="1"/>
  <c r="N797" i="1"/>
  <c r="M796" i="1"/>
  <c r="L796" i="1"/>
  <c r="J796" i="1"/>
  <c r="I796" i="1"/>
  <c r="H796" i="1"/>
  <c r="G796" i="1"/>
  <c r="F796" i="1"/>
  <c r="Q795" i="1"/>
  <c r="N795" i="1"/>
  <c r="Q794" i="1"/>
  <c r="N794" i="1"/>
  <c r="Q793" i="1"/>
  <c r="N793" i="1"/>
  <c r="Q792" i="1"/>
  <c r="N792" i="1"/>
  <c r="Q791" i="1"/>
  <c r="N791" i="1"/>
  <c r="M790" i="1"/>
  <c r="L790" i="1"/>
  <c r="K790" i="1"/>
  <c r="J790" i="1"/>
  <c r="I790" i="1"/>
  <c r="H790" i="1"/>
  <c r="G790" i="1"/>
  <c r="F790" i="1"/>
  <c r="K788" i="1"/>
  <c r="I788" i="1"/>
  <c r="G788" i="1"/>
  <c r="G776" i="1" s="1"/>
  <c r="G775" i="1" s="1"/>
  <c r="Q786" i="1"/>
  <c r="N786" i="1"/>
  <c r="Q785" i="1"/>
  <c r="N785" i="1"/>
  <c r="P784" i="1"/>
  <c r="O784" i="1"/>
  <c r="M784" i="1"/>
  <c r="L784" i="1"/>
  <c r="K784" i="1"/>
  <c r="J784" i="1"/>
  <c r="I784" i="1"/>
  <c r="H784" i="1"/>
  <c r="G784" i="1"/>
  <c r="F784" i="1"/>
  <c r="Q783" i="1"/>
  <c r="N783" i="1"/>
  <c r="Q782" i="1"/>
  <c r="N782" i="1"/>
  <c r="M781" i="1"/>
  <c r="L781" i="1"/>
  <c r="K781" i="1"/>
  <c r="J781" i="1"/>
  <c r="I781" i="1"/>
  <c r="H781" i="1"/>
  <c r="G781" i="1"/>
  <c r="F781" i="1"/>
  <c r="Q780" i="1"/>
  <c r="N780" i="1"/>
  <c r="Q779" i="1"/>
  <c r="N779" i="1"/>
  <c r="Q778" i="1"/>
  <c r="N778" i="1"/>
  <c r="Q777" i="1"/>
  <c r="N777" i="1"/>
  <c r="Q776" i="1"/>
  <c r="N776" i="1"/>
  <c r="L776" i="1"/>
  <c r="L775" i="1" s="1"/>
  <c r="K776" i="1"/>
  <c r="M775" i="1"/>
  <c r="K775" i="1"/>
  <c r="K774" i="1" s="1"/>
  <c r="J775" i="1"/>
  <c r="I775" i="1"/>
  <c r="I774" i="1" s="1"/>
  <c r="F775" i="1"/>
  <c r="M774" i="1"/>
  <c r="J774" i="1"/>
  <c r="F774" i="1"/>
  <c r="F758" i="1"/>
  <c r="Q757" i="1"/>
  <c r="J757" i="1"/>
  <c r="F757" i="1"/>
  <c r="N757" i="1" s="1"/>
  <c r="L755" i="1"/>
  <c r="K755" i="1"/>
  <c r="H755" i="1"/>
  <c r="G755" i="1"/>
  <c r="Q734" i="1"/>
  <c r="N734" i="1"/>
  <c r="Q733" i="1"/>
  <c r="N733" i="1"/>
  <c r="Q732" i="1"/>
  <c r="N732" i="1"/>
  <c r="M731" i="1"/>
  <c r="L731" i="1"/>
  <c r="K731" i="1"/>
  <c r="J731" i="1"/>
  <c r="I731" i="1"/>
  <c r="H731" i="1"/>
  <c r="G731" i="1"/>
  <c r="F731" i="1"/>
  <c r="Q726" i="1"/>
  <c r="N726" i="1"/>
  <c r="Q725" i="1"/>
  <c r="N725" i="1"/>
  <c r="Q724" i="1"/>
  <c r="N724" i="1"/>
  <c r="M723" i="1"/>
  <c r="L723" i="1"/>
  <c r="K723" i="1"/>
  <c r="J723" i="1"/>
  <c r="I723" i="1"/>
  <c r="H723" i="1"/>
  <c r="G723" i="1"/>
  <c r="F723" i="1"/>
  <c r="M722" i="1"/>
  <c r="L722" i="1"/>
  <c r="K722" i="1"/>
  <c r="J722" i="1"/>
  <c r="I722" i="1"/>
  <c r="H722" i="1"/>
  <c r="G722" i="1"/>
  <c r="F722" i="1"/>
  <c r="N681" i="1"/>
  <c r="L680" i="1"/>
  <c r="K680" i="1"/>
  <c r="J680" i="1"/>
  <c r="I680" i="1"/>
  <c r="Q680" i="1" s="1"/>
  <c r="H680" i="1"/>
  <c r="G680" i="1"/>
  <c r="F680" i="1"/>
  <c r="M677" i="1"/>
  <c r="L677" i="1"/>
  <c r="K677" i="1"/>
  <c r="J677" i="1"/>
  <c r="I677" i="1"/>
  <c r="H677" i="1"/>
  <c r="G677" i="1"/>
  <c r="F677" i="1"/>
  <c r="Q675" i="1"/>
  <c r="N675" i="1"/>
  <c r="M674" i="1"/>
  <c r="L674" i="1"/>
  <c r="K674" i="1"/>
  <c r="J674" i="1"/>
  <c r="I674" i="1"/>
  <c r="H674" i="1"/>
  <c r="G674" i="1"/>
  <c r="F674" i="1"/>
  <c r="Q673" i="1"/>
  <c r="N673" i="1"/>
  <c r="Q672" i="1"/>
  <c r="N672" i="1"/>
  <c r="P670" i="1"/>
  <c r="O670" i="1"/>
  <c r="M670" i="1"/>
  <c r="L670" i="1"/>
  <c r="K670" i="1"/>
  <c r="J670" i="1"/>
  <c r="I670" i="1"/>
  <c r="H670" i="1"/>
  <c r="G670" i="1"/>
  <c r="F670" i="1"/>
  <c r="P669" i="1"/>
  <c r="P665" i="1" s="1"/>
  <c r="N669" i="1"/>
  <c r="Q668" i="1"/>
  <c r="N668" i="1"/>
  <c r="N667" i="1"/>
  <c r="O665" i="1"/>
  <c r="M665" i="1"/>
  <c r="L665" i="1"/>
  <c r="K665" i="1"/>
  <c r="J665" i="1"/>
  <c r="H665" i="1"/>
  <c r="G665" i="1"/>
  <c r="F665" i="1"/>
  <c r="F630" i="1" s="1"/>
  <c r="P655" i="1"/>
  <c r="P654" i="1"/>
  <c r="N654" i="1"/>
  <c r="Q653" i="1"/>
  <c r="O653" i="1"/>
  <c r="M653" i="1"/>
  <c r="L653" i="1"/>
  <c r="K653" i="1"/>
  <c r="J653" i="1"/>
  <c r="I653" i="1"/>
  <c r="H653" i="1"/>
  <c r="G653" i="1"/>
  <c r="F653" i="1"/>
  <c r="N652" i="1"/>
  <c r="P651" i="1"/>
  <c r="N651" i="1"/>
  <c r="M650" i="1"/>
  <c r="L650" i="1"/>
  <c r="K650" i="1"/>
  <c r="J650" i="1"/>
  <c r="I650" i="1"/>
  <c r="H650" i="1"/>
  <c r="G650" i="1"/>
  <c r="F650" i="1"/>
  <c r="P646" i="1"/>
  <c r="N646" i="1"/>
  <c r="Q645" i="1"/>
  <c r="N645" i="1"/>
  <c r="Q644" i="1"/>
  <c r="N644" i="1"/>
  <c r="Q643" i="1"/>
  <c r="N643" i="1"/>
  <c r="Q642" i="1"/>
  <c r="N642" i="1"/>
  <c r="Q641" i="1"/>
  <c r="N641" i="1"/>
  <c r="Q640" i="1"/>
  <c r="N640" i="1"/>
  <c r="Q639" i="1"/>
  <c r="N639" i="1"/>
  <c r="P637" i="1"/>
  <c r="N637" i="1"/>
  <c r="P636" i="1"/>
  <c r="N636" i="1"/>
  <c r="P635" i="1"/>
  <c r="N635" i="1"/>
  <c r="P634" i="1"/>
  <c r="N634" i="1"/>
  <c r="O633" i="1"/>
  <c r="N633" i="1"/>
  <c r="I632" i="1"/>
  <c r="Q632" i="1" s="1"/>
  <c r="H632" i="1"/>
  <c r="P632" i="1" s="1"/>
  <c r="G632" i="1"/>
  <c r="O632" i="1" s="1"/>
  <c r="F632" i="1"/>
  <c r="N632" i="1" s="1"/>
  <c r="I631" i="1"/>
  <c r="Q631" i="1" s="1"/>
  <c r="H631" i="1"/>
  <c r="P631" i="1" s="1"/>
  <c r="G631" i="1"/>
  <c r="O631" i="1" s="1"/>
  <c r="F631" i="1"/>
  <c r="N631" i="1" s="1"/>
  <c r="M630" i="1"/>
  <c r="L630" i="1"/>
  <c r="K630" i="1"/>
  <c r="J630" i="1"/>
  <c r="I630" i="1"/>
  <c r="H630" i="1"/>
  <c r="M629" i="1"/>
  <c r="L629" i="1"/>
  <c r="K629" i="1"/>
  <c r="J629" i="1"/>
  <c r="I629" i="1"/>
  <c r="H629" i="1"/>
  <c r="G629" i="1"/>
  <c r="F629" i="1"/>
  <c r="Q627" i="1"/>
  <c r="N627" i="1"/>
  <c r="Q626" i="1"/>
  <c r="N626" i="1"/>
  <c r="Q625" i="1"/>
  <c r="N625" i="1"/>
  <c r="Q624" i="1"/>
  <c r="O624" i="1"/>
  <c r="N624" i="1"/>
  <c r="L624" i="1"/>
  <c r="P624" i="1" s="1"/>
  <c r="Q623" i="1"/>
  <c r="K623" i="1"/>
  <c r="H623" i="1"/>
  <c r="G623" i="1"/>
  <c r="F623" i="1"/>
  <c r="N623" i="1" s="1"/>
  <c r="Q613" i="1"/>
  <c r="J613" i="1"/>
  <c r="F613" i="1"/>
  <c r="Q612" i="1"/>
  <c r="J612" i="1"/>
  <c r="F612" i="1"/>
  <c r="Q611" i="1"/>
  <c r="J611" i="1"/>
  <c r="F611" i="1"/>
  <c r="M610" i="1"/>
  <c r="L610" i="1"/>
  <c r="K610" i="1"/>
  <c r="I610" i="1"/>
  <c r="H610" i="1"/>
  <c r="G610" i="1"/>
  <c r="F610" i="1" s="1"/>
  <c r="F609" i="1" s="1"/>
  <c r="M609" i="1"/>
  <c r="L609" i="1"/>
  <c r="K609" i="1"/>
  <c r="I609" i="1"/>
  <c r="H609" i="1"/>
  <c r="G609" i="1"/>
  <c r="M602" i="1"/>
  <c r="J602" i="1" s="1"/>
  <c r="J597" i="1" s="1"/>
  <c r="I602" i="1"/>
  <c r="F602" i="1" s="1"/>
  <c r="F597" i="1" s="1"/>
  <c r="M601" i="1"/>
  <c r="L601" i="1"/>
  <c r="K601" i="1"/>
  <c r="I601" i="1"/>
  <c r="H601" i="1"/>
  <c r="G601" i="1"/>
  <c r="M600" i="1"/>
  <c r="L600" i="1"/>
  <c r="K600" i="1"/>
  <c r="I600" i="1"/>
  <c r="H600" i="1"/>
  <c r="G600" i="1"/>
  <c r="F600" i="1" s="1"/>
  <c r="M599" i="1"/>
  <c r="L599" i="1"/>
  <c r="K599" i="1"/>
  <c r="I599" i="1"/>
  <c r="H599" i="1"/>
  <c r="G599" i="1"/>
  <c r="M598" i="1"/>
  <c r="L598" i="1"/>
  <c r="K598" i="1"/>
  <c r="I598" i="1"/>
  <c r="H598" i="1"/>
  <c r="G598" i="1"/>
  <c r="M597" i="1"/>
  <c r="I597" i="1"/>
  <c r="M596" i="1"/>
  <c r="L596" i="1"/>
  <c r="K596" i="1"/>
  <c r="I596" i="1"/>
  <c r="H596" i="1"/>
  <c r="G596" i="1"/>
  <c r="M595" i="1"/>
  <c r="L595" i="1"/>
  <c r="K595" i="1"/>
  <c r="I595" i="1"/>
  <c r="H595" i="1"/>
  <c r="G595" i="1"/>
  <c r="M594" i="1"/>
  <c r="L594" i="1"/>
  <c r="K594" i="1"/>
  <c r="I594" i="1"/>
  <c r="H594" i="1"/>
  <c r="G594" i="1"/>
  <c r="M593" i="1"/>
  <c r="L593" i="1"/>
  <c r="K593" i="1"/>
  <c r="I593" i="1"/>
  <c r="H593" i="1"/>
  <c r="G593" i="1"/>
  <c r="F592" i="1"/>
  <c r="M591" i="1"/>
  <c r="L591" i="1"/>
  <c r="K591" i="1"/>
  <c r="J591" i="1"/>
  <c r="I591" i="1"/>
  <c r="H591" i="1"/>
  <c r="G591" i="1"/>
  <c r="F591" i="1"/>
  <c r="M590" i="1"/>
  <c r="L590" i="1"/>
  <c r="K590" i="1"/>
  <c r="J590" i="1"/>
  <c r="I590" i="1"/>
  <c r="I589" i="1" s="1"/>
  <c r="I588" i="1" s="1"/>
  <c r="I587" i="1" s="1"/>
  <c r="H590" i="1"/>
  <c r="H589" i="1" s="1"/>
  <c r="H588" i="1" s="1"/>
  <c r="H587" i="1" s="1"/>
  <c r="G590" i="1"/>
  <c r="G589" i="1" s="1"/>
  <c r="F589" i="1" s="1"/>
  <c r="F590" i="1"/>
  <c r="M589" i="1"/>
  <c r="M588" i="1" s="1"/>
  <c r="M587" i="1" s="1"/>
  <c r="L589" i="1"/>
  <c r="K589" i="1"/>
  <c r="K588" i="1" s="1"/>
  <c r="L588" i="1"/>
  <c r="L587" i="1" s="1"/>
  <c r="K587" i="1"/>
  <c r="J586" i="1"/>
  <c r="F586" i="1"/>
  <c r="J585" i="1"/>
  <c r="F585" i="1"/>
  <c r="J584" i="1"/>
  <c r="F584" i="1"/>
  <c r="J583" i="1"/>
  <c r="F583" i="1"/>
  <c r="F577" i="1" s="1"/>
  <c r="J582" i="1"/>
  <c r="F582" i="1"/>
  <c r="J581" i="1"/>
  <c r="F581" i="1"/>
  <c r="M580" i="1"/>
  <c r="L580" i="1"/>
  <c r="K580" i="1"/>
  <c r="I580" i="1"/>
  <c r="H580" i="1"/>
  <c r="G580" i="1"/>
  <c r="M579" i="1"/>
  <c r="Q579" i="1" s="1"/>
  <c r="L579" i="1"/>
  <c r="K579" i="1"/>
  <c r="I579" i="1"/>
  <c r="H579" i="1"/>
  <c r="M578" i="1"/>
  <c r="M531" i="1" s="1"/>
  <c r="L578" i="1"/>
  <c r="K578" i="1"/>
  <c r="K531" i="1" s="1"/>
  <c r="H578" i="1"/>
  <c r="H531" i="1" s="1"/>
  <c r="F531" i="1" s="1"/>
  <c r="F578" i="1"/>
  <c r="M577" i="1"/>
  <c r="M530" i="1" s="1"/>
  <c r="L577" i="1"/>
  <c r="K577" i="1"/>
  <c r="K530" i="1" s="1"/>
  <c r="J577" i="1"/>
  <c r="I577" i="1"/>
  <c r="I530" i="1" s="1"/>
  <c r="H577" i="1"/>
  <c r="G577" i="1"/>
  <c r="G530" i="1" s="1"/>
  <c r="M576" i="1"/>
  <c r="M529" i="1" s="1"/>
  <c r="L576" i="1"/>
  <c r="L574" i="1" s="1"/>
  <c r="L573" i="1" s="1"/>
  <c r="K576" i="1"/>
  <c r="J576" i="1"/>
  <c r="I576" i="1"/>
  <c r="H576" i="1"/>
  <c r="H529" i="1" s="1"/>
  <c r="G576" i="1"/>
  <c r="M575" i="1"/>
  <c r="M574" i="1" s="1"/>
  <c r="L575" i="1"/>
  <c r="K575" i="1"/>
  <c r="K574" i="1" s="1"/>
  <c r="K573" i="1" s="1"/>
  <c r="H575" i="1"/>
  <c r="F575" i="1"/>
  <c r="Q572" i="1"/>
  <c r="J572" i="1"/>
  <c r="J571" i="1" s="1"/>
  <c r="F572" i="1"/>
  <c r="M571" i="1"/>
  <c r="M565" i="1" s="1"/>
  <c r="M564" i="1" s="1"/>
  <c r="L571" i="1"/>
  <c r="K571" i="1"/>
  <c r="K565" i="1" s="1"/>
  <c r="K564" i="1" s="1"/>
  <c r="I571" i="1"/>
  <c r="H571" i="1"/>
  <c r="H565" i="1" s="1"/>
  <c r="H564" i="1" s="1"/>
  <c r="G571" i="1"/>
  <c r="M570" i="1"/>
  <c r="L570" i="1"/>
  <c r="K570" i="1"/>
  <c r="I570" i="1"/>
  <c r="H570" i="1"/>
  <c r="G570" i="1"/>
  <c r="M566" i="1"/>
  <c r="L566" i="1"/>
  <c r="K566" i="1"/>
  <c r="I566" i="1"/>
  <c r="H566" i="1"/>
  <c r="H527" i="1" s="1"/>
  <c r="G566" i="1"/>
  <c r="F566" i="1"/>
  <c r="L565" i="1"/>
  <c r="I565" i="1"/>
  <c r="G565" i="1"/>
  <c r="L564" i="1"/>
  <c r="I564" i="1"/>
  <c r="G564" i="1"/>
  <c r="Q557" i="1"/>
  <c r="J557" i="1"/>
  <c r="F557" i="1"/>
  <c r="M556" i="1"/>
  <c r="L556" i="1"/>
  <c r="K556" i="1"/>
  <c r="I556" i="1"/>
  <c r="H556" i="1"/>
  <c r="H550" i="1" s="1"/>
  <c r="G556" i="1"/>
  <c r="M555" i="1"/>
  <c r="L555" i="1"/>
  <c r="K555" i="1"/>
  <c r="I555" i="1"/>
  <c r="H555" i="1"/>
  <c r="G555" i="1"/>
  <c r="M551" i="1"/>
  <c r="L551" i="1"/>
  <c r="L549" i="1" s="1"/>
  <c r="K551" i="1"/>
  <c r="I551" i="1"/>
  <c r="I549" i="1" s="1"/>
  <c r="H551" i="1"/>
  <c r="H526" i="1" s="1"/>
  <c r="G551" i="1"/>
  <c r="G549" i="1" s="1"/>
  <c r="F551" i="1"/>
  <c r="F549" i="1" s="1"/>
  <c r="L550" i="1"/>
  <c r="I550" i="1"/>
  <c r="G550" i="1"/>
  <c r="Q548" i="1"/>
  <c r="J548" i="1"/>
  <c r="F548" i="1"/>
  <c r="P547" i="1"/>
  <c r="J547" i="1"/>
  <c r="F547" i="1"/>
  <c r="M546" i="1"/>
  <c r="L546" i="1"/>
  <c r="K546" i="1"/>
  <c r="J546" i="1" s="1"/>
  <c r="I546" i="1"/>
  <c r="H546" i="1"/>
  <c r="G546" i="1"/>
  <c r="M545" i="1"/>
  <c r="L545" i="1"/>
  <c r="K545" i="1"/>
  <c r="I545" i="1"/>
  <c r="H545" i="1"/>
  <c r="G545" i="1"/>
  <c r="M541" i="1"/>
  <c r="M525" i="1" s="1"/>
  <c r="L541" i="1"/>
  <c r="K541" i="1"/>
  <c r="I541" i="1"/>
  <c r="F541" i="1" s="1"/>
  <c r="M540" i="1"/>
  <c r="M524" i="1" s="1"/>
  <c r="L540" i="1"/>
  <c r="K540" i="1"/>
  <c r="K524" i="1" s="1"/>
  <c r="I540" i="1"/>
  <c r="H540" i="1"/>
  <c r="H524" i="1" s="1"/>
  <c r="G540" i="1"/>
  <c r="M539" i="1"/>
  <c r="L539" i="1"/>
  <c r="K539" i="1"/>
  <c r="I539" i="1"/>
  <c r="H539" i="1"/>
  <c r="P539" i="1" s="1"/>
  <c r="G539" i="1"/>
  <c r="M538" i="1"/>
  <c r="L538" i="1"/>
  <c r="K538" i="1"/>
  <c r="I538" i="1"/>
  <c r="H538" i="1"/>
  <c r="G538" i="1"/>
  <c r="L531" i="1"/>
  <c r="J531" i="1" s="1"/>
  <c r="L530" i="1"/>
  <c r="H530" i="1"/>
  <c r="K529" i="1"/>
  <c r="I529" i="1"/>
  <c r="G529" i="1"/>
  <c r="L528" i="1"/>
  <c r="H528" i="1"/>
  <c r="F528" i="1" s="1"/>
  <c r="M527" i="1"/>
  <c r="L527" i="1"/>
  <c r="K527" i="1"/>
  <c r="I527" i="1"/>
  <c r="G527" i="1"/>
  <c r="L526" i="1"/>
  <c r="I526" i="1"/>
  <c r="G526" i="1"/>
  <c r="L525" i="1"/>
  <c r="I525" i="1"/>
  <c r="F525" i="1" s="1"/>
  <c r="L524" i="1"/>
  <c r="I524" i="1"/>
  <c r="G524" i="1"/>
  <c r="O523" i="1"/>
  <c r="J461" i="1"/>
  <c r="F461" i="1"/>
  <c r="J460" i="1"/>
  <c r="F460" i="1"/>
  <c r="J459" i="1"/>
  <c r="F459" i="1"/>
  <c r="Q458" i="1"/>
  <c r="J458" i="1"/>
  <c r="J457" i="1" s="1"/>
  <c r="J456" i="1" s="1"/>
  <c r="F458" i="1"/>
  <c r="M457" i="1"/>
  <c r="L457" i="1"/>
  <c r="K457" i="1"/>
  <c r="I457" i="1"/>
  <c r="H457" i="1"/>
  <c r="G457" i="1"/>
  <c r="M456" i="1"/>
  <c r="L456" i="1"/>
  <c r="K456" i="1"/>
  <c r="I456" i="1"/>
  <c r="H456" i="1"/>
  <c r="G456" i="1"/>
  <c r="J452" i="1"/>
  <c r="I452" i="1"/>
  <c r="J451" i="1"/>
  <c r="I451" i="1"/>
  <c r="J450" i="1"/>
  <c r="I450" i="1"/>
  <c r="F450" i="1" s="1"/>
  <c r="M449" i="1"/>
  <c r="Q449" i="1" s="1"/>
  <c r="L449" i="1"/>
  <c r="K449" i="1"/>
  <c r="J449" i="1" s="1"/>
  <c r="I449" i="1"/>
  <c r="H449" i="1"/>
  <c r="H448" i="1" s="1"/>
  <c r="H447" i="1" s="1"/>
  <c r="G449" i="1"/>
  <c r="M448" i="1"/>
  <c r="M447" i="1" s="1"/>
  <c r="L448" i="1"/>
  <c r="K448" i="1"/>
  <c r="G448" i="1"/>
  <c r="L447" i="1"/>
  <c r="G447" i="1"/>
  <c r="J371" i="1"/>
  <c r="H371" i="1"/>
  <c r="G371" i="1"/>
  <c r="J370" i="1"/>
  <c r="I370" i="1"/>
  <c r="H370" i="1"/>
  <c r="G370" i="1"/>
  <c r="J369" i="1"/>
  <c r="I369" i="1"/>
  <c r="H369" i="1"/>
  <c r="G369" i="1"/>
  <c r="L368" i="1"/>
  <c r="I368" i="1"/>
  <c r="H368" i="1"/>
  <c r="H367" i="1" s="1"/>
  <c r="G368" i="1"/>
  <c r="G367" i="1" s="1"/>
  <c r="G366" i="1" s="1"/>
  <c r="L367" i="1"/>
  <c r="L366" i="1" s="1"/>
  <c r="F457" i="1" l="1"/>
  <c r="F456" i="1" s="1"/>
  <c r="F571" i="1"/>
  <c r="J570" i="1"/>
  <c r="J565" i="1"/>
  <c r="J564" i="1" s="1"/>
  <c r="F570" i="1"/>
  <c r="F565" i="1"/>
  <c r="F564" i="1" s="1"/>
  <c r="H523" i="1"/>
  <c r="H522" i="1" s="1"/>
  <c r="F530" i="1"/>
  <c r="J530" i="1"/>
  <c r="Q580" i="1"/>
  <c r="F601" i="1"/>
  <c r="F596" i="1" s="1"/>
  <c r="P629" i="1"/>
  <c r="N665" i="1"/>
  <c r="N774" i="1"/>
  <c r="N796" i="1"/>
  <c r="Q796" i="1"/>
  <c r="I523" i="1"/>
  <c r="I522" i="1" s="1"/>
  <c r="F526" i="1"/>
  <c r="F529" i="1"/>
  <c r="Q555" i="1"/>
  <c r="J566" i="1"/>
  <c r="G774" i="1"/>
  <c r="J448" i="1"/>
  <c r="K447" i="1"/>
  <c r="J541" i="1"/>
  <c r="K525" i="1"/>
  <c r="J525" i="1" s="1"/>
  <c r="N525" i="1" s="1"/>
  <c r="K549" i="1"/>
  <c r="K526" i="1"/>
  <c r="M549" i="1"/>
  <c r="M526" i="1"/>
  <c r="J556" i="1"/>
  <c r="J550" i="1" s="1"/>
  <c r="K550" i="1"/>
  <c r="Q556" i="1"/>
  <c r="M550" i="1"/>
  <c r="Q550" i="1" s="1"/>
  <c r="N629" i="1"/>
  <c r="H366" i="1"/>
  <c r="H365" i="1"/>
  <c r="H364" i="1" s="1"/>
  <c r="K368" i="1"/>
  <c r="M368" i="1"/>
  <c r="M367" i="1" s="1"/>
  <c r="F524" i="1"/>
  <c r="F527" i="1"/>
  <c r="L529" i="1"/>
  <c r="J529" i="1" s="1"/>
  <c r="N529" i="1" s="1"/>
  <c r="H549" i="1"/>
  <c r="I574" i="1"/>
  <c r="I573" i="1" s="1"/>
  <c r="O630" i="1"/>
  <c r="Q630" i="1"/>
  <c r="N653" i="1"/>
  <c r="P653" i="1"/>
  <c r="Q674" i="1"/>
  <c r="N722" i="1"/>
  <c r="N723" i="1"/>
  <c r="P723" i="1"/>
  <c r="N731" i="1"/>
  <c r="Q774" i="1"/>
  <c r="N781" i="1"/>
  <c r="N784" i="1"/>
  <c r="N790" i="1"/>
  <c r="F788" i="1"/>
  <c r="H788" i="1"/>
  <c r="H776" i="1" s="1"/>
  <c r="H775" i="1" s="1"/>
  <c r="H774" i="1" s="1"/>
  <c r="J788" i="1"/>
  <c r="N788" i="1" s="1"/>
  <c r="N803" i="1"/>
  <c r="N807" i="1"/>
  <c r="N815" i="1"/>
  <c r="F369" i="1"/>
  <c r="F370" i="1"/>
  <c r="N458" i="1"/>
  <c r="F539" i="1"/>
  <c r="F538" i="1" s="1"/>
  <c r="F540" i="1"/>
  <c r="F546" i="1"/>
  <c r="F545" i="1" s="1"/>
  <c r="F580" i="1"/>
  <c r="F579" i="1" s="1"/>
  <c r="J600" i="1"/>
  <c r="J601" i="1"/>
  <c r="N601" i="1" s="1"/>
  <c r="J610" i="1"/>
  <c r="N612" i="1"/>
  <c r="Q629" i="1"/>
  <c r="N630" i="1"/>
  <c r="P630" i="1"/>
  <c r="N650" i="1"/>
  <c r="P650" i="1"/>
  <c r="N670" i="1"/>
  <c r="N674" i="1"/>
  <c r="N677" i="1"/>
  <c r="N680" i="1"/>
  <c r="Q722" i="1"/>
  <c r="O723" i="1"/>
  <c r="Q723" i="1"/>
  <c r="Q731" i="1"/>
  <c r="N775" i="1"/>
  <c r="Q775" i="1"/>
  <c r="L774" i="1"/>
  <c r="Q781" i="1"/>
  <c r="Q784" i="1"/>
  <c r="M788" i="1"/>
  <c r="Q788" i="1" s="1"/>
  <c r="Q790" i="1"/>
  <c r="L788" i="1"/>
  <c r="Q799" i="1"/>
  <c r="Q803" i="1"/>
  <c r="Q807" i="1"/>
  <c r="Q815" i="1"/>
  <c r="O623" i="1"/>
  <c r="N799" i="1"/>
  <c r="L623" i="1"/>
  <c r="P623" i="1" s="1"/>
  <c r="F451" i="1"/>
  <c r="I448" i="1"/>
  <c r="I447" i="1" s="1"/>
  <c r="Q447" i="1" s="1"/>
  <c r="F452" i="1"/>
  <c r="I371" i="1"/>
  <c r="F371" i="1" s="1"/>
  <c r="N456" i="1"/>
  <c r="N457" i="1"/>
  <c r="K367" i="1"/>
  <c r="Q368" i="1"/>
  <c r="Q574" i="1"/>
  <c r="M573" i="1"/>
  <c r="Q549" i="1"/>
  <c r="J580" i="1"/>
  <c r="J579" i="1" s="1"/>
  <c r="J575" i="1"/>
  <c r="N582" i="1"/>
  <c r="F576" i="1"/>
  <c r="F574" i="1" s="1"/>
  <c r="F573" i="1" s="1"/>
  <c r="J578" i="1"/>
  <c r="F599" i="1"/>
  <c r="F595" i="1"/>
  <c r="F449" i="1"/>
  <c r="F368" i="1" s="1"/>
  <c r="Q456" i="1"/>
  <c r="Q457" i="1"/>
  <c r="G523" i="1"/>
  <c r="F523" i="1" s="1"/>
  <c r="F522" i="1" s="1"/>
  <c r="P524" i="1"/>
  <c r="J524" i="1"/>
  <c r="N524" i="1" s="1"/>
  <c r="Q525" i="1"/>
  <c r="Q526" i="1"/>
  <c r="J527" i="1"/>
  <c r="N527" i="1" s="1"/>
  <c r="Q527" i="1"/>
  <c r="K528" i="1"/>
  <c r="M528" i="1"/>
  <c r="M523" i="1" s="1"/>
  <c r="Q538" i="1"/>
  <c r="Q539" i="1"/>
  <c r="N541" i="1"/>
  <c r="Q541" i="1"/>
  <c r="Q545" i="1"/>
  <c r="N546" i="1"/>
  <c r="J545" i="1"/>
  <c r="N545" i="1" s="1"/>
  <c r="J539" i="1"/>
  <c r="Q546" i="1"/>
  <c r="N547" i="1"/>
  <c r="J540" i="1"/>
  <c r="Q551" i="1"/>
  <c r="N557" i="1"/>
  <c r="J551" i="1"/>
  <c r="N565" i="1"/>
  <c r="N566" i="1"/>
  <c r="N570" i="1"/>
  <c r="N571" i="1"/>
  <c r="G574" i="1"/>
  <c r="G573" i="1" s="1"/>
  <c r="H574" i="1"/>
  <c r="H573" i="1" s="1"/>
  <c r="G588" i="1"/>
  <c r="Q593" i="1"/>
  <c r="Q594" i="1"/>
  <c r="Q595" i="1"/>
  <c r="Q596" i="1"/>
  <c r="Q598" i="1"/>
  <c r="Q599" i="1"/>
  <c r="N600" i="1"/>
  <c r="J595" i="1"/>
  <c r="Q600" i="1"/>
  <c r="J596" i="1"/>
  <c r="N596" i="1" s="1"/>
  <c r="Q601" i="1"/>
  <c r="Q609" i="1"/>
  <c r="Q610" i="1"/>
  <c r="N610" i="1"/>
  <c r="J609" i="1"/>
  <c r="N609" i="1" s="1"/>
  <c r="P538" i="1"/>
  <c r="P540" i="1"/>
  <c r="P545" i="1"/>
  <c r="P546" i="1"/>
  <c r="N548" i="1"/>
  <c r="F556" i="1"/>
  <c r="Q564" i="1"/>
  <c r="Q565" i="1"/>
  <c r="Q566" i="1"/>
  <c r="Q570" i="1"/>
  <c r="Q571" i="1"/>
  <c r="N572" i="1"/>
  <c r="J589" i="1"/>
  <c r="J588" i="1" s="1"/>
  <c r="J587" i="1" s="1"/>
  <c r="N611" i="1"/>
  <c r="J447" i="1"/>
  <c r="N449" i="1"/>
  <c r="J555" i="1"/>
  <c r="F550" i="1"/>
  <c r="G579" i="1"/>
  <c r="G522" i="1"/>
  <c r="N579" i="1" l="1"/>
  <c r="J368" i="1"/>
  <c r="J526" i="1"/>
  <c r="N526" i="1" s="1"/>
  <c r="N564" i="1"/>
  <c r="G365" i="1"/>
  <c r="G364" i="1" s="1"/>
  <c r="J599" i="1"/>
  <c r="N540" i="1"/>
  <c r="L523" i="1"/>
  <c r="N580" i="1"/>
  <c r="N556" i="1"/>
  <c r="N595" i="1"/>
  <c r="Q573" i="1"/>
  <c r="N551" i="1"/>
  <c r="J549" i="1"/>
  <c r="N549" i="1" s="1"/>
  <c r="N539" i="1"/>
  <c r="J538" i="1"/>
  <c r="N538" i="1" s="1"/>
  <c r="J528" i="1"/>
  <c r="K523" i="1"/>
  <c r="J574" i="1"/>
  <c r="M365" i="1"/>
  <c r="M364" i="1" s="1"/>
  <c r="M366" i="1"/>
  <c r="K366" i="1"/>
  <c r="F555" i="1"/>
  <c r="N555" i="1" s="1"/>
  <c r="N576" i="1"/>
  <c r="N599" i="1"/>
  <c r="J598" i="1"/>
  <c r="J594" i="1"/>
  <c r="F588" i="1"/>
  <c r="F587" i="1" s="1"/>
  <c r="G587" i="1"/>
  <c r="Q523" i="1"/>
  <c r="M522" i="1"/>
  <c r="Q522" i="1" s="1"/>
  <c r="F448" i="1"/>
  <c r="F598" i="1"/>
  <c r="F594" i="1"/>
  <c r="F593" i="1" s="1"/>
  <c r="Q448" i="1"/>
  <c r="N368" i="1"/>
  <c r="J367" i="1"/>
  <c r="I367" i="1"/>
  <c r="N550" i="1"/>
  <c r="P523" i="1" l="1"/>
  <c r="L522" i="1"/>
  <c r="P522" i="1" s="1"/>
  <c r="L365" i="1"/>
  <c r="J366" i="1"/>
  <c r="N594" i="1"/>
  <c r="J593" i="1"/>
  <c r="N593" i="1" s="1"/>
  <c r="N574" i="1"/>
  <c r="J573" i="1"/>
  <c r="N573" i="1" s="1"/>
  <c r="J523" i="1"/>
  <c r="K522" i="1"/>
  <c r="I365" i="1"/>
  <c r="I366" i="1"/>
  <c r="Q366" i="1" s="1"/>
  <c r="F367" i="1"/>
  <c r="Q367" i="1"/>
  <c r="F447" i="1"/>
  <c r="N447" i="1" s="1"/>
  <c r="N448" i="1"/>
  <c r="N598" i="1"/>
  <c r="K365" i="1"/>
  <c r="K364" i="1" s="1"/>
  <c r="P365" i="1" l="1"/>
  <c r="L364" i="1"/>
  <c r="P364" i="1" s="1"/>
  <c r="N367" i="1"/>
  <c r="F366" i="1"/>
  <c r="N366" i="1" s="1"/>
  <c r="F365" i="1"/>
  <c r="F364" i="1" s="1"/>
  <c r="Q365" i="1"/>
  <c r="I364" i="1"/>
  <c r="Q364" i="1" s="1"/>
  <c r="N523" i="1"/>
  <c r="J522" i="1"/>
  <c r="N522" i="1" s="1"/>
  <c r="J365" i="1"/>
  <c r="J364" i="1" l="1"/>
  <c r="N365" i="1"/>
  <c r="N364" i="1"/>
  <c r="Q319" i="1" l="1"/>
  <c r="N319" i="1"/>
  <c r="Q318" i="1"/>
  <c r="N318" i="1"/>
  <c r="Q317" i="1"/>
  <c r="N317" i="1"/>
  <c r="Q316" i="1"/>
  <c r="N316" i="1"/>
  <c r="Q315" i="1"/>
  <c r="N315" i="1"/>
  <c r="Q314" i="1"/>
  <c r="N314" i="1"/>
  <c r="I308" i="1"/>
  <c r="H308" i="1"/>
  <c r="G308" i="1"/>
  <c r="F308" i="1"/>
  <c r="I307" i="1"/>
  <c r="H307" i="1"/>
  <c r="G307" i="1"/>
  <c r="F307" i="1"/>
  <c r="Q305" i="1"/>
  <c r="N305" i="1"/>
  <c r="I304" i="1"/>
  <c r="Q304" i="1" s="1"/>
  <c r="H304" i="1"/>
  <c r="G304" i="1"/>
  <c r="F304" i="1"/>
  <c r="N304" i="1" s="1"/>
  <c r="I303" i="1"/>
  <c r="Q303" i="1" s="1"/>
  <c r="H303" i="1"/>
  <c r="G303" i="1"/>
  <c r="F303" i="1"/>
  <c r="N303" i="1" s="1"/>
  <c r="I298" i="1"/>
  <c r="H298" i="1"/>
  <c r="G298" i="1"/>
  <c r="F298" i="1"/>
  <c r="I297" i="1"/>
  <c r="H297" i="1"/>
  <c r="G297" i="1"/>
  <c r="F297" i="1"/>
  <c r="I292" i="1"/>
  <c r="Q292" i="1" s="1"/>
  <c r="H292" i="1"/>
  <c r="G292" i="1"/>
  <c r="F292" i="1"/>
  <c r="N292" i="1" s="1"/>
  <c r="I291" i="1"/>
  <c r="Q291" i="1" s="1"/>
  <c r="H291" i="1"/>
  <c r="G291" i="1"/>
  <c r="F291" i="1"/>
  <c r="N291" i="1" s="1"/>
  <c r="Q286" i="1"/>
  <c r="N286" i="1"/>
  <c r="N284" i="1"/>
  <c r="M282" i="1"/>
  <c r="L282" i="1"/>
  <c r="K282" i="1"/>
  <c r="J282" i="1"/>
  <c r="I282" i="1"/>
  <c r="H282" i="1"/>
  <c r="G282" i="1"/>
  <c r="F282" i="1"/>
  <c r="M281" i="1"/>
  <c r="L281" i="1"/>
  <c r="K281" i="1"/>
  <c r="J281" i="1"/>
  <c r="I281" i="1"/>
  <c r="H281" i="1"/>
  <c r="G281" i="1"/>
  <c r="F281" i="1"/>
  <c r="M269" i="1"/>
  <c r="L269" i="1"/>
  <c r="K269" i="1"/>
  <c r="J269" i="1"/>
  <c r="I269" i="1"/>
  <c r="H269" i="1"/>
  <c r="G269" i="1"/>
  <c r="F269" i="1"/>
  <c r="Q265" i="1"/>
  <c r="N265" i="1"/>
  <c r="M264" i="1"/>
  <c r="L264" i="1"/>
  <c r="K264" i="1"/>
  <c r="J264" i="1"/>
  <c r="I264" i="1"/>
  <c r="H264" i="1"/>
  <c r="G264" i="1"/>
  <c r="F264" i="1"/>
  <c r="M263" i="1"/>
  <c r="L263" i="1"/>
  <c r="K263" i="1"/>
  <c r="J263" i="1"/>
  <c r="I263" i="1"/>
  <c r="H263" i="1"/>
  <c r="G263" i="1"/>
  <c r="F263" i="1"/>
  <c r="M262" i="1"/>
  <c r="L262" i="1"/>
  <c r="L259" i="1" s="1"/>
  <c r="K262" i="1"/>
  <c r="J262" i="1"/>
  <c r="I262" i="1"/>
  <c r="H262" i="1"/>
  <c r="H259" i="1" s="1"/>
  <c r="G262" i="1"/>
  <c r="G259" i="1" s="1"/>
  <c r="F262" i="1"/>
  <c r="M261" i="1"/>
  <c r="L261" i="1"/>
  <c r="K261" i="1"/>
  <c r="J261" i="1"/>
  <c r="I261" i="1"/>
  <c r="H261" i="1"/>
  <c r="G261" i="1"/>
  <c r="F261" i="1"/>
  <c r="M260" i="1"/>
  <c r="L260" i="1"/>
  <c r="K260" i="1"/>
  <c r="J260" i="1"/>
  <c r="I260" i="1"/>
  <c r="H260" i="1"/>
  <c r="G260" i="1"/>
  <c r="F260" i="1"/>
  <c r="K259" i="1"/>
  <c r="M257" i="1"/>
  <c r="L257" i="1"/>
  <c r="K257" i="1"/>
  <c r="J257" i="1"/>
  <c r="I257" i="1"/>
  <c r="H257" i="1"/>
  <c r="G257" i="1"/>
  <c r="F257" i="1"/>
  <c r="M254" i="1"/>
  <c r="L254" i="1"/>
  <c r="J254" i="1"/>
  <c r="I254" i="1"/>
  <c r="H254" i="1"/>
  <c r="F254" i="1"/>
  <c r="M251" i="1"/>
  <c r="L251" i="1"/>
  <c r="K251" i="1"/>
  <c r="J251" i="1"/>
  <c r="I251" i="1"/>
  <c r="H251" i="1"/>
  <c r="G251" i="1"/>
  <c r="F251" i="1"/>
  <c r="M242" i="1"/>
  <c r="K242" i="1"/>
  <c r="J242" i="1"/>
  <c r="I242" i="1"/>
  <c r="G242" i="1"/>
  <c r="F242" i="1"/>
  <c r="M241" i="1"/>
  <c r="K241" i="1"/>
  <c r="I241" i="1"/>
  <c r="G241" i="1"/>
  <c r="K240" i="1"/>
  <c r="K239" i="1" s="1"/>
  <c r="G240" i="1"/>
  <c r="G239" i="1" s="1"/>
  <c r="M239" i="1"/>
  <c r="J239" i="1"/>
  <c r="I239" i="1"/>
  <c r="F239" i="1"/>
  <c r="L237" i="1"/>
  <c r="K237" i="1"/>
  <c r="H237" i="1"/>
  <c r="G237" i="1"/>
  <c r="L236" i="1"/>
  <c r="K236" i="1"/>
  <c r="H236" i="1"/>
  <c r="G236" i="1"/>
  <c r="L232" i="1"/>
  <c r="K232" i="1"/>
  <c r="J232" i="1"/>
  <c r="H232" i="1"/>
  <c r="G232" i="1"/>
  <c r="F232" i="1"/>
  <c r="L231" i="1"/>
  <c r="L230" i="1" s="1"/>
  <c r="L180" i="1" s="1"/>
  <c r="L181" i="1" s="1"/>
  <c r="K231" i="1"/>
  <c r="K230" i="1" s="1"/>
  <c r="K180" i="1" s="1"/>
  <c r="K181" i="1" s="1"/>
  <c r="H231" i="1"/>
  <c r="H230" i="1" s="1"/>
  <c r="G231" i="1"/>
  <c r="G230" i="1" s="1"/>
  <c r="G180" i="1" s="1"/>
  <c r="G181" i="1" s="1"/>
  <c r="M230" i="1"/>
  <c r="I230" i="1"/>
  <c r="P217" i="1"/>
  <c r="N217" i="1"/>
  <c r="I216" i="1"/>
  <c r="H216" i="1"/>
  <c r="P216" i="1" s="1"/>
  <c r="G216" i="1"/>
  <c r="F216" i="1"/>
  <c r="N216" i="1" s="1"/>
  <c r="I215" i="1"/>
  <c r="H215" i="1"/>
  <c r="P215" i="1" s="1"/>
  <c r="G215" i="1"/>
  <c r="F215" i="1"/>
  <c r="N215" i="1" s="1"/>
  <c r="H193" i="1"/>
  <c r="P193" i="1" s="1"/>
  <c r="F193" i="1"/>
  <c r="N193" i="1" s="1"/>
  <c r="H192" i="1"/>
  <c r="P192" i="1" s="1"/>
  <c r="F192" i="1"/>
  <c r="N192" i="1" s="1"/>
  <c r="H191" i="1"/>
  <c r="P191" i="1" s="1"/>
  <c r="F191" i="1"/>
  <c r="N191" i="1" s="1"/>
  <c r="J180" i="1"/>
  <c r="F17" i="1"/>
  <c r="F18" i="1"/>
  <c r="F19" i="1"/>
  <c r="F20" i="1"/>
  <c r="F21" i="1"/>
  <c r="F23" i="1"/>
  <c r="F25" i="1"/>
  <c r="F26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5" i="1"/>
  <c r="F47" i="1"/>
  <c r="F49" i="1"/>
  <c r="F53" i="1"/>
  <c r="F55" i="1"/>
  <c r="F56" i="1"/>
  <c r="F58" i="1"/>
  <c r="F60" i="1"/>
  <c r="F62" i="1"/>
  <c r="F64" i="1"/>
  <c r="F65" i="1"/>
  <c r="F69" i="1"/>
  <c r="F71" i="1"/>
  <c r="F73" i="1"/>
  <c r="F74" i="1"/>
  <c r="F75" i="1"/>
  <c r="F79" i="1"/>
  <c r="F83" i="1"/>
  <c r="F84" i="1"/>
  <c r="F86" i="1"/>
  <c r="F88" i="1"/>
  <c r="F90" i="1"/>
  <c r="F92" i="1"/>
  <c r="F93" i="1"/>
  <c r="F94" i="1"/>
  <c r="F96" i="1"/>
  <c r="F97" i="1"/>
  <c r="F98" i="1"/>
  <c r="F102" i="1"/>
  <c r="F103" i="1"/>
  <c r="F104" i="1"/>
  <c r="F105" i="1"/>
  <c r="F107" i="1"/>
  <c r="F109" i="1"/>
  <c r="F111" i="1"/>
  <c r="F112" i="1"/>
  <c r="F114" i="1"/>
  <c r="F115" i="1"/>
  <c r="F116" i="1"/>
  <c r="F118" i="1"/>
  <c r="F119" i="1"/>
  <c r="F123" i="1"/>
  <c r="F124" i="1"/>
  <c r="F125" i="1"/>
  <c r="F135" i="1"/>
  <c r="F136" i="1"/>
  <c r="F137" i="1"/>
  <c r="F138" i="1"/>
  <c r="F139" i="1"/>
  <c r="F143" i="1"/>
  <c r="F144" i="1"/>
  <c r="F145" i="1"/>
  <c r="F146" i="1"/>
  <c r="F150" i="1"/>
  <c r="F151" i="1"/>
  <c r="F152" i="1"/>
  <c r="F156" i="1"/>
  <c r="F157" i="1"/>
  <c r="F165" i="1"/>
  <c r="F163" i="1" s="1"/>
  <c r="F169" i="1"/>
  <c r="F167" i="1" s="1"/>
  <c r="F166" i="1" s="1"/>
  <c r="F177" i="1"/>
  <c r="F178" i="1"/>
  <c r="F179" i="1"/>
  <c r="F180" i="1" l="1"/>
  <c r="F181" i="1" s="1"/>
  <c r="I180" i="1"/>
  <c r="I181" i="1" s="1"/>
  <c r="M180" i="1"/>
  <c r="M181" i="1" s="1"/>
  <c r="H180" i="1"/>
  <c r="H181" i="1" s="1"/>
  <c r="P181" i="1" s="1"/>
  <c r="F175" i="1"/>
  <c r="F174" i="1" s="1"/>
  <c r="F154" i="1"/>
  <c r="F153" i="1" s="1"/>
  <c r="F148" i="1"/>
  <c r="F147" i="1" s="1"/>
  <c r="F141" i="1"/>
  <c r="F140" i="1" s="1"/>
  <c r="F133" i="1"/>
  <c r="F132" i="1" s="1"/>
  <c r="Q260" i="1"/>
  <c r="Q261" i="1"/>
  <c r="Q262" i="1"/>
  <c r="Q263" i="1"/>
  <c r="Q264" i="1"/>
  <c r="Q281" i="1"/>
  <c r="Q282" i="1"/>
  <c r="F16" i="1"/>
  <c r="N260" i="1"/>
  <c r="N261" i="1"/>
  <c r="N262" i="1"/>
  <c r="N263" i="1"/>
  <c r="N264" i="1"/>
  <c r="N281" i="1"/>
  <c r="N282" i="1"/>
  <c r="J181" i="1"/>
  <c r="N181" i="1" s="1"/>
  <c r="F161" i="1"/>
  <c r="F159" i="1" s="1"/>
  <c r="F158" i="1" s="1"/>
  <c r="F162" i="1"/>
  <c r="Q181" i="1" l="1"/>
  <c r="F173" i="1"/>
  <c r="F171" i="1" s="1"/>
  <c r="N180" i="1"/>
  <c r="Q180" i="1"/>
  <c r="P180" i="1"/>
  <c r="F131" i="1"/>
  <c r="F129" i="1" s="1"/>
  <c r="F170" i="1"/>
  <c r="F128" i="1" l="1"/>
  <c r="F126" i="1" s="1"/>
  <c r="F127" i="1" s="1"/>
  <c r="Q179" i="1"/>
  <c r="J179" i="1"/>
  <c r="N179" i="1" s="1"/>
  <c r="Q178" i="1"/>
  <c r="J178" i="1"/>
  <c r="N178" i="1" s="1"/>
  <c r="Q177" i="1"/>
  <c r="J177" i="1"/>
  <c r="N177" i="1" s="1"/>
  <c r="M175" i="1"/>
  <c r="M174" i="1" s="1"/>
  <c r="L175" i="1"/>
  <c r="L174" i="1" s="1"/>
  <c r="K175" i="1"/>
  <c r="J175" i="1"/>
  <c r="N175" i="1" s="1"/>
  <c r="I175" i="1"/>
  <c r="I174" i="1" s="1"/>
  <c r="H175" i="1"/>
  <c r="H174" i="1" s="1"/>
  <c r="G175" i="1"/>
  <c r="K174" i="1"/>
  <c r="G174" i="1"/>
  <c r="I173" i="1"/>
  <c r="I170" i="1" s="1"/>
  <c r="L171" i="1"/>
  <c r="K171" i="1"/>
  <c r="H171" i="1"/>
  <c r="G171" i="1"/>
  <c r="L170" i="1"/>
  <c r="K170" i="1"/>
  <c r="H170" i="1"/>
  <c r="G170" i="1"/>
  <c r="Q169" i="1"/>
  <c r="J169" i="1"/>
  <c r="N169" i="1" s="1"/>
  <c r="M167" i="1"/>
  <c r="M166" i="1" s="1"/>
  <c r="L167" i="1"/>
  <c r="L166" i="1" s="1"/>
  <c r="K167" i="1"/>
  <c r="I167" i="1"/>
  <c r="I166" i="1" s="1"/>
  <c r="H167" i="1"/>
  <c r="H166" i="1" s="1"/>
  <c r="G167" i="1"/>
  <c r="K166" i="1"/>
  <c r="G166" i="1"/>
  <c r="Q165" i="1"/>
  <c r="J165" i="1"/>
  <c r="N165" i="1" s="1"/>
  <c r="M163" i="1"/>
  <c r="M162" i="1" s="1"/>
  <c r="L163" i="1"/>
  <c r="L162" i="1" s="1"/>
  <c r="K163" i="1"/>
  <c r="K162" i="1" s="1"/>
  <c r="I163" i="1"/>
  <c r="I162" i="1" s="1"/>
  <c r="H163" i="1"/>
  <c r="H162" i="1" s="1"/>
  <c r="G163" i="1"/>
  <c r="G162" i="1" s="1"/>
  <c r="M161" i="1"/>
  <c r="H159" i="1"/>
  <c r="H158" i="1" s="1"/>
  <c r="G159" i="1"/>
  <c r="G158" i="1" s="1"/>
  <c r="J157" i="1"/>
  <c r="Q156" i="1"/>
  <c r="P156" i="1"/>
  <c r="O156" i="1"/>
  <c r="J156" i="1"/>
  <c r="N156" i="1" s="1"/>
  <c r="M154" i="1"/>
  <c r="M153" i="1" s="1"/>
  <c r="L154" i="1"/>
  <c r="K154" i="1"/>
  <c r="K153" i="1" s="1"/>
  <c r="J154" i="1"/>
  <c r="N154" i="1" s="1"/>
  <c r="I154" i="1"/>
  <c r="I153" i="1" s="1"/>
  <c r="H154" i="1"/>
  <c r="H153" i="1" s="1"/>
  <c r="G154" i="1"/>
  <c r="G153" i="1" s="1"/>
  <c r="L153" i="1"/>
  <c r="Q152" i="1"/>
  <c r="J152" i="1"/>
  <c r="N152" i="1" s="1"/>
  <c r="Q151" i="1"/>
  <c r="J151" i="1"/>
  <c r="N151" i="1" s="1"/>
  <c r="Q150" i="1"/>
  <c r="J150" i="1"/>
  <c r="N150" i="1" s="1"/>
  <c r="M148" i="1"/>
  <c r="M147" i="1" s="1"/>
  <c r="I148" i="1"/>
  <c r="I147" i="1" s="1"/>
  <c r="L147" i="1"/>
  <c r="K147" i="1"/>
  <c r="H147" i="1"/>
  <c r="G147" i="1"/>
  <c r="Q146" i="1"/>
  <c r="P146" i="1"/>
  <c r="O146" i="1"/>
  <c r="J146" i="1"/>
  <c r="N146" i="1" s="1"/>
  <c r="Q145" i="1"/>
  <c r="J145" i="1"/>
  <c r="N145" i="1" s="1"/>
  <c r="Q144" i="1"/>
  <c r="J144" i="1"/>
  <c r="N144" i="1" s="1"/>
  <c r="Q143" i="1"/>
  <c r="J143" i="1"/>
  <c r="N143" i="1" s="1"/>
  <c r="M141" i="1"/>
  <c r="M140" i="1" s="1"/>
  <c r="L141" i="1"/>
  <c r="L140" i="1" s="1"/>
  <c r="K141" i="1"/>
  <c r="I141" i="1"/>
  <c r="I140" i="1" s="1"/>
  <c r="H141" i="1"/>
  <c r="H140" i="1" s="1"/>
  <c r="G141" i="1"/>
  <c r="K140" i="1"/>
  <c r="G140" i="1"/>
  <c r="J139" i="1"/>
  <c r="J138" i="1"/>
  <c r="Q137" i="1"/>
  <c r="J137" i="1"/>
  <c r="N137" i="1" s="1"/>
  <c r="Q136" i="1"/>
  <c r="J136" i="1"/>
  <c r="N136" i="1" s="1"/>
  <c r="Q135" i="1"/>
  <c r="J135" i="1"/>
  <c r="N135" i="1" s="1"/>
  <c r="M133" i="1"/>
  <c r="M132" i="1" s="1"/>
  <c r="L133" i="1"/>
  <c r="L132" i="1" s="1"/>
  <c r="K133" i="1"/>
  <c r="K132" i="1" s="1"/>
  <c r="I133" i="1"/>
  <c r="I132" i="1" s="1"/>
  <c r="H133" i="1"/>
  <c r="H132" i="1" s="1"/>
  <c r="G133" i="1"/>
  <c r="G132" i="1" s="1"/>
  <c r="M131" i="1"/>
  <c r="M128" i="1" s="1"/>
  <c r="M159" i="1" l="1"/>
  <c r="M158" i="1" s="1"/>
  <c r="I171" i="1"/>
  <c r="M173" i="1"/>
  <c r="M171" i="1" s="1"/>
  <c r="H131" i="1"/>
  <c r="H128" i="1" s="1"/>
  <c r="H126" i="1" s="1"/>
  <c r="H127" i="1" s="1"/>
  <c r="J141" i="1"/>
  <c r="N141" i="1" s="1"/>
  <c r="I161" i="1"/>
  <c r="I159" i="1" s="1"/>
  <c r="I158" i="1" s="1"/>
  <c r="Q158" i="1" s="1"/>
  <c r="J167" i="1"/>
  <c r="N167" i="1" s="1"/>
  <c r="M129" i="1"/>
  <c r="K131" i="1"/>
  <c r="J153" i="1"/>
  <c r="N153" i="1" s="1"/>
  <c r="K159" i="1"/>
  <c r="K158" i="1" s="1"/>
  <c r="L159" i="1"/>
  <c r="L158" i="1" s="1"/>
  <c r="M170" i="1"/>
  <c r="M126" i="1" s="1"/>
  <c r="M127" i="1" s="1"/>
  <c r="J173" i="1"/>
  <c r="J163" i="1"/>
  <c r="G131" i="1"/>
  <c r="I131" i="1"/>
  <c r="L131" i="1"/>
  <c r="J133" i="1"/>
  <c r="J174" i="1"/>
  <c r="N174" i="1" s="1"/>
  <c r="J166" i="1"/>
  <c r="N166" i="1" s="1"/>
  <c r="J148" i="1"/>
  <c r="Q132" i="1"/>
  <c r="P140" i="1"/>
  <c r="O141" i="1"/>
  <c r="Q141" i="1"/>
  <c r="Q148" i="1"/>
  <c r="O153" i="1"/>
  <c r="Q153" i="1"/>
  <c r="P154" i="1"/>
  <c r="Q163" i="1"/>
  <c r="Q166" i="1"/>
  <c r="Q171" i="1"/>
  <c r="Q174" i="1"/>
  <c r="Q131" i="1"/>
  <c r="Q133" i="1"/>
  <c r="O140" i="1"/>
  <c r="Q140" i="1"/>
  <c r="P141" i="1"/>
  <c r="Q147" i="1"/>
  <c r="P153" i="1"/>
  <c r="O154" i="1"/>
  <c r="Q154" i="1"/>
  <c r="Q162" i="1"/>
  <c r="Q167" i="1"/>
  <c r="Q173" i="1"/>
  <c r="Q175" i="1"/>
  <c r="J20" i="1"/>
  <c r="P20" i="1"/>
  <c r="Q17" i="1"/>
  <c r="Q18" i="1"/>
  <c r="Q19" i="1"/>
  <c r="P21" i="1"/>
  <c r="Q23" i="1"/>
  <c r="Q28" i="1"/>
  <c r="Q30" i="1"/>
  <c r="Q31" i="1"/>
  <c r="Q32" i="1"/>
  <c r="O33" i="1"/>
  <c r="P34" i="1"/>
  <c r="P35" i="1"/>
  <c r="O36" i="1"/>
  <c r="P36" i="1"/>
  <c r="Q36" i="1"/>
  <c r="P37" i="1"/>
  <c r="Q37" i="1"/>
  <c r="Q38" i="1"/>
  <c r="Q39" i="1"/>
  <c r="Q40" i="1"/>
  <c r="Q41" i="1"/>
  <c r="Q42" i="1"/>
  <c r="Q43" i="1"/>
  <c r="Q47" i="1"/>
  <c r="Q49" i="1"/>
  <c r="P55" i="1"/>
  <c r="P58" i="1"/>
  <c r="P60" i="1"/>
  <c r="P62" i="1"/>
  <c r="P64" i="1"/>
  <c r="P65" i="1"/>
  <c r="Q71" i="1"/>
  <c r="Q73" i="1"/>
  <c r="Q74" i="1"/>
  <c r="Q75" i="1"/>
  <c r="Q79" i="1"/>
  <c r="Q92" i="1"/>
  <c r="Q93" i="1"/>
  <c r="Q94" i="1"/>
  <c r="Q96" i="1"/>
  <c r="Q97" i="1"/>
  <c r="Q98" i="1"/>
  <c r="Q102" i="1"/>
  <c r="Q103" i="1"/>
  <c r="Q104" i="1"/>
  <c r="P105" i="1"/>
  <c r="Q105" i="1"/>
  <c r="Q107" i="1"/>
  <c r="Q109" i="1"/>
  <c r="Q111" i="1"/>
  <c r="Q112" i="1"/>
  <c r="Q114" i="1"/>
  <c r="Q115" i="1"/>
  <c r="Q116" i="1"/>
  <c r="Q118" i="1"/>
  <c r="Q119" i="1"/>
  <c r="Q123" i="1"/>
  <c r="Q124" i="1"/>
  <c r="Q125" i="1"/>
  <c r="J125" i="1"/>
  <c r="J124" i="1"/>
  <c r="J123" i="1"/>
  <c r="M122" i="1"/>
  <c r="M121" i="1" s="1"/>
  <c r="M120" i="1" s="1"/>
  <c r="L122" i="1"/>
  <c r="L121" i="1" s="1"/>
  <c r="K122" i="1"/>
  <c r="K121" i="1" s="1"/>
  <c r="K120" i="1" s="1"/>
  <c r="J119" i="1"/>
  <c r="J118" i="1"/>
  <c r="M117" i="1"/>
  <c r="L117" i="1"/>
  <c r="K117" i="1"/>
  <c r="J116" i="1"/>
  <c r="J115" i="1"/>
  <c r="J114" i="1"/>
  <c r="M113" i="1"/>
  <c r="L113" i="1"/>
  <c r="K113" i="1"/>
  <c r="J112" i="1"/>
  <c r="J111" i="1"/>
  <c r="M110" i="1"/>
  <c r="L110" i="1"/>
  <c r="K110" i="1"/>
  <c r="J109" i="1"/>
  <c r="M108" i="1"/>
  <c r="L108" i="1"/>
  <c r="K108" i="1"/>
  <c r="J107" i="1"/>
  <c r="M106" i="1"/>
  <c r="L106" i="1"/>
  <c r="K106" i="1"/>
  <c r="J105" i="1"/>
  <c r="J104" i="1"/>
  <c r="J103" i="1"/>
  <c r="J102" i="1"/>
  <c r="M101" i="1"/>
  <c r="L101" i="1"/>
  <c r="K101" i="1"/>
  <c r="J98" i="1"/>
  <c r="J97" i="1"/>
  <c r="J96" i="1"/>
  <c r="M95" i="1"/>
  <c r="L95" i="1"/>
  <c r="K95" i="1"/>
  <c r="J94" i="1"/>
  <c r="J93" i="1"/>
  <c r="J92" i="1"/>
  <c r="M91" i="1"/>
  <c r="L91" i="1"/>
  <c r="K91" i="1"/>
  <c r="J90" i="1"/>
  <c r="M89" i="1"/>
  <c r="L89" i="1"/>
  <c r="K89" i="1"/>
  <c r="J88" i="1"/>
  <c r="M87" i="1"/>
  <c r="L87" i="1"/>
  <c r="K87" i="1"/>
  <c r="J86" i="1"/>
  <c r="M85" i="1"/>
  <c r="L85" i="1"/>
  <c r="K85" i="1"/>
  <c r="J84" i="1"/>
  <c r="J83" i="1"/>
  <c r="M82" i="1"/>
  <c r="L82" i="1"/>
  <c r="K82" i="1"/>
  <c r="J79" i="1"/>
  <c r="M78" i="1"/>
  <c r="M77" i="1" s="1"/>
  <c r="M76" i="1" s="1"/>
  <c r="L78" i="1"/>
  <c r="L77" i="1" s="1"/>
  <c r="L76" i="1" s="1"/>
  <c r="K78" i="1"/>
  <c r="K77" i="1" s="1"/>
  <c r="K76" i="1" s="1"/>
  <c r="J75" i="1"/>
  <c r="J74" i="1"/>
  <c r="J73" i="1"/>
  <c r="M72" i="1"/>
  <c r="L72" i="1"/>
  <c r="K72" i="1"/>
  <c r="J71" i="1"/>
  <c r="M70" i="1"/>
  <c r="L70" i="1"/>
  <c r="K70" i="1"/>
  <c r="J69" i="1"/>
  <c r="M68" i="1"/>
  <c r="L68" i="1"/>
  <c r="K68" i="1"/>
  <c r="K67" i="1" s="1"/>
  <c r="K66" i="1" s="1"/>
  <c r="J65" i="1"/>
  <c r="J64" i="1"/>
  <c r="M63" i="1"/>
  <c r="L63" i="1"/>
  <c r="K63" i="1"/>
  <c r="J62" i="1"/>
  <c r="M61" i="1"/>
  <c r="L61" i="1"/>
  <c r="K61" i="1"/>
  <c r="J60" i="1"/>
  <c r="M59" i="1"/>
  <c r="L59" i="1"/>
  <c r="K59" i="1"/>
  <c r="J58" i="1"/>
  <c r="M57" i="1"/>
  <c r="L57" i="1"/>
  <c r="K57" i="1"/>
  <c r="J56" i="1"/>
  <c r="J55" i="1"/>
  <c r="M54" i="1"/>
  <c r="L54" i="1"/>
  <c r="K54" i="1"/>
  <c r="J53" i="1"/>
  <c r="M52" i="1"/>
  <c r="L52" i="1"/>
  <c r="K52" i="1"/>
  <c r="J49" i="1"/>
  <c r="M48" i="1"/>
  <c r="L48" i="1"/>
  <c r="K48" i="1"/>
  <c r="J47" i="1"/>
  <c r="M46" i="1"/>
  <c r="L46" i="1"/>
  <c r="K46" i="1"/>
  <c r="J45" i="1"/>
  <c r="M44" i="1"/>
  <c r="L44" i="1"/>
  <c r="K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M29" i="1"/>
  <c r="L29" i="1"/>
  <c r="K29" i="1"/>
  <c r="J28" i="1"/>
  <c r="M27" i="1"/>
  <c r="L27" i="1"/>
  <c r="K27" i="1"/>
  <c r="J26" i="1"/>
  <c r="J25" i="1"/>
  <c r="M24" i="1"/>
  <c r="L24" i="1"/>
  <c r="K24" i="1"/>
  <c r="J23" i="1"/>
  <c r="M22" i="1"/>
  <c r="L22" i="1"/>
  <c r="K22" i="1"/>
  <c r="J21" i="1"/>
  <c r="J19" i="1"/>
  <c r="J18" i="1"/>
  <c r="J17" i="1"/>
  <c r="M16" i="1"/>
  <c r="L16" i="1"/>
  <c r="K16" i="1"/>
  <c r="I122" i="1"/>
  <c r="I121" i="1" s="1"/>
  <c r="I120" i="1" s="1"/>
  <c r="H122" i="1"/>
  <c r="G122" i="1"/>
  <c r="H121" i="1"/>
  <c r="H120" i="1" s="1"/>
  <c r="G121" i="1"/>
  <c r="I117" i="1"/>
  <c r="H117" i="1"/>
  <c r="G117" i="1"/>
  <c r="I113" i="1"/>
  <c r="H113" i="1"/>
  <c r="G113" i="1"/>
  <c r="I110" i="1"/>
  <c r="H110" i="1"/>
  <c r="G110" i="1"/>
  <c r="I108" i="1"/>
  <c r="H108" i="1"/>
  <c r="G108" i="1"/>
  <c r="I106" i="1"/>
  <c r="H106" i="1"/>
  <c r="G106" i="1"/>
  <c r="I101" i="1"/>
  <c r="H101" i="1"/>
  <c r="G101" i="1"/>
  <c r="I95" i="1"/>
  <c r="H95" i="1"/>
  <c r="G95" i="1"/>
  <c r="I91" i="1"/>
  <c r="H91" i="1"/>
  <c r="G91" i="1"/>
  <c r="I89" i="1"/>
  <c r="H89" i="1"/>
  <c r="G89" i="1"/>
  <c r="I87" i="1"/>
  <c r="H87" i="1"/>
  <c r="G87" i="1"/>
  <c r="I85" i="1"/>
  <c r="H85" i="1"/>
  <c r="G85" i="1"/>
  <c r="I82" i="1"/>
  <c r="H82" i="1"/>
  <c r="G82" i="1"/>
  <c r="I78" i="1"/>
  <c r="I77" i="1" s="1"/>
  <c r="I76" i="1" s="1"/>
  <c r="H78" i="1"/>
  <c r="H77" i="1" s="1"/>
  <c r="H76" i="1" s="1"/>
  <c r="G78" i="1"/>
  <c r="I72" i="1"/>
  <c r="H72" i="1"/>
  <c r="G72" i="1"/>
  <c r="I70" i="1"/>
  <c r="H70" i="1"/>
  <c r="G70" i="1"/>
  <c r="I68" i="1"/>
  <c r="H68" i="1"/>
  <c r="G68" i="1"/>
  <c r="I63" i="1"/>
  <c r="H63" i="1"/>
  <c r="G63" i="1"/>
  <c r="I61" i="1"/>
  <c r="H61" i="1"/>
  <c r="G61" i="1"/>
  <c r="I59" i="1"/>
  <c r="H59" i="1"/>
  <c r="G59" i="1"/>
  <c r="I57" i="1"/>
  <c r="H57" i="1"/>
  <c r="G57" i="1"/>
  <c r="I54" i="1"/>
  <c r="H54" i="1"/>
  <c r="G54" i="1"/>
  <c r="I52" i="1"/>
  <c r="H52" i="1"/>
  <c r="G52" i="1"/>
  <c r="I48" i="1"/>
  <c r="H48" i="1"/>
  <c r="G48" i="1"/>
  <c r="I46" i="1"/>
  <c r="H46" i="1"/>
  <c r="G46" i="1"/>
  <c r="I44" i="1"/>
  <c r="H44" i="1"/>
  <c r="G44" i="1"/>
  <c r="I29" i="1"/>
  <c r="H29" i="1"/>
  <c r="G29" i="1"/>
  <c r="I27" i="1"/>
  <c r="H27" i="1"/>
  <c r="G27" i="1"/>
  <c r="I24" i="1"/>
  <c r="H24" i="1"/>
  <c r="G24" i="1"/>
  <c r="I22" i="1"/>
  <c r="H22" i="1"/>
  <c r="G22" i="1"/>
  <c r="I16" i="1"/>
  <c r="H16" i="1"/>
  <c r="G16" i="1"/>
  <c r="P131" i="1" l="1"/>
  <c r="H129" i="1"/>
  <c r="Q170" i="1"/>
  <c r="J140" i="1"/>
  <c r="N140" i="1" s="1"/>
  <c r="O131" i="1"/>
  <c r="Q159" i="1"/>
  <c r="Q161" i="1"/>
  <c r="N173" i="1"/>
  <c r="J170" i="1"/>
  <c r="N170" i="1" s="1"/>
  <c r="F24" i="1"/>
  <c r="F29" i="1"/>
  <c r="F46" i="1"/>
  <c r="F52" i="1"/>
  <c r="F57" i="1"/>
  <c r="F61" i="1"/>
  <c r="F68" i="1"/>
  <c r="F72" i="1"/>
  <c r="F82" i="1"/>
  <c r="F87" i="1"/>
  <c r="F91" i="1"/>
  <c r="F101" i="1"/>
  <c r="F122" i="1"/>
  <c r="J171" i="1"/>
  <c r="N171" i="1" s="1"/>
  <c r="K128" i="1"/>
  <c r="K126" i="1" s="1"/>
  <c r="K127" i="1" s="1"/>
  <c r="K129" i="1"/>
  <c r="N133" i="1"/>
  <c r="J132" i="1"/>
  <c r="N132" i="1" s="1"/>
  <c r="I129" i="1"/>
  <c r="Q129" i="1" s="1"/>
  <c r="I128" i="1"/>
  <c r="N163" i="1"/>
  <c r="J162" i="1"/>
  <c r="N162" i="1" s="1"/>
  <c r="J161" i="1"/>
  <c r="F108" i="1"/>
  <c r="F113" i="1"/>
  <c r="L129" i="1"/>
  <c r="L128" i="1"/>
  <c r="G129" i="1"/>
  <c r="O129" i="1" s="1"/>
  <c r="G128" i="1"/>
  <c r="F22" i="1"/>
  <c r="F27" i="1"/>
  <c r="F44" i="1"/>
  <c r="F48" i="1"/>
  <c r="F54" i="1"/>
  <c r="F59" i="1"/>
  <c r="F63" i="1"/>
  <c r="F70" i="1"/>
  <c r="F78" i="1"/>
  <c r="F85" i="1"/>
  <c r="F89" i="1"/>
  <c r="F95" i="1"/>
  <c r="F106" i="1"/>
  <c r="F110" i="1"/>
  <c r="F117" i="1"/>
  <c r="N148" i="1"/>
  <c r="J147" i="1"/>
  <c r="N147" i="1" s="1"/>
  <c r="J131" i="1"/>
  <c r="G120" i="1"/>
  <c r="F120" i="1" s="1"/>
  <c r="F121" i="1"/>
  <c r="L51" i="1"/>
  <c r="N17" i="1"/>
  <c r="H100" i="1"/>
  <c r="H99" i="1" s="1"/>
  <c r="M81" i="1"/>
  <c r="M80" i="1" s="1"/>
  <c r="J95" i="1"/>
  <c r="I81" i="1"/>
  <c r="I80" i="1" s="1"/>
  <c r="L14" i="1"/>
  <c r="L11" i="1" s="1"/>
  <c r="J76" i="1"/>
  <c r="N20" i="1"/>
  <c r="Q16" i="1"/>
  <c r="H51" i="1"/>
  <c r="H50" i="1" s="1"/>
  <c r="I67" i="1"/>
  <c r="I66" i="1" s="1"/>
  <c r="J70" i="1"/>
  <c r="J78" i="1"/>
  <c r="J85" i="1"/>
  <c r="J87" i="1"/>
  <c r="J77" i="1"/>
  <c r="H67" i="1"/>
  <c r="H66" i="1" s="1"/>
  <c r="J72" i="1"/>
  <c r="N72" i="1" s="1"/>
  <c r="J61" i="1"/>
  <c r="H81" i="1"/>
  <c r="H80" i="1" s="1"/>
  <c r="I100" i="1"/>
  <c r="I99" i="1" s="1"/>
  <c r="N19" i="1"/>
  <c r="J16" i="1"/>
  <c r="J22" i="1"/>
  <c r="M14" i="1"/>
  <c r="L15" i="1"/>
  <c r="N30" i="1"/>
  <c r="N32" i="1"/>
  <c r="N34" i="1"/>
  <c r="N36" i="1"/>
  <c r="N38" i="1"/>
  <c r="N40" i="1"/>
  <c r="N42" i="1"/>
  <c r="J101" i="1"/>
  <c r="N101" i="1" s="1"/>
  <c r="J106" i="1"/>
  <c r="J113" i="1"/>
  <c r="L100" i="1"/>
  <c r="L99" i="1" s="1"/>
  <c r="L13" i="1"/>
  <c r="L120" i="1"/>
  <c r="J120" i="1" s="1"/>
  <c r="I51" i="1"/>
  <c r="I50" i="1" s="1"/>
  <c r="G81" i="1"/>
  <c r="G100" i="1"/>
  <c r="N21" i="1"/>
  <c r="N18" i="1"/>
  <c r="P16" i="1"/>
  <c r="N23" i="1"/>
  <c r="Q27" i="1"/>
  <c r="J29" i="1"/>
  <c r="N29" i="1" s="1"/>
  <c r="Q29" i="1"/>
  <c r="N31" i="1"/>
  <c r="N33" i="1"/>
  <c r="N35" i="1"/>
  <c r="N37" i="1"/>
  <c r="N39" i="1"/>
  <c r="N41" i="1"/>
  <c r="N43" i="1"/>
  <c r="J44" i="1"/>
  <c r="J46" i="1"/>
  <c r="Q46" i="1"/>
  <c r="N49" i="1"/>
  <c r="J52" i="1"/>
  <c r="J54" i="1"/>
  <c r="N54" i="1" s="1"/>
  <c r="N56" i="1"/>
  <c r="J59" i="1"/>
  <c r="P61" i="1"/>
  <c r="N62" i="1"/>
  <c r="P63" i="1"/>
  <c r="N64" i="1"/>
  <c r="J68" i="1"/>
  <c r="N71" i="1"/>
  <c r="N73" i="1"/>
  <c r="N75" i="1"/>
  <c r="Q78" i="1"/>
  <c r="K81" i="1"/>
  <c r="J91" i="1"/>
  <c r="Q91" i="1"/>
  <c r="N93" i="1"/>
  <c r="N96" i="1"/>
  <c r="N98" i="1"/>
  <c r="P101" i="1"/>
  <c r="N102" i="1"/>
  <c r="N104" i="1"/>
  <c r="N107" i="1"/>
  <c r="N109" i="1"/>
  <c r="N111" i="1"/>
  <c r="N114" i="1"/>
  <c r="N116" i="1"/>
  <c r="J117" i="1"/>
  <c r="Q117" i="1"/>
  <c r="N119" i="1"/>
  <c r="J122" i="1"/>
  <c r="Q122" i="1"/>
  <c r="N124" i="1"/>
  <c r="N28" i="1"/>
  <c r="P29" i="1"/>
  <c r="N47" i="1"/>
  <c r="Q48" i="1"/>
  <c r="P54" i="1"/>
  <c r="N55" i="1"/>
  <c r="P57" i="1"/>
  <c r="N58" i="1"/>
  <c r="P59" i="1"/>
  <c r="N60" i="1"/>
  <c r="N65" i="1"/>
  <c r="Q70" i="1"/>
  <c r="Q72" i="1"/>
  <c r="N74" i="1"/>
  <c r="N79" i="1"/>
  <c r="N92" i="1"/>
  <c r="N94" i="1"/>
  <c r="Q95" i="1"/>
  <c r="N97" i="1"/>
  <c r="Q101" i="1"/>
  <c r="N103" i="1"/>
  <c r="N105" i="1"/>
  <c r="Q108" i="1"/>
  <c r="Q110" i="1"/>
  <c r="N112" i="1"/>
  <c r="Q113" i="1"/>
  <c r="N115" i="1"/>
  <c r="N118" i="1"/>
  <c r="J121" i="1"/>
  <c r="Q121" i="1"/>
  <c r="N123" i="1"/>
  <c r="N125" i="1"/>
  <c r="Q76" i="1"/>
  <c r="Q77" i="1"/>
  <c r="Q120" i="1"/>
  <c r="J24" i="1"/>
  <c r="J27" i="1"/>
  <c r="M51" i="1"/>
  <c r="J57" i="1"/>
  <c r="J63" i="1"/>
  <c r="M67" i="1"/>
  <c r="L81" i="1"/>
  <c r="M100" i="1"/>
  <c r="J108" i="1"/>
  <c r="Q106" i="1"/>
  <c r="O29" i="1"/>
  <c r="G67" i="1"/>
  <c r="G77" i="1"/>
  <c r="F77" i="1" s="1"/>
  <c r="M15" i="1"/>
  <c r="J48" i="1"/>
  <c r="L50" i="1"/>
  <c r="P50" i="1" s="1"/>
  <c r="L67" i="1"/>
  <c r="L66" i="1" s="1"/>
  <c r="J82" i="1"/>
  <c r="J89" i="1"/>
  <c r="J110" i="1"/>
  <c r="M11" i="1"/>
  <c r="K14" i="1"/>
  <c r="K15" i="1"/>
  <c r="K51" i="1"/>
  <c r="K100" i="1"/>
  <c r="H15" i="1"/>
  <c r="I14" i="1"/>
  <c r="I11" i="1" s="1"/>
  <c r="G14" i="1"/>
  <c r="G11" i="1" s="1"/>
  <c r="H14" i="1"/>
  <c r="H11" i="1" s="1"/>
  <c r="I15" i="1"/>
  <c r="G15" i="1"/>
  <c r="G51" i="1"/>
  <c r="F51" i="1" s="1"/>
  <c r="M13" i="1" l="1"/>
  <c r="F67" i="1"/>
  <c r="F100" i="1"/>
  <c r="P129" i="1"/>
  <c r="N78" i="1"/>
  <c r="N48" i="1"/>
  <c r="N113" i="1"/>
  <c r="N70" i="1"/>
  <c r="N63" i="1"/>
  <c r="P99" i="1"/>
  <c r="F15" i="1"/>
  <c r="I126" i="1"/>
  <c r="Q128" i="1"/>
  <c r="G126" i="1"/>
  <c r="O128" i="1"/>
  <c r="L126" i="1"/>
  <c r="P128" i="1"/>
  <c r="N161" i="1"/>
  <c r="J159" i="1"/>
  <c r="N131" i="1"/>
  <c r="J129" i="1"/>
  <c r="N129" i="1" s="1"/>
  <c r="J128" i="1"/>
  <c r="G80" i="1"/>
  <c r="F80" i="1" s="1"/>
  <c r="F81" i="1"/>
  <c r="F14" i="1"/>
  <c r="P15" i="1"/>
  <c r="N110" i="1"/>
  <c r="N108" i="1"/>
  <c r="N95" i="1"/>
  <c r="Q80" i="1"/>
  <c r="Q81" i="1"/>
  <c r="N61" i="1"/>
  <c r="N91" i="1"/>
  <c r="P100" i="1"/>
  <c r="P51" i="1"/>
  <c r="N46" i="1"/>
  <c r="N122" i="1"/>
  <c r="N117" i="1"/>
  <c r="N57" i="1"/>
  <c r="N16" i="1"/>
  <c r="N27" i="1"/>
  <c r="N59" i="1"/>
  <c r="N120" i="1"/>
  <c r="N121" i="1"/>
  <c r="N106" i="1"/>
  <c r="J14" i="1"/>
  <c r="J11" i="1" s="1"/>
  <c r="L12" i="1"/>
  <c r="L10" i="1" s="1"/>
  <c r="J67" i="1"/>
  <c r="J81" i="1"/>
  <c r="K80" i="1"/>
  <c r="H12" i="1"/>
  <c r="H10" i="1" s="1"/>
  <c r="G99" i="1"/>
  <c r="F99" i="1" s="1"/>
  <c r="G76" i="1"/>
  <c r="F76" i="1" s="1"/>
  <c r="N77" i="1"/>
  <c r="L80" i="1"/>
  <c r="M50" i="1"/>
  <c r="G50" i="1"/>
  <c r="F50" i="1" s="1"/>
  <c r="Q11" i="1"/>
  <c r="G66" i="1"/>
  <c r="F66" i="1" s="1"/>
  <c r="M99" i="1"/>
  <c r="Q99" i="1" s="1"/>
  <c r="Q100" i="1"/>
  <c r="Q67" i="1"/>
  <c r="M66" i="1"/>
  <c r="O15" i="1"/>
  <c r="N22" i="1"/>
  <c r="H13" i="1"/>
  <c r="P13" i="1" s="1"/>
  <c r="M12" i="1"/>
  <c r="M10" i="1" s="1"/>
  <c r="Q14" i="1"/>
  <c r="J15" i="1"/>
  <c r="I13" i="1"/>
  <c r="Q15" i="1"/>
  <c r="J100" i="1"/>
  <c r="K99" i="1"/>
  <c r="J51" i="1"/>
  <c r="K50" i="1"/>
  <c r="K13" i="1"/>
  <c r="K11" i="1"/>
  <c r="K12" i="1"/>
  <c r="I12" i="1"/>
  <c r="G13" i="1"/>
  <c r="G12" i="1"/>
  <c r="G10" i="1" s="1"/>
  <c r="Q13" i="1" l="1"/>
  <c r="F12" i="1"/>
  <c r="N159" i="1"/>
  <c r="J158" i="1"/>
  <c r="N158" i="1" s="1"/>
  <c r="L127" i="1"/>
  <c r="P127" i="1" s="1"/>
  <c r="P126" i="1"/>
  <c r="G127" i="1"/>
  <c r="O127" i="1" s="1"/>
  <c r="O126" i="1"/>
  <c r="I127" i="1"/>
  <c r="Q127" i="1" s="1"/>
  <c r="Q126" i="1"/>
  <c r="N128" i="1"/>
  <c r="J126" i="1"/>
  <c r="F11" i="1"/>
  <c r="F13" i="1"/>
  <c r="N11" i="1"/>
  <c r="N100" i="1"/>
  <c r="N67" i="1"/>
  <c r="N81" i="1"/>
  <c r="P12" i="1"/>
  <c r="N14" i="1"/>
  <c r="O12" i="1"/>
  <c r="N15" i="1"/>
  <c r="J12" i="1"/>
  <c r="J10" i="1" s="1"/>
  <c r="N51" i="1"/>
  <c r="Q66" i="1"/>
  <c r="J66" i="1"/>
  <c r="J50" i="1"/>
  <c r="N50" i="1" s="1"/>
  <c r="J99" i="1"/>
  <c r="N99" i="1" s="1"/>
  <c r="J80" i="1"/>
  <c r="N80" i="1" s="1"/>
  <c r="N76" i="1"/>
  <c r="O13" i="1"/>
  <c r="J13" i="1"/>
  <c r="P10" i="1"/>
  <c r="I10" i="1"/>
  <c r="Q12" i="1"/>
  <c r="K10" i="1"/>
  <c r="F10" i="1" l="1"/>
  <c r="J127" i="1"/>
  <c r="N127" i="1" s="1"/>
  <c r="N126" i="1"/>
  <c r="O10" i="1"/>
  <c r="Q10" i="1"/>
  <c r="N10" i="1"/>
  <c r="N12" i="1"/>
  <c r="N13" i="1"/>
  <c r="N66" i="1"/>
</calcChain>
</file>

<file path=xl/sharedStrings.xml><?xml version="1.0" encoding="utf-8"?>
<sst xmlns="http://schemas.openxmlformats.org/spreadsheetml/2006/main" count="1805" uniqueCount="791">
  <si>
    <t>Статус</t>
  </si>
  <si>
    <t>Наименование муниципальной программы, подпрограммы, основного мероприятия, мероприятия</t>
  </si>
  <si>
    <t xml:space="preserve">   Код бюджетной классификации (в соответствии                 с решением СНД о бюджете района )              (далее - КБК)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</si>
  <si>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</si>
  <si>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Уровень освоения бюджетных ассигнований (%) &lt;1&gt;</t>
  </si>
  <si>
    <t xml:space="preserve"> поквартальный кассовый план на отчетную дату</t>
  </si>
  <si>
    <t>Кассовое исполнение (на отчетную дату нарастающим итогом)</t>
  </si>
  <si>
    <t>в том числе по источникам</t>
  </si>
  <si>
    <t xml:space="preserve">                                         Всего</t>
  </si>
  <si>
    <t xml:space="preserve">Всего </t>
  </si>
  <si>
    <t>Отчет о выполнении Плана реализации муниципальнной программы</t>
  </si>
  <si>
    <t>Рамонского муниципального района Воронежской области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</si>
  <si>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</si>
  <si>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 xml:space="preserve">по состоянию на 01.04.2022 года </t>
  </si>
  <si>
    <t>Итого</t>
  </si>
  <si>
    <t>Всего ГРБС 914</t>
  </si>
  <si>
    <t>Всего ГРБС 924</t>
  </si>
  <si>
    <t>Развитие дошкольного образования</t>
  </si>
  <si>
    <t>ГРБС 924</t>
  </si>
  <si>
    <t>ГРБС 914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</si>
  <si>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</si>
  <si>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Развитие общего образования</t>
  </si>
  <si>
    <t>Федеральный проект "Современная школа"</t>
  </si>
  <si>
    <t>0709021E1Д2300400</t>
  </si>
  <si>
    <t>Федеральный проект "Цифровая образовательная среда"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</si>
  <si>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</si>
  <si>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Расходы на обеспечение выплат приемной семье на содержание подопечных детей</t>
  </si>
  <si>
    <t>Расходы на обеспечение выплаты вознаграждения, причитающегося приемному родителю</t>
  </si>
  <si>
    <t>Расходы на обеспечение выплат семьям опекунов на содержание подопечных детей</t>
  </si>
  <si>
    <t>Осуществление государственных полномочий по организации и осуществлению деятельности по опеке и попечительству</t>
  </si>
  <si>
    <t xml:space="preserve"> Развитие кадрового потенциала  системы дополнительного образования и развития одаренности детей и молодежи 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</si>
  <si>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</si>
  <si>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 xml:space="preserve"> Финансовое обеспечение деятельности муниципальных учреждений дополнительного образования детей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</si>
  <si>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</si>
  <si>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Организация отдыха, оздоровления и занятости детей и молодежи</t>
  </si>
  <si>
    <t>Организация отдыха и оздоровления детей в лагерях дневного пребывания</t>
  </si>
  <si>
    <t>Организация оборонно-спортивных профильных смен для подростков допризывного возраста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</si>
  <si>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</si>
  <si>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 xml:space="preserve"> Финансовое обеспечение деятельности МКУ РДОЛ "Бобренок"</t>
  </si>
  <si>
    <t>Финансовое обеспечение деятельности МКУ "Рамонский центр развития образования и молодежных проектов"</t>
  </si>
  <si>
    <t>Финансовое обеспечение деятельности МКУ "Рамонский районный центр физической культуры и спорта"</t>
  </si>
  <si>
    <t>Организация и проведение физкультурных и спортивных мероприятий в Рамонском муниципальном районе Воронежской области</t>
  </si>
  <si>
    <t xml:space="preserve">Обеспечение функционирования центра тестирования комплекса ГТО </t>
  </si>
  <si>
    <t>Финансовое обеспечение деятельности (оказания услуг) спортивного комплекса "Лидер" и стадиона "Юность"</t>
  </si>
  <si>
    <t>Финансовое обеспечение деятельности (оказания услуг) спортивного комплекса п.ВНИИСС</t>
  </si>
  <si>
    <t xml:space="preserve">Финансовое обеспечение деятельности (оказания услуг) плавательного бассейна </t>
  </si>
  <si>
    <t xml:space="preserve">Финансовое обеспечение деятельности отдела по образования, спорту и молодежной политике </t>
  </si>
  <si>
    <t>07010210100590100</t>
  </si>
  <si>
    <t>07010210100590200</t>
  </si>
  <si>
    <t>07010210100590800</t>
  </si>
  <si>
    <t>10040210178150300</t>
  </si>
  <si>
    <t>07010210178290100</t>
  </si>
  <si>
    <t>0709021P252320400</t>
  </si>
  <si>
    <t>0709021P2Д2320400</t>
  </si>
  <si>
    <t>07090210188100400</t>
  </si>
  <si>
    <t>070900210288100400</t>
  </si>
  <si>
    <t>07020210200590100</t>
  </si>
  <si>
    <t>07020210200590200</t>
  </si>
  <si>
    <t>07020210200590800</t>
  </si>
  <si>
    <t>07020210253030100</t>
  </si>
  <si>
    <t>07020210278120100</t>
  </si>
  <si>
    <t>07020210278120200</t>
  </si>
  <si>
    <t>070202102L3040200</t>
  </si>
  <si>
    <t>070202102S8130200</t>
  </si>
  <si>
    <t>070202102S8750200</t>
  </si>
  <si>
    <t>070202102S8810200</t>
  </si>
  <si>
    <t>070202102S8940200</t>
  </si>
  <si>
    <t>07090210200590100</t>
  </si>
  <si>
    <t>07090210200590200</t>
  </si>
  <si>
    <t>07090210200590800</t>
  </si>
  <si>
    <t>0702021E151690200</t>
  </si>
  <si>
    <t>0702021E452100200</t>
  </si>
  <si>
    <t>01130220278391100</t>
  </si>
  <si>
    <t>01130220278391200</t>
  </si>
  <si>
    <t>10040220378541300</t>
  </si>
  <si>
    <t>10040220578543300</t>
  </si>
  <si>
    <t>01130220878392100</t>
  </si>
  <si>
    <t>01130220878392200</t>
  </si>
  <si>
    <t>10040220152600300</t>
  </si>
  <si>
    <t>10040220478542300</t>
  </si>
  <si>
    <t>Выплата единовременного пособия при всех формах устройства детей, лишенных родительского попечения, в семью</t>
  </si>
  <si>
    <t>07030230600590100</t>
  </si>
  <si>
    <t>07030230600590200</t>
  </si>
  <si>
    <t>07030230600590800</t>
  </si>
  <si>
    <t>07030230580270200</t>
  </si>
  <si>
    <t>07030230480270200</t>
  </si>
  <si>
    <t>07070240180310200</t>
  </si>
  <si>
    <t>07070250700590100</t>
  </si>
  <si>
    <t>07070250700590200</t>
  </si>
  <si>
    <t>07070250700590800</t>
  </si>
  <si>
    <t>07070250800590100</t>
  </si>
  <si>
    <t>070702502S8410244</t>
  </si>
  <si>
    <t>070702502S8410321</t>
  </si>
  <si>
    <t>070702503S8320244</t>
  </si>
  <si>
    <t>070702504S8320244</t>
  </si>
  <si>
    <t>070702505S8320244</t>
  </si>
  <si>
    <t>07070250800590200</t>
  </si>
  <si>
    <t>07070250800590800</t>
  </si>
  <si>
    <t>11020260100590100</t>
  </si>
  <si>
    <t>11020260100590200</t>
  </si>
  <si>
    <t>11020260100590800</t>
  </si>
  <si>
    <t>110202601S8790100</t>
  </si>
  <si>
    <t>11020260280410200</t>
  </si>
  <si>
    <t>11020260380410200</t>
  </si>
  <si>
    <t>11020260480590100</t>
  </si>
  <si>
    <t>11020260480590200</t>
  </si>
  <si>
    <t>11020260580590100</t>
  </si>
  <si>
    <t>11020260580590200</t>
  </si>
  <si>
    <t>110202605S8750200</t>
  </si>
  <si>
    <t>11020260680590100</t>
  </si>
  <si>
    <t>11020260680590200</t>
  </si>
  <si>
    <t>07090270182010100</t>
  </si>
  <si>
    <t>07090270182010200</t>
  </si>
  <si>
    <t>07090270182010800</t>
  </si>
  <si>
    <t xml:space="preserve">Основное мероприятие 1.1 </t>
  </si>
  <si>
    <t xml:space="preserve">Основное мероприятие 1.2 </t>
  </si>
  <si>
    <t>Мероприятие 1.1.1</t>
  </si>
  <si>
    <t>Мероприятие 1.2.1</t>
  </si>
  <si>
    <t>Мероприятие 1.2.2</t>
  </si>
  <si>
    <t>Основное мероприятие 2.1.</t>
  </si>
  <si>
    <t>Основное мероприятие 2.2.</t>
  </si>
  <si>
    <t>Основное мероприятие 2.3.</t>
  </si>
  <si>
    <t>Основное мероприятие 2.4.</t>
  </si>
  <si>
    <t>Основное мероприятие 2.5.</t>
  </si>
  <si>
    <t>Основное мероприятие 2.6.</t>
  </si>
  <si>
    <t>Основное мероприятие 3.1.</t>
  </si>
  <si>
    <t>Основное мероприятие 3.2.</t>
  </si>
  <si>
    <t>Основное мероприятие 3.3.</t>
  </si>
  <si>
    <t>Основное мероприятие 4.1.</t>
  </si>
  <si>
    <t>Основное мероприятие 5.1.</t>
  </si>
  <si>
    <t>Основное мероприятие 5.2.</t>
  </si>
  <si>
    <t>Основное мероприятие 5.3.</t>
  </si>
  <si>
    <t>Основное мероприятие 5.4.</t>
  </si>
  <si>
    <t>Основное мероприятие 5.5.</t>
  </si>
  <si>
    <t>Основное мероприятие 5.6.</t>
  </si>
  <si>
    <t>Основное мероприятие 6.1</t>
  </si>
  <si>
    <t>Основное мероприятие 6.2</t>
  </si>
  <si>
    <t>Основное мероприятие 6.3</t>
  </si>
  <si>
    <t>Основное мероприятие 6.4</t>
  </si>
  <si>
    <t>Основное мероприятие 6.5</t>
  </si>
  <si>
    <t>Основное мероприятие 6.6</t>
  </si>
  <si>
    <t>Основное мероприятие 7.1</t>
  </si>
  <si>
    <t xml:space="preserve">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экономики; будет повышена эффективность реализации молодежной политики в интересах инновационного социально ориентированного развития страны; будут  cозданы условия для успешной социализации и эффективной самореализации детей, нуждающихся в особой заботе государства
</t>
  </si>
  <si>
    <t xml:space="preserve">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образования.
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</si>
  <si>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 xml:space="preserve">Сократится число  детей-сирот и детей, оставшихся без попечения родителей, воспитывающихся  в   интернатных учреждениях. 
Увеличится доля детей-сирот и детей, оставшихся без попечения родителей, воспитывающихся в семьях граждан.
Сократится число отказов от детей среди усыновителей, опекунов, приемных родителей. 
Сократится число случаев лишения родительских прав.
Снизится численность семей, находящихся в социально опасном положении.  
Сократится число правонарушений и преступлений, совершенных детьми сиротами и детьми, оставшимися без попечения родителей.
</t>
  </si>
  <si>
    <t>Увеличится  количество молодых людей, вовлеченных в программы и проекты, направленные на интеграцию в жизнь общества. Увеличится количество военно-патриотических объединений, военно-спортивных молодежных  клубов.Увеличится количество мероприятий, проектов (программ), направленных на формирования правовых, культурных и нравственных ценностей среди молодежи</t>
  </si>
  <si>
    <t xml:space="preserve">Будет создана система нормативно-правового регулирования сферы отдыха и оздоровления детей в Рамонском муниципальном районе. Увеличится % выполненных предписаний, выданных надзорными органами по обеспечению санитарно-гигиенического и противоэпидемиологического  режима  в  учреждениях отдыха и оздоровления детей и подростков. Увеличится количество детей, охваченных организованным отдыхом и оздоровлением, в общем количестве детей школьного возраста </t>
  </si>
  <si>
    <t>Будут созданы благоприятных условий для занятий физической культурой и спортом всех групп населения для привития ценностей здорового образа жизни, улучшения учебного процесса в детских дошкольных учреждениях, общеобразовательных школах, клубах по месту жительства</t>
  </si>
  <si>
    <t>Будет  обеспечено выполнение целей, задач и  показателей муниципальной программы в целом, в разрезе подпрограмм и основных мероприятий.</t>
  </si>
  <si>
    <t>МУНИЦИПАЛЬНАЯ ПРОГРАММА</t>
  </si>
  <si>
    <t>Достижение плановых значений показателей муниципальной программы</t>
  </si>
  <si>
    <t>Всего, в том числе в разрезе ГРБС:</t>
  </si>
  <si>
    <t>Отдел по культуре, Филатова Ж.Е., руководитель</t>
  </si>
  <si>
    <t>х</t>
  </si>
  <si>
    <t>ПОДПРОГРАММА 1</t>
  </si>
  <si>
    <t>Сохранение и развитие культурного потенциала района, создание информационно-деятельного пространства, обеспечивающего равные возможности доступа населения к историко-культурным ценностям</t>
  </si>
  <si>
    <t>всего</t>
  </si>
  <si>
    <t>в том числе по КБК</t>
  </si>
  <si>
    <t>922хххх11ххххххххххх</t>
  </si>
  <si>
    <t>Основное мероприятие 1.1</t>
  </si>
  <si>
    <t>Создание условий для организации деятельности культурно-досуговых учреждений района</t>
  </si>
  <si>
    <t xml:space="preserve">Увеличение количества участников культурно-досуговых мероприятий, клубных формирований </t>
  </si>
  <si>
    <t>Всего, в том числе в разрезе ГРБС</t>
  </si>
  <si>
    <t>92208011110100590100</t>
  </si>
  <si>
    <t>92208011110100590200</t>
  </si>
  <si>
    <t>92208011110100590800</t>
  </si>
  <si>
    <t>922080111101L4670200</t>
  </si>
  <si>
    <t>922080111101S8750200</t>
  </si>
  <si>
    <t>Основное мероприятие 1.2</t>
  </si>
  <si>
    <t>Сохранение и развитие библиотечного обслуживания населения Рамонского муниципального района</t>
  </si>
  <si>
    <t xml:space="preserve">Увеличение числа посещений библиотеки
</t>
  </si>
  <si>
    <t>92208011110200590100</t>
  </si>
  <si>
    <t>92208011110200590200</t>
  </si>
  <si>
    <t>92208011110200590800</t>
  </si>
  <si>
    <t>922080111102L519F200</t>
  </si>
  <si>
    <t>Основное мероприятие 1.3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</si>
  <si>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</si>
  <si>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Увеличение количества учащихся ДШИ</t>
  </si>
  <si>
    <t xml:space="preserve">92207031110300590100 </t>
  </si>
  <si>
    <t>92207031110300590200</t>
  </si>
  <si>
    <t>92207031110300590800</t>
  </si>
  <si>
    <t>Основное мероприятие 1.4</t>
  </si>
  <si>
    <t>Региональный проект «Творческие люди»</t>
  </si>
  <si>
    <t xml:space="preserve">Исполнение плановых назначений по расходам на государственную поддержку отрасли культуры на 100%
</t>
  </si>
  <si>
    <t xml:space="preserve"> 9220801111А255190200</t>
  </si>
  <si>
    <t xml:space="preserve"> 9220801111А255190300</t>
  </si>
  <si>
    <t>ПОДПРОГРАММА 2</t>
  </si>
  <si>
    <t>Создание комфортной туристской среды, сохранение и рациональное использование природного и культурного наследия района</t>
  </si>
  <si>
    <t>92204121120280840ххх</t>
  </si>
  <si>
    <t>Основное мероприятие 2.1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</si>
  <si>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</t>
  </si>
  <si>
    <t>Объём внутреннего и въездного туристского потока</t>
  </si>
  <si>
    <t xml:space="preserve"> 92204121120180840600</t>
  </si>
  <si>
    <t>Основное мероприятие 2.2</t>
  </si>
  <si>
    <t>Поддержка некоммерческих организаций, осуществляющих деятельность на территории Рамонского района Воронежской области по приоритетным направлениям туристской деятельности в сфере внутреннего и въездного туризма</t>
  </si>
  <si>
    <t xml:space="preserve">Сохранение количества некоммерческих организаций,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туризма, - получателей муниципальной поддержки
</t>
  </si>
  <si>
    <t xml:space="preserve"> 92204121120280840600</t>
  </si>
  <si>
    <t>ПОДПРОГРАММА 3</t>
  </si>
  <si>
    <t>Создание условий для эффективной реализации Муниципальной программы</t>
  </si>
  <si>
    <t>92208041130182010ххх</t>
  </si>
  <si>
    <t>Основное мероприятие 3.1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</si>
  <si>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</si>
  <si>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 xml:space="preserve">Уровень исполнения плановых значений по расходам на реализацию Муниципальной программы на
99,9%
</t>
  </si>
  <si>
    <t>92208041130182010100</t>
  </si>
  <si>
    <t>92208041130182010200</t>
  </si>
  <si>
    <t>92208041130182010800</t>
  </si>
  <si>
    <t>Всего по программам</t>
  </si>
  <si>
    <t>Всего</t>
  </si>
  <si>
    <t>Развитие сельского хозяйства на территории Рамонского муниципального района Воронежской области</t>
  </si>
  <si>
    <t>Администрация Рамонского муниципального района</t>
  </si>
  <si>
    <t>Развитие подотрасли растениеводства, переработки и реализации продукции растениеводства</t>
  </si>
  <si>
    <t xml:space="preserve">Увеличение производства продукции растениеводства. </t>
  </si>
  <si>
    <t>КБК</t>
  </si>
  <si>
    <t>Обеспечение производства зерновых, зернобобовых, сахарной свеклы, масличных культур, картофеля</t>
  </si>
  <si>
    <t>Увеличение производства продукции растениеводства. Снижение доли семян зарубежной селекции и производства, используемых региональными сельскохозяйственными товаропроизводителями</t>
  </si>
  <si>
    <t>Сохранение и восстановление плодородия почв земель сельскохозяйственного назначения</t>
  </si>
  <si>
    <t>Предотвращение выбытия земель из сельскохозяйственного оборота, обеспечение прироста растениеводческой продукции</t>
  </si>
  <si>
    <t>Развитие подотрасли животноводства, переработки и реализации продукции животноводства</t>
  </si>
  <si>
    <t>Совершенствование развития подотрасли животноводства</t>
  </si>
  <si>
    <t>914 0405 2521078450 200</t>
  </si>
  <si>
    <t>Племенное животноводство</t>
  </si>
  <si>
    <t>Снижение зависимости сельскохозяйственных товаропроизводителей района от племенной продукции иностранного производства</t>
  </si>
  <si>
    <t>Развитие молочного скотоводства</t>
  </si>
  <si>
    <t>Развитие овцеводства и козоводства</t>
  </si>
  <si>
    <t>Сохранение традиционного уклада жизни и занятости на отдельных сельских территориях, поддержание доходов сельскохозяйственных организаций, крестьянских (фермерских) хозяйств и индивидуальных предпринимателей, специализирующихся на овцеводстве и козоводстве</t>
  </si>
  <si>
    <t>Развитие кролиководства</t>
  </si>
  <si>
    <t>Развитие подотраслей животноводства, направленных на обеспечение населения района продукцией для диетического питания</t>
  </si>
  <si>
    <t>Развитие рыбоводства</t>
  </si>
  <si>
    <t>Рост объемов производства товарной аквакультуры в целях увеличения среднедушевого потребления рыбы и рыбной продукции</t>
  </si>
  <si>
    <t>Модернизация отрасли животноводства</t>
  </si>
  <si>
    <t>Внедрение новых прогрессивных технологий содержания и кормления животных, направленных на повышение конкурентоспособности продукции животноводства</t>
  </si>
  <si>
    <t xml:space="preserve">Государственная поддержка кредитования подотрасли 
животноводства, переработки ее продукции, развития инфраструктуры и логистического обеспечения рынков продукции животноводства
</t>
  </si>
  <si>
    <t>эффективности производства животноводческой продукции и продуктов ее переработки,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</si>
  <si>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Обеспечение проведения противоэпизоотических мероприятий в Рамонском муниципальном районе Воронежской области</t>
  </si>
  <si>
    <t>Обеспечение эпизоотического, ветеринарного и санитарного благополучия на территории Рамонского района</t>
  </si>
  <si>
    <t>Развитие мясного скотоводства</t>
  </si>
  <si>
    <t>Формирование племенной базы крупного рогатого скота мясного направления</t>
  </si>
  <si>
    <t>Развитие племенной базы мясного скотоводства</t>
  </si>
  <si>
    <t>Формирование племенной базы крупного рогатого скота мясного направления, удовлетворяющей потребности отечественных сельскохозяйственных товаропроизводителей в племенной продукции</t>
  </si>
  <si>
    <t>Поддержка экономически значимой программы Воронежской области по развитию мясного скотоводства</t>
  </si>
  <si>
    <t>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</t>
  </si>
  <si>
    <t>Субсидирование части процентной ставки по инвестиционным кредитам (займам) на строительство и реконструкцию объектов для мясного скотоводства</t>
  </si>
  <si>
    <t>Повышение инвестиционной привлекательности подотрасли мясного скотоводства; поддержание эффективности производства и переработки мяса крупного рогатого скота,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</si>
  <si>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ПОДПРОГРАММА 4</t>
  </si>
  <si>
    <t>Поддержка малых форм хозяйствования</t>
  </si>
  <si>
    <t>Содействие начинающим предпринимателям путем поддержки начального этапа предпринимательской деятельности</t>
  </si>
  <si>
    <t>Поддержка начинающих фермеров</t>
  </si>
  <si>
    <t>Содействие начинающим предпринимателям путем поддержки начального этапа предпринимательской деятельности, создание дополнительных постоянных рабочих мест на сельских территориях</t>
  </si>
  <si>
    <t>Развитие семейных животноводческих ферм на базе крестьянских (фермерских) хозяйств</t>
  </si>
  <si>
    <t>Развитие малых форм хозяйствования в агропромышленном комплексе, создание дополнительных постоянных рабочих мест на сельских территориях</t>
  </si>
  <si>
    <t>Государственная поддержка кредитования малых форм хозяйствования</t>
  </si>
  <si>
    <t>Повышение доступности заемных ресурсов, поддержание финансовой устойчивости малых форм хозяйствования</t>
  </si>
  <si>
    <t>Оформление земельных участков в собственность крестьянских (фермерских) хозяйств</t>
  </si>
  <si>
    <t>Повышение уровня обеспечения крестьянских (фермерских) хозяйств земельными ресурсами, снижение затрат на уплату арендных платежей за использование земельных участков из земель сельскохозяйственного назначения</t>
  </si>
  <si>
    <t>ПОДПРОГРАММА 5</t>
  </si>
  <si>
    <t>Техническая и технологическая модернизация, инновационное развитие</t>
  </si>
  <si>
    <t>Содействие технической и технологической модернизации сельскохозяйственных товаропроизводителей</t>
  </si>
  <si>
    <t>Обновление парка сельскохозяйственной техники</t>
  </si>
  <si>
    <t>Содействие технической и технологической модернизации сельскохозяйственных товаропроизводителей, предприятий пищевой и перерабатывающей промышленности, а также косвенная поддержка отечественного сельхозмашиностроения</t>
  </si>
  <si>
    <t>Развитие биотехнологий</t>
  </si>
  <si>
    <t>Развитие энергосберегающих технологий и внедрение их в сельскохозяйственное производство в целях получения высококачественных, экологически чистых продуктов питания, восстановления плодородия почв</t>
  </si>
  <si>
    <t>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</t>
  </si>
  <si>
    <t>Сохранение доходности сельскохозяйственного производства в связи с возможным резким ростом тарифов и услуг естественных монополий (прежде всего на электроэнергию), а также изменением нормативных правовых актов в сфере тарифообразования для сельскохозяйственных товаропроизводителей</t>
  </si>
  <si>
    <t>Модернизация предприятий пищевой и перерабатывающей промышленности</t>
  </si>
  <si>
    <t>Стимулирование инвестиционной деятельности предприятий пищевой и перерабатывающей промышленности, расширение масштабов производства высокотехнологичной пищевой продукции и увеличение объемов экспорта</t>
  </si>
  <si>
    <t xml:space="preserve">ПОДРОГРАММА 6 </t>
  </si>
  <si>
    <t>Финансовое обеспечение реализации программы</t>
  </si>
  <si>
    <t>Осуществление финансирования расходов МБУ "ЦП АПК и СТ" обеспечивающих его функционирование</t>
  </si>
  <si>
    <t>914 0405 2560100590 600</t>
  </si>
  <si>
    <t>Финансовое обеспечение деятельности муниципального бюджетного учреждения «Центр поддержки агропромышленного комплекса и сельских территорий Рамонского муниципального района</t>
  </si>
  <si>
    <t>Предоставление консультационных услуг, доведение необходимой информации до сельхозтоваропроизводителей, проведение семинаров по наиболее актуальным для сельского населения темам, проведение конкурсов среди сельских товаропроизводителей всех форм собственности</t>
  </si>
  <si>
    <t>ПОДРОГРАММА 7</t>
  </si>
  <si>
    <t>Осуществление деятельности по реализации ФЦП "Устойчивое развитие сельских территорий на 2014 - 2017 годы и на период до 2020 года</t>
  </si>
  <si>
    <t xml:space="preserve">Удовлетворение потребностей сельского населения </t>
  </si>
  <si>
    <t>Улучшение жилищных условий граждан, проживающих в сельской местности, в том числе молодых семей и молодых специалистов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</si>
  <si>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</t>
  </si>
  <si>
    <t>Развитие социальной и инженерной инфраструктуры в сельской местности</t>
  </si>
  <si>
    <t>Обустройство населенных пунктов, расположенных в сельской местности, объектами социальной и инженерной инфраструктуры</t>
  </si>
  <si>
    <t>Поддержка комплексной компактной застройки и благоустройства сельских территорий</t>
  </si>
  <si>
    <t>Грантовая поддержка местных инициатив сельских сообществ по улучшению условий жизнедеятельности</t>
  </si>
  <si>
    <t>Активизация участия сельского населения в реализации общественно значимых проектов, мобилизация собственных материальных, трудовых и финансовых ресурсов граждан, их объединений, общественных организаций, предпринимательского сообщества, муниципальных образований в целях местного развития, формирование и развитие в сельской местности институтов гражданского общества, способствующих созданию условий для устойчивого развития сельских территорий</t>
  </si>
  <si>
    <t>ПОДРОГРАММА 8</t>
  </si>
  <si>
    <t>Комплексное развитие сельских территорий</t>
  </si>
  <si>
    <t>Обеспечение сельского населения комфортными условиями проживания на сельских территориях</t>
  </si>
  <si>
    <t>914 1003 25801L5760 300</t>
  </si>
  <si>
    <t>927 0412 25803L5760 500</t>
  </si>
  <si>
    <t>927 0409 25803S8850 500</t>
  </si>
  <si>
    <t>927 0502 25803S8000 500</t>
  </si>
  <si>
    <t>927 0502 25803S8140 500</t>
  </si>
  <si>
    <t>927 0503 25803S8670 500</t>
  </si>
  <si>
    <t>Создание условий для обеспечения доступным и комфортным жильем сельского населения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</si>
  <si>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 путем предоставления социальных выплат на строительство (приобретение) жилья гражданам, проживающим на сельских территориях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</si>
  <si>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</si>
  <si>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(кроме граждан, ведущих личное подсобное хозяйство)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высшего, среднего и дополнительного профессионального образования, подведомственных Министерству сельского хозяйства Российской Федерации, а также находящихся в ведении иных федеральных органов исполнительной власти</t>
  </si>
  <si>
    <t>Создание и развитие инфраструктуры на сельских территориях (благоустройство сельских территорий)</t>
  </si>
  <si>
    <t>Повышение уровня комплексного обустройства населенных пунктов, расположенных на сельских территориях, объектами социальной и инженерной инфраструктуры</t>
  </si>
  <si>
    <t>"Региональный проект  "Комплексная система обращения с твердыми коммунальными отходами" "Создание развития инфраструктуры на сельских территориях" (в т.ч. Государственная поддержка закупки контейнеров для раздельного накопления твердых коммунальных отходов)</t>
  </si>
  <si>
    <t>Дорожное хозяйство: капитальный ремонт и ремонт  автомобильных дорог общего пользования местного значения</t>
  </si>
  <si>
    <t>Коммунальное хозяйство</t>
  </si>
  <si>
    <t>Обеспечение уличного освещения в рамках ГП ВО "Энергоэффективность и развитие энергетики"</t>
  </si>
  <si>
    <t>ПОДРОГРАММА 9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</si>
  <si>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</si>
  <si>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Обеспечение деятельности по выработке эффективной политики в сфере развития агропромышленного комплекса и сельских территорий, а также реализации мероприятий государственной программы</t>
  </si>
  <si>
    <t>914 0405 2590181550 800</t>
  </si>
  <si>
    <t>Проведение конкурсов, выставок, семинаров и прочих научно – практических мероприятий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</si>
  <si>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</t>
  </si>
  <si>
    <t>Отдел по финансам</t>
  </si>
  <si>
    <t>Организация управления муниципальными финансами и муниципальным долгом</t>
  </si>
  <si>
    <t>Повышение качества доступности информации о состоянии бюджетной системы, повышение доверия общества в сфере управления финансами, достижение плановых значений показателей</t>
  </si>
  <si>
    <t>927 1403 3910470100 500</t>
  </si>
  <si>
    <t>927 0111 3910420540 800</t>
  </si>
  <si>
    <t>927 0111 3910420570 800</t>
  </si>
  <si>
    <t>927 0113 3910470100 800</t>
  </si>
  <si>
    <t>Нормативное правовое регулирование бюджетного процесса и других правоотношений</t>
  </si>
  <si>
    <t>Соответствие нормативных правовых актов муниципального района , регулирующих бюджетные правоотношения, требованиям бюджетного законодательства Российской Федерации</t>
  </si>
  <si>
    <t>Подготовка проектов нормативных правовых актов муниципального района и изменений в нормативные правовые акты  муниципального района, регулирующие бюджетные правоотношения (включая решение Совета народных депутатов Рамонского муниципального района о бюджетном процессе в Рамонском муниципальном районе) с учетом совершенствования бюджетного законодательства Российской Федерации</t>
  </si>
  <si>
    <t>Составление проекта районного бюджета на очередной финансовый год и плановый период</t>
  </si>
  <si>
    <t>Обеспечение принятия в установленные сроки районного бюджета на очередной финансовый год и плановый период, соответствующего требованиям бюджетного законодательства</t>
  </si>
  <si>
    <t>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</t>
  </si>
  <si>
    <t>Обеспечение требований бюджетного законодательства</t>
  </si>
  <si>
    <t>Составление реестра расходных обязательств муниципального района, свода реестров расходных обязательств муниципальных образований, входящих в состав муниципального района, и их направление в департамент финансов Воронежской области</t>
  </si>
  <si>
    <t>Ведение среднесрочного финансового планирования, улучшение качества прогнозирования основных бюджетных параметров на средне- и долгосрочную перспективу</t>
  </si>
  <si>
    <t>Мероприятие 1.2.3</t>
  </si>
  <si>
    <t>Разработка основных подходов по формированию проекта районного бюджета на очередной финансовый год и на плановый период</t>
  </si>
  <si>
    <t>Выработка основных подходов к формированию проекта районного бюджета на очередной финансовый год и плановый период, обеспечение надежности и обоснованности бюджетных прогнозов</t>
  </si>
  <si>
    <t>Мероприятие 1.2.4</t>
  </si>
  <si>
    <t xml:space="preserve">Сбор, обработка и свод предложений бюджетных ассигнований на очередной финансовый год и плановый период </t>
  </si>
  <si>
    <t>Обеспечение надежности и обоснованности бюджетных прогнозов и внедрение в практику принципа результативности, установленного Бюджетным кодексом Российской Федерации</t>
  </si>
  <si>
    <t>Мероприятие 1.2.5</t>
  </si>
  <si>
    <t>Разработка расчетных проектировок (в том числе в разрезе программных мероприятий главных распорядителей бюджетных средств)</t>
  </si>
  <si>
    <t>Подготовка и расчет проектировок районного бюджета на очередной финансовый год и плановый период</t>
  </si>
  <si>
    <t>Мероприятие 1.2.6</t>
  </si>
  <si>
    <t>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</t>
  </si>
  <si>
    <t>Проведение с департаментом финансов Воронежской области сверки исходных данных, необходимой для формирования межбюджетных отношений на очередной финансовый год и плановый период</t>
  </si>
  <si>
    <t>Мероприятие 1.2.7</t>
  </si>
  <si>
    <t>Разработка основных направлений бюджетной и налоговой политики на очередной финансовый год и плановый период</t>
  </si>
  <si>
    <t>Выработка бюджетной и налоговой политики района на очередной финансовый год и плановый период</t>
  </si>
  <si>
    <t>Мероприятие 1.2.8</t>
  </si>
  <si>
    <t>Формирование свода бюджетных проектировок и прогноза основных параметров консолидированного бюджета на очередной финансовый год и плановый период</t>
  </si>
  <si>
    <t>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</t>
  </si>
  <si>
    <t>Мероприятие 1.2.9</t>
  </si>
  <si>
    <t>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 муниципального района</t>
  </si>
  <si>
    <t>Мероприятие 1.2.10</t>
  </si>
  <si>
    <t xml:space="preserve">Подготовка пояснительной записки к проекту районного бюджета на очередной финансовый год и плановый период и документов (материалов),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</t>
  </si>
  <si>
    <t>Организация исполнения районного бюджета и формирование бюджетной отчетности</t>
  </si>
  <si>
    <t>Утверждение сводной бюджетной росписи районного бюджета</t>
  </si>
  <si>
    <t>Мероприятие 1.3.1</t>
  </si>
  <si>
    <t>Составление сводной бюджетной росписи районного бюджета</t>
  </si>
  <si>
    <t>Мероприятие 1.3.2</t>
  </si>
  <si>
    <t xml:space="preserve">Составление кассового плана районного бюджета </t>
  </si>
  <si>
    <t>Формирование кассового плана на очередной финансовый год с поквартальной разбивкой</t>
  </si>
  <si>
    <t>Мероприятие 1.3.3</t>
  </si>
  <si>
    <t>Ведение сводной бюджетной росписи районного бюджета</t>
  </si>
  <si>
    <t>Внесение изменений в сводную бюджетную роспись районного бюджета</t>
  </si>
  <si>
    <t>Мероприятие 1.3.4</t>
  </si>
  <si>
    <t>Ведение кассового плана районного бюджета</t>
  </si>
  <si>
    <t>Внесение изменений в кассовый план районного бюджета</t>
  </si>
  <si>
    <t>Мероприятие 1.3.5</t>
  </si>
  <si>
    <t>Подготовка проекта решения Совета народных депутатов Рамонского муниципального района «О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период»</t>
  </si>
  <si>
    <t>Внесение изменений в районный бюджет</t>
  </si>
  <si>
    <t>Мероприятие 1.3.6</t>
  </si>
  <si>
    <t>Открытие и ведение лицевых счетов для учета операций по исполнению бюджета за счет районных средств, средств, получаемых из федерального, областного бюджетов и средств, получаемых от предпринимательской и иной приносящей доход деятельности</t>
  </si>
  <si>
    <t>Подготовка извещений об открытии (закрытии, переоформлении) лицевых счетов. Отражение на лицевых счетах соответствующих операций</t>
  </si>
  <si>
    <t>Мероприятие 1.3.7</t>
  </si>
  <si>
    <t>Ведение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 и источников финансирования дефицита бюджета</t>
  </si>
  <si>
    <t>Направление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бюджета, главных администраторов и администраторов источников финансирования дефицита бюджета (его изменений) в Управление Федерального казначейства по Воронежской области</t>
  </si>
  <si>
    <t>Мероприятие 1.3.8</t>
  </si>
  <si>
    <t>Осуществление учета исполнения районного бюджета по доходам,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</t>
  </si>
  <si>
    <t>Своевременное и качественное выполнение операций по кассовому исполнению районного бюджета по доходам, расходам и источникам финансирования</t>
  </si>
  <si>
    <t>Мероприятие 1.3.9</t>
  </si>
  <si>
    <t>Осуществление составления отчета об исполнении районного консолидированного бюджета муниципального района ежемесячно, ежеквартально и за истекший год и представление его в департамент финансов Воронежской области</t>
  </si>
  <si>
    <t>Составление и своевременное представление отчетности за отчетный период</t>
  </si>
  <si>
    <t>Мероприятие 1.3.10</t>
  </si>
  <si>
    <t>Осуществление составления отчета по сети, штатам и контингентам получателей средств районного и консолидированного бюджетов муниципального района за истекший год, предоставление его в департамент финансов Воронежской области</t>
  </si>
  <si>
    <t>Составление и своевременное предоставление отчетности</t>
  </si>
  <si>
    <t>Мероприятие 1.3.11</t>
  </si>
  <si>
    <t>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</t>
  </si>
  <si>
    <t>Утверждение Советом народных депутатов Рамонского муниципального района Воронежской области отчета об исполнении районного бюджета</t>
  </si>
  <si>
    <t xml:space="preserve">Управление резервным фондом администрации  муниципального района и иными средствами на исполнение расходных обязательств муниципального района  </t>
  </si>
  <si>
    <t>Финансовое обеспечение непредвиденных расходов</t>
  </si>
  <si>
    <t>Мероприятие 1.4.1</t>
  </si>
  <si>
    <t>Подготовка проекта распоряжения о выделении денежных средств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</si>
  <si>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</si>
  <si>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 муниципального района «О выделении денежных средств»</t>
  </si>
  <si>
    <t>Мероприятие 1.4.3</t>
  </si>
  <si>
    <t>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 муниципального района, в Совет народных депутатов Рамонского муниципального района Воронежской области</t>
  </si>
  <si>
    <t>Контроль за выделением средств из резервного фонда</t>
  </si>
  <si>
    <t>Управление муниципальным долгом муниципального района</t>
  </si>
  <si>
    <t>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</t>
  </si>
  <si>
    <t>Мероприятие 1.5.1</t>
  </si>
  <si>
    <t>Осуществление муниципальных внутренних заимствований  муниципального района от имени Рамонского муниципального района в соответствии с требованиями Бюджетного кодекса Российской Федерации</t>
  </si>
  <si>
    <t>Мероприятие 1.5.2</t>
  </si>
  <si>
    <t>Осуществление управления муниципальным долгом муниципального района и его обслуживания</t>
  </si>
  <si>
    <t>Поддержание муниципального долга на экономически безопасном уровне для районного бюджета, исключение долговых рисков</t>
  </si>
  <si>
    <t>Мероприятие 1.5.3</t>
  </si>
  <si>
    <t>Ведение муниципальной долговой книги  муниципального района</t>
  </si>
  <si>
    <t>Регистрация и учет муниципального долга Рамонского муниципального района в муниципальной долговой книге Рамонского муниципального района</t>
  </si>
  <si>
    <t>Мероприятие 1.5.4</t>
  </si>
  <si>
    <t xml:space="preserve">Составление и предоставление актов сверки по долговым обязательствам муниципального района с департаментом финансов Воронежской области
</t>
  </si>
  <si>
    <t>Своевременное предоставление актов сверки за отчетный период</t>
  </si>
  <si>
    <t>Обеспечение внутреннего муниципального финансового контроля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</si>
  <si>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районного бюджета. Своевременное и полное погашение основного долга и процентов по долговым обязательствам</t>
  </si>
  <si>
    <t>Мероприятие 1.6.1</t>
  </si>
  <si>
    <t>Осуществление учета и контроля привлечения и погашения заемных средств, полученных из областного бюджета и в кредитных организациях</t>
  </si>
  <si>
    <t>Мероприятие 1.6.2</t>
  </si>
  <si>
    <t xml:space="preserve">Осуществление контроля за выделением средств из резервного фонда администрации  муниципального района и предоставление отчетов об их использовании главе  муниципального района в Совет народных депутатов Рамонского муниципального района </t>
  </si>
  <si>
    <t>Мероприятие 1.6.3</t>
  </si>
  <si>
    <t>Проведение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</si>
  <si>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Повышение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</si>
  <si>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ГРБС</t>
  </si>
  <si>
    <t>Мероприятие 1.6.4</t>
  </si>
  <si>
    <t>Формирование отчета о результатах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</si>
  <si>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Формирование стимулов к повышению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</si>
  <si>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Мероприятие 1.6.5</t>
  </si>
  <si>
    <t>Проведение плановых контрольных мероприятий в части соблюдения законодательства в сфере бюджетных правоотношений и закупок</t>
  </si>
  <si>
    <t>Обеспечение соблюдения бюджетного законодательства Российской Федерации и Воронежской области, а также иных нормативных правовых актов, регулирующих бюджетные правоотношения и законодательства в сфере закупок</t>
  </si>
  <si>
    <t>Мероприятие 1.6.6</t>
  </si>
  <si>
    <t>Проведение внеплановых контрольных мероприятий в части соблюдения законодательства в сфере бюджетных правоотношений и закупок</t>
  </si>
  <si>
    <t>Предотвращение фактов неправомерного, нецелевого и неэффективного расходования средств районного бюджета и иных источников, а также имущества, находящегося в собственности Рамонского муниципального района</t>
  </si>
  <si>
    <t>Мероприятие 1.6.7</t>
  </si>
  <si>
    <t>Проведение мониторинга оценки качества управления муниципальными финансами</t>
  </si>
  <si>
    <t>Повышение качества управления муниципальными финансами</t>
  </si>
  <si>
    <t>Обеспечение доступности информации о бюджетном процессе в муниципальном районе</t>
  </si>
  <si>
    <t>Обеспечение открытости и прозрачности бюджетного процесса в муниципальном районе и деятельности Отдела по финансам. Обеспечение доступности информации о бюджетом процессе в муниципальном районе</t>
  </si>
  <si>
    <t>Мероприятие 1.7.1</t>
  </si>
  <si>
    <t>Размещение в сети Интернет на официальном сайте администрации утвержденных положений, порядков и методик расчета отдельных характеристик районного бюджета, методических рекомендаций и нормативных правовых актов, разрабатываемых Отделом по финансам</t>
  </si>
  <si>
    <t>Мероприятие 1.7.2</t>
  </si>
  <si>
    <t>Проведение публичных слушаний по годовому отчету об исполнении районного бюджета</t>
  </si>
  <si>
    <t>Обсуждение годового отчета об исполнении районного бюджета</t>
  </si>
  <si>
    <t>Мероприятие 1.7.3</t>
  </si>
  <si>
    <t>Проведение публичных слушаний по проекту районного бюджета</t>
  </si>
  <si>
    <t xml:space="preserve">Обеспечение участия населения в подготовке проекта районного бюджета, обеспечение открытости и прозрачности проекта решения о районном бюджете на очередной финансовый год и плановый период. </t>
  </si>
  <si>
    <t>Мероприятие 1.7.4</t>
  </si>
  <si>
    <t>Организация деятельности органов местного самоуправления  муниципального района, деятельности по предоставлению и размещению информации (сведений) о муниципальных учреждениях и их обособленных структурных подразделениях на официальном сайте в сети Интернет: www.bus.gov.ru</t>
  </si>
  <si>
    <t>Обеспечение открытости информации о деятельности муниципальных учреждений</t>
  </si>
  <si>
    <t>Мероприятие 1.7.5</t>
  </si>
  <si>
    <t>Регулярная публикация брошюры «Бюджет для граждан»</t>
  </si>
  <si>
    <t>Информирование населения в доступной форме о районном бюджете, планируемых и достигнутых результатах использования бюджетных средств</t>
  </si>
  <si>
    <t>Повышение устойчивости бюджетов поселений Рамонского муниципального района Воронежской области</t>
  </si>
  <si>
    <t>Совершенствование нормативного правового регулирования предоставления межбюджетных трансфертов из районного бюджета. Соответствие методик, регулирующих бюджетные правоотношения, требованиям бюджетного законодательства Российской Федерации</t>
  </si>
  <si>
    <t>927 1401 3920678050 500</t>
  </si>
  <si>
    <t>927 1401 3920688050 500</t>
  </si>
  <si>
    <t>927 1403 3920388030 500</t>
  </si>
  <si>
    <t>927 1403 3920588510 500</t>
  </si>
  <si>
    <t>927 1403 3920679180 500</t>
  </si>
  <si>
    <t>927 1403 3920684160 500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</si>
  <si>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</si>
  <si>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Мероприятие 2.1.1</t>
  </si>
  <si>
    <t>Подготовка проектов нормативных правовых актов муниципального района и изменений в нормативные правовые акты муниципального района, регулирующие порядок предоставления межбюджетных трансфертов поселениям муниципального района</t>
  </si>
  <si>
    <t xml:space="preserve">Выравнивание бюджетной обеспеченности поселений  муниципального района </t>
  </si>
  <si>
    <t>Создание условий для устойчивого исполнения бюджетов поселений муниципального района  в результате обеспечения минимально гарантированного уровня бюджетной обеспеченности поселений. Обеспечение единого подхода ко всем поселениям муниципального района при предоставлении дотаций на выравнивание бюджетной обеспеченности</t>
  </si>
  <si>
    <t>Мероприятие 2.2.1</t>
  </si>
  <si>
    <t>Распределение средств районного бюджета, направляемых на выравнивание бюджетной обеспеченности поселений муниципального района</t>
  </si>
  <si>
    <t>Мероприятие 2.2.2</t>
  </si>
  <si>
    <t>Предоставление бюджетам поселений муниципального района дотаций на выравнивание бюджетной обеспеченности поселений</t>
  </si>
  <si>
    <t>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</si>
  <si>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>927 1401 3920278050 500</t>
  </si>
  <si>
    <t xml:space="preserve">Поддержка мер по обеспечению сбалансированности бюджетов поселений муниципального района </t>
  </si>
  <si>
    <t xml:space="preserve">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</t>
  </si>
  <si>
    <t>Мероприятие 2.3.1</t>
  </si>
  <si>
    <t>Распределение иных межбюджетных трансфертов бюджетам поселений муниципального района на поддержку мер по обеспечению сбалансированности  бюджетов поселений</t>
  </si>
  <si>
    <t>Мероприятие 2.3.2</t>
  </si>
  <si>
    <t>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</t>
  </si>
  <si>
    <t>Финансовое обеспечение исполнения расходных обязательств поселений муниципального района</t>
  </si>
  <si>
    <t>Мероприятие 2.3.3</t>
  </si>
  <si>
    <t>Анализ и оценка основных показателей бюджетов поселений муниципального района и подготовка заключения о целесообразности выделения (невыделения) бюджетных кредитов</t>
  </si>
  <si>
    <t>Оценка параметров бюджетов поселений муниципального района</t>
  </si>
  <si>
    <t>Мероприятие 2.3.4</t>
  </si>
  <si>
    <t>Предоставление бюджетных кредитов поселениям муниципального района на покрытие временных кассовых разрывов, возникающих при исполнении бюджетов поселений муниципального района</t>
  </si>
  <si>
    <t>Обеспечение своевременного исполнения расходных обязательств поселений муниципального района</t>
  </si>
  <si>
    <t xml:space="preserve">Содействие повышению качества организации и осуществления бюджетного процесса поселений муниципального района </t>
  </si>
  <si>
    <t>Мониторинг и оценка качества организации и осуществления бюджетного процесса поселений муниципального района</t>
  </si>
  <si>
    <t>Мероприятияе 2.5.1</t>
  </si>
  <si>
    <t>Проведение мониторинга и оценки качества организации и осуществления бюджетного процесса поселений муниципального района</t>
  </si>
  <si>
    <t>Рост качества организации и осуществления бюджетного процесса поселений муниципального района</t>
  </si>
  <si>
    <t>Мероприятияе 2.5.2</t>
  </si>
  <si>
    <t>Поощрение поселений муниципального района по результатам оценки эффективности их деятельности</t>
  </si>
  <si>
    <t>Поддержка социально значимых направлений расходов бюджетов поселений муниципального района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</si>
  <si>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РФ, в соответствии с заключенными соглашениями</t>
  </si>
  <si>
    <t>Финансовое обеспечение исполнения расходных обязательств поселений муниципального района по вопросам местного значения, за счет субсидий и иных межбюджетных трансфертов, выделяемых из областного бюджета в соответствии с заключенными соглашениями</t>
  </si>
  <si>
    <t>Мероприятие 2.6.1</t>
  </si>
  <si>
    <t>Предоставление иных межбюджетных трансфертов бюджетам поселений муниципального района за счет субсидий и иных межбюджетных трансфертов, выделяемых из других бюджетов бюджетной системы РФ</t>
  </si>
  <si>
    <t>Региональный проект «Чистая вода»</t>
  </si>
  <si>
    <t>Финансовое обеспечение исполнения расходных обязательств бюджетов поселений муниципального района</t>
  </si>
  <si>
    <t>927 0505 392F552430 500</t>
  </si>
  <si>
    <t>Мероприятие 2.7.1</t>
  </si>
  <si>
    <t>Предоставление иных межбюджетных трансфертов бюджетам поселений муниципального района в рамках регионального проекта «Чистая вода»</t>
  </si>
  <si>
    <t>Финансовое обеспечение реализации муниципальной программы</t>
  </si>
  <si>
    <t>Формирование и развитие обеспечивающих механизмов реализации муниципальной программы, достижение плановых показателей</t>
  </si>
  <si>
    <t>927 0106 3930182010 100</t>
  </si>
  <si>
    <t>927 0106 3930182010 200</t>
  </si>
  <si>
    <t>927 0106 3930182010 800</t>
  </si>
  <si>
    <t xml:space="preserve">Финансовое обеспечение деятельности Отдела по финансам, иных главных распорядителей средств районного бюджета – исполнителей </t>
  </si>
  <si>
    <t>Осуществление финансирования расходов Отдела по финансам, обеспечивающих его функционирование. Составление корректной сметы расходов</t>
  </si>
  <si>
    <t>Мероприятияе 3.1.1</t>
  </si>
  <si>
    <t>Планирование сметы расходов Отдела по финансам на очередной финансовый год и плановый период</t>
  </si>
  <si>
    <t>Мероприятияе 3.1.2</t>
  </si>
  <si>
    <t>Проведение торгов и иных процедур закупки товаров, работ, услуг</t>
  </si>
  <si>
    <t>Эффективное проведение закупочных процедур в соответствии с законодательством РФ</t>
  </si>
  <si>
    <t>Мероприятияе 3.1.3</t>
  </si>
  <si>
    <t>Подготовка документации на оплату расходов, обеспечивающих функционирование Отдела по финансам</t>
  </si>
  <si>
    <t>Своевременная выплата заработной платы и оплата счетов на приобретение товаров, работ, услуг</t>
  </si>
  <si>
    <t>Мероприятияе 3.1.4</t>
  </si>
  <si>
    <t>Учет операций по финансовому обеспечению деятельности Отдела по финансам и составление отчетности</t>
  </si>
  <si>
    <t>Качественное и своевременное составление отчетности об исполнении бюджета Отдела по финансам</t>
  </si>
  <si>
    <t xml:space="preserve">Финансовое обеспечение выполнения других расходных обязательств муниципального района                                                                 </t>
  </si>
  <si>
    <t>Осуществление финансирования расходов Отдела по финансам, обеспечивающих выполнение других расходных обязательств муниципального района</t>
  </si>
  <si>
    <t>Мероприятие 3.2.1</t>
  </si>
  <si>
    <t>Осуществление финансирования расходов Отдела по финансам, обеспечивающих выполнение других расходных обязательств муниципального  района</t>
  </si>
  <si>
    <t>Муниципальное управление Рамонского муниципального района Воронежской области</t>
  </si>
  <si>
    <t>Администрация Рамонского муниципального района Воронежской области</t>
  </si>
  <si>
    <t>МКУ «ЦОД ОМСУ»</t>
  </si>
  <si>
    <t>МКУ " Рамонский архив"</t>
  </si>
  <si>
    <t>МКУ "ЦБП"</t>
  </si>
  <si>
    <t>Развитие муниципального управления</t>
  </si>
  <si>
    <t>92701113910420540870</t>
  </si>
  <si>
    <t>92701113910420570870</t>
  </si>
  <si>
    <t>91401055910151200200</t>
  </si>
  <si>
    <t>91401135910278090100</t>
  </si>
  <si>
    <t>91401135910278090200</t>
  </si>
  <si>
    <t>91401135910378470100</t>
  </si>
  <si>
    <t>91401135910378470200</t>
  </si>
  <si>
    <t>91401135910554690200</t>
  </si>
  <si>
    <t>91401135910580200200</t>
  </si>
  <si>
    <t>91401135910580200800</t>
  </si>
  <si>
    <t>91410065910680490600</t>
  </si>
  <si>
    <t>91410065910680500600</t>
  </si>
  <si>
    <t>91401135910780200200</t>
  </si>
  <si>
    <t>914100659108S8890600</t>
  </si>
  <si>
    <t>91401135910981790200</t>
  </si>
  <si>
    <t>91402045910570350200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</si>
  <si>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</si>
  <si>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Качественное и своевременное исполнение полномочий, переданных  федеральными законами и законами Воронежской области администрации муниципального района</t>
  </si>
  <si>
    <t>0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</si>
  <si>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</si>
  <si>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 xml:space="preserve">Осуществление государственных полномочий по созданию и организации деятельности административных комиссий 
</t>
  </si>
  <si>
    <t xml:space="preserve">Осуществление отдельных государственных полномочий по организации деятельности по отлову и содержанию безнадзорных животных
</t>
  </si>
  <si>
    <t xml:space="preserve">Финансовое обеспечение выполнения других расходных обязательств муниципального района органами местного самоуправления, иными главными распорядителями средств районного бюджета - исполнителями 
</t>
  </si>
  <si>
    <t>Качественное и своевременное исполнение полномочий администрации муниципального района</t>
  </si>
  <si>
    <t>43458,,5</t>
  </si>
  <si>
    <t xml:space="preserve">Предоставление 
субсидии СОНКО на обеспечение деятельности 
</t>
  </si>
  <si>
    <t xml:space="preserve">Повышение эффективности деятельности организации за счет увеличения ее финансового потенциала
 </t>
  </si>
  <si>
    <t xml:space="preserve">Поддержка средств массовой информации 
</t>
  </si>
  <si>
    <t xml:space="preserve">Обеспечение публикаций муниципальных правовых актов в официальном издании органов местного самоуправления муниципального «Муниципальный вестник»;
Обеспечение публикаций о деятельности администрации муниципального района в общественно-политической газете «Голос Рамони»
 </t>
  </si>
  <si>
    <t xml:space="preserve">Предоставление на конкурсной основе грантов в форме субсидий СОНКО на реализацию программ (проектов) 
</t>
  </si>
  <si>
    <t>Финансовое обеспечение реализации перспективных проектов СОНКО</t>
  </si>
  <si>
    <t xml:space="preserve">Поощрение проектов, реализуемых в рамках ТОС 
</t>
  </si>
  <si>
    <t xml:space="preserve">Финансовое обеспечение реализации перспективных проектов ТОС
 </t>
  </si>
  <si>
    <t xml:space="preserve">Обеспечение соответствия нормативной правовой базы муниципального образования действующему законодательству 
</t>
  </si>
  <si>
    <t>Приведение муниципальных правовых актов в соответствие действующему 
законодательству, устранение выявленных противоречий</t>
  </si>
  <si>
    <t xml:space="preserve">Предоставление СОНКО помещений на безвозмездной основе в соответствии с соглашениями о безвозмездной передаче части нежилого помещения 
</t>
  </si>
  <si>
    <t xml:space="preserve">Повышение эффективности деятельности организации за счет предоставления безвозмездной имущественной поддержки
 </t>
  </si>
  <si>
    <t xml:space="preserve">Освещение и пропаганда деятельности НКО (в т.ч. СОНКО, ТОС) посредством размещения тематической информации на официальном сайте органов местного самоуправления муниципального района в сети Интернет и в ОПГ «Голос Рамони» 
</t>
  </si>
  <si>
    <t>Информирование населения о деятельности НКО района, привлечение жителей к их деятельности</t>
  </si>
  <si>
    <t xml:space="preserve">Стимулирование НКО (в т.ч. СОНКО, ТОС) к созданию страничек в социальных сетях 
</t>
  </si>
  <si>
    <t>Информирование населения о деятельности НКО района, привлечение</t>
  </si>
  <si>
    <t xml:space="preserve">Оказание содействия НКО (в т.ч. СОНКО, ТОС) в освещении их деятельности 
</t>
  </si>
  <si>
    <t xml:space="preserve">Информирование населения о деятельности НКО района, привлечение жителей к их деятельности
 </t>
  </si>
  <si>
    <t xml:space="preserve">Информационная поддержка конкурса среди СОНКО на предоставление грантов в форме субсидий из бюджета муниципального района на реализацию программ (проектов) 
</t>
  </si>
  <si>
    <t>Освещение мероприятий муниципальной поддержки СОНКО, информирование населения о деятельности НКО района, привлечение жителей к их деятельности</t>
  </si>
  <si>
    <t xml:space="preserve">Информационная поддержка конкурса среди ТОС на предоставление грантов из бюджета муниципального района на реализацию проектов 
</t>
  </si>
  <si>
    <t>Освещение мероприятий муниципальной поддержки ТОС, информирование населения о деятельности НКО района, привлечение жителей к их деятельности</t>
  </si>
  <si>
    <t xml:space="preserve">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
</t>
  </si>
  <si>
    <t>Повышение кадрового потенциала СОНКО</t>
  </si>
  <si>
    <t xml:space="preserve">Консультирование СОНКО по вопросам участия в  конкурсе на получение президентских грантов, а также конкурсах на получение грантов, проводимых администрацией муниципального района,  департаментом социальной защиты Воронежской области и другими организациями 
</t>
  </si>
  <si>
    <t xml:space="preserve">Информирование и повышение кадрового потенциала СОНКО
 </t>
  </si>
  <si>
    <t xml:space="preserve">Консультирование органов ТОС по вопросам участия в  конкурсах на получение грантов, проводимых Ассоциацией «Совет муниципальных образований Воронежской области» и администрацией муниципального района
</t>
  </si>
  <si>
    <t xml:space="preserve"> Информирование и повышение кадрового потенциала ТОС</t>
  </si>
  <si>
    <t xml:space="preserve">Привлечение НКО к активному участию в общерайонных акциях и субботниках 
</t>
  </si>
  <si>
    <t>Повышение гражданской ответственности членов НКО</t>
  </si>
  <si>
    <t xml:space="preserve">Привлечение НКО к активному участию в культурно-массовых и патриотических мероприятиях, проводимых в районе
</t>
  </si>
  <si>
    <t xml:space="preserve">Привлечение НКО к активному участию в оказании поддержки ветеранам, инвалидам, пенсионерам и иным лицам, находящимся в трудной жизненной 
</t>
  </si>
  <si>
    <t>Осуществление материально-технического  обеспечения деятельности администрации муниципального района</t>
  </si>
  <si>
    <t>91401135920200590100</t>
  </si>
  <si>
    <t>91401135920200590200</t>
  </si>
  <si>
    <t>91401135920200590800</t>
  </si>
  <si>
    <t xml:space="preserve"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 </t>
  </si>
  <si>
    <t>Бесперебойное функционирование МКУ «ЦОД ОМСУ»</t>
  </si>
  <si>
    <t xml:space="preserve">Финансовое обеспечение деятельности МКУ «ЦОД ОМСУ»
 </t>
  </si>
  <si>
    <t xml:space="preserve">Бесперебойное функционирование администрации муниципального района; 
Улучшение материально-технической базы администрации муниципального района
</t>
  </si>
  <si>
    <t>Развитие информационного общества и формирование электронного муниципалитета</t>
  </si>
  <si>
    <t xml:space="preserve">Развитие информационного общества и формирование электронного муниципалитета 
</t>
  </si>
  <si>
    <t xml:space="preserve">Создание качественно новых организационных и технических условий для развития информационного общества
 </t>
  </si>
  <si>
    <t xml:space="preserve"> Увеличение количества принятых запросов на предоставление государственных и муниципальных услуг, межведомственных запросов, устранение избыточных процедур
 </t>
  </si>
  <si>
    <t xml:space="preserve">Регистрация граждан в ЕСИА 
</t>
  </si>
  <si>
    <t xml:space="preserve">Увеличение доли граждан, имеющих доступ к получению государственных и муниципальных услуг в электронном виде
 </t>
  </si>
  <si>
    <t xml:space="preserve">ПОДПРОГРАММА 4 
</t>
  </si>
  <si>
    <t>Развитие муниципальной службы</t>
  </si>
  <si>
    <t>92701063930182010200</t>
  </si>
  <si>
    <t xml:space="preserve">Повышение профессионального уровня муниципальных служащих в целях формирования высококвалифицированного кадрового состава 
</t>
  </si>
  <si>
    <t xml:space="preserve">Определение потребности в повы-шении квалификации муниципальных служащих.
Разработка и утверждение планов повышения квалификации муниципальных служа-щих.
Обновление 
теоретических и практических 
знаний и навыков  муниципальных служащих в целях повышения их профессионального уровня
 </t>
  </si>
  <si>
    <t xml:space="preserve">Формирование эффективного кадрового резерва муниципальных служащих 
</t>
  </si>
  <si>
    <t xml:space="preserve">Создание условий 
для формирования 
кадрового состава, 
подготовленного к
реализации функций муниципального управления
 </t>
  </si>
  <si>
    <t xml:space="preserve">Осуществление антикоррупционных мер с целью снижения уровня коррупционности на муниципальной службе 
</t>
  </si>
  <si>
    <t>Исключение фактов коррупционных проявлений на муниципальной службе.
Обеспечение прозрачности деятельности муниципальных служащих</t>
  </si>
  <si>
    <t xml:space="preserve">ПОДПРОГРАММА 5
</t>
  </si>
  <si>
    <t>Обеспечение реализации муниципальной программы</t>
  </si>
  <si>
    <t>91401045950182010100</t>
  </si>
  <si>
    <t>91401045950182010200</t>
  </si>
  <si>
    <t>91401045950182010800</t>
  </si>
  <si>
    <t>91410015950380470300</t>
  </si>
  <si>
    <t>91410035950580520300</t>
  </si>
  <si>
    <t>МКУ "Рамонский архив"</t>
  </si>
  <si>
    <t>91401135950200590100</t>
  </si>
  <si>
    <t>91401135950200590200</t>
  </si>
  <si>
    <t>91401135950600590100</t>
  </si>
  <si>
    <t>91401135950600590200</t>
  </si>
  <si>
    <t>91401135950600590800</t>
  </si>
  <si>
    <t xml:space="preserve">Финансовое обеспечение деятельности администрации муниципального района, иных получателей средств районного бюджета-исполнителей 
</t>
  </si>
  <si>
    <t>Создание эффективной системы планирования и управления реализацией мероприятий Муниципальной программы.
Обеспечение эффективного и целенаправленного расходования бюджетных средств.</t>
  </si>
  <si>
    <t xml:space="preserve">Финансовое обеспечение деятельности подведомственных учреждений МКУ «Рамонский архив» 
</t>
  </si>
  <si>
    <t xml:space="preserve">Финансирование подведомственных администрации муниципального района муниципальных казенных учреждений: 
- МКУ «Рамонский архив»
 </t>
  </si>
  <si>
    <t xml:space="preserve">Осуществление выплаты пенсии за выслугу лет лицам, замещавшим выборные  муниципальные должности и должности муниципальной службы в органах местного самоуправления муниципального района
</t>
  </si>
  <si>
    <t>Ежемесячное перечисление пенсии за выслугу лет на счета лиц, замещавшим выборные муниципальные должности и должности муниципальной службы в органах местного самоуправления муниципального района</t>
  </si>
  <si>
    <t xml:space="preserve">Оказание мер социальной поддержки отдельным категориям медицинских работников
</t>
  </si>
  <si>
    <t>Привлечение в район медицинских работников</t>
  </si>
  <si>
    <t xml:space="preserve">Оказание мер социальной поддержки граждан, имеющих звание «Почетный гражданин Рамонского муниципального района Воронежской области»
</t>
  </si>
  <si>
    <t xml:space="preserve"> Ежемесячное перечисление выплаты гражданам имеющим звание «Почетный гражданин Рамонского муниципального района Воронежской области»
 </t>
  </si>
  <si>
    <t xml:space="preserve">Финансовое обеспечение деятельности подведомственных учреждений МКУ «ЦБП»
</t>
  </si>
  <si>
    <t>Финансирование подведомственных администрации муниципального района муниципальных казенных учреждений: 
- МКУ «ЦБП»</t>
  </si>
  <si>
    <t>Формирование и эффективное управление муниципальной собственностью Рамонского муниципального района Воронежской области</t>
  </si>
  <si>
    <t>Отдел имущественных и земельных отношений</t>
  </si>
  <si>
    <t>......</t>
  </si>
  <si>
    <t>Управление муниципальной собственностью Рамонского муниципального района Воронежской области</t>
  </si>
  <si>
    <t>....</t>
  </si>
  <si>
    <t>Организация управления муниципальным имуществом и земельными ресурсами Рамонского муниципального района Воронежской области</t>
  </si>
  <si>
    <t>Осуществление полномочий собственника в отношении имущества муниципальных унитарных предприятий и муниципальных учреждений</t>
  </si>
  <si>
    <t>Проведение комплексных кадастровых работ</t>
  </si>
  <si>
    <t>Организация и управление муниципальным заказом Рамонского муниципального района Воронежской области</t>
  </si>
  <si>
    <t>расширение возможностей для участия физических и юридических лиц в размещении муниципального заказа и проведении публичных торгов</t>
  </si>
  <si>
    <t>Планирование и нормирование муниципального заказа Рамонского муниципального района  Воронежской области</t>
  </si>
  <si>
    <t>Управление муниципальным заказом Рамонского муниципального района  Воронежской области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</si>
  <si>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</si>
  <si>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93501133810180200200</t>
  </si>
  <si>
    <t>93501133830182010100</t>
  </si>
  <si>
    <t>93501133830182010200</t>
  </si>
  <si>
    <t>Создание благоприятных условий для населения Рамонского муниципального района Воронежской области</t>
  </si>
  <si>
    <t>91404126010280380600</t>
  </si>
  <si>
    <t>91404126010380380800</t>
  </si>
  <si>
    <t>Развитие инфраструктуры поддержки предпринимательства.</t>
  </si>
  <si>
    <t>Развитие системы консультационного обслуживания субъектов малого и среднего предпринимательства</t>
  </si>
  <si>
    <t>Финансовая поддержка субъектов малого и среднего предпринимательства.</t>
  </si>
  <si>
    <t>Содействие развитию деятельности малых и средних предприятий, создание новых рабочих мест</t>
  </si>
  <si>
    <t>914100460201L4970300</t>
  </si>
  <si>
    <t>91404126020488100400</t>
  </si>
  <si>
    <t>91405056020488100400</t>
  </si>
  <si>
    <t>914050560204S8100400</t>
  </si>
  <si>
    <t>927050260204S8620500</t>
  </si>
  <si>
    <t>927050560204S8100500</t>
  </si>
  <si>
    <t>91405026020481580800</t>
  </si>
  <si>
    <t>Обеспечение жильем  молодых семей</t>
  </si>
  <si>
    <t>Создание условий для повышения качества жизни граждан путем предоставления государственной поддержки в решении жилищной проблемы молодым семьям, признанным органами местного самоуправления в установленном порядке нуждающимися в жилых помещениях и включенным в сводный список</t>
  </si>
  <si>
    <t>Отдел по образованию, спорту и молодежной политике</t>
  </si>
  <si>
    <t>Реформирование и модернизация ЖКХ</t>
  </si>
  <si>
    <t xml:space="preserve">Предоставление гражданам благоустроенного и комфортного жилья. Увеличение количества семей, улучшивших жилищные условия. </t>
  </si>
  <si>
    <t>Отдел муниципального хозяйства, промышленности и дорожной деятельности</t>
  </si>
  <si>
    <t>91405026040381220200</t>
  </si>
  <si>
    <t>92405026040381220200</t>
  </si>
  <si>
    <t>Замена/установка современных окон с многокамерными стеклопакетами, входных групп</t>
  </si>
  <si>
    <t>ПОДПРОГРАММА 6</t>
  </si>
  <si>
    <t>92208016060181880200</t>
  </si>
  <si>
    <t>92407036060281880200</t>
  </si>
  <si>
    <t>92407036060381880200</t>
  </si>
  <si>
    <t>92407036060481880200</t>
  </si>
  <si>
    <t>92407036060581880200</t>
  </si>
  <si>
    <t>92407036060681880200</t>
  </si>
  <si>
    <t>92407036060781880200</t>
  </si>
  <si>
    <t xml:space="preserve">Профилактика асоциального поведения граждан в рамках осуществления общественно- массовой и культурно-просветительской деятельности учреждений культуры </t>
  </si>
  <si>
    <t>Снижение роста преступности, культурное развитие граждан.</t>
  </si>
  <si>
    <t>Профилактика и предупреждение детского дорожно-транспортного травматизма</t>
  </si>
  <si>
    <t>Проведение рейдов с целью посещения и выявления семей социального риска и несовершеннолетних, ведущих асоциальный образ жизни</t>
  </si>
  <si>
    <t xml:space="preserve">Проведение межведомственной комплексной профилактической акции «Без наркотиков» на базе образовательных организаций района и летних оздоровительных лагерей </t>
  </si>
  <si>
    <t>Формирование мотивации здорового образа жизни, правовое воспитание</t>
  </si>
  <si>
    <t>Обеспечение участия подростков, состоящих на учете в органах и учреждениях системы профилактики безнадзорности и правонарушений несовершеннолетних, в работе областного специализированного лагеря</t>
  </si>
  <si>
    <t>Изготовление и распространение печатной продукции, направленной на профилактику асоциального поведения несовершеннолетних и пропаганду здорового образа жизни</t>
  </si>
  <si>
    <t>Производство и размещение в общественных местах наружной рекламы по проблемам асоциального поведения граждан, пропаганде здорового образа жизни</t>
  </si>
  <si>
    <t>ПОДПРОГРАММА 8</t>
  </si>
  <si>
    <t>Отдел по делам ГО и ЧС</t>
  </si>
  <si>
    <t>91403106080120570200</t>
  </si>
  <si>
    <t>91403106080181430200</t>
  </si>
  <si>
    <t>91403106080281430200</t>
  </si>
  <si>
    <t>Развитие и модернизация системы защиты  населения от угроз чрезвычайных ситуаций и пожаров</t>
  </si>
  <si>
    <t>Обеспечение комплексной безопасности населения и территории Рамонского муниципального района Воронежской области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</si>
  <si>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</t>
  </si>
  <si>
    <t>ПОДПРОГРАММА 9</t>
  </si>
  <si>
    <t>91404086090181310800</t>
  </si>
  <si>
    <t>Обеспечение экономической устойчивости транспортных предприятий автомобильного транспорта</t>
  </si>
  <si>
    <r>
      <rPr>
        <sz val="12"/>
        <color theme="1"/>
        <rFont val="Times New Roman"/>
        <family val="1"/>
        <charset val="204"/>
      </rPr>
      <t>Выравнивание сезонности производства молока, повышение уровня товарности молока во всех формах хозяйствования;
создание условий для формирования молочного кластера на территории района</t>
    </r>
    <r>
      <rPr>
        <sz val="12"/>
        <color theme="1"/>
        <rFont val="Calibri"/>
        <family val="2"/>
        <charset val="204"/>
        <scheme val="minor"/>
      </rPr>
      <t xml:space="preserve">
</t>
    </r>
  </si>
  <si>
    <t>ПОДПРОГРАММА 7</t>
  </si>
  <si>
    <t xml:space="preserve">Отдел по образованию, спорту и молодежной политике администрации Рамонского муниципального района, зам. главы администрации – 
руководитель отдела по образованию,
спорту и молодежной политике                                                      Е.И. Корчагина
</t>
  </si>
  <si>
    <t>Исполнитель мероприятия (структурное подразделение  администрации Рамонского муниципального района, иной главный распорядитель средств  бюджета района), Ф.И.О., должность исполнителя)</t>
  </si>
  <si>
    <t>Федеральный бюджет</t>
  </si>
  <si>
    <t>Областной бюджет</t>
  </si>
  <si>
    <t>Местный бюджет</t>
  </si>
  <si>
    <t xml:space="preserve">Отсутствие очереди на зачисление детей в возрасте от трех до семи лет в дошкольные образовательные учреждения. Отсутствие дошкольных образовательных учреждений, требующих капитального ремонта. 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дошкольного и общего образования. 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
</t>
  </si>
  <si>
    <t xml:space="preserve">Увеличится доля детей, охваченных образовательными программами дополнительного образования детей, в общей численности детей и молодежи в возрасте 5 - 18 лет;
Усовершенствуется материально-техническая база учреждений дополнительного образования;
Будут созданы условия для обеспечения доступности услуг дополнительного образования детей для граждан независимо от места жительства, социально-экономического статуса, состояния здоровья; 
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
</t>
  </si>
  <si>
    <t>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</t>
  </si>
  <si>
    <t>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</t>
  </si>
  <si>
    <t>эффективное использование бюджетных средств при размещении муниципального заказа</t>
  </si>
  <si>
    <t>повышение достоверности сведений о местоположении границ объектов недвижимости</t>
  </si>
  <si>
    <t>повышение эффективности распоряжения имуществом муниципальными организациями</t>
  </si>
  <si>
    <r>
      <t xml:space="preserve">повышение </t>
    </r>
    <r>
      <rPr>
        <sz val="12"/>
        <color theme="1"/>
        <rFont val="Times New Roman"/>
        <family val="1"/>
        <charset val="204"/>
      </rPr>
      <t>доходности Рамонского муниципального района;</t>
    </r>
  </si>
  <si>
    <t>повышение достоверности сведений о муниципальном имуществе</t>
  </si>
  <si>
    <t>своевременное удовлетворение муниципальных нужд в товарах, работах и услугах</t>
  </si>
  <si>
    <t>повышение объемов и качества оказываемых услуг, снижение затрат на их оказание</t>
  </si>
  <si>
    <t>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</t>
  </si>
  <si>
    <t>повышение качества планирования и контроля достижения целей, решения задач и результатов деятельности отдела</t>
  </si>
  <si>
    <t>информационно-коммуникационное и материально-техническое развитие сферы имущественно-земельных отношений</t>
  </si>
  <si>
    <t>Основное мероприятие 2.3</t>
  </si>
  <si>
    <t>Основное мероприятие 2.4</t>
  </si>
  <si>
    <t>Основное мероприятие 2.5</t>
  </si>
  <si>
    <t>Основное мероприятие 2.6</t>
  </si>
  <si>
    <t>Основное мероприятие 2.7</t>
  </si>
  <si>
    <t>Основное мероприятие 2.8</t>
  </si>
  <si>
    <t>Основное мероприятие 3.2</t>
  </si>
  <si>
    <t>Основное мероприятие 3.3</t>
  </si>
  <si>
    <t>Основное мероприятие 4.1</t>
  </si>
  <si>
    <t>Основное мероприятие 4.2</t>
  </si>
  <si>
    <t>Основное мероприятие 4.3</t>
  </si>
  <si>
    <t>Основное мероприятие 4.4</t>
  </si>
  <si>
    <t>Основное мероприятие 5.1</t>
  </si>
  <si>
    <t>Основное мероприятие 5.2</t>
  </si>
  <si>
    <t>Основное мероприятие 5.3</t>
  </si>
  <si>
    <t>Основное мероприятие 5.4</t>
  </si>
  <si>
    <t>Основное мероприятие 7.2</t>
  </si>
  <si>
    <t>Основное мероприятие 7.3</t>
  </si>
  <si>
    <t>Основное мероприятие 7.4</t>
  </si>
  <si>
    <t>Основное мероприятие 8.1</t>
  </si>
  <si>
    <t>Основное мероприятие 8.2</t>
  </si>
  <si>
    <t>Основное мероприятие 8.3</t>
  </si>
  <si>
    <t>Основное мероприятие 8.4</t>
  </si>
  <si>
    <t>Основное мероприятие 8.5</t>
  </si>
  <si>
    <t>Основное мероприятие 8.6</t>
  </si>
  <si>
    <t>Основное мероприятие 8.7</t>
  </si>
  <si>
    <t>Основное мероприятие 9.1</t>
  </si>
  <si>
    <t>Основное мероприятие1.4</t>
  </si>
  <si>
    <t>Основное мероприятие 1.5</t>
  </si>
  <si>
    <t>Основное мероприятие 1.6</t>
  </si>
  <si>
    <t>Основное мероприятие 1.7</t>
  </si>
  <si>
    <t xml:space="preserve">Основное мероприятие
1.1
</t>
  </si>
  <si>
    <t xml:space="preserve">Основное мероприятие
1.2
</t>
  </si>
  <si>
    <t>Основное мероприятие 1.8</t>
  </si>
  <si>
    <t>Основное мероприятие 1.9</t>
  </si>
  <si>
    <t>Основное мероприятие 1.10</t>
  </si>
  <si>
    <t>Основное мероприятие 1.11</t>
  </si>
  <si>
    <t>Основное мероприятие 1.12</t>
  </si>
  <si>
    <t>Основное мероприятие 1.13</t>
  </si>
  <si>
    <t>Основное мероприятие 1.14</t>
  </si>
  <si>
    <t>Основное мероприятие 1.15</t>
  </si>
  <si>
    <t>Основное мероприятие 1.16</t>
  </si>
  <si>
    <t>Основное мероприятие 1.17</t>
  </si>
  <si>
    <t>Основное мероприятие 1.18</t>
  </si>
  <si>
    <t>Основное мероприятие 1.19</t>
  </si>
  <si>
    <t>Основное мероприятие 1.20</t>
  </si>
  <si>
    <t>Основное мероприятие 1.21</t>
  </si>
  <si>
    <t>Основное мероприятие 1.22</t>
  </si>
  <si>
    <t xml:space="preserve">Организация предоставления муниципальных услуг, в том числе по принципу "одного окна"
</t>
  </si>
  <si>
    <t xml:space="preserve">Совершенствование действующего муниципального законодательства о муниципальной службе и противодействии коррупции 
Разработка необходимых муниципальных правовых актов по обозначенным вопросам
</t>
  </si>
  <si>
    <t>Обеспечение соответствия муниципальных правовых актов по вопросам 
муниципальной службы и противодействии коррупции
законодательству Российской Федерации и Воронежской области, устранение выявленных противоречий</t>
  </si>
  <si>
    <t>Мероприятие 4.2</t>
  </si>
  <si>
    <t>Мероприятие 4.3</t>
  </si>
  <si>
    <t>Мероприятие 4.4</t>
  </si>
  <si>
    <t>Мероприятие 5.2</t>
  </si>
  <si>
    <t>Мероприятие 5.3</t>
  </si>
  <si>
    <t>Мероприятие 5.4</t>
  </si>
  <si>
    <t>Мероприятие 5.5</t>
  </si>
  <si>
    <t>Мероприятие 5.6</t>
  </si>
  <si>
    <t>Развитие образования Рамонского муниципального района Воронежской области</t>
  </si>
  <si>
    <t>Развитие дошкольного и общего образования</t>
  </si>
  <si>
    <t>Социализация детей-сирот и детей, нуждающихся в особой заботе государства</t>
  </si>
  <si>
    <t>Развитие дополнительного образования  и воспитание детей и молодежи Рамонского муниципального района</t>
  </si>
  <si>
    <t>Вовлечение молодежи  в социальную практику</t>
  </si>
  <si>
    <t>Создание условий для организации отдыха и   оздоровления   детей и молодежи Рамонского муниципального района</t>
  </si>
  <si>
    <t>Развитие физической культуры и спорта в Рамонском муниципальном районе Воронежской области</t>
  </si>
  <si>
    <t>Развитие культуры и туризма в Рамонском муниципальном районе Воронежской области</t>
  </si>
  <si>
    <t>Развитие культуры Рамонского муниципального района</t>
  </si>
  <si>
    <t>Развитие туризма в Рамонском муниципальном районе</t>
  </si>
  <si>
    <t>Обеспечение реализации Муниципальной программы</t>
  </si>
  <si>
    <t>Отдел экономического развития</t>
  </si>
  <si>
    <t>Развитие и поддержка малого и среднего предпринимательства в Рамонском муниципальном районе Воронежской области</t>
  </si>
  <si>
    <t>Обеспечение доступным и комфортным жильем и коммунальными услугами населения Рамонского муниципального района Воронежской области</t>
  </si>
  <si>
    <t>Энергосбережение на территории Рамонского муниципального района Воронежской области</t>
  </si>
  <si>
    <t>Снижение энергопотребления и уменьшение бюджетных средств, направляемых на оплату энергетических ресурсов</t>
  </si>
  <si>
    <t>Профилактика правонарушений в Рамонском муниципальном районе Воронежской области</t>
  </si>
  <si>
    <t>Снижение детского дорожно-транспортного травматизма, правовое просвещение детей и подростков</t>
  </si>
  <si>
    <t>Правовое воспитание, индивидуальная работа, своевременное разрешение вопроса о предотвращении прав и законных интересов несовершеннолетних</t>
  </si>
  <si>
    <t>Организация оздоровления, физического развития детей из семей, нуждающихся в защите государства. Правовое воспитание</t>
  </si>
  <si>
    <t>Профилактическая работа</t>
  </si>
  <si>
    <t>Основное мероприятие 6.7</t>
  </si>
  <si>
    <t>Защита населения и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</t>
  </si>
  <si>
    <t>Обеспечение пассажирских перевозок по социально значимым внутримуниципальным маршрутам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</si>
</sst>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19]General"/>
    <numFmt numFmtId="165" formatCode="#,##0.0"/>
    <numFmt numFmtId="166" formatCode="0.0"/>
    <numFmt numFmtId="167" formatCode="#,##0.00\ _₽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10">
      <alignment horizontal="left" vertical="top" wrapText="1"/>
    </xf>
    <xf numFmtId="164" fontId="3" fillId="0" borderId="0"/>
    <xf numFmtId="0" fontId="4" fillId="0" borderId="0"/>
    <xf numFmtId="0" fontId="5" fillId="0" borderId="0"/>
    <xf numFmtId="0" fontId="5" fillId="0" borderId="0"/>
    <xf numFmtId="49" fontId="2" fillId="0" borderId="10">
      <alignment horizontal="center" vertical="top" shrinkToFit="1"/>
    </xf>
    <xf numFmtId="165" fontId="6" fillId="0" borderId="13">
      <alignment horizontal="right" vertical="top" shrinkToFit="1"/>
    </xf>
    <xf numFmtId="165" fontId="6" fillId="0" borderId="14">
      <alignment horizontal="right" vertical="top" shrinkToFit="1"/>
    </xf>
    <xf numFmtId="4" fontId="7" fillId="3" borderId="15">
      <alignment horizontal="right" vertical="top" shrinkToFit="1"/>
    </xf>
  </cellStyleXfs>
  <cellXfs count="409">
    <xf numFmtId="0" fontId="0" fillId="0" borderId="0" xfId="0"/>
    <xf numFmtId="0" fontId="0" fillId="2" borderId="0" xfId="0" applyFill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/>
    <xf numFmtId="0" fontId="0" fillId="2" borderId="0" xfId="0" applyFill="1" applyBorder="1"/>
    <xf numFmtId="0" fontId="0" fillId="0" borderId="0" xfId="0" applyBorder="1"/>
    <xf numFmtId="167" fontId="9" fillId="0" borderId="16" xfId="0" applyNumberFormat="1" applyFont="1" applyBorder="1" applyAlignment="1">
      <alignment horizontal="right" vertical="center" wrapText="1"/>
    </xf>
    <xf numFmtId="0" fontId="0" fillId="2" borderId="16" xfId="0" applyFill="1" applyBorder="1"/>
    <xf numFmtId="2" fontId="10" fillId="0" borderId="16" xfId="0" applyNumberFormat="1" applyFont="1" applyBorder="1" applyAlignment="1">
      <alignment vertical="center" wrapText="1"/>
    </xf>
    <xf numFmtId="2" fontId="8" fillId="0" borderId="16" xfId="0" applyNumberFormat="1" applyFont="1" applyBorder="1" applyAlignment="1">
      <alignment vertical="center" wrapText="1"/>
    </xf>
    <xf numFmtId="2" fontId="9" fillId="0" borderId="16" xfId="0" applyNumberFormat="1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2" fillId="2" borderId="1" xfId="5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49" fontId="14" fillId="2" borderId="1" xfId="6" applyNumberFormat="1" applyFont="1" applyFill="1" applyBorder="1" applyAlignment="1" applyProtection="1">
      <alignment horizontal="center" shrinkToFit="1"/>
    </xf>
    <xf numFmtId="4" fontId="13" fillId="2" borderId="1" xfId="5" applyNumberFormat="1" applyFont="1" applyFill="1" applyBorder="1" applyAlignment="1">
      <alignment horizontal="right" wrapText="1"/>
    </xf>
    <xf numFmtId="2" fontId="11" fillId="0" borderId="1" xfId="0" applyNumberFormat="1" applyFont="1" applyBorder="1" applyAlignment="1">
      <alignment horizontal="center" vertical="center"/>
    </xf>
    <xf numFmtId="49" fontId="15" fillId="0" borderId="1" xfId="6" applyNumberFormat="1" applyFont="1" applyFill="1" applyBorder="1" applyAlignment="1" applyProtection="1">
      <alignment horizontal="center" shrinkToFit="1"/>
    </xf>
    <xf numFmtId="4" fontId="15" fillId="0" borderId="1" xfId="7" applyNumberFormat="1" applyFont="1" applyFill="1" applyBorder="1" applyAlignment="1" applyProtection="1">
      <alignment horizontal="right" shrinkToFit="1"/>
    </xf>
    <xf numFmtId="4" fontId="15" fillId="0" borderId="1" xfId="8" applyNumberFormat="1" applyFont="1" applyFill="1" applyBorder="1" applyAlignment="1" applyProtection="1">
      <alignment horizontal="right" shrinkToFit="1"/>
    </xf>
    <xf numFmtId="49" fontId="15" fillId="0" borderId="1" xfId="6" applyFont="1" applyFill="1" applyBorder="1" applyAlignment="1" applyProtection="1">
      <alignment horizontal="center" shrinkToFit="1"/>
    </xf>
    <xf numFmtId="165" fontId="15" fillId="0" borderId="1" xfId="7" applyNumberFormat="1" applyFont="1" applyFill="1" applyBorder="1" applyAlignment="1" applyProtection="1">
      <alignment horizontal="right" shrinkToFit="1"/>
    </xf>
    <xf numFmtId="165" fontId="15" fillId="0" borderId="1" xfId="8" applyNumberFormat="1" applyFont="1" applyFill="1" applyBorder="1" applyAlignment="1" applyProtection="1">
      <alignment horizontal="right" shrinkToFit="1"/>
    </xf>
    <xf numFmtId="4" fontId="11" fillId="0" borderId="1" xfId="5" applyNumberFormat="1" applyFont="1" applyFill="1" applyBorder="1" applyAlignment="1"/>
    <xf numFmtId="0" fontId="11" fillId="0" borderId="1" xfId="5" applyFont="1" applyFill="1" applyBorder="1" applyAlignment="1">
      <alignment horizontal="center"/>
    </xf>
    <xf numFmtId="4" fontId="14" fillId="2" borderId="1" xfId="7" applyNumberFormat="1" applyFont="1" applyFill="1" applyBorder="1" applyAlignment="1" applyProtection="1">
      <alignment horizontal="right" shrinkToFit="1"/>
    </xf>
    <xf numFmtId="4" fontId="1" fillId="2" borderId="1" xfId="5" applyNumberFormat="1" applyFont="1" applyFill="1" applyBorder="1" applyAlignment="1">
      <alignment horizontal="right" wrapText="1"/>
    </xf>
    <xf numFmtId="49" fontId="11" fillId="2" borderId="1" xfId="5" applyNumberFormat="1" applyFont="1" applyFill="1" applyBorder="1" applyAlignment="1">
      <alignment horizontal="center"/>
    </xf>
    <xf numFmtId="165" fontId="11" fillId="2" borderId="1" xfId="5" applyNumberFormat="1" applyFont="1" applyFill="1" applyBorder="1" applyAlignment="1"/>
    <xf numFmtId="49" fontId="15" fillId="2" borderId="1" xfId="6" applyNumberFormat="1" applyFont="1" applyFill="1" applyBorder="1" applyProtection="1">
      <alignment horizontal="center" vertical="top" shrinkToFit="1"/>
    </xf>
    <xf numFmtId="4" fontId="15" fillId="2" borderId="1" xfId="7" applyNumberFormat="1" applyFont="1" applyFill="1" applyBorder="1" applyProtection="1">
      <alignment horizontal="right" vertical="top" shrinkToFit="1"/>
    </xf>
    <xf numFmtId="4" fontId="15" fillId="2" borderId="1" xfId="8" applyNumberFormat="1" applyFont="1" applyFill="1" applyBorder="1" applyProtection="1">
      <alignment horizontal="right" vertical="top" shrinkToFit="1"/>
    </xf>
    <xf numFmtId="49" fontId="15" fillId="2" borderId="1" xfId="6" applyFont="1" applyFill="1" applyBorder="1" applyAlignment="1" applyProtection="1">
      <alignment horizontal="center" shrinkToFit="1"/>
    </xf>
    <xf numFmtId="165" fontId="1" fillId="2" borderId="1" xfId="5" applyNumberFormat="1" applyFont="1" applyFill="1" applyBorder="1" applyAlignment="1">
      <alignment horizontal="right" wrapText="1"/>
    </xf>
    <xf numFmtId="165" fontId="15" fillId="2" borderId="1" xfId="7" applyNumberFormat="1" applyFont="1" applyFill="1" applyBorder="1" applyProtection="1">
      <alignment horizontal="right" vertical="top" shrinkToFit="1"/>
    </xf>
    <xf numFmtId="165" fontId="15" fillId="2" borderId="1" xfId="8" applyNumberFormat="1" applyFont="1" applyFill="1" applyBorder="1" applyProtection="1">
      <alignment horizontal="right" vertical="top" shrinkToFit="1"/>
    </xf>
    <xf numFmtId="0" fontId="11" fillId="0" borderId="7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wrapText="1"/>
    </xf>
    <xf numFmtId="167" fontId="12" fillId="0" borderId="1" xfId="0" applyNumberFormat="1" applyFont="1" applyBorder="1" applyAlignment="1">
      <alignment horizontal="right" vertical="center" wrapText="1"/>
    </xf>
    <xf numFmtId="167" fontId="12" fillId="0" borderId="3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3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vertical="center" wrapText="1"/>
    </xf>
    <xf numFmtId="2" fontId="11" fillId="0" borderId="3" xfId="0" applyNumberFormat="1" applyFont="1" applyBorder="1" applyAlignment="1">
      <alignment vertical="center" wrapText="1"/>
    </xf>
    <xf numFmtId="2" fontId="12" fillId="0" borderId="1" xfId="0" applyNumberFormat="1" applyFont="1" applyBorder="1" applyAlignment="1">
      <alignment vertical="center" wrapText="1"/>
    </xf>
    <xf numFmtId="2" fontId="12" fillId="0" borderId="3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1" fillId="0" borderId="12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16" fillId="0" borderId="12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5" fontId="12" fillId="0" borderId="8" xfId="0" applyNumberFormat="1" applyFont="1" applyBorder="1" applyAlignment="1">
      <alignment vertical="center" wrapText="1"/>
    </xf>
    <xf numFmtId="165" fontId="12" fillId="0" borderId="1" xfId="0" applyNumberFormat="1" applyFont="1" applyBorder="1" applyAlignment="1">
      <alignment vertical="center" wrapText="1"/>
    </xf>
    <xf numFmtId="165" fontId="12" fillId="0" borderId="3" xfId="0" applyNumberFormat="1" applyFont="1" applyBorder="1" applyAlignment="1">
      <alignment vertical="center" wrapText="1"/>
    </xf>
    <xf numFmtId="165" fontId="12" fillId="0" borderId="9" xfId="0" applyNumberFormat="1" applyFont="1" applyBorder="1" applyAlignment="1">
      <alignment vertical="center" wrapText="1"/>
    </xf>
    <xf numFmtId="166" fontId="12" fillId="0" borderId="8" xfId="0" applyNumberFormat="1" applyFont="1" applyBorder="1" applyAlignment="1">
      <alignment vertical="center" wrapText="1"/>
    </xf>
    <xf numFmtId="166" fontId="12" fillId="0" borderId="1" xfId="0" applyNumberFormat="1" applyFont="1" applyBorder="1" applyAlignment="1">
      <alignment vertical="center" wrapText="1"/>
    </xf>
    <xf numFmtId="166" fontId="12" fillId="0" borderId="9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wrapText="1"/>
    </xf>
    <xf numFmtId="166" fontId="12" fillId="0" borderId="9" xfId="0" applyNumberFormat="1" applyFont="1" applyBorder="1" applyAlignment="1">
      <alignment wrapText="1"/>
    </xf>
    <xf numFmtId="166" fontId="12" fillId="0" borderId="8" xfId="0" applyNumberFormat="1" applyFont="1" applyBorder="1" applyAlignment="1">
      <alignment wrapText="1"/>
    </xf>
    <xf numFmtId="165" fontId="11" fillId="0" borderId="8" xfId="0" applyNumberFormat="1" applyFont="1" applyBorder="1" applyAlignment="1">
      <alignment vertical="center" wrapText="1"/>
    </xf>
    <xf numFmtId="165" fontId="11" fillId="0" borderId="1" xfId="0" applyNumberFormat="1" applyFont="1" applyBorder="1" applyAlignment="1">
      <alignment vertical="center" wrapText="1"/>
    </xf>
    <xf numFmtId="165" fontId="11" fillId="0" borderId="3" xfId="0" applyNumberFormat="1" applyFont="1" applyBorder="1" applyAlignment="1">
      <alignment vertical="center" wrapText="1"/>
    </xf>
    <xf numFmtId="165" fontId="11" fillId="0" borderId="9" xfId="0" applyNumberFormat="1" applyFont="1" applyBorder="1" applyAlignment="1">
      <alignment vertical="center" wrapText="1"/>
    </xf>
    <xf numFmtId="165" fontId="11" fillId="0" borderId="8" xfId="0" applyNumberFormat="1" applyFont="1" applyBorder="1" applyAlignment="1">
      <alignment horizontal="right" vertical="center" wrapText="1"/>
    </xf>
    <xf numFmtId="165" fontId="11" fillId="0" borderId="1" xfId="0" applyNumberFormat="1" applyFont="1" applyBorder="1" applyAlignment="1">
      <alignment horizontal="right" vertical="center" wrapText="1"/>
    </xf>
    <xf numFmtId="165" fontId="11" fillId="0" borderId="9" xfId="0" applyNumberFormat="1" applyFont="1" applyBorder="1" applyAlignment="1">
      <alignment horizontal="right" vertical="center" wrapText="1"/>
    </xf>
    <xf numFmtId="166" fontId="11" fillId="0" borderId="8" xfId="0" applyNumberFormat="1" applyFont="1" applyBorder="1" applyAlignment="1">
      <alignment vertical="center" wrapText="1"/>
    </xf>
    <xf numFmtId="166" fontId="11" fillId="0" borderId="1" xfId="0" applyNumberFormat="1" applyFont="1" applyBorder="1" applyAlignment="1">
      <alignment vertical="center" wrapText="1"/>
    </xf>
    <xf numFmtId="166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165" fontId="13" fillId="0" borderId="8" xfId="0" applyNumberFormat="1" applyFont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165" fontId="13" fillId="0" borderId="3" xfId="0" applyNumberFormat="1" applyFont="1" applyBorder="1" applyAlignment="1">
      <alignment vertical="center" wrapText="1"/>
    </xf>
    <xf numFmtId="165" fontId="13" fillId="0" borderId="9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165" fontId="11" fillId="0" borderId="9" xfId="0" applyNumberFormat="1" applyFont="1" applyBorder="1" applyAlignment="1">
      <alignment wrapText="1"/>
    </xf>
    <xf numFmtId="165" fontId="1" fillId="0" borderId="8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165" fontId="1" fillId="0" borderId="9" xfId="0" applyNumberFormat="1" applyFont="1" applyBorder="1" applyAlignment="1">
      <alignment vertical="center" wrapText="1"/>
    </xf>
    <xf numFmtId="165" fontId="11" fillId="0" borderId="1" xfId="0" applyNumberFormat="1" applyFont="1" applyBorder="1" applyAlignment="1">
      <alignment wrapText="1"/>
    </xf>
    <xf numFmtId="0" fontId="11" fillId="0" borderId="9" xfId="0" applyFont="1" applyBorder="1" applyAlignment="1">
      <alignment horizontal="right" vertical="center" wrapText="1"/>
    </xf>
    <xf numFmtId="166" fontId="11" fillId="0" borderId="1" xfId="0" applyNumberFormat="1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8" xfId="0" applyFont="1" applyBorder="1" applyAlignment="1">
      <alignment wrapText="1"/>
    </xf>
    <xf numFmtId="166" fontId="11" fillId="0" borderId="8" xfId="0" applyNumberFormat="1" applyFont="1" applyBorder="1" applyAlignment="1">
      <alignment wrapText="1"/>
    </xf>
    <xf numFmtId="166" fontId="11" fillId="0" borderId="9" xfId="0" applyNumberFormat="1" applyFont="1" applyBorder="1" applyAlignment="1">
      <alignment wrapText="1"/>
    </xf>
    <xf numFmtId="165" fontId="11" fillId="0" borderId="24" xfId="0" applyNumberFormat="1" applyFont="1" applyBorder="1" applyAlignment="1">
      <alignment vertical="center" wrapText="1"/>
    </xf>
    <xf numFmtId="165" fontId="11" fillId="0" borderId="25" xfId="0" applyNumberFormat="1" applyFont="1" applyBorder="1" applyAlignment="1">
      <alignment vertical="center" wrapText="1"/>
    </xf>
    <xf numFmtId="165" fontId="11" fillId="0" borderId="20" xfId="0" applyNumberFormat="1" applyFont="1" applyBorder="1" applyAlignment="1">
      <alignment vertical="center" wrapText="1"/>
    </xf>
    <xf numFmtId="166" fontId="11" fillId="0" borderId="24" xfId="0" applyNumberFormat="1" applyFont="1" applyBorder="1" applyAlignment="1">
      <alignment wrapText="1"/>
    </xf>
    <xf numFmtId="166" fontId="11" fillId="0" borderId="25" xfId="0" applyNumberFormat="1" applyFont="1" applyBorder="1" applyAlignment="1">
      <alignment wrapText="1"/>
    </xf>
    <xf numFmtId="166" fontId="11" fillId="0" borderId="26" xfId="0" applyNumberFormat="1" applyFont="1" applyBorder="1" applyAlignment="1">
      <alignment wrapText="1"/>
    </xf>
    <xf numFmtId="4" fontId="12" fillId="0" borderId="2" xfId="0" applyNumberFormat="1" applyFont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8" fillId="0" borderId="1" xfId="0" applyNumberFormat="1" applyFont="1" applyBorder="1" applyAlignment="1">
      <alignment vertical="center" wrapText="1"/>
    </xf>
    <xf numFmtId="165" fontId="18" fillId="0" borderId="1" xfId="0" applyNumberFormat="1" applyFont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wrapText="1"/>
    </xf>
    <xf numFmtId="165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wrapText="1"/>
    </xf>
    <xf numFmtId="165" fontId="12" fillId="2" borderId="1" xfId="0" applyNumberFormat="1" applyFont="1" applyFill="1" applyBorder="1" applyAlignment="1">
      <alignment horizontal="right" wrapText="1"/>
    </xf>
    <xf numFmtId="4" fontId="11" fillId="2" borderId="1" xfId="0" applyNumberFormat="1" applyFont="1" applyFill="1" applyBorder="1" applyAlignment="1">
      <alignment horizontal="right" wrapText="1"/>
    </xf>
    <xf numFmtId="165" fontId="11" fillId="2" borderId="1" xfId="0" applyNumberFormat="1" applyFont="1" applyFill="1" applyBorder="1" applyAlignment="1">
      <alignment horizontal="right" wrapText="1"/>
    </xf>
    <xf numFmtId="165" fontId="11" fillId="2" borderId="11" xfId="0" applyNumberFormat="1" applyFont="1" applyFill="1" applyBorder="1" applyAlignment="1">
      <alignment horizontal="right" wrapText="1"/>
    </xf>
    <xf numFmtId="49" fontId="11" fillId="2" borderId="11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right" wrapText="1"/>
    </xf>
    <xf numFmtId="4" fontId="11" fillId="2" borderId="2" xfId="0" applyNumberFormat="1" applyFont="1" applyFill="1" applyBorder="1" applyAlignment="1">
      <alignment horizontal="right" wrapText="1"/>
    </xf>
    <xf numFmtId="165" fontId="11" fillId="2" borderId="11" xfId="0" applyNumberFormat="1" applyFont="1" applyFill="1" applyBorder="1" applyAlignment="1">
      <alignment horizontal="right" wrapText="1"/>
    </xf>
    <xf numFmtId="4" fontId="11" fillId="2" borderId="1" xfId="0" applyNumberFormat="1" applyFont="1" applyFill="1" applyBorder="1" applyAlignment="1">
      <alignment horizontal="right" wrapText="1"/>
    </xf>
    <xf numFmtId="0" fontId="11" fillId="2" borderId="11" xfId="0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right" wrapText="1"/>
    </xf>
    <xf numFmtId="49" fontId="11" fillId="2" borderId="11" xfId="0" applyNumberFormat="1" applyFont="1" applyFill="1" applyBorder="1" applyAlignment="1">
      <alignment horizontal="center" vertical="center" wrapText="1"/>
    </xf>
    <xf numFmtId="165" fontId="1" fillId="2" borderId="11" xfId="0" applyNumberFormat="1" applyFont="1" applyFill="1" applyBorder="1" applyAlignment="1">
      <alignment horizontal="right" wrapText="1"/>
    </xf>
    <xf numFmtId="165" fontId="12" fillId="2" borderId="1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 wrapText="1"/>
    </xf>
    <xf numFmtId="0" fontId="11" fillId="0" borderId="2" xfId="0" applyFont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wrapText="1"/>
    </xf>
    <xf numFmtId="4" fontId="12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right" wrapText="1"/>
    </xf>
    <xf numFmtId="166" fontId="11" fillId="2" borderId="1" xfId="0" applyNumberFormat="1" applyFont="1" applyFill="1" applyBorder="1" applyAlignment="1">
      <alignment horizontal="right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11" fillId="0" borderId="23" xfId="0" applyNumberFormat="1" applyFont="1" applyBorder="1" applyAlignment="1">
      <alignment vertical="center" wrapText="1"/>
    </xf>
    <xf numFmtId="0" fontId="11" fillId="2" borderId="1" xfId="5" applyFont="1" applyFill="1" applyBorder="1" applyAlignment="1">
      <alignment horizontal="center"/>
    </xf>
    <xf numFmtId="4" fontId="1" fillId="2" borderId="11" xfId="5" applyNumberFormat="1" applyFont="1" applyFill="1" applyBorder="1" applyAlignment="1">
      <alignment horizontal="right" wrapText="1"/>
    </xf>
    <xf numFmtId="49" fontId="15" fillId="2" borderId="1" xfId="6" applyNumberFormat="1" applyFont="1" applyFill="1" applyBorder="1" applyAlignment="1" applyProtection="1">
      <alignment horizontal="center" shrinkToFit="1"/>
    </xf>
    <xf numFmtId="4" fontId="1" fillId="0" borderId="3" xfId="5" applyNumberFormat="1" applyFont="1" applyFill="1" applyBorder="1" applyAlignment="1">
      <alignment horizontal="right" wrapText="1"/>
    </xf>
    <xf numFmtId="4" fontId="1" fillId="0" borderId="1" xfId="5" applyNumberFormat="1" applyFont="1" applyFill="1" applyBorder="1" applyAlignment="1">
      <alignment horizontal="right" wrapText="1"/>
    </xf>
    <xf numFmtId="4" fontId="15" fillId="2" borderId="1" xfId="7" applyNumberFormat="1" applyFont="1" applyFill="1" applyBorder="1" applyAlignment="1" applyProtection="1">
      <alignment horizontal="right" shrinkToFit="1"/>
    </xf>
    <xf numFmtId="4" fontId="1" fillId="2" borderId="3" xfId="5" applyNumberFormat="1" applyFont="1" applyFill="1" applyBorder="1" applyAlignment="1">
      <alignment horizontal="right" wrapText="1"/>
    </xf>
    <xf numFmtId="4" fontId="12" fillId="0" borderId="1" xfId="0" applyNumberFormat="1" applyFont="1" applyBorder="1" applyAlignment="1">
      <alignment vertical="center" wrapText="1"/>
    </xf>
    <xf numFmtId="0" fontId="0" fillId="2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167" fontId="12" fillId="0" borderId="2" xfId="0" applyNumberFormat="1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2" fontId="12" fillId="0" borderId="12" xfId="0" applyNumberFormat="1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4" fontId="18" fillId="0" borderId="1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>
      <alignment wrapText="1"/>
    </xf>
    <xf numFmtId="4" fontId="12" fillId="4" borderId="1" xfId="0" applyNumberFormat="1" applyFont="1" applyFill="1" applyBorder="1" applyAlignment="1">
      <alignment vertical="center" wrapText="1"/>
    </xf>
    <xf numFmtId="165" fontId="12" fillId="4" borderId="1" xfId="0" applyNumberFormat="1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vertical="center" wrapText="1"/>
    </xf>
    <xf numFmtId="166" fontId="12" fillId="2" borderId="1" xfId="0" applyNumberFormat="1" applyFont="1" applyFill="1" applyBorder="1" applyAlignment="1">
      <alignment horizontal="right" wrapText="1"/>
    </xf>
    <xf numFmtId="2" fontId="12" fillId="0" borderId="3" xfId="0" applyNumberFormat="1" applyFont="1" applyFill="1" applyBorder="1" applyAlignment="1">
      <alignment vertical="center" wrapText="1"/>
    </xf>
    <xf numFmtId="166" fontId="12" fillId="0" borderId="8" xfId="0" applyNumberFormat="1" applyFont="1" applyFill="1" applyBorder="1" applyAlignment="1">
      <alignment vertical="center" wrapText="1"/>
    </xf>
    <xf numFmtId="166" fontId="12" fillId="0" borderId="1" xfId="0" applyNumberFormat="1" applyFont="1" applyFill="1" applyBorder="1" applyAlignment="1">
      <alignment vertical="center" wrapText="1"/>
    </xf>
    <xf numFmtId="166" fontId="11" fillId="0" borderId="8" xfId="0" applyNumberFormat="1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vertical="center" wrapText="1"/>
    </xf>
    <xf numFmtId="166" fontId="11" fillId="0" borderId="9" xfId="0" applyNumberFormat="1" applyFont="1" applyFill="1" applyBorder="1" applyAlignment="1">
      <alignment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/>
    </xf>
    <xf numFmtId="4" fontId="13" fillId="0" borderId="11" xfId="5" applyNumberFormat="1" applyFont="1" applyFill="1" applyBorder="1" applyAlignment="1">
      <alignment horizontal="right" wrapText="1"/>
    </xf>
    <xf numFmtId="49" fontId="14" fillId="0" borderId="1" xfId="6" applyNumberFormat="1" applyFont="1" applyFill="1" applyBorder="1" applyAlignment="1" applyProtection="1">
      <alignment horizontal="center" shrinkToFit="1"/>
    </xf>
    <xf numFmtId="4" fontId="13" fillId="0" borderId="1" xfId="5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vertical="center" wrapText="1"/>
    </xf>
    <xf numFmtId="0" fontId="0" fillId="0" borderId="0" xfId="0" applyFont="1" applyFill="1"/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wrapText="1"/>
    </xf>
    <xf numFmtId="167" fontId="12" fillId="0" borderId="1" xfId="0" applyNumberFormat="1" applyFont="1" applyFill="1" applyBorder="1" applyAlignment="1">
      <alignment horizontal="right" vertical="center" wrapText="1"/>
    </xf>
    <xf numFmtId="167" fontId="12" fillId="0" borderId="3" xfId="0" applyNumberFormat="1" applyFont="1" applyFill="1" applyBorder="1" applyAlignment="1">
      <alignment horizontal="right" vertical="center" wrapText="1"/>
    </xf>
    <xf numFmtId="167" fontId="9" fillId="0" borderId="16" xfId="0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center" vertical="center" wrapText="1"/>
    </xf>
    <xf numFmtId="2" fontId="8" fillId="0" borderId="16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wrapText="1"/>
    </xf>
    <xf numFmtId="165" fontId="12" fillId="0" borderId="8" xfId="0" applyNumberFormat="1" applyFont="1" applyFill="1" applyBorder="1" applyAlignment="1">
      <alignment horizontal="right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165" fontId="12" fillId="0" borderId="3" xfId="0" applyNumberFormat="1" applyFont="1" applyFill="1" applyBorder="1" applyAlignment="1">
      <alignment horizontal="right" vertical="center" wrapText="1"/>
    </xf>
    <xf numFmtId="165" fontId="12" fillId="0" borderId="9" xfId="0" applyNumberFormat="1" applyFont="1" applyFill="1" applyBorder="1" applyAlignment="1">
      <alignment horizontal="right" vertical="center" wrapText="1"/>
    </xf>
    <xf numFmtId="166" fontId="12" fillId="0" borderId="9" xfId="0" applyNumberFormat="1" applyFont="1" applyFill="1" applyBorder="1" applyAlignment="1">
      <alignment vertical="center" wrapText="1"/>
    </xf>
    <xf numFmtId="0" fontId="12" fillId="0" borderId="19" xfId="0" applyFont="1" applyFill="1" applyBorder="1" applyAlignment="1">
      <alignment horizontal="center" wrapText="1"/>
    </xf>
    <xf numFmtId="165" fontId="12" fillId="0" borderId="21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vertical="center" wrapText="1"/>
    </xf>
    <xf numFmtId="165" fontId="12" fillId="0" borderId="19" xfId="0" applyNumberFormat="1" applyFont="1" applyFill="1" applyBorder="1" applyAlignment="1">
      <alignment horizontal="right" vertical="center" wrapText="1"/>
    </xf>
    <xf numFmtId="165" fontId="12" fillId="0" borderId="22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vertical="center" wrapText="1"/>
    </xf>
    <xf numFmtId="165" fontId="11" fillId="2" borderId="2" xfId="0" applyNumberFormat="1" applyFont="1" applyFill="1" applyBorder="1" applyAlignment="1">
      <alignment horizontal="right" wrapText="1"/>
    </xf>
    <xf numFmtId="165" fontId="11" fillId="2" borderId="12" xfId="0" applyNumberFormat="1" applyFont="1" applyFill="1" applyBorder="1" applyAlignment="1">
      <alignment horizontal="right" wrapText="1"/>
    </xf>
    <xf numFmtId="165" fontId="11" fillId="2" borderId="11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12" xfId="0" applyFont="1" applyFill="1" applyBorder="1" applyAlignment="1">
      <alignment horizontal="center" vertical="top" wrapText="1"/>
    </xf>
    <xf numFmtId="0" fontId="17" fillId="2" borderId="12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7" fillId="2" borderId="11" xfId="0" applyFont="1" applyFill="1" applyBorder="1" applyAlignment="1">
      <alignment horizontal="center" vertical="top" wrapText="1"/>
    </xf>
    <xf numFmtId="0" fontId="12" fillId="2" borderId="1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top" wrapText="1"/>
    </xf>
    <xf numFmtId="0" fontId="16" fillId="2" borderId="1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horizontal="left" vertical="top" wrapText="1"/>
    </xf>
    <xf numFmtId="0" fontId="16" fillId="2" borderId="1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4" fontId="11" fillId="2" borderId="2" xfId="0" applyNumberFormat="1" applyFont="1" applyFill="1" applyBorder="1" applyAlignment="1">
      <alignment horizontal="right" wrapText="1"/>
    </xf>
    <xf numFmtId="4" fontId="11" fillId="2" borderId="11" xfId="0" applyNumberFormat="1" applyFont="1" applyFill="1" applyBorder="1" applyAlignment="1">
      <alignment horizontal="right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wrapText="1"/>
    </xf>
    <xf numFmtId="2" fontId="16" fillId="0" borderId="11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/>
    </xf>
    <xf numFmtId="2" fontId="12" fillId="0" borderId="11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wrapText="1"/>
    </xf>
    <xf numFmtId="0" fontId="16" fillId="0" borderId="11" xfId="0" applyFont="1" applyFill="1" applyBorder="1" applyAlignment="1">
      <alignment horizontal="center" wrapText="1"/>
    </xf>
    <xf numFmtId="2" fontId="12" fillId="0" borderId="2" xfId="0" applyNumberFormat="1" applyFont="1" applyFill="1" applyBorder="1" applyAlignment="1">
      <alignment vertical="center" wrapText="1"/>
    </xf>
    <xf numFmtId="2" fontId="16" fillId="0" borderId="1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 wrapText="1"/>
    </xf>
    <xf numFmtId="165" fontId="12" fillId="2" borderId="11" xfId="0" applyNumberFormat="1" applyFont="1" applyFill="1" applyBorder="1" applyAlignment="1">
      <alignment horizontal="right" wrapText="1"/>
    </xf>
    <xf numFmtId="0" fontId="12" fillId="0" borderId="2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12" fillId="2" borderId="11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1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wrapText="1"/>
    </xf>
    <xf numFmtId="165" fontId="11" fillId="2" borderId="11" xfId="0" applyNumberFormat="1" applyFont="1" applyFill="1" applyBorder="1" applyAlignment="1">
      <alignment wrapText="1"/>
    </xf>
    <xf numFmtId="0" fontId="11" fillId="0" borderId="2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6" fillId="0" borderId="12" xfId="0" applyFont="1" applyBorder="1" applyAlignment="1">
      <alignment vertical="top" wrapText="1"/>
    </xf>
    <xf numFmtId="0" fontId="11" fillId="2" borderId="2" xfId="0" applyNumberFormat="1" applyFont="1" applyFill="1" applyBorder="1" applyAlignment="1">
      <alignment horizontal="right" wrapText="1"/>
    </xf>
    <xf numFmtId="0" fontId="11" fillId="2" borderId="11" xfId="0" applyNumberFormat="1" applyFont="1" applyFill="1" applyBorder="1" applyAlignment="1">
      <alignment horizontal="right" wrapText="1"/>
    </xf>
    <xf numFmtId="4" fontId="11" fillId="2" borderId="12" xfId="0" applyNumberFormat="1" applyFont="1" applyFill="1" applyBorder="1" applyAlignment="1">
      <alignment horizontal="right" wrapText="1"/>
    </xf>
    <xf numFmtId="165" fontId="16" fillId="2" borderId="12" xfId="0" applyNumberFormat="1" applyFont="1" applyFill="1" applyBorder="1" applyAlignment="1">
      <alignment horizontal="right" wrapText="1"/>
    </xf>
    <xf numFmtId="165" fontId="16" fillId="2" borderId="11" xfId="0" applyNumberFormat="1" applyFont="1" applyFill="1" applyBorder="1" applyAlignment="1">
      <alignment horizontal="right" wrapText="1"/>
    </xf>
    <xf numFmtId="4" fontId="11" fillId="2" borderId="1" xfId="0" applyNumberFormat="1" applyFont="1" applyFill="1" applyBorder="1" applyAlignment="1">
      <alignment horizontal="right" wrapText="1"/>
    </xf>
    <xf numFmtId="49" fontId="11" fillId="2" borderId="12" xfId="0" applyNumberFormat="1" applyFont="1" applyFill="1" applyBorder="1" applyAlignment="1">
      <alignment horizontal="center" vertical="center" wrapText="1"/>
    </xf>
    <xf numFmtId="4" fontId="16" fillId="2" borderId="12" xfId="0" applyNumberFormat="1" applyFont="1" applyFill="1" applyBorder="1" applyAlignment="1">
      <alignment horizontal="right" wrapText="1"/>
    </xf>
    <xf numFmtId="4" fontId="16" fillId="2" borderId="11" xfId="0" applyNumberFormat="1" applyFont="1" applyFill="1" applyBorder="1" applyAlignment="1">
      <alignment horizontal="right" wrapText="1"/>
    </xf>
    <xf numFmtId="49" fontId="16" fillId="2" borderId="12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" fillId="2" borderId="1" xfId="4" applyFont="1" applyFill="1" applyBorder="1" applyAlignment="1">
      <alignment horizontal="center" vertical="top" wrapText="1"/>
    </xf>
    <xf numFmtId="0" fontId="13" fillId="2" borderId="1" xfId="4" applyFont="1" applyFill="1" applyBorder="1" applyAlignment="1">
      <alignment horizontal="center" vertical="top" wrapText="1"/>
    </xf>
    <xf numFmtId="0" fontId="1" fillId="2" borderId="2" xfId="4" applyFont="1" applyFill="1" applyBorder="1" applyAlignment="1">
      <alignment horizontal="center" vertical="top" wrapText="1"/>
    </xf>
    <xf numFmtId="0" fontId="1" fillId="2" borderId="12" xfId="4" applyFont="1" applyFill="1" applyBorder="1" applyAlignment="1">
      <alignment horizontal="center" vertical="top" wrapText="1"/>
    </xf>
    <xf numFmtId="0" fontId="1" fillId="2" borderId="11" xfId="4" applyFont="1" applyFill="1" applyBorder="1" applyAlignment="1">
      <alignment horizontal="center" vertical="top" wrapText="1"/>
    </xf>
    <xf numFmtId="0" fontId="1" fillId="0" borderId="2" xfId="4" applyFont="1" applyFill="1" applyBorder="1" applyAlignment="1">
      <alignment horizontal="center" vertical="top" wrapText="1"/>
    </xf>
    <xf numFmtId="0" fontId="1" fillId="0" borderId="12" xfId="4" applyFont="1" applyFill="1" applyBorder="1" applyAlignment="1">
      <alignment horizontal="center" vertical="top" wrapText="1"/>
    </xf>
    <xf numFmtId="0" fontId="1" fillId="0" borderId="1" xfId="4" applyFont="1" applyFill="1" applyBorder="1" applyAlignment="1">
      <alignment horizontal="center" vertical="top" wrapText="1"/>
    </xf>
    <xf numFmtId="0" fontId="16" fillId="0" borderId="12" xfId="5" applyFont="1" applyBorder="1"/>
    <xf numFmtId="0" fontId="1" fillId="2" borderId="2" xfId="5" applyFont="1" applyFill="1" applyBorder="1" applyAlignment="1">
      <alignment horizontal="center" vertical="top" wrapText="1"/>
    </xf>
    <xf numFmtId="0" fontId="1" fillId="2" borderId="12" xfId="5" applyFont="1" applyFill="1" applyBorder="1" applyAlignment="1">
      <alignment horizontal="center" vertical="top" wrapText="1"/>
    </xf>
    <xf numFmtId="0" fontId="1" fillId="2" borderId="11" xfId="5" applyFont="1" applyFill="1" applyBorder="1" applyAlignment="1">
      <alignment horizontal="center" vertical="top" wrapText="1"/>
    </xf>
    <xf numFmtId="0" fontId="1" fillId="2" borderId="1" xfId="5" applyFont="1" applyFill="1" applyBorder="1" applyAlignment="1">
      <alignment horizontal="center" vertical="top" wrapText="1"/>
    </xf>
    <xf numFmtId="0" fontId="1" fillId="0" borderId="2" xfId="5" applyFont="1" applyFill="1" applyBorder="1" applyAlignment="1">
      <alignment horizontal="center" vertical="top" wrapText="1"/>
    </xf>
    <xf numFmtId="0" fontId="1" fillId="0" borderId="12" xfId="5" applyFont="1" applyFill="1" applyBorder="1" applyAlignment="1">
      <alignment horizontal="center" vertical="top" wrapText="1"/>
    </xf>
    <xf numFmtId="0" fontId="1" fillId="0" borderId="11" xfId="5" applyFont="1" applyFill="1" applyBorder="1" applyAlignment="1">
      <alignment horizontal="center" vertical="top" wrapText="1"/>
    </xf>
    <xf numFmtId="0" fontId="1" fillId="0" borderId="11" xfId="4" applyFont="1" applyFill="1" applyBorder="1" applyAlignment="1">
      <alignment horizontal="center" vertical="top" wrapText="1"/>
    </xf>
    <xf numFmtId="0" fontId="13" fillId="0" borderId="2" xfId="4" applyFont="1" applyFill="1" applyBorder="1" applyAlignment="1">
      <alignment horizontal="center" vertical="top" wrapText="1"/>
    </xf>
    <xf numFmtId="0" fontId="13" fillId="0" borderId="12" xfId="4" applyFont="1" applyFill="1" applyBorder="1" applyAlignment="1">
      <alignment horizontal="center" vertical="top" wrapText="1"/>
    </xf>
    <xf numFmtId="0" fontId="13" fillId="2" borderId="2" xfId="4" applyFont="1" applyFill="1" applyBorder="1" applyAlignment="1">
      <alignment horizontal="center" vertical="top" wrapText="1"/>
    </xf>
    <xf numFmtId="0" fontId="13" fillId="2" borderId="12" xfId="4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</cellXfs>
  <cellStyles count="10">
    <cellStyle name="ex66" xfId="6"/>
    <cellStyle name="ex82" xfId="1"/>
    <cellStyle name="Excel Built-in Normal" xfId="2"/>
    <cellStyle name="st75" xfId="7"/>
    <cellStyle name="st76" xfId="8"/>
    <cellStyle name="xl38" xfId="9"/>
    <cellStyle name="Обычный" xfId="0" builtinId="0"/>
    <cellStyle name="Обычный 2" xfId="3"/>
    <cellStyle name="Обычный 2 2" xfId="4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Y907"/>
  <sheetViews>
    <sheetView tabSelected="1" zoomScale="84" zoomScaleNormal="84" workbookViewId="0">
      <selection activeCell="F9" sqref="F9"/>
    </sheetView>
  </sheetViews>
  <sheetFormatPr defaultRowHeight="15" x14ac:dyDescent="0.25"/>
  <cols>
    <col min="1" max="1" width="22.42578125" customWidth="1"/>
    <col min="2" max="2" width="30.85546875" customWidth="1"/>
    <col min="3" max="3" width="37.140625" customWidth="1"/>
    <col min="4" max="4" width="25.140625" style="4" customWidth="1"/>
    <col min="5" max="5" width="29.28515625" customWidth="1"/>
    <col min="6" max="6" width="13.28515625" customWidth="1"/>
    <col min="7" max="8" width="13.5703125" customWidth="1"/>
    <col min="9" max="9" width="13.85546875" customWidth="1"/>
    <col min="10" max="10" width="13.7109375" style="3" customWidth="1"/>
    <col min="11" max="11" width="14.5703125" style="3" customWidth="1"/>
    <col min="12" max="12" width="13.7109375" style="3" customWidth="1"/>
    <col min="13" max="13" width="13.42578125" style="3" bestFit="1" customWidth="1"/>
    <col min="14" max="14" width="13.28515625" style="2" customWidth="1"/>
    <col min="15" max="15" width="13.7109375" style="2" customWidth="1"/>
    <col min="16" max="17" width="13.42578125" style="2" bestFit="1" customWidth="1"/>
    <col min="18" max="51" width="9.140625" style="1"/>
  </cols>
  <sheetData>
    <row r="1" spans="1:17" ht="18.75" x14ac:dyDescent="0.25">
      <c r="A1" s="394" t="s">
        <v>10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</row>
    <row r="2" spans="1:17" ht="18.75" x14ac:dyDescent="0.25">
      <c r="A2" s="394" t="s">
        <v>11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</row>
    <row r="3" spans="1:17" ht="18.75" x14ac:dyDescent="0.3">
      <c r="A3" s="395" t="s">
        <v>13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</row>
    <row r="4" spans="1:17" s="1" customFormat="1" ht="39.75" customHeight="1" thickBot="1" x14ac:dyDescent="0.3">
      <c r="A4" s="396" t="s">
        <v>0</v>
      </c>
      <c r="B4" s="396" t="s">
        <v>1</v>
      </c>
      <c r="C4" s="396" t="s">
        <v>12</v>
      </c>
      <c r="D4" s="363" t="s">
        <v>690</v>
      </c>
      <c r="E4" s="396" t="s">
        <v>2</v>
      </c>
      <c r="F4" s="398" t="s">
        <v>3</v>
      </c>
      <c r="G4" s="398"/>
      <c r="H4" s="398"/>
      <c r="I4" s="398"/>
      <c r="J4" s="398"/>
      <c r="K4" s="398"/>
      <c r="L4" s="398"/>
      <c r="M4" s="398"/>
      <c r="N4" s="399" t="s">
        <v>4</v>
      </c>
      <c r="O4" s="399"/>
      <c r="P4" s="399"/>
      <c r="Q4" s="399"/>
    </row>
    <row r="5" spans="1:17" s="1" customFormat="1" ht="33" customHeight="1" x14ac:dyDescent="0.25">
      <c r="A5" s="396"/>
      <c r="B5" s="396"/>
      <c r="C5" s="396"/>
      <c r="D5" s="363"/>
      <c r="E5" s="397"/>
      <c r="F5" s="401" t="s">
        <v>5</v>
      </c>
      <c r="G5" s="402"/>
      <c r="H5" s="402"/>
      <c r="I5" s="403"/>
      <c r="J5" s="401" t="s">
        <v>6</v>
      </c>
      <c r="K5" s="402"/>
      <c r="L5" s="402"/>
      <c r="M5" s="403"/>
      <c r="N5" s="400"/>
      <c r="O5" s="399"/>
      <c r="P5" s="399"/>
      <c r="Q5" s="399"/>
    </row>
    <row r="6" spans="1:17" s="1" customFormat="1" ht="27.75" customHeight="1" x14ac:dyDescent="0.25">
      <c r="A6" s="396"/>
      <c r="B6" s="396"/>
      <c r="C6" s="396"/>
      <c r="D6" s="363"/>
      <c r="E6" s="397"/>
      <c r="F6" s="13"/>
      <c r="G6" s="396" t="s">
        <v>7</v>
      </c>
      <c r="H6" s="396"/>
      <c r="I6" s="404"/>
      <c r="J6" s="14"/>
      <c r="K6" s="396" t="s">
        <v>7</v>
      </c>
      <c r="L6" s="396"/>
      <c r="M6" s="404"/>
      <c r="N6" s="400" t="s">
        <v>8</v>
      </c>
      <c r="O6" s="399" t="s">
        <v>7</v>
      </c>
      <c r="P6" s="399"/>
      <c r="Q6" s="399"/>
    </row>
    <row r="7" spans="1:17" s="1" customFormat="1" ht="105.75" customHeight="1" x14ac:dyDescent="0.25">
      <c r="A7" s="396"/>
      <c r="B7" s="396"/>
      <c r="C7" s="396"/>
      <c r="D7" s="363"/>
      <c r="E7" s="397"/>
      <c r="F7" s="14" t="s">
        <v>9</v>
      </c>
      <c r="G7" s="15" t="s">
        <v>691</v>
      </c>
      <c r="H7" s="15" t="s">
        <v>692</v>
      </c>
      <c r="I7" s="16" t="s">
        <v>693</v>
      </c>
      <c r="J7" s="14" t="s">
        <v>9</v>
      </c>
      <c r="K7" s="15" t="s">
        <v>691</v>
      </c>
      <c r="L7" s="15" t="s">
        <v>692</v>
      </c>
      <c r="M7" s="16" t="s">
        <v>693</v>
      </c>
      <c r="N7" s="400"/>
      <c r="O7" s="17" t="s">
        <v>691</v>
      </c>
      <c r="P7" s="17" t="s">
        <v>692</v>
      </c>
      <c r="Q7" s="17" t="s">
        <v>693</v>
      </c>
    </row>
    <row r="8" spans="1:17" s="1" customFormat="1" ht="43.5" customHeight="1" x14ac:dyDescent="0.25">
      <c r="A8" s="15">
        <v>1</v>
      </c>
      <c r="B8" s="15">
        <v>2</v>
      </c>
      <c r="C8" s="15">
        <v>3</v>
      </c>
      <c r="D8" s="15">
        <v>4</v>
      </c>
      <c r="E8" s="18">
        <v>5</v>
      </c>
      <c r="F8" s="14">
        <v>6</v>
      </c>
      <c r="G8" s="15">
        <v>7</v>
      </c>
      <c r="H8" s="15">
        <v>8</v>
      </c>
      <c r="I8" s="16">
        <v>9</v>
      </c>
      <c r="J8" s="14">
        <v>10</v>
      </c>
      <c r="K8" s="15">
        <v>11</v>
      </c>
      <c r="L8" s="15">
        <v>12</v>
      </c>
      <c r="M8" s="16">
        <v>13</v>
      </c>
      <c r="N8" s="19">
        <v>14</v>
      </c>
      <c r="O8" s="20">
        <v>15</v>
      </c>
      <c r="P8" s="20">
        <v>16</v>
      </c>
      <c r="Q8" s="20">
        <v>17</v>
      </c>
    </row>
    <row r="9" spans="1:17" s="231" customFormat="1" ht="43.5" customHeight="1" x14ac:dyDescent="0.25">
      <c r="A9" s="257" t="s">
        <v>206</v>
      </c>
      <c r="B9" s="258"/>
      <c r="C9" s="258"/>
      <c r="D9" s="258"/>
      <c r="E9" s="259"/>
      <c r="F9" s="230">
        <f>F10+F126+F180+F320+F364+F623+F819</f>
        <v>821112.47780000011</v>
      </c>
      <c r="G9" s="230">
        <f t="shared" ref="G9:M9" si="0">G10+G126+G180+G320+G364+G623+G819</f>
        <v>31880.199999999993</v>
      </c>
      <c r="H9" s="230">
        <f t="shared" si="0"/>
        <v>220307.80799999999</v>
      </c>
      <c r="I9" s="230">
        <f t="shared" si="0"/>
        <v>568924.46979999996</v>
      </c>
      <c r="J9" s="230">
        <f t="shared" si="0"/>
        <v>299216.4583</v>
      </c>
      <c r="K9" s="230">
        <f t="shared" si="0"/>
        <v>9616.456259999999</v>
      </c>
      <c r="L9" s="230">
        <f t="shared" si="0"/>
        <v>94998.986579999997</v>
      </c>
      <c r="M9" s="230">
        <f t="shared" si="0"/>
        <v>194601.01546</v>
      </c>
      <c r="N9" s="230">
        <f>J9/F9*100</f>
        <v>36.440374052247776</v>
      </c>
      <c r="O9" s="230">
        <f t="shared" ref="O9:Q9" si="1">K9/G9*100</f>
        <v>30.16435361133243</v>
      </c>
      <c r="P9" s="230">
        <f t="shared" si="1"/>
        <v>43.121025733232301</v>
      </c>
      <c r="Q9" s="230">
        <f t="shared" si="1"/>
        <v>34.205070407396988</v>
      </c>
    </row>
    <row r="10" spans="1:17" s="4" customFormat="1" ht="38.25" customHeight="1" x14ac:dyDescent="0.25">
      <c r="A10" s="390" t="s">
        <v>149</v>
      </c>
      <c r="B10" s="390" t="s">
        <v>767</v>
      </c>
      <c r="C10" s="375" t="s">
        <v>142</v>
      </c>
      <c r="D10" s="385" t="s">
        <v>689</v>
      </c>
      <c r="E10" s="226" t="s">
        <v>14</v>
      </c>
      <c r="F10" s="227">
        <f>F11+F12</f>
        <v>549762.30780000007</v>
      </c>
      <c r="G10" s="227">
        <f t="shared" ref="G10:I10" si="2">G11+G12</f>
        <v>29743.199999999997</v>
      </c>
      <c r="H10" s="227">
        <f t="shared" si="2"/>
        <v>185911.36800000002</v>
      </c>
      <c r="I10" s="227">
        <f t="shared" si="2"/>
        <v>334107.73979999998</v>
      </c>
      <c r="J10" s="227">
        <f>J11+J12</f>
        <v>205814.7383</v>
      </c>
      <c r="K10" s="227">
        <f t="shared" ref="K10:M10" si="3">K11+K12</f>
        <v>7506.9562599999999</v>
      </c>
      <c r="L10" s="227">
        <f t="shared" si="3"/>
        <v>86582.846579999983</v>
      </c>
      <c r="M10" s="227">
        <f t="shared" si="3"/>
        <v>111724.93546000001</v>
      </c>
      <c r="N10" s="225">
        <f t="shared" ref="N10:N23" si="4">J10/F10*100</f>
        <v>37.437040586433589</v>
      </c>
      <c r="O10" s="225">
        <f t="shared" ref="O10:Q10" si="5">K10/G10*100</f>
        <v>25.239235388256816</v>
      </c>
      <c r="P10" s="225">
        <f t="shared" si="5"/>
        <v>46.572109877648785</v>
      </c>
      <c r="Q10" s="225">
        <f t="shared" si="5"/>
        <v>33.439792662953458</v>
      </c>
    </row>
    <row r="11" spans="1:17" s="4" customFormat="1" ht="15" customHeight="1" x14ac:dyDescent="0.25">
      <c r="A11" s="391"/>
      <c r="B11" s="391"/>
      <c r="C11" s="376"/>
      <c r="D11" s="385"/>
      <c r="E11" s="228" t="s">
        <v>15</v>
      </c>
      <c r="F11" s="229">
        <f>F14</f>
        <v>9599.9983000000011</v>
      </c>
      <c r="G11" s="229">
        <f t="shared" ref="G11:I11" si="6">G14</f>
        <v>0</v>
      </c>
      <c r="H11" s="229">
        <f t="shared" si="6"/>
        <v>0</v>
      </c>
      <c r="I11" s="229">
        <f t="shared" si="6"/>
        <v>9599.9983000000011</v>
      </c>
      <c r="J11" s="229">
        <f>J14</f>
        <v>0</v>
      </c>
      <c r="K11" s="229">
        <f t="shared" ref="K11:M11" si="7">K14</f>
        <v>0</v>
      </c>
      <c r="L11" s="229">
        <f t="shared" si="7"/>
        <v>0</v>
      </c>
      <c r="M11" s="229">
        <f t="shared" si="7"/>
        <v>0</v>
      </c>
      <c r="N11" s="225">
        <f t="shared" si="4"/>
        <v>0</v>
      </c>
      <c r="O11" s="225"/>
      <c r="P11" s="225"/>
      <c r="Q11" s="225">
        <f t="shared" ref="Q11:Q43" si="8">M11/I11*100</f>
        <v>0</v>
      </c>
    </row>
    <row r="12" spans="1:17" s="4" customFormat="1" ht="14.25" customHeight="1" x14ac:dyDescent="0.25">
      <c r="A12" s="391"/>
      <c r="B12" s="391"/>
      <c r="C12" s="376"/>
      <c r="D12" s="385"/>
      <c r="E12" s="228" t="s">
        <v>16</v>
      </c>
      <c r="F12" s="229">
        <f t="shared" ref="F12:M12" si="9">F15+F51+F67+F77+F81+F100+F121</f>
        <v>540162.30950000009</v>
      </c>
      <c r="G12" s="229">
        <f t="shared" si="9"/>
        <v>29743.199999999997</v>
      </c>
      <c r="H12" s="229">
        <f t="shared" si="9"/>
        <v>185911.36800000002</v>
      </c>
      <c r="I12" s="229">
        <f t="shared" si="9"/>
        <v>324507.7415</v>
      </c>
      <c r="J12" s="229">
        <f t="shared" si="9"/>
        <v>205814.7383</v>
      </c>
      <c r="K12" s="229">
        <f t="shared" si="9"/>
        <v>7506.9562599999999</v>
      </c>
      <c r="L12" s="229">
        <f t="shared" si="9"/>
        <v>86582.846579999983</v>
      </c>
      <c r="M12" s="229">
        <f t="shared" si="9"/>
        <v>111724.93546000001</v>
      </c>
      <c r="N12" s="225">
        <f t="shared" si="4"/>
        <v>38.102387871251494</v>
      </c>
      <c r="O12" s="225">
        <f t="shared" ref="O12:O36" si="10">K12/G12*100</f>
        <v>25.239235388256816</v>
      </c>
      <c r="P12" s="225">
        <f t="shared" ref="P12:P37" si="11">L12/H12*100</f>
        <v>46.572109877648785</v>
      </c>
      <c r="Q12" s="225">
        <f t="shared" si="8"/>
        <v>34.429050889067931</v>
      </c>
    </row>
    <row r="13" spans="1:17" s="1" customFormat="1" ht="23.45" customHeight="1" x14ac:dyDescent="0.25">
      <c r="A13" s="392" t="s">
        <v>154</v>
      </c>
      <c r="B13" s="392" t="s">
        <v>768</v>
      </c>
      <c r="C13" s="376"/>
      <c r="D13" s="385"/>
      <c r="E13" s="183" t="s">
        <v>14</v>
      </c>
      <c r="F13" s="184">
        <f>F14+F15</f>
        <v>468754.75230000005</v>
      </c>
      <c r="G13" s="184">
        <f t="shared" ref="G13:I13" si="12">G14+G15</f>
        <v>29743.199999999997</v>
      </c>
      <c r="H13" s="184">
        <f t="shared" si="12"/>
        <v>170088.50200000001</v>
      </c>
      <c r="I13" s="184">
        <f t="shared" si="12"/>
        <v>268923.0503</v>
      </c>
      <c r="J13" s="184">
        <f>J14+J15</f>
        <v>169695.34383</v>
      </c>
      <c r="K13" s="184">
        <f t="shared" ref="K13:M13" si="13">K14+K15</f>
        <v>7506.9562599999999</v>
      </c>
      <c r="L13" s="184">
        <f t="shared" si="13"/>
        <v>82843.73384999999</v>
      </c>
      <c r="M13" s="184">
        <f t="shared" si="13"/>
        <v>79344.653720000002</v>
      </c>
      <c r="N13" s="23">
        <f t="shared" si="4"/>
        <v>36.201306332868079</v>
      </c>
      <c r="O13" s="23">
        <f t="shared" si="10"/>
        <v>25.239235388256816</v>
      </c>
      <c r="P13" s="23">
        <f t="shared" si="11"/>
        <v>48.706251672438142</v>
      </c>
      <c r="Q13" s="23">
        <f t="shared" si="8"/>
        <v>29.504593835108679</v>
      </c>
    </row>
    <row r="14" spans="1:17" s="1" customFormat="1" ht="22.15" customHeight="1" x14ac:dyDescent="0.25">
      <c r="A14" s="393"/>
      <c r="B14" s="393"/>
      <c r="C14" s="376"/>
      <c r="D14" s="385"/>
      <c r="E14" s="185" t="s">
        <v>15</v>
      </c>
      <c r="F14" s="36">
        <f t="shared" ref="F14:M14" si="14">F22+F24+F27+F44</f>
        <v>9599.9983000000011</v>
      </c>
      <c r="G14" s="36">
        <f t="shared" si="14"/>
        <v>0</v>
      </c>
      <c r="H14" s="36">
        <f t="shared" si="14"/>
        <v>0</v>
      </c>
      <c r="I14" s="36">
        <f t="shared" si="14"/>
        <v>9599.9983000000011</v>
      </c>
      <c r="J14" s="36">
        <f t="shared" si="14"/>
        <v>0</v>
      </c>
      <c r="K14" s="36">
        <f t="shared" si="14"/>
        <v>0</v>
      </c>
      <c r="L14" s="36">
        <f t="shared" si="14"/>
        <v>0</v>
      </c>
      <c r="M14" s="36">
        <f t="shared" si="14"/>
        <v>0</v>
      </c>
      <c r="N14" s="23">
        <f t="shared" si="4"/>
        <v>0</v>
      </c>
      <c r="O14" s="23"/>
      <c r="P14" s="23"/>
      <c r="Q14" s="23">
        <f t="shared" si="8"/>
        <v>0</v>
      </c>
    </row>
    <row r="15" spans="1:17" s="1" customFormat="1" ht="111.75" customHeight="1" x14ac:dyDescent="0.25">
      <c r="A15" s="393"/>
      <c r="B15" s="393"/>
      <c r="C15" s="377"/>
      <c r="D15" s="385"/>
      <c r="E15" s="185" t="s">
        <v>16</v>
      </c>
      <c r="F15" s="36">
        <f t="shared" ref="F15:M15" si="15">F16+F29+F46+F48</f>
        <v>459154.75400000007</v>
      </c>
      <c r="G15" s="36">
        <f t="shared" si="15"/>
        <v>29743.199999999997</v>
      </c>
      <c r="H15" s="36">
        <f t="shared" si="15"/>
        <v>170088.50200000001</v>
      </c>
      <c r="I15" s="36">
        <f t="shared" si="15"/>
        <v>259323.05200000003</v>
      </c>
      <c r="J15" s="36">
        <f t="shared" si="15"/>
        <v>169695.34383</v>
      </c>
      <c r="K15" s="36">
        <f t="shared" si="15"/>
        <v>7506.9562599999999</v>
      </c>
      <c r="L15" s="36">
        <f t="shared" si="15"/>
        <v>82843.73384999999</v>
      </c>
      <c r="M15" s="36">
        <f t="shared" si="15"/>
        <v>79344.653720000002</v>
      </c>
      <c r="N15" s="23">
        <f t="shared" si="4"/>
        <v>36.958202512697923</v>
      </c>
      <c r="O15" s="23">
        <f t="shared" si="10"/>
        <v>25.239235388256816</v>
      </c>
      <c r="P15" s="23">
        <f t="shared" si="11"/>
        <v>48.706251672438142</v>
      </c>
      <c r="Q15" s="23">
        <f t="shared" si="8"/>
        <v>30.59683784687217</v>
      </c>
    </row>
    <row r="16" spans="1:17" ht="22.15" customHeight="1" x14ac:dyDescent="0.25">
      <c r="A16" s="378" t="s">
        <v>114</v>
      </c>
      <c r="B16" s="378" t="s">
        <v>17</v>
      </c>
      <c r="C16" s="378" t="s">
        <v>694</v>
      </c>
      <c r="D16" s="386" t="s">
        <v>689</v>
      </c>
      <c r="E16" s="27" t="s">
        <v>18</v>
      </c>
      <c r="F16" s="28">
        <f t="shared" ref="F16:M16" si="16">SUM(F17:F21)</f>
        <v>152748.239</v>
      </c>
      <c r="G16" s="28">
        <f t="shared" si="16"/>
        <v>0</v>
      </c>
      <c r="H16" s="28">
        <f t="shared" si="16"/>
        <v>50385.133999999998</v>
      </c>
      <c r="I16" s="28">
        <f t="shared" si="16"/>
        <v>102363.10500000001</v>
      </c>
      <c r="J16" s="28">
        <f t="shared" si="16"/>
        <v>60890.025420000005</v>
      </c>
      <c r="K16" s="28">
        <f t="shared" si="16"/>
        <v>0</v>
      </c>
      <c r="L16" s="28">
        <f t="shared" si="16"/>
        <v>21844.601060000001</v>
      </c>
      <c r="M16" s="28">
        <f t="shared" si="16"/>
        <v>39045.424360000005</v>
      </c>
      <c r="N16" s="26">
        <f t="shared" si="4"/>
        <v>39.862996666036857</v>
      </c>
      <c r="O16" s="26"/>
      <c r="P16" s="26">
        <f t="shared" si="11"/>
        <v>43.355250499085706</v>
      </c>
      <c r="Q16" s="26">
        <f t="shared" si="8"/>
        <v>38.144040628701134</v>
      </c>
    </row>
    <row r="17" spans="1:17" ht="22.15" customHeight="1" x14ac:dyDescent="0.25">
      <c r="A17" s="379"/>
      <c r="B17" s="379"/>
      <c r="C17" s="379"/>
      <c r="D17" s="387"/>
      <c r="E17" s="27" t="s">
        <v>47</v>
      </c>
      <c r="F17" s="28">
        <f>SUM(G17:I17)</f>
        <v>17347.758000000002</v>
      </c>
      <c r="G17" s="28"/>
      <c r="H17" s="28"/>
      <c r="I17" s="29">
        <v>17347.758000000002</v>
      </c>
      <c r="J17" s="28">
        <f>SUM(K17:M17)</f>
        <v>12757.220880000001</v>
      </c>
      <c r="K17" s="28"/>
      <c r="L17" s="28"/>
      <c r="M17" s="29">
        <v>12757.220880000001</v>
      </c>
      <c r="N17" s="26">
        <f t="shared" si="4"/>
        <v>73.538153345233425</v>
      </c>
      <c r="O17" s="26"/>
      <c r="P17" s="26"/>
      <c r="Q17" s="26">
        <f t="shared" si="8"/>
        <v>73.538153345233425</v>
      </c>
    </row>
    <row r="18" spans="1:17" ht="22.15" customHeight="1" x14ac:dyDescent="0.25">
      <c r="A18" s="379"/>
      <c r="B18" s="379"/>
      <c r="C18" s="379"/>
      <c r="D18" s="387"/>
      <c r="E18" s="27" t="s">
        <v>48</v>
      </c>
      <c r="F18" s="28">
        <f t="shared" ref="F18:F51" si="17">SUM(G18:I18)</f>
        <v>67196.547000000006</v>
      </c>
      <c r="G18" s="28"/>
      <c r="H18" s="28"/>
      <c r="I18" s="29">
        <v>67196.547000000006</v>
      </c>
      <c r="J18" s="28">
        <f t="shared" ref="J18:J51" si="18">SUM(K18:M18)</f>
        <v>22856.96848</v>
      </c>
      <c r="K18" s="28"/>
      <c r="L18" s="28"/>
      <c r="M18" s="29">
        <v>22856.96848</v>
      </c>
      <c r="N18" s="26">
        <f t="shared" si="4"/>
        <v>34.015093781530169</v>
      </c>
      <c r="O18" s="26"/>
      <c r="P18" s="26"/>
      <c r="Q18" s="26">
        <f t="shared" si="8"/>
        <v>34.015093781530169</v>
      </c>
    </row>
    <row r="19" spans="1:17" ht="22.15" customHeight="1" x14ac:dyDescent="0.25">
      <c r="A19" s="379"/>
      <c r="B19" s="379"/>
      <c r="C19" s="379"/>
      <c r="D19" s="387"/>
      <c r="E19" s="27" t="s">
        <v>49</v>
      </c>
      <c r="F19" s="28">
        <f t="shared" si="17"/>
        <v>17818.8</v>
      </c>
      <c r="G19" s="28"/>
      <c r="H19" s="28"/>
      <c r="I19" s="29">
        <v>17818.8</v>
      </c>
      <c r="J19" s="28">
        <f t="shared" si="18"/>
        <v>3431.2350000000001</v>
      </c>
      <c r="K19" s="28"/>
      <c r="L19" s="28"/>
      <c r="M19" s="29">
        <v>3431.2350000000001</v>
      </c>
      <c r="N19" s="26">
        <f t="shared" si="4"/>
        <v>19.256263048016702</v>
      </c>
      <c r="O19" s="26"/>
      <c r="P19" s="26"/>
      <c r="Q19" s="26">
        <f t="shared" si="8"/>
        <v>19.256263048016702</v>
      </c>
    </row>
    <row r="20" spans="1:17" ht="22.15" customHeight="1" x14ac:dyDescent="0.25">
      <c r="A20" s="379"/>
      <c r="B20" s="379"/>
      <c r="C20" s="379"/>
      <c r="D20" s="387"/>
      <c r="E20" s="27" t="s">
        <v>51</v>
      </c>
      <c r="F20" s="28">
        <f t="shared" si="17"/>
        <v>50328.133999999998</v>
      </c>
      <c r="G20" s="28"/>
      <c r="H20" s="29">
        <v>50328.133999999998</v>
      </c>
      <c r="I20" s="29"/>
      <c r="J20" s="28">
        <f t="shared" si="18"/>
        <v>21839.239450000001</v>
      </c>
      <c r="K20" s="28"/>
      <c r="L20" s="28">
        <v>21839.239450000001</v>
      </c>
      <c r="M20" s="29"/>
      <c r="N20" s="26">
        <f t="shared" si="4"/>
        <v>43.393699933321592</v>
      </c>
      <c r="O20" s="26"/>
      <c r="P20" s="26">
        <f t="shared" si="11"/>
        <v>43.393699933321592</v>
      </c>
      <c r="Q20" s="26">
        <v>0</v>
      </c>
    </row>
    <row r="21" spans="1:17" ht="22.15" customHeight="1" x14ac:dyDescent="0.25">
      <c r="A21" s="379"/>
      <c r="B21" s="379"/>
      <c r="C21" s="379"/>
      <c r="D21" s="387"/>
      <c r="E21" s="30" t="s">
        <v>50</v>
      </c>
      <c r="F21" s="28">
        <f t="shared" si="17"/>
        <v>57</v>
      </c>
      <c r="G21" s="31"/>
      <c r="H21" s="32">
        <v>57</v>
      </c>
      <c r="I21" s="32"/>
      <c r="J21" s="28">
        <f t="shared" si="18"/>
        <v>5.3616099999999998</v>
      </c>
      <c r="K21" s="31"/>
      <c r="L21" s="31">
        <v>5.3616099999999998</v>
      </c>
      <c r="M21" s="32"/>
      <c r="N21" s="26">
        <f t="shared" si="4"/>
        <v>9.4063333333333325</v>
      </c>
      <c r="O21" s="26"/>
      <c r="P21" s="26">
        <f t="shared" si="11"/>
        <v>9.4063333333333325</v>
      </c>
      <c r="Q21" s="26">
        <v>0</v>
      </c>
    </row>
    <row r="22" spans="1:17" ht="22.15" customHeight="1" x14ac:dyDescent="0.25">
      <c r="A22" s="379"/>
      <c r="B22" s="379"/>
      <c r="C22" s="379"/>
      <c r="D22" s="387"/>
      <c r="E22" s="27" t="s">
        <v>19</v>
      </c>
      <c r="F22" s="28">
        <f t="shared" si="17"/>
        <v>120.30391</v>
      </c>
      <c r="G22" s="28">
        <f>SUM(G23:G23)</f>
        <v>0</v>
      </c>
      <c r="H22" s="28">
        <f>SUM(H23:H23)</f>
        <v>0</v>
      </c>
      <c r="I22" s="28">
        <f>SUM(I23:I23)</f>
        <v>120.30391</v>
      </c>
      <c r="J22" s="28">
        <f t="shared" si="18"/>
        <v>0</v>
      </c>
      <c r="K22" s="28">
        <f>SUM(K23:K23)</f>
        <v>0</v>
      </c>
      <c r="L22" s="28">
        <f>SUM(L23:L23)</f>
        <v>0</v>
      </c>
      <c r="M22" s="28">
        <f>SUM(M23:M23)</f>
        <v>0</v>
      </c>
      <c r="N22" s="26">
        <f t="shared" si="4"/>
        <v>0</v>
      </c>
      <c r="O22" s="26"/>
      <c r="P22" s="26"/>
      <c r="Q22" s="26">
        <v>0</v>
      </c>
    </row>
    <row r="23" spans="1:17" ht="22.15" customHeight="1" x14ac:dyDescent="0.25">
      <c r="A23" s="379"/>
      <c r="B23" s="379"/>
      <c r="C23" s="379"/>
      <c r="D23" s="387"/>
      <c r="E23" s="27" t="s">
        <v>54</v>
      </c>
      <c r="F23" s="28">
        <f t="shared" si="17"/>
        <v>120.30391</v>
      </c>
      <c r="G23" s="28"/>
      <c r="H23" s="28"/>
      <c r="I23" s="29">
        <v>120.30391</v>
      </c>
      <c r="J23" s="28">
        <f t="shared" si="18"/>
        <v>0</v>
      </c>
      <c r="K23" s="28"/>
      <c r="L23" s="28"/>
      <c r="M23" s="29"/>
      <c r="N23" s="26">
        <f t="shared" si="4"/>
        <v>0</v>
      </c>
      <c r="O23" s="26"/>
      <c r="P23" s="26"/>
      <c r="Q23" s="26">
        <f t="shared" si="8"/>
        <v>0</v>
      </c>
    </row>
    <row r="24" spans="1:17" ht="25.15" customHeight="1" x14ac:dyDescent="0.25">
      <c r="A24" s="380" t="s">
        <v>116</v>
      </c>
      <c r="B24" s="380" t="s">
        <v>20</v>
      </c>
      <c r="C24" s="379"/>
      <c r="D24" s="387"/>
      <c r="E24" s="27" t="s">
        <v>19</v>
      </c>
      <c r="F24" s="28">
        <f t="shared" si="17"/>
        <v>0</v>
      </c>
      <c r="G24" s="186">
        <f t="shared" ref="G24:I24" si="19">SUM(G25:G26)</f>
        <v>0</v>
      </c>
      <c r="H24" s="186">
        <f t="shared" si="19"/>
        <v>0</v>
      </c>
      <c r="I24" s="187">
        <f t="shared" si="19"/>
        <v>0</v>
      </c>
      <c r="J24" s="28">
        <f t="shared" si="18"/>
        <v>0</v>
      </c>
      <c r="K24" s="186">
        <f t="shared" ref="K24:M24" si="20">SUM(K25:K26)</f>
        <v>0</v>
      </c>
      <c r="L24" s="186">
        <f t="shared" si="20"/>
        <v>0</v>
      </c>
      <c r="M24" s="187">
        <f t="shared" si="20"/>
        <v>0</v>
      </c>
      <c r="N24" s="26">
        <v>0</v>
      </c>
      <c r="O24" s="26"/>
      <c r="P24" s="26"/>
      <c r="Q24" s="26">
        <v>0</v>
      </c>
    </row>
    <row r="25" spans="1:17" ht="28.15" customHeight="1" x14ac:dyDescent="0.25">
      <c r="A25" s="380"/>
      <c r="B25" s="380"/>
      <c r="C25" s="379"/>
      <c r="D25" s="387"/>
      <c r="E25" s="27" t="s">
        <v>52</v>
      </c>
      <c r="F25" s="28">
        <f t="shared" si="17"/>
        <v>0</v>
      </c>
      <c r="G25" s="33"/>
      <c r="H25" s="33"/>
      <c r="I25" s="33"/>
      <c r="J25" s="28">
        <f t="shared" si="18"/>
        <v>0</v>
      </c>
      <c r="K25" s="33"/>
      <c r="L25" s="33"/>
      <c r="M25" s="33"/>
      <c r="N25" s="26">
        <v>0</v>
      </c>
      <c r="O25" s="26"/>
      <c r="P25" s="26"/>
      <c r="Q25" s="26">
        <v>0</v>
      </c>
    </row>
    <row r="26" spans="1:17" ht="133.5" customHeight="1" x14ac:dyDescent="0.25">
      <c r="A26" s="380"/>
      <c r="B26" s="380"/>
      <c r="C26" s="389"/>
      <c r="D26" s="388"/>
      <c r="E26" s="34" t="s">
        <v>53</v>
      </c>
      <c r="F26" s="28">
        <f t="shared" si="17"/>
        <v>0</v>
      </c>
      <c r="G26" s="33"/>
      <c r="H26" s="33"/>
      <c r="I26" s="33"/>
      <c r="J26" s="28">
        <f t="shared" si="18"/>
        <v>0</v>
      </c>
      <c r="K26" s="33"/>
      <c r="L26" s="33"/>
      <c r="M26" s="33"/>
      <c r="N26" s="26">
        <v>0</v>
      </c>
      <c r="O26" s="26"/>
      <c r="P26" s="26"/>
      <c r="Q26" s="26">
        <v>0</v>
      </c>
    </row>
    <row r="27" spans="1:17" ht="14.45" customHeight="1" x14ac:dyDescent="0.25">
      <c r="A27" s="378" t="s">
        <v>115</v>
      </c>
      <c r="B27" s="378" t="s">
        <v>21</v>
      </c>
      <c r="C27" s="378" t="s">
        <v>143</v>
      </c>
      <c r="D27" s="386" t="s">
        <v>689</v>
      </c>
      <c r="E27" s="27" t="s">
        <v>19</v>
      </c>
      <c r="F27" s="28">
        <f t="shared" si="17"/>
        <v>9479.6943900000006</v>
      </c>
      <c r="G27" s="33">
        <f>G28</f>
        <v>0</v>
      </c>
      <c r="H27" s="33">
        <f t="shared" ref="H27:I27" si="21">H28</f>
        <v>0</v>
      </c>
      <c r="I27" s="33">
        <f t="shared" si="21"/>
        <v>9479.6943900000006</v>
      </c>
      <c r="J27" s="28">
        <f t="shared" si="18"/>
        <v>0</v>
      </c>
      <c r="K27" s="33">
        <f>K28</f>
        <v>0</v>
      </c>
      <c r="L27" s="33">
        <f t="shared" ref="L27:M27" si="22">L28</f>
        <v>0</v>
      </c>
      <c r="M27" s="33">
        <f t="shared" si="22"/>
        <v>0</v>
      </c>
      <c r="N27" s="26">
        <f t="shared" ref="N27:N43" si="23">J27/F27*100</f>
        <v>0</v>
      </c>
      <c r="O27" s="26"/>
      <c r="P27" s="26"/>
      <c r="Q27" s="26">
        <f t="shared" si="8"/>
        <v>0</v>
      </c>
    </row>
    <row r="28" spans="1:17" ht="15.75" x14ac:dyDescent="0.25">
      <c r="A28" s="379"/>
      <c r="B28" s="379"/>
      <c r="C28" s="379"/>
      <c r="D28" s="387"/>
      <c r="E28" s="27" t="s">
        <v>55</v>
      </c>
      <c r="F28" s="28">
        <f t="shared" si="17"/>
        <v>9479.6943900000006</v>
      </c>
      <c r="G28" s="33"/>
      <c r="H28" s="33"/>
      <c r="I28" s="33">
        <v>9479.6943900000006</v>
      </c>
      <c r="J28" s="28">
        <f t="shared" si="18"/>
        <v>0</v>
      </c>
      <c r="K28" s="33"/>
      <c r="L28" s="33"/>
      <c r="M28" s="33"/>
      <c r="N28" s="26">
        <f t="shared" si="23"/>
        <v>0</v>
      </c>
      <c r="O28" s="26"/>
      <c r="P28" s="26"/>
      <c r="Q28" s="26">
        <f t="shared" si="8"/>
        <v>0</v>
      </c>
    </row>
    <row r="29" spans="1:17" ht="15.75" x14ac:dyDescent="0.25">
      <c r="A29" s="379"/>
      <c r="B29" s="379"/>
      <c r="C29" s="379"/>
      <c r="D29" s="387"/>
      <c r="E29" s="27" t="s">
        <v>18</v>
      </c>
      <c r="F29" s="28">
        <f t="shared" si="17"/>
        <v>306360.41500000004</v>
      </c>
      <c r="G29" s="187">
        <f>SUM(G30:G43)</f>
        <v>29743.199999999997</v>
      </c>
      <c r="H29" s="187">
        <f>SUM(H30:H43)</f>
        <v>119703.368</v>
      </c>
      <c r="I29" s="187">
        <f>SUM(I30:I43)</f>
        <v>156913.84700000001</v>
      </c>
      <c r="J29" s="28">
        <f t="shared" si="18"/>
        <v>108805.31840999999</v>
      </c>
      <c r="K29" s="187">
        <f>SUM(K30:K43)</f>
        <v>7506.9562599999999</v>
      </c>
      <c r="L29" s="187">
        <f>SUM(L30:L43)</f>
        <v>60999.132789999996</v>
      </c>
      <c r="M29" s="187">
        <f>SUM(M30:M43)</f>
        <v>40299.229359999998</v>
      </c>
      <c r="N29" s="26">
        <f t="shared" si="23"/>
        <v>35.515462534544476</v>
      </c>
      <c r="O29" s="26">
        <f t="shared" si="10"/>
        <v>25.239235388256816</v>
      </c>
      <c r="P29" s="26">
        <f t="shared" si="11"/>
        <v>50.958576863100461</v>
      </c>
      <c r="Q29" s="26">
        <f t="shared" si="8"/>
        <v>25.682392045362317</v>
      </c>
    </row>
    <row r="30" spans="1:17" ht="15.75" x14ac:dyDescent="0.25">
      <c r="A30" s="379"/>
      <c r="B30" s="379"/>
      <c r="C30" s="379"/>
      <c r="D30" s="387"/>
      <c r="E30" s="27" t="s">
        <v>56</v>
      </c>
      <c r="F30" s="28">
        <f t="shared" si="17"/>
        <v>250</v>
      </c>
      <c r="G30" s="28"/>
      <c r="H30" s="28"/>
      <c r="I30" s="29">
        <v>250</v>
      </c>
      <c r="J30" s="28">
        <f t="shared" si="18"/>
        <v>0</v>
      </c>
      <c r="K30" s="28"/>
      <c r="L30" s="28"/>
      <c r="M30" s="29"/>
      <c r="N30" s="26">
        <f t="shared" si="23"/>
        <v>0</v>
      </c>
      <c r="O30" s="26"/>
      <c r="P30" s="26"/>
      <c r="Q30" s="26">
        <f t="shared" si="8"/>
        <v>0</v>
      </c>
    </row>
    <row r="31" spans="1:17" ht="15.75" x14ac:dyDescent="0.25">
      <c r="A31" s="379"/>
      <c r="B31" s="379"/>
      <c r="C31" s="379"/>
      <c r="D31" s="387"/>
      <c r="E31" s="27" t="s">
        <v>57</v>
      </c>
      <c r="F31" s="28">
        <f t="shared" si="17"/>
        <v>89282.322</v>
      </c>
      <c r="G31" s="28"/>
      <c r="H31" s="28"/>
      <c r="I31" s="29">
        <v>89282.322</v>
      </c>
      <c r="J31" s="28">
        <f t="shared" si="18"/>
        <v>29243.58671</v>
      </c>
      <c r="K31" s="28"/>
      <c r="L31" s="28"/>
      <c r="M31" s="29">
        <v>29243.58671</v>
      </c>
      <c r="N31" s="26">
        <f t="shared" si="23"/>
        <v>32.754061559913282</v>
      </c>
      <c r="O31" s="26"/>
      <c r="P31" s="26"/>
      <c r="Q31" s="26">
        <f t="shared" si="8"/>
        <v>32.754061559913282</v>
      </c>
    </row>
    <row r="32" spans="1:17" ht="15.75" x14ac:dyDescent="0.25">
      <c r="A32" s="379"/>
      <c r="B32" s="379"/>
      <c r="C32" s="379"/>
      <c r="D32" s="387"/>
      <c r="E32" s="27" t="s">
        <v>58</v>
      </c>
      <c r="F32" s="28">
        <f t="shared" si="17"/>
        <v>21506</v>
      </c>
      <c r="G32" s="28"/>
      <c r="H32" s="28"/>
      <c r="I32" s="29">
        <v>21506</v>
      </c>
      <c r="J32" s="28">
        <f t="shared" si="18"/>
        <v>7399.7610000000004</v>
      </c>
      <c r="K32" s="28"/>
      <c r="L32" s="28"/>
      <c r="M32" s="29">
        <v>7399.7610000000004</v>
      </c>
      <c r="N32" s="26">
        <f t="shared" si="23"/>
        <v>34.407890821166184</v>
      </c>
      <c r="O32" s="26"/>
      <c r="P32" s="26"/>
      <c r="Q32" s="26">
        <f t="shared" si="8"/>
        <v>34.407890821166184</v>
      </c>
    </row>
    <row r="33" spans="1:17" ht="15.75" x14ac:dyDescent="0.25">
      <c r="A33" s="379"/>
      <c r="B33" s="379"/>
      <c r="C33" s="379"/>
      <c r="D33" s="387"/>
      <c r="E33" s="27" t="s">
        <v>59</v>
      </c>
      <c r="F33" s="28">
        <f t="shared" si="17"/>
        <v>15233.4</v>
      </c>
      <c r="G33" s="28">
        <v>15233.4</v>
      </c>
      <c r="H33" s="28"/>
      <c r="I33" s="29"/>
      <c r="J33" s="28">
        <f t="shared" si="18"/>
        <v>3872.3584000000001</v>
      </c>
      <c r="K33" s="28">
        <v>3872.3584000000001</v>
      </c>
      <c r="L33" s="28"/>
      <c r="M33" s="29"/>
      <c r="N33" s="26">
        <f t="shared" si="23"/>
        <v>25.420184594378142</v>
      </c>
      <c r="O33" s="26">
        <f t="shared" si="10"/>
        <v>25.420184594378142</v>
      </c>
      <c r="P33" s="26"/>
      <c r="Q33" s="26">
        <v>0</v>
      </c>
    </row>
    <row r="34" spans="1:17" ht="15.75" x14ac:dyDescent="0.25">
      <c r="A34" s="379"/>
      <c r="B34" s="379"/>
      <c r="C34" s="379"/>
      <c r="D34" s="387"/>
      <c r="E34" s="27" t="s">
        <v>60</v>
      </c>
      <c r="F34" s="28">
        <f t="shared" si="17"/>
        <v>108826.66800000001</v>
      </c>
      <c r="G34" s="28"/>
      <c r="H34" s="28">
        <v>108826.66800000001</v>
      </c>
      <c r="I34" s="29"/>
      <c r="J34" s="28">
        <f t="shared" si="18"/>
        <v>59597.723689999999</v>
      </c>
      <c r="K34" s="28"/>
      <c r="L34" s="28">
        <v>59597.723689999999</v>
      </c>
      <c r="M34" s="29"/>
      <c r="N34" s="26">
        <f t="shared" si="23"/>
        <v>54.76389637326762</v>
      </c>
      <c r="O34" s="26"/>
      <c r="P34" s="26">
        <f t="shared" si="11"/>
        <v>54.76389637326762</v>
      </c>
      <c r="Q34" s="26">
        <v>0</v>
      </c>
    </row>
    <row r="35" spans="1:17" ht="15.75" x14ac:dyDescent="0.25">
      <c r="A35" s="379"/>
      <c r="B35" s="379"/>
      <c r="C35" s="379"/>
      <c r="D35" s="387"/>
      <c r="E35" s="27" t="s">
        <v>61</v>
      </c>
      <c r="F35" s="28">
        <f t="shared" si="17"/>
        <v>6320</v>
      </c>
      <c r="G35" s="28"/>
      <c r="H35" s="28">
        <v>6320</v>
      </c>
      <c r="I35" s="29"/>
      <c r="J35" s="28">
        <f t="shared" si="18"/>
        <v>181.94112000000001</v>
      </c>
      <c r="K35" s="28"/>
      <c r="L35" s="28">
        <v>181.94112000000001</v>
      </c>
      <c r="M35" s="29"/>
      <c r="N35" s="26">
        <f t="shared" si="23"/>
        <v>2.8788151898734178</v>
      </c>
      <c r="O35" s="26"/>
      <c r="P35" s="26">
        <f t="shared" si="11"/>
        <v>2.8788151898734178</v>
      </c>
      <c r="Q35" s="26">
        <v>0</v>
      </c>
    </row>
    <row r="36" spans="1:17" ht="15.75" x14ac:dyDescent="0.25">
      <c r="A36" s="379"/>
      <c r="B36" s="379"/>
      <c r="C36" s="379"/>
      <c r="D36" s="387"/>
      <c r="E36" s="27" t="s">
        <v>62</v>
      </c>
      <c r="F36" s="28">
        <f t="shared" si="17"/>
        <v>16886.8</v>
      </c>
      <c r="G36" s="28">
        <v>14509.8</v>
      </c>
      <c r="H36" s="28">
        <v>2362</v>
      </c>
      <c r="I36" s="29">
        <v>15</v>
      </c>
      <c r="J36" s="28">
        <f t="shared" si="18"/>
        <v>4232.2532699999992</v>
      </c>
      <c r="K36" s="28">
        <v>3634.5978599999999</v>
      </c>
      <c r="L36" s="28">
        <v>591.67882999999995</v>
      </c>
      <c r="M36" s="29">
        <v>5.9765800000000002</v>
      </c>
      <c r="N36" s="26">
        <f t="shared" si="23"/>
        <v>25.062494196650636</v>
      </c>
      <c r="O36" s="26">
        <f t="shared" si="10"/>
        <v>25.049262291692507</v>
      </c>
      <c r="P36" s="26">
        <f t="shared" si="11"/>
        <v>25.049908128704484</v>
      </c>
      <c r="Q36" s="26">
        <f t="shared" si="8"/>
        <v>39.843866666666663</v>
      </c>
    </row>
    <row r="37" spans="1:17" ht="16.5" customHeight="1" x14ac:dyDescent="0.25">
      <c r="A37" s="379"/>
      <c r="B37" s="379"/>
      <c r="C37" s="379"/>
      <c r="D37" s="387"/>
      <c r="E37" s="27" t="s">
        <v>63</v>
      </c>
      <c r="F37" s="28">
        <f t="shared" si="17"/>
        <v>4189.3999999999996</v>
      </c>
      <c r="G37" s="28"/>
      <c r="H37" s="28">
        <v>2094.6999999999998</v>
      </c>
      <c r="I37" s="29">
        <v>2094.6999999999998</v>
      </c>
      <c r="J37" s="28">
        <f t="shared" si="18"/>
        <v>1255.5782999999999</v>
      </c>
      <c r="K37" s="28"/>
      <c r="L37" s="28">
        <v>627.78914999999995</v>
      </c>
      <c r="M37" s="29">
        <v>627.78914999999995</v>
      </c>
      <c r="N37" s="26">
        <f t="shared" si="23"/>
        <v>29.970360910870291</v>
      </c>
      <c r="O37" s="26"/>
      <c r="P37" s="26">
        <f t="shared" si="11"/>
        <v>29.970360910870291</v>
      </c>
      <c r="Q37" s="26">
        <f t="shared" si="8"/>
        <v>29.970360910870291</v>
      </c>
    </row>
    <row r="38" spans="1:17" ht="17.25" customHeight="1" x14ac:dyDescent="0.25">
      <c r="A38" s="379"/>
      <c r="B38" s="379"/>
      <c r="C38" s="379"/>
      <c r="D38" s="387"/>
      <c r="E38" s="27" t="s">
        <v>64</v>
      </c>
      <c r="F38" s="28">
        <f t="shared" si="17"/>
        <v>12378.2</v>
      </c>
      <c r="G38" s="28"/>
      <c r="H38" s="28"/>
      <c r="I38" s="29">
        <v>12378.2</v>
      </c>
      <c r="J38" s="28">
        <f t="shared" si="18"/>
        <v>0</v>
      </c>
      <c r="K38" s="28"/>
      <c r="L38" s="28"/>
      <c r="M38" s="29"/>
      <c r="N38" s="26">
        <f t="shared" si="23"/>
        <v>0</v>
      </c>
      <c r="O38" s="26"/>
      <c r="P38" s="26"/>
      <c r="Q38" s="26">
        <f t="shared" si="8"/>
        <v>0</v>
      </c>
    </row>
    <row r="39" spans="1:17" ht="18.75" customHeight="1" x14ac:dyDescent="0.25">
      <c r="A39" s="379"/>
      <c r="B39" s="379"/>
      <c r="C39" s="379"/>
      <c r="D39" s="387"/>
      <c r="E39" s="27" t="s">
        <v>65</v>
      </c>
      <c r="F39" s="28">
        <f t="shared" si="17"/>
        <v>1600</v>
      </c>
      <c r="G39" s="28"/>
      <c r="H39" s="28"/>
      <c r="I39" s="29">
        <v>1600</v>
      </c>
      <c r="J39" s="28">
        <f t="shared" si="18"/>
        <v>0</v>
      </c>
      <c r="K39" s="28"/>
      <c r="L39" s="28"/>
      <c r="M39" s="29"/>
      <c r="N39" s="26">
        <f t="shared" si="23"/>
        <v>0</v>
      </c>
      <c r="O39" s="26"/>
      <c r="P39" s="26"/>
      <c r="Q39" s="26">
        <f t="shared" si="8"/>
        <v>0</v>
      </c>
    </row>
    <row r="40" spans="1:17" ht="16.5" customHeight="1" x14ac:dyDescent="0.25">
      <c r="A40" s="379"/>
      <c r="B40" s="379"/>
      <c r="C40" s="379"/>
      <c r="D40" s="387"/>
      <c r="E40" s="27" t="s">
        <v>66</v>
      </c>
      <c r="F40" s="28">
        <f t="shared" si="17"/>
        <v>128.30000000000001</v>
      </c>
      <c r="G40" s="28"/>
      <c r="H40" s="28">
        <v>100</v>
      </c>
      <c r="I40" s="29">
        <v>28.3</v>
      </c>
      <c r="J40" s="28">
        <f t="shared" si="18"/>
        <v>0</v>
      </c>
      <c r="K40" s="28"/>
      <c r="L40" s="28"/>
      <c r="M40" s="29"/>
      <c r="N40" s="26">
        <f t="shared" si="23"/>
        <v>0</v>
      </c>
      <c r="O40" s="26"/>
      <c r="P40" s="26"/>
      <c r="Q40" s="26">
        <f t="shared" si="8"/>
        <v>0</v>
      </c>
    </row>
    <row r="41" spans="1:17" ht="17.25" customHeight="1" x14ac:dyDescent="0.25">
      <c r="A41" s="379"/>
      <c r="B41" s="379"/>
      <c r="C41" s="379"/>
      <c r="D41" s="387"/>
      <c r="E41" s="27" t="s">
        <v>67</v>
      </c>
      <c r="F41" s="28">
        <f t="shared" si="17"/>
        <v>2539</v>
      </c>
      <c r="G41" s="28"/>
      <c r="H41" s="28"/>
      <c r="I41" s="29">
        <v>2539</v>
      </c>
      <c r="J41" s="28">
        <f t="shared" si="18"/>
        <v>1882.4507799999999</v>
      </c>
      <c r="K41" s="28"/>
      <c r="L41" s="28"/>
      <c r="M41" s="29">
        <v>1882.4507799999999</v>
      </c>
      <c r="N41" s="26">
        <f t="shared" si="23"/>
        <v>74.141424970460818</v>
      </c>
      <c r="O41" s="26"/>
      <c r="P41" s="26"/>
      <c r="Q41" s="26">
        <f t="shared" si="8"/>
        <v>74.141424970460818</v>
      </c>
    </row>
    <row r="42" spans="1:17" ht="23.25" customHeight="1" x14ac:dyDescent="0.25">
      <c r="A42" s="379"/>
      <c r="B42" s="379"/>
      <c r="C42" s="379"/>
      <c r="D42" s="387"/>
      <c r="E42" s="27" t="s">
        <v>68</v>
      </c>
      <c r="F42" s="28">
        <f t="shared" si="17"/>
        <v>27201.825000000001</v>
      </c>
      <c r="G42" s="28"/>
      <c r="H42" s="28"/>
      <c r="I42" s="29">
        <v>27201.825000000001</v>
      </c>
      <c r="J42" s="28">
        <f t="shared" si="18"/>
        <v>1134.0171399999999</v>
      </c>
      <c r="K42" s="28"/>
      <c r="L42" s="28"/>
      <c r="M42" s="29">
        <v>1134.0171399999999</v>
      </c>
      <c r="N42" s="26">
        <f t="shared" si="23"/>
        <v>4.1689009469033786</v>
      </c>
      <c r="O42" s="26"/>
      <c r="P42" s="26"/>
      <c r="Q42" s="26">
        <f t="shared" si="8"/>
        <v>4.1689009469033786</v>
      </c>
    </row>
    <row r="43" spans="1:17" ht="20.25" customHeight="1" x14ac:dyDescent="0.25">
      <c r="A43" s="379"/>
      <c r="B43" s="379"/>
      <c r="C43" s="379"/>
      <c r="D43" s="387"/>
      <c r="E43" s="27" t="s">
        <v>69</v>
      </c>
      <c r="F43" s="28">
        <f t="shared" si="17"/>
        <v>18.5</v>
      </c>
      <c r="G43" s="28"/>
      <c r="H43" s="28"/>
      <c r="I43" s="29">
        <v>18.5</v>
      </c>
      <c r="J43" s="28">
        <f t="shared" si="18"/>
        <v>5.6479999999999997</v>
      </c>
      <c r="K43" s="28"/>
      <c r="L43" s="28"/>
      <c r="M43" s="29">
        <v>5.6479999999999997</v>
      </c>
      <c r="N43" s="26">
        <f t="shared" si="23"/>
        <v>30.529729729729727</v>
      </c>
      <c r="O43" s="26"/>
      <c r="P43" s="26"/>
      <c r="Q43" s="26">
        <f t="shared" si="8"/>
        <v>30.529729729729727</v>
      </c>
    </row>
    <row r="44" spans="1:17" ht="15.75" x14ac:dyDescent="0.25">
      <c r="A44" s="378" t="s">
        <v>117</v>
      </c>
      <c r="B44" s="378" t="s">
        <v>22</v>
      </c>
      <c r="C44" s="379"/>
      <c r="D44" s="387"/>
      <c r="E44" s="27" t="s">
        <v>19</v>
      </c>
      <c r="F44" s="28">
        <f t="shared" si="17"/>
        <v>0</v>
      </c>
      <c r="G44" s="186">
        <f t="shared" ref="G44:M44" si="24">G45</f>
        <v>0</v>
      </c>
      <c r="H44" s="186">
        <f t="shared" si="24"/>
        <v>0</v>
      </c>
      <c r="I44" s="187">
        <f t="shared" si="24"/>
        <v>0</v>
      </c>
      <c r="J44" s="28">
        <f t="shared" si="18"/>
        <v>0</v>
      </c>
      <c r="K44" s="186">
        <f t="shared" si="24"/>
        <v>0</v>
      </c>
      <c r="L44" s="186">
        <f t="shared" si="24"/>
        <v>0</v>
      </c>
      <c r="M44" s="187">
        <f t="shared" si="24"/>
        <v>0</v>
      </c>
      <c r="N44" s="26">
        <v>0</v>
      </c>
      <c r="O44" s="26"/>
      <c r="P44" s="26"/>
      <c r="Q44" s="26">
        <v>0</v>
      </c>
    </row>
    <row r="45" spans="1:17" ht="15.75" x14ac:dyDescent="0.25">
      <c r="A45" s="381"/>
      <c r="B45" s="381"/>
      <c r="C45" s="379"/>
      <c r="D45" s="387"/>
      <c r="E45" s="34" t="s">
        <v>23</v>
      </c>
      <c r="F45" s="28">
        <f t="shared" si="17"/>
        <v>0</v>
      </c>
      <c r="G45" s="33"/>
      <c r="H45" s="33"/>
      <c r="I45" s="33"/>
      <c r="J45" s="28">
        <f t="shared" si="18"/>
        <v>0</v>
      </c>
      <c r="K45" s="33"/>
      <c r="L45" s="33"/>
      <c r="M45" s="33"/>
      <c r="N45" s="26">
        <v>0</v>
      </c>
      <c r="O45" s="26"/>
      <c r="P45" s="26"/>
      <c r="Q45" s="26">
        <v>0</v>
      </c>
    </row>
    <row r="46" spans="1:17" ht="17.25" customHeight="1" x14ac:dyDescent="0.25">
      <c r="A46" s="381"/>
      <c r="B46" s="381"/>
      <c r="C46" s="379"/>
      <c r="D46" s="387"/>
      <c r="E46" s="27" t="s">
        <v>18</v>
      </c>
      <c r="F46" s="28">
        <f t="shared" si="17"/>
        <v>35.4</v>
      </c>
      <c r="G46" s="186">
        <f>SUM(G47:G47)</f>
        <v>0</v>
      </c>
      <c r="H46" s="187">
        <f>SUM(H47:H47)</f>
        <v>0</v>
      </c>
      <c r="I46" s="187">
        <f>SUM(I47:I47)</f>
        <v>35.4</v>
      </c>
      <c r="J46" s="28">
        <f t="shared" si="18"/>
        <v>0</v>
      </c>
      <c r="K46" s="186">
        <f>SUM(K47:K47)</f>
        <v>0</v>
      </c>
      <c r="L46" s="187">
        <f>SUM(L47:L47)</f>
        <v>0</v>
      </c>
      <c r="M46" s="187">
        <f>SUM(M47:M47)</f>
        <v>0</v>
      </c>
      <c r="N46" s="26">
        <f t="shared" ref="N46:N51" si="25">J46/F46*100</f>
        <v>0</v>
      </c>
      <c r="O46" s="26"/>
      <c r="P46" s="26"/>
      <c r="Q46" s="26">
        <f t="shared" ref="Q46:Q96" si="26">M46/I46*100</f>
        <v>0</v>
      </c>
    </row>
    <row r="47" spans="1:17" ht="18.75" customHeight="1" x14ac:dyDescent="0.25">
      <c r="A47" s="381"/>
      <c r="B47" s="381"/>
      <c r="C47" s="379"/>
      <c r="D47" s="387"/>
      <c r="E47" s="27" t="s">
        <v>70</v>
      </c>
      <c r="F47" s="28">
        <f t="shared" si="17"/>
        <v>35.4</v>
      </c>
      <c r="G47" s="28"/>
      <c r="H47" s="28"/>
      <c r="I47" s="29">
        <v>35.4</v>
      </c>
      <c r="J47" s="28">
        <f t="shared" si="18"/>
        <v>0</v>
      </c>
      <c r="K47" s="28"/>
      <c r="L47" s="28"/>
      <c r="M47" s="29"/>
      <c r="N47" s="26">
        <f t="shared" si="25"/>
        <v>0</v>
      </c>
      <c r="O47" s="26"/>
      <c r="P47" s="26"/>
      <c r="Q47" s="26">
        <f t="shared" si="26"/>
        <v>0</v>
      </c>
    </row>
    <row r="48" spans="1:17" ht="16.899999999999999" customHeight="1" x14ac:dyDescent="0.25">
      <c r="A48" s="378" t="s">
        <v>118</v>
      </c>
      <c r="B48" s="378" t="s">
        <v>24</v>
      </c>
      <c r="C48" s="379"/>
      <c r="D48" s="387"/>
      <c r="E48" s="27" t="s">
        <v>18</v>
      </c>
      <c r="F48" s="28">
        <f t="shared" si="17"/>
        <v>10.7</v>
      </c>
      <c r="G48" s="186">
        <f t="shared" ref="G48:M48" si="27">G49</f>
        <v>0</v>
      </c>
      <c r="H48" s="187">
        <f t="shared" si="27"/>
        <v>0</v>
      </c>
      <c r="I48" s="187">
        <f t="shared" si="27"/>
        <v>10.7</v>
      </c>
      <c r="J48" s="28">
        <f t="shared" si="18"/>
        <v>0</v>
      </c>
      <c r="K48" s="186">
        <f t="shared" si="27"/>
        <v>0</v>
      </c>
      <c r="L48" s="187">
        <f t="shared" si="27"/>
        <v>0</v>
      </c>
      <c r="M48" s="187">
        <f t="shared" si="27"/>
        <v>0</v>
      </c>
      <c r="N48" s="26">
        <f t="shared" si="25"/>
        <v>0</v>
      </c>
      <c r="O48" s="26"/>
      <c r="P48" s="26"/>
      <c r="Q48" s="26">
        <f t="shared" si="26"/>
        <v>0</v>
      </c>
    </row>
    <row r="49" spans="1:17" ht="34.5" customHeight="1" x14ac:dyDescent="0.25">
      <c r="A49" s="379"/>
      <c r="B49" s="379"/>
      <c r="C49" s="389"/>
      <c r="D49" s="388"/>
      <c r="E49" s="27" t="s">
        <v>71</v>
      </c>
      <c r="F49" s="28">
        <f t="shared" si="17"/>
        <v>10.7</v>
      </c>
      <c r="G49" s="28"/>
      <c r="H49" s="28"/>
      <c r="I49" s="29">
        <v>10.7</v>
      </c>
      <c r="J49" s="28">
        <f t="shared" si="18"/>
        <v>0</v>
      </c>
      <c r="K49" s="28"/>
      <c r="L49" s="28"/>
      <c r="M49" s="29"/>
      <c r="N49" s="26">
        <f t="shared" si="25"/>
        <v>0</v>
      </c>
      <c r="O49" s="26"/>
      <c r="P49" s="26"/>
      <c r="Q49" s="26">
        <f t="shared" si="26"/>
        <v>0</v>
      </c>
    </row>
    <row r="50" spans="1:17" s="1" customFormat="1" ht="19.899999999999999" customHeight="1" x14ac:dyDescent="0.25">
      <c r="A50" s="374" t="s">
        <v>186</v>
      </c>
      <c r="B50" s="374" t="s">
        <v>769</v>
      </c>
      <c r="C50" s="375" t="s">
        <v>144</v>
      </c>
      <c r="D50" s="385" t="s">
        <v>689</v>
      </c>
      <c r="E50" s="21" t="s">
        <v>14</v>
      </c>
      <c r="F50" s="35">
        <f t="shared" si="17"/>
        <v>3928.866</v>
      </c>
      <c r="G50" s="25">
        <f t="shared" ref="G50:M50" si="28">G51</f>
        <v>0</v>
      </c>
      <c r="H50" s="25">
        <f t="shared" si="28"/>
        <v>3928.866</v>
      </c>
      <c r="I50" s="25">
        <f t="shared" si="28"/>
        <v>0</v>
      </c>
      <c r="J50" s="35">
        <f t="shared" si="18"/>
        <v>3502.3633099999997</v>
      </c>
      <c r="K50" s="25">
        <f t="shared" si="28"/>
        <v>0</v>
      </c>
      <c r="L50" s="25">
        <f t="shared" si="28"/>
        <v>3502.3633099999997</v>
      </c>
      <c r="M50" s="25">
        <f t="shared" si="28"/>
        <v>0</v>
      </c>
      <c r="N50" s="22">
        <f t="shared" si="25"/>
        <v>89.144381864894342</v>
      </c>
      <c r="O50" s="22"/>
      <c r="P50" s="22">
        <f t="shared" ref="P50:P65" si="29">L50/H50*100</f>
        <v>89.144381864894342</v>
      </c>
      <c r="Q50" s="22">
        <v>0</v>
      </c>
    </row>
    <row r="51" spans="1:17" s="1" customFormat="1" ht="35.25" customHeight="1" x14ac:dyDescent="0.25">
      <c r="A51" s="374"/>
      <c r="B51" s="374"/>
      <c r="C51" s="376"/>
      <c r="D51" s="385"/>
      <c r="E51" s="24" t="s">
        <v>16</v>
      </c>
      <c r="F51" s="35">
        <f t="shared" si="17"/>
        <v>3928.866</v>
      </c>
      <c r="G51" s="25">
        <f>G52+G54+G57+G59+G61+G63</f>
        <v>0</v>
      </c>
      <c r="H51" s="25">
        <f>H52+H54+H57+H59+H61+H63</f>
        <v>3928.866</v>
      </c>
      <c r="I51" s="25">
        <f>I52+I54+I57+I59+I61+I63</f>
        <v>0</v>
      </c>
      <c r="J51" s="35">
        <f t="shared" si="18"/>
        <v>3502.3633099999997</v>
      </c>
      <c r="K51" s="25">
        <f>K52+K54+K57+K59+K61+K63</f>
        <v>0</v>
      </c>
      <c r="L51" s="25">
        <f>L52+L54+L57+L59+L61+L63</f>
        <v>3502.3633099999997</v>
      </c>
      <c r="M51" s="25">
        <f>M52+M54+M57+M59+M61+M63</f>
        <v>0</v>
      </c>
      <c r="N51" s="22">
        <f t="shared" si="25"/>
        <v>89.144381864894342</v>
      </c>
      <c r="O51" s="22"/>
      <c r="P51" s="22">
        <f t="shared" si="29"/>
        <v>89.144381864894342</v>
      </c>
      <c r="Q51" s="22">
        <v>0</v>
      </c>
    </row>
    <row r="52" spans="1:17" s="1" customFormat="1" ht="25.9" customHeight="1" x14ac:dyDescent="0.25">
      <c r="A52" s="375" t="s">
        <v>119</v>
      </c>
      <c r="B52" s="373" t="s">
        <v>80</v>
      </c>
      <c r="C52" s="376"/>
      <c r="D52" s="385"/>
      <c r="E52" s="185" t="s">
        <v>18</v>
      </c>
      <c r="F52" s="188">
        <f t="shared" ref="F52:F100" si="30">SUM(G52:I52)</f>
        <v>0</v>
      </c>
      <c r="G52" s="189">
        <f t="shared" ref="G52:M52" si="31">G53</f>
        <v>0</v>
      </c>
      <c r="H52" s="189">
        <f t="shared" si="31"/>
        <v>0</v>
      </c>
      <c r="I52" s="36">
        <f t="shared" si="31"/>
        <v>0</v>
      </c>
      <c r="J52" s="188">
        <f t="shared" ref="J52:J100" si="32">SUM(K52:M52)</f>
        <v>0</v>
      </c>
      <c r="K52" s="189">
        <f t="shared" si="31"/>
        <v>0</v>
      </c>
      <c r="L52" s="189">
        <f t="shared" si="31"/>
        <v>0</v>
      </c>
      <c r="M52" s="36">
        <f t="shared" si="31"/>
        <v>0</v>
      </c>
      <c r="N52" s="23">
        <v>0</v>
      </c>
      <c r="O52" s="23"/>
      <c r="P52" s="23"/>
      <c r="Q52" s="23">
        <v>0</v>
      </c>
    </row>
    <row r="53" spans="1:17" s="1" customFormat="1" ht="57.75" customHeight="1" x14ac:dyDescent="0.25">
      <c r="A53" s="376"/>
      <c r="B53" s="373"/>
      <c r="C53" s="376"/>
      <c r="D53" s="385"/>
      <c r="E53" s="37" t="s">
        <v>78</v>
      </c>
      <c r="F53" s="188">
        <f t="shared" si="30"/>
        <v>0</v>
      </c>
      <c r="G53" s="38"/>
      <c r="H53" s="38"/>
      <c r="I53" s="38"/>
      <c r="J53" s="188">
        <f t="shared" si="32"/>
        <v>0</v>
      </c>
      <c r="K53" s="38"/>
      <c r="L53" s="38"/>
      <c r="M53" s="38"/>
      <c r="N53" s="23">
        <v>0</v>
      </c>
      <c r="O53" s="23"/>
      <c r="P53" s="23"/>
      <c r="Q53" s="23">
        <v>0</v>
      </c>
    </row>
    <row r="54" spans="1:17" s="1" customFormat="1" ht="19.899999999999999" customHeight="1" x14ac:dyDescent="0.25">
      <c r="A54" s="373" t="s">
        <v>120</v>
      </c>
      <c r="B54" s="373" t="s">
        <v>25</v>
      </c>
      <c r="C54" s="376"/>
      <c r="D54" s="385"/>
      <c r="E54" s="185" t="s">
        <v>18</v>
      </c>
      <c r="F54" s="188">
        <f t="shared" si="30"/>
        <v>138.29999999999998</v>
      </c>
      <c r="G54" s="36">
        <f>SUM(G55:G56)</f>
        <v>0</v>
      </c>
      <c r="H54" s="36">
        <f>SUM(H55:H56)</f>
        <v>138.29999999999998</v>
      </c>
      <c r="I54" s="36">
        <f>SUM(I55:I56)</f>
        <v>0</v>
      </c>
      <c r="J54" s="188">
        <f t="shared" si="32"/>
        <v>68.142600000000002</v>
      </c>
      <c r="K54" s="36">
        <f>SUM(K55:K56)</f>
        <v>0</v>
      </c>
      <c r="L54" s="36">
        <f>SUM(L55:L56)</f>
        <v>68.142600000000002</v>
      </c>
      <c r="M54" s="36">
        <f>SUM(M55:M56)</f>
        <v>0</v>
      </c>
      <c r="N54" s="23">
        <f t="shared" ref="N54:N67" si="33">J54/F54*100</f>
        <v>49.271583514099795</v>
      </c>
      <c r="O54" s="23"/>
      <c r="P54" s="23">
        <f t="shared" si="29"/>
        <v>49.271583514099795</v>
      </c>
      <c r="Q54" s="23">
        <v>0</v>
      </c>
    </row>
    <row r="55" spans="1:17" s="1" customFormat="1" ht="19.899999999999999" customHeight="1" x14ac:dyDescent="0.25">
      <c r="A55" s="373"/>
      <c r="B55" s="373"/>
      <c r="C55" s="376"/>
      <c r="D55" s="385"/>
      <c r="E55" s="37" t="s">
        <v>72</v>
      </c>
      <c r="F55" s="188">
        <f t="shared" si="30"/>
        <v>114.6</v>
      </c>
      <c r="G55" s="38"/>
      <c r="H55" s="38">
        <v>114.6</v>
      </c>
      <c r="I55" s="38"/>
      <c r="J55" s="188">
        <f t="shared" si="32"/>
        <v>68.142600000000002</v>
      </c>
      <c r="K55" s="38"/>
      <c r="L55" s="38">
        <v>68.142600000000002</v>
      </c>
      <c r="M55" s="38"/>
      <c r="N55" s="23">
        <f t="shared" si="33"/>
        <v>59.461256544502625</v>
      </c>
      <c r="O55" s="23"/>
      <c r="P55" s="23">
        <f t="shared" si="29"/>
        <v>59.461256544502625</v>
      </c>
      <c r="Q55" s="23">
        <v>0</v>
      </c>
    </row>
    <row r="56" spans="1:17" s="1" customFormat="1" ht="63.75" customHeight="1" x14ac:dyDescent="0.25">
      <c r="A56" s="373"/>
      <c r="B56" s="373"/>
      <c r="C56" s="376"/>
      <c r="D56" s="385"/>
      <c r="E56" s="37" t="s">
        <v>73</v>
      </c>
      <c r="F56" s="188">
        <f t="shared" si="30"/>
        <v>23.7</v>
      </c>
      <c r="G56" s="38"/>
      <c r="H56" s="38">
        <v>23.7</v>
      </c>
      <c r="I56" s="38"/>
      <c r="J56" s="188">
        <f t="shared" si="32"/>
        <v>0</v>
      </c>
      <c r="K56" s="38"/>
      <c r="L56" s="38"/>
      <c r="M56" s="38"/>
      <c r="N56" s="23">
        <f t="shared" si="33"/>
        <v>0</v>
      </c>
      <c r="O56" s="23"/>
      <c r="P56" s="23"/>
      <c r="Q56" s="23">
        <v>0</v>
      </c>
    </row>
    <row r="57" spans="1:17" s="1" customFormat="1" ht="15.6" customHeight="1" x14ac:dyDescent="0.25">
      <c r="A57" s="373" t="s">
        <v>121</v>
      </c>
      <c r="B57" s="373" t="s">
        <v>26</v>
      </c>
      <c r="C57" s="376"/>
      <c r="D57" s="385"/>
      <c r="E57" s="185" t="s">
        <v>18</v>
      </c>
      <c r="F57" s="188">
        <f t="shared" si="30"/>
        <v>883.27499999999998</v>
      </c>
      <c r="G57" s="36">
        <f t="shared" ref="G57:M57" si="34">G58</f>
        <v>0</v>
      </c>
      <c r="H57" s="36">
        <f t="shared" si="34"/>
        <v>883.27499999999998</v>
      </c>
      <c r="I57" s="36">
        <f t="shared" si="34"/>
        <v>0</v>
      </c>
      <c r="J57" s="188">
        <f t="shared" si="32"/>
        <v>837.60900000000004</v>
      </c>
      <c r="K57" s="36">
        <f t="shared" si="34"/>
        <v>0</v>
      </c>
      <c r="L57" s="36">
        <f t="shared" si="34"/>
        <v>837.60900000000004</v>
      </c>
      <c r="M57" s="36">
        <f t="shared" si="34"/>
        <v>0</v>
      </c>
      <c r="N57" s="23">
        <f t="shared" si="33"/>
        <v>94.829922730746375</v>
      </c>
      <c r="O57" s="23"/>
      <c r="P57" s="23">
        <f t="shared" si="29"/>
        <v>94.829922730746375</v>
      </c>
      <c r="Q57" s="23">
        <v>0</v>
      </c>
    </row>
    <row r="58" spans="1:17" s="1" customFormat="1" ht="34.5" customHeight="1" x14ac:dyDescent="0.25">
      <c r="A58" s="373"/>
      <c r="B58" s="373"/>
      <c r="C58" s="376"/>
      <c r="D58" s="385"/>
      <c r="E58" s="37" t="s">
        <v>74</v>
      </c>
      <c r="F58" s="188">
        <f t="shared" si="30"/>
        <v>883.27499999999998</v>
      </c>
      <c r="G58" s="38"/>
      <c r="H58" s="38">
        <v>883.27499999999998</v>
      </c>
      <c r="I58" s="38"/>
      <c r="J58" s="188">
        <f t="shared" si="32"/>
        <v>837.60900000000004</v>
      </c>
      <c r="K58" s="38"/>
      <c r="L58" s="38">
        <v>837.60900000000004</v>
      </c>
      <c r="M58" s="38"/>
      <c r="N58" s="23">
        <f t="shared" si="33"/>
        <v>94.829922730746375</v>
      </c>
      <c r="O58" s="23"/>
      <c r="P58" s="23">
        <f t="shared" si="29"/>
        <v>94.829922730746375</v>
      </c>
      <c r="Q58" s="23">
        <v>0</v>
      </c>
    </row>
    <row r="59" spans="1:17" s="1" customFormat="1" ht="15.75" x14ac:dyDescent="0.25">
      <c r="A59" s="373" t="s">
        <v>122</v>
      </c>
      <c r="B59" s="373" t="s">
        <v>27</v>
      </c>
      <c r="C59" s="376"/>
      <c r="D59" s="385"/>
      <c r="E59" s="185" t="s">
        <v>18</v>
      </c>
      <c r="F59" s="188">
        <f t="shared" si="30"/>
        <v>888.375</v>
      </c>
      <c r="G59" s="36">
        <f t="shared" ref="G59:M59" si="35">G60</f>
        <v>0</v>
      </c>
      <c r="H59" s="36">
        <f t="shared" si="35"/>
        <v>888.375</v>
      </c>
      <c r="I59" s="36">
        <f t="shared" si="35"/>
        <v>0</v>
      </c>
      <c r="J59" s="188">
        <f t="shared" si="32"/>
        <v>886.98880999999994</v>
      </c>
      <c r="K59" s="36">
        <f t="shared" si="35"/>
        <v>0</v>
      </c>
      <c r="L59" s="36">
        <f t="shared" si="35"/>
        <v>886.98880999999994</v>
      </c>
      <c r="M59" s="36">
        <f t="shared" si="35"/>
        <v>0</v>
      </c>
      <c r="N59" s="23">
        <f t="shared" si="33"/>
        <v>99.843963416350064</v>
      </c>
      <c r="O59" s="23"/>
      <c r="P59" s="23">
        <f t="shared" si="29"/>
        <v>99.843963416350064</v>
      </c>
      <c r="Q59" s="23">
        <v>0</v>
      </c>
    </row>
    <row r="60" spans="1:17" s="1" customFormat="1" ht="53.25" customHeight="1" x14ac:dyDescent="0.25">
      <c r="A60" s="373"/>
      <c r="B60" s="373"/>
      <c r="C60" s="376"/>
      <c r="D60" s="385"/>
      <c r="E60" s="37" t="s">
        <v>79</v>
      </c>
      <c r="F60" s="188">
        <f t="shared" si="30"/>
        <v>888.375</v>
      </c>
      <c r="G60" s="38"/>
      <c r="H60" s="38">
        <v>888.375</v>
      </c>
      <c r="I60" s="38"/>
      <c r="J60" s="188">
        <f t="shared" si="32"/>
        <v>886.98880999999994</v>
      </c>
      <c r="K60" s="38"/>
      <c r="L60" s="38">
        <v>886.98880999999994</v>
      </c>
      <c r="M60" s="38"/>
      <c r="N60" s="23">
        <f t="shared" si="33"/>
        <v>99.843963416350064</v>
      </c>
      <c r="O60" s="23"/>
      <c r="P60" s="23">
        <f t="shared" si="29"/>
        <v>99.843963416350064</v>
      </c>
      <c r="Q60" s="23">
        <v>0</v>
      </c>
    </row>
    <row r="61" spans="1:17" s="1" customFormat="1" ht="17.45" customHeight="1" x14ac:dyDescent="0.25">
      <c r="A61" s="373" t="s">
        <v>123</v>
      </c>
      <c r="B61" s="373" t="s">
        <v>28</v>
      </c>
      <c r="C61" s="376"/>
      <c r="D61" s="385"/>
      <c r="E61" s="185" t="s">
        <v>18</v>
      </c>
      <c r="F61" s="188">
        <f t="shared" si="30"/>
        <v>1614.05</v>
      </c>
      <c r="G61" s="36">
        <f t="shared" ref="G61:M61" si="36">G62</f>
        <v>0</v>
      </c>
      <c r="H61" s="36">
        <f t="shared" si="36"/>
        <v>1614.05</v>
      </c>
      <c r="I61" s="36">
        <f t="shared" si="36"/>
        <v>0</v>
      </c>
      <c r="J61" s="188">
        <f t="shared" si="32"/>
        <v>1385.2809999999999</v>
      </c>
      <c r="K61" s="36">
        <f t="shared" si="36"/>
        <v>0</v>
      </c>
      <c r="L61" s="36">
        <f t="shared" si="36"/>
        <v>1385.2809999999999</v>
      </c>
      <c r="M61" s="36">
        <f t="shared" si="36"/>
        <v>0</v>
      </c>
      <c r="N61" s="23">
        <f t="shared" si="33"/>
        <v>85.826399430005267</v>
      </c>
      <c r="O61" s="23"/>
      <c r="P61" s="23">
        <f t="shared" si="29"/>
        <v>85.826399430005267</v>
      </c>
      <c r="Q61" s="23">
        <v>0</v>
      </c>
    </row>
    <row r="62" spans="1:17" s="1" customFormat="1" ht="41.25" customHeight="1" x14ac:dyDescent="0.25">
      <c r="A62" s="373"/>
      <c r="B62" s="373"/>
      <c r="C62" s="376"/>
      <c r="D62" s="385"/>
      <c r="E62" s="37" t="s">
        <v>75</v>
      </c>
      <c r="F62" s="188">
        <f t="shared" si="30"/>
        <v>1614.05</v>
      </c>
      <c r="G62" s="38"/>
      <c r="H62" s="38">
        <v>1614.05</v>
      </c>
      <c r="I62" s="38"/>
      <c r="J62" s="188">
        <f t="shared" si="32"/>
        <v>1385.2809999999999</v>
      </c>
      <c r="K62" s="38"/>
      <c r="L62" s="38">
        <v>1385.2809999999999</v>
      </c>
      <c r="M62" s="38"/>
      <c r="N62" s="23">
        <f t="shared" si="33"/>
        <v>85.826399430005267</v>
      </c>
      <c r="O62" s="23"/>
      <c r="P62" s="23">
        <f t="shared" si="29"/>
        <v>85.826399430005267</v>
      </c>
      <c r="Q62" s="23">
        <v>0</v>
      </c>
    </row>
    <row r="63" spans="1:17" s="1" customFormat="1" ht="15.75" x14ac:dyDescent="0.25">
      <c r="A63" s="373" t="s">
        <v>124</v>
      </c>
      <c r="B63" s="373" t="s">
        <v>29</v>
      </c>
      <c r="C63" s="376"/>
      <c r="D63" s="385"/>
      <c r="E63" s="185" t="s">
        <v>18</v>
      </c>
      <c r="F63" s="188">
        <f t="shared" si="30"/>
        <v>404.86600000000004</v>
      </c>
      <c r="G63" s="36">
        <f>SUM(G64:G65)</f>
        <v>0</v>
      </c>
      <c r="H63" s="36">
        <f>SUM(H64:H65)</f>
        <v>404.86600000000004</v>
      </c>
      <c r="I63" s="36">
        <f>SUM(I64:I65)</f>
        <v>0</v>
      </c>
      <c r="J63" s="188">
        <f t="shared" si="32"/>
        <v>324.34190000000001</v>
      </c>
      <c r="K63" s="36">
        <f>SUM(K64:K65)</f>
        <v>0</v>
      </c>
      <c r="L63" s="36">
        <f>SUM(L64:L65)</f>
        <v>324.34190000000001</v>
      </c>
      <c r="M63" s="36">
        <f>SUM(M64:M65)</f>
        <v>0</v>
      </c>
      <c r="N63" s="23">
        <f t="shared" si="33"/>
        <v>80.110925590195265</v>
      </c>
      <c r="O63" s="23"/>
      <c r="P63" s="23">
        <f t="shared" si="29"/>
        <v>80.110925590195265</v>
      </c>
      <c r="Q63" s="23">
        <v>0</v>
      </c>
    </row>
    <row r="64" spans="1:17" s="1" customFormat="1" ht="17.45" customHeight="1" x14ac:dyDescent="0.25">
      <c r="A64" s="373"/>
      <c r="B64" s="373"/>
      <c r="C64" s="376"/>
      <c r="D64" s="385"/>
      <c r="E64" s="37" t="s">
        <v>76</v>
      </c>
      <c r="F64" s="188">
        <f t="shared" si="30"/>
        <v>330.1</v>
      </c>
      <c r="G64" s="38"/>
      <c r="H64" s="38">
        <v>330.1</v>
      </c>
      <c r="I64" s="38"/>
      <c r="J64" s="188">
        <f t="shared" si="32"/>
        <v>276.82357999999999</v>
      </c>
      <c r="K64" s="38"/>
      <c r="L64" s="38">
        <v>276.82357999999999</v>
      </c>
      <c r="M64" s="38"/>
      <c r="N64" s="23">
        <f t="shared" si="33"/>
        <v>83.860521054225984</v>
      </c>
      <c r="O64" s="23"/>
      <c r="P64" s="23">
        <f t="shared" si="29"/>
        <v>83.860521054225984</v>
      </c>
      <c r="Q64" s="23">
        <v>0</v>
      </c>
    </row>
    <row r="65" spans="1:17" s="1" customFormat="1" ht="51" customHeight="1" x14ac:dyDescent="0.25">
      <c r="A65" s="373"/>
      <c r="B65" s="373"/>
      <c r="C65" s="377"/>
      <c r="D65" s="385"/>
      <c r="E65" s="37" t="s">
        <v>77</v>
      </c>
      <c r="F65" s="188">
        <f t="shared" si="30"/>
        <v>74.766000000000005</v>
      </c>
      <c r="G65" s="38"/>
      <c r="H65" s="38">
        <v>74.766000000000005</v>
      </c>
      <c r="I65" s="38"/>
      <c r="J65" s="188">
        <f t="shared" si="32"/>
        <v>47.518320000000003</v>
      </c>
      <c r="K65" s="38"/>
      <c r="L65" s="38">
        <v>47.518320000000003</v>
      </c>
      <c r="M65" s="38"/>
      <c r="N65" s="23">
        <f t="shared" si="33"/>
        <v>63.556054891260736</v>
      </c>
      <c r="O65" s="23"/>
      <c r="P65" s="23">
        <f t="shared" si="29"/>
        <v>63.556054891260736</v>
      </c>
      <c r="Q65" s="23">
        <v>0</v>
      </c>
    </row>
    <row r="66" spans="1:17" s="1" customFormat="1" ht="15.75" x14ac:dyDescent="0.25">
      <c r="A66" s="374" t="s">
        <v>197</v>
      </c>
      <c r="B66" s="374" t="s">
        <v>770</v>
      </c>
      <c r="C66" s="375" t="s">
        <v>695</v>
      </c>
      <c r="D66" s="385" t="s">
        <v>689</v>
      </c>
      <c r="E66" s="21" t="s">
        <v>14</v>
      </c>
      <c r="F66" s="35">
        <f t="shared" si="30"/>
        <v>19223.743999999999</v>
      </c>
      <c r="G66" s="25">
        <f t="shared" ref="G66:M66" si="37">G67</f>
        <v>0</v>
      </c>
      <c r="H66" s="25">
        <f t="shared" si="37"/>
        <v>0</v>
      </c>
      <c r="I66" s="25">
        <f t="shared" si="37"/>
        <v>19223.743999999999</v>
      </c>
      <c r="J66" s="35">
        <f t="shared" si="32"/>
        <v>12321.209750000002</v>
      </c>
      <c r="K66" s="25">
        <f t="shared" si="37"/>
        <v>0</v>
      </c>
      <c r="L66" s="25">
        <f t="shared" si="37"/>
        <v>0</v>
      </c>
      <c r="M66" s="25">
        <f t="shared" si="37"/>
        <v>12321.209750000002</v>
      </c>
      <c r="N66" s="22">
        <f t="shared" si="33"/>
        <v>64.093704899524269</v>
      </c>
      <c r="O66" s="22"/>
      <c r="P66" s="22"/>
      <c r="Q66" s="22">
        <f t="shared" si="26"/>
        <v>64.093704899524269</v>
      </c>
    </row>
    <row r="67" spans="1:17" s="1" customFormat="1" ht="87.75" customHeight="1" x14ac:dyDescent="0.25">
      <c r="A67" s="374"/>
      <c r="B67" s="374"/>
      <c r="C67" s="376"/>
      <c r="D67" s="385"/>
      <c r="E67" s="24" t="s">
        <v>16</v>
      </c>
      <c r="F67" s="35">
        <f t="shared" si="30"/>
        <v>19223.743999999999</v>
      </c>
      <c r="G67" s="25">
        <f t="shared" ref="G67:I67" si="38">G68+G70+G72</f>
        <v>0</v>
      </c>
      <c r="H67" s="25">
        <f t="shared" si="38"/>
        <v>0</v>
      </c>
      <c r="I67" s="25">
        <f t="shared" si="38"/>
        <v>19223.743999999999</v>
      </c>
      <c r="J67" s="35">
        <f t="shared" si="32"/>
        <v>12321.209750000002</v>
      </c>
      <c r="K67" s="25">
        <f t="shared" ref="K67:M67" si="39">K68+K70+K72</f>
        <v>0</v>
      </c>
      <c r="L67" s="25">
        <f t="shared" si="39"/>
        <v>0</v>
      </c>
      <c r="M67" s="25">
        <f t="shared" si="39"/>
        <v>12321.209750000002</v>
      </c>
      <c r="N67" s="22">
        <f t="shared" si="33"/>
        <v>64.093704899524269</v>
      </c>
      <c r="O67" s="22"/>
      <c r="P67" s="22"/>
      <c r="Q67" s="22">
        <f t="shared" si="26"/>
        <v>64.093704899524269</v>
      </c>
    </row>
    <row r="68" spans="1:17" s="1" customFormat="1" ht="35.450000000000003" customHeight="1" x14ac:dyDescent="0.25">
      <c r="A68" s="373" t="s">
        <v>125</v>
      </c>
      <c r="B68" s="373" t="s">
        <v>30</v>
      </c>
      <c r="C68" s="376"/>
      <c r="D68" s="385"/>
      <c r="E68" s="185" t="s">
        <v>18</v>
      </c>
      <c r="F68" s="188">
        <f t="shared" si="30"/>
        <v>0</v>
      </c>
      <c r="G68" s="36">
        <f t="shared" ref="G68:M68" si="40">G69</f>
        <v>0</v>
      </c>
      <c r="H68" s="36">
        <f t="shared" si="40"/>
        <v>0</v>
      </c>
      <c r="I68" s="36">
        <f t="shared" si="40"/>
        <v>0</v>
      </c>
      <c r="J68" s="188">
        <f t="shared" si="32"/>
        <v>0</v>
      </c>
      <c r="K68" s="36">
        <f t="shared" si="40"/>
        <v>0</v>
      </c>
      <c r="L68" s="36">
        <f t="shared" si="40"/>
        <v>0</v>
      </c>
      <c r="M68" s="36">
        <f t="shared" si="40"/>
        <v>0</v>
      </c>
      <c r="N68" s="23">
        <v>0</v>
      </c>
      <c r="O68" s="23"/>
      <c r="P68" s="23"/>
      <c r="Q68" s="23">
        <v>0</v>
      </c>
    </row>
    <row r="69" spans="1:17" s="1" customFormat="1" ht="63" customHeight="1" x14ac:dyDescent="0.25">
      <c r="A69" s="373"/>
      <c r="B69" s="373"/>
      <c r="C69" s="376"/>
      <c r="D69" s="385"/>
      <c r="E69" s="39" t="s">
        <v>85</v>
      </c>
      <c r="F69" s="188">
        <f t="shared" si="30"/>
        <v>0</v>
      </c>
      <c r="G69" s="40"/>
      <c r="H69" s="40"/>
      <c r="I69" s="41"/>
      <c r="J69" s="188">
        <f t="shared" si="32"/>
        <v>0</v>
      </c>
      <c r="K69" s="40"/>
      <c r="L69" s="40"/>
      <c r="M69" s="41"/>
      <c r="N69" s="23">
        <v>0</v>
      </c>
      <c r="O69" s="23"/>
      <c r="P69" s="23"/>
      <c r="Q69" s="23">
        <v>0</v>
      </c>
    </row>
    <row r="70" spans="1:17" s="1" customFormat="1" ht="36.6" customHeight="1" x14ac:dyDescent="0.25">
      <c r="A70" s="373" t="s">
        <v>126</v>
      </c>
      <c r="B70" s="373" t="s">
        <v>31</v>
      </c>
      <c r="C70" s="376"/>
      <c r="D70" s="385"/>
      <c r="E70" s="185" t="s">
        <v>18</v>
      </c>
      <c r="F70" s="188">
        <f t="shared" si="30"/>
        <v>75</v>
      </c>
      <c r="G70" s="36">
        <f t="shared" ref="G70:M70" si="41">G71</f>
        <v>0</v>
      </c>
      <c r="H70" s="36">
        <f t="shared" si="41"/>
        <v>0</v>
      </c>
      <c r="I70" s="36">
        <f t="shared" si="41"/>
        <v>75</v>
      </c>
      <c r="J70" s="188">
        <f t="shared" si="32"/>
        <v>32.399970000000003</v>
      </c>
      <c r="K70" s="36">
        <f t="shared" si="41"/>
        <v>0</v>
      </c>
      <c r="L70" s="36">
        <f t="shared" si="41"/>
        <v>0</v>
      </c>
      <c r="M70" s="36">
        <f t="shared" si="41"/>
        <v>32.399970000000003</v>
      </c>
      <c r="N70" s="23">
        <f t="shared" ref="N70:N81" si="42">J70/F70*100</f>
        <v>43.199960000000004</v>
      </c>
      <c r="O70" s="23"/>
      <c r="P70" s="23"/>
      <c r="Q70" s="23">
        <f t="shared" si="26"/>
        <v>43.199960000000004</v>
      </c>
    </row>
    <row r="71" spans="1:17" s="1" customFormat="1" ht="53.25" customHeight="1" x14ac:dyDescent="0.25">
      <c r="A71" s="373"/>
      <c r="B71" s="373"/>
      <c r="C71" s="376"/>
      <c r="D71" s="385"/>
      <c r="E71" s="39" t="s">
        <v>84</v>
      </c>
      <c r="F71" s="188">
        <f t="shared" si="30"/>
        <v>75</v>
      </c>
      <c r="G71" s="40"/>
      <c r="H71" s="40"/>
      <c r="I71" s="41">
        <v>75</v>
      </c>
      <c r="J71" s="188">
        <f t="shared" si="32"/>
        <v>32.399970000000003</v>
      </c>
      <c r="K71" s="40"/>
      <c r="L71" s="40"/>
      <c r="M71" s="41">
        <v>32.399970000000003</v>
      </c>
      <c r="N71" s="23">
        <f t="shared" si="42"/>
        <v>43.199960000000004</v>
      </c>
      <c r="O71" s="23"/>
      <c r="P71" s="23"/>
      <c r="Q71" s="23">
        <f t="shared" si="26"/>
        <v>43.199960000000004</v>
      </c>
    </row>
    <row r="72" spans="1:17" s="1" customFormat="1" ht="15" customHeight="1" x14ac:dyDescent="0.25">
      <c r="A72" s="373" t="s">
        <v>127</v>
      </c>
      <c r="B72" s="373" t="s">
        <v>32</v>
      </c>
      <c r="C72" s="376"/>
      <c r="D72" s="385"/>
      <c r="E72" s="185" t="s">
        <v>18</v>
      </c>
      <c r="F72" s="188">
        <f t="shared" si="30"/>
        <v>19148.743999999999</v>
      </c>
      <c r="G72" s="36">
        <f>SUM(G73:G75)</f>
        <v>0</v>
      </c>
      <c r="H72" s="36">
        <f>SUM(H73:H75)</f>
        <v>0</v>
      </c>
      <c r="I72" s="36">
        <f>SUM(I73:I75)</f>
        <v>19148.743999999999</v>
      </c>
      <c r="J72" s="188">
        <f t="shared" si="32"/>
        <v>12288.809780000001</v>
      </c>
      <c r="K72" s="36">
        <f>SUM(K73:K75)</f>
        <v>0</v>
      </c>
      <c r="L72" s="36">
        <f>SUM(L73:L75)</f>
        <v>0</v>
      </c>
      <c r="M72" s="36">
        <f>SUM(M73:M75)</f>
        <v>12288.809780000001</v>
      </c>
      <c r="N72" s="23">
        <f t="shared" si="42"/>
        <v>64.1755395549703</v>
      </c>
      <c r="O72" s="23"/>
      <c r="P72" s="23"/>
      <c r="Q72" s="23">
        <f t="shared" si="26"/>
        <v>64.1755395549703</v>
      </c>
    </row>
    <row r="73" spans="1:17" s="1" customFormat="1" ht="15" customHeight="1" x14ac:dyDescent="0.25">
      <c r="A73" s="373"/>
      <c r="B73" s="373"/>
      <c r="C73" s="376"/>
      <c r="D73" s="385"/>
      <c r="E73" s="39" t="s">
        <v>81</v>
      </c>
      <c r="F73" s="188">
        <f t="shared" si="30"/>
        <v>13936</v>
      </c>
      <c r="G73" s="40"/>
      <c r="H73" s="40"/>
      <c r="I73" s="41">
        <v>13936</v>
      </c>
      <c r="J73" s="188">
        <f>SUM(K73:M73)</f>
        <v>11228.67367</v>
      </c>
      <c r="K73" s="40"/>
      <c r="L73" s="40"/>
      <c r="M73" s="41">
        <v>11228.67367</v>
      </c>
      <c r="N73" s="23">
        <f t="shared" si="42"/>
        <v>80.573146311710673</v>
      </c>
      <c r="O73" s="23"/>
      <c r="P73" s="23"/>
      <c r="Q73" s="23">
        <f>M73/I73*100</f>
        <v>80.573146311710673</v>
      </c>
    </row>
    <row r="74" spans="1:17" s="1" customFormat="1" ht="15" customHeight="1" x14ac:dyDescent="0.25">
      <c r="A74" s="373"/>
      <c r="B74" s="373"/>
      <c r="C74" s="376"/>
      <c r="D74" s="385"/>
      <c r="E74" s="39" t="s">
        <v>82</v>
      </c>
      <c r="F74" s="188">
        <f t="shared" si="30"/>
        <v>4793.2290000000003</v>
      </c>
      <c r="G74" s="40"/>
      <c r="H74" s="40"/>
      <c r="I74" s="41">
        <v>4793.2290000000003</v>
      </c>
      <c r="J74" s="188">
        <f t="shared" si="32"/>
        <v>898.86510999999996</v>
      </c>
      <c r="K74" s="40"/>
      <c r="L74" s="40"/>
      <c r="M74" s="41">
        <v>898.86510999999996</v>
      </c>
      <c r="N74" s="23">
        <f t="shared" si="42"/>
        <v>18.752809640432368</v>
      </c>
      <c r="O74" s="23"/>
      <c r="P74" s="23"/>
      <c r="Q74" s="23">
        <f>M74/I74*100</f>
        <v>18.752809640432368</v>
      </c>
    </row>
    <row r="75" spans="1:17" s="1" customFormat="1" ht="29.25" customHeight="1" x14ac:dyDescent="0.25">
      <c r="A75" s="373"/>
      <c r="B75" s="373"/>
      <c r="C75" s="377"/>
      <c r="D75" s="385"/>
      <c r="E75" s="39" t="s">
        <v>83</v>
      </c>
      <c r="F75" s="188">
        <f t="shared" si="30"/>
        <v>419.51499999999999</v>
      </c>
      <c r="G75" s="40"/>
      <c r="H75" s="40"/>
      <c r="I75" s="41">
        <v>419.51499999999999</v>
      </c>
      <c r="J75" s="188">
        <f t="shared" si="32"/>
        <v>161.27099999999999</v>
      </c>
      <c r="K75" s="40"/>
      <c r="L75" s="40"/>
      <c r="M75" s="41">
        <v>161.27099999999999</v>
      </c>
      <c r="N75" s="23">
        <f t="shared" si="42"/>
        <v>38.442248787290083</v>
      </c>
      <c r="O75" s="23"/>
      <c r="P75" s="23"/>
      <c r="Q75" s="23">
        <f t="shared" si="26"/>
        <v>38.442248787290083</v>
      </c>
    </row>
    <row r="76" spans="1:17" s="1" customFormat="1" ht="24.6" customHeight="1" x14ac:dyDescent="0.25">
      <c r="A76" s="374" t="s">
        <v>243</v>
      </c>
      <c r="B76" s="374" t="s">
        <v>771</v>
      </c>
      <c r="C76" s="375" t="s">
        <v>145</v>
      </c>
      <c r="D76" s="385" t="s">
        <v>689</v>
      </c>
      <c r="E76" s="21" t="s">
        <v>14</v>
      </c>
      <c r="F76" s="35">
        <f t="shared" si="30"/>
        <v>150</v>
      </c>
      <c r="G76" s="25">
        <f t="shared" ref="G76:M78" si="43">G77</f>
        <v>0</v>
      </c>
      <c r="H76" s="25">
        <f t="shared" si="43"/>
        <v>0</v>
      </c>
      <c r="I76" s="25">
        <f t="shared" si="43"/>
        <v>150</v>
      </c>
      <c r="J76" s="35">
        <f t="shared" si="32"/>
        <v>0</v>
      </c>
      <c r="K76" s="25">
        <f t="shared" si="43"/>
        <v>0</v>
      </c>
      <c r="L76" s="25">
        <f t="shared" si="43"/>
        <v>0</v>
      </c>
      <c r="M76" s="25">
        <f t="shared" si="43"/>
        <v>0</v>
      </c>
      <c r="N76" s="22">
        <f t="shared" si="42"/>
        <v>0</v>
      </c>
      <c r="O76" s="22"/>
      <c r="P76" s="22"/>
      <c r="Q76" s="22">
        <f t="shared" si="26"/>
        <v>0</v>
      </c>
    </row>
    <row r="77" spans="1:17" s="1" customFormat="1" ht="48" customHeight="1" x14ac:dyDescent="0.25">
      <c r="A77" s="374"/>
      <c r="B77" s="374"/>
      <c r="C77" s="376"/>
      <c r="D77" s="385"/>
      <c r="E77" s="24" t="s">
        <v>16</v>
      </c>
      <c r="F77" s="35">
        <f t="shared" si="30"/>
        <v>150</v>
      </c>
      <c r="G77" s="25">
        <f t="shared" si="43"/>
        <v>0</v>
      </c>
      <c r="H77" s="25">
        <f t="shared" si="43"/>
        <v>0</v>
      </c>
      <c r="I77" s="25">
        <f t="shared" si="43"/>
        <v>150</v>
      </c>
      <c r="J77" s="35">
        <f t="shared" si="32"/>
        <v>0</v>
      </c>
      <c r="K77" s="25">
        <f t="shared" si="43"/>
        <v>0</v>
      </c>
      <c r="L77" s="25">
        <f t="shared" si="43"/>
        <v>0</v>
      </c>
      <c r="M77" s="25">
        <f t="shared" si="43"/>
        <v>0</v>
      </c>
      <c r="N77" s="22">
        <f t="shared" si="42"/>
        <v>0</v>
      </c>
      <c r="O77" s="22"/>
      <c r="P77" s="22"/>
      <c r="Q77" s="22">
        <f t="shared" si="26"/>
        <v>0</v>
      </c>
    </row>
    <row r="78" spans="1:17" s="1" customFormat="1" ht="34.15" customHeight="1" x14ac:dyDescent="0.25">
      <c r="A78" s="373" t="s">
        <v>128</v>
      </c>
      <c r="B78" s="373" t="s">
        <v>33</v>
      </c>
      <c r="C78" s="376"/>
      <c r="D78" s="385"/>
      <c r="E78" s="185" t="s">
        <v>18</v>
      </c>
      <c r="F78" s="188">
        <f t="shared" si="30"/>
        <v>150</v>
      </c>
      <c r="G78" s="36">
        <f t="shared" si="43"/>
        <v>0</v>
      </c>
      <c r="H78" s="36">
        <f t="shared" si="43"/>
        <v>0</v>
      </c>
      <c r="I78" s="36">
        <f t="shared" si="43"/>
        <v>150</v>
      </c>
      <c r="J78" s="188">
        <f t="shared" si="32"/>
        <v>0</v>
      </c>
      <c r="K78" s="36">
        <f t="shared" si="43"/>
        <v>0</v>
      </c>
      <c r="L78" s="36">
        <f t="shared" si="43"/>
        <v>0</v>
      </c>
      <c r="M78" s="36">
        <f t="shared" si="43"/>
        <v>0</v>
      </c>
      <c r="N78" s="23">
        <f t="shared" si="42"/>
        <v>0</v>
      </c>
      <c r="O78" s="23"/>
      <c r="P78" s="23"/>
      <c r="Q78" s="23">
        <f t="shared" si="26"/>
        <v>0</v>
      </c>
    </row>
    <row r="79" spans="1:17" s="1" customFormat="1" ht="118.5" customHeight="1" x14ac:dyDescent="0.25">
      <c r="A79" s="373"/>
      <c r="B79" s="373"/>
      <c r="C79" s="377"/>
      <c r="D79" s="385"/>
      <c r="E79" s="37" t="s">
        <v>86</v>
      </c>
      <c r="F79" s="188">
        <f t="shared" si="30"/>
        <v>150</v>
      </c>
      <c r="G79" s="38"/>
      <c r="H79" s="38"/>
      <c r="I79" s="38">
        <v>150</v>
      </c>
      <c r="J79" s="188">
        <f t="shared" si="32"/>
        <v>0</v>
      </c>
      <c r="K79" s="38"/>
      <c r="L79" s="38"/>
      <c r="M79" s="38"/>
      <c r="N79" s="23">
        <f t="shared" si="42"/>
        <v>0</v>
      </c>
      <c r="O79" s="23"/>
      <c r="P79" s="23"/>
      <c r="Q79" s="23">
        <f t="shared" si="26"/>
        <v>0</v>
      </c>
    </row>
    <row r="80" spans="1:17" s="1" customFormat="1" ht="15.75" x14ac:dyDescent="0.25">
      <c r="A80" s="374" t="s">
        <v>254</v>
      </c>
      <c r="B80" s="374" t="s">
        <v>772</v>
      </c>
      <c r="C80" s="375" t="s">
        <v>146</v>
      </c>
      <c r="D80" s="382" t="s">
        <v>689</v>
      </c>
      <c r="E80" s="21" t="s">
        <v>14</v>
      </c>
      <c r="F80" s="35">
        <f t="shared" si="30"/>
        <v>10471.633000000002</v>
      </c>
      <c r="G80" s="25">
        <f t="shared" ref="G80:M80" si="44">G81</f>
        <v>0</v>
      </c>
      <c r="H80" s="25">
        <f t="shared" si="44"/>
        <v>0</v>
      </c>
      <c r="I80" s="25">
        <f t="shared" si="44"/>
        <v>10471.633000000002</v>
      </c>
      <c r="J80" s="35">
        <f t="shared" si="32"/>
        <v>5028.1633300000003</v>
      </c>
      <c r="K80" s="25">
        <f t="shared" si="44"/>
        <v>0</v>
      </c>
      <c r="L80" s="25">
        <f t="shared" si="44"/>
        <v>0</v>
      </c>
      <c r="M80" s="25">
        <f t="shared" si="44"/>
        <v>5028.1633300000003</v>
      </c>
      <c r="N80" s="22">
        <f t="shared" si="42"/>
        <v>48.016993433593399</v>
      </c>
      <c r="O80" s="22"/>
      <c r="P80" s="22"/>
      <c r="Q80" s="22">
        <f t="shared" si="26"/>
        <v>48.016993433593399</v>
      </c>
    </row>
    <row r="81" spans="1:17" s="1" customFormat="1" ht="74.25" customHeight="1" x14ac:dyDescent="0.25">
      <c r="A81" s="374"/>
      <c r="B81" s="374"/>
      <c r="C81" s="376"/>
      <c r="D81" s="383"/>
      <c r="E81" s="24" t="s">
        <v>16</v>
      </c>
      <c r="F81" s="35">
        <f t="shared" si="30"/>
        <v>10471.633000000002</v>
      </c>
      <c r="G81" s="25">
        <f>G82+G85+G87+G89+G91+G95</f>
        <v>0</v>
      </c>
      <c r="H81" s="25">
        <f>H82+H85+H87+H89+H91+H95</f>
        <v>0</v>
      </c>
      <c r="I81" s="25">
        <f>I82+I85+I87+I89+I91+I95</f>
        <v>10471.633000000002</v>
      </c>
      <c r="J81" s="35">
        <f t="shared" si="32"/>
        <v>5028.1633300000003</v>
      </c>
      <c r="K81" s="25">
        <f>K82+K85+K87+K89+K91+K95</f>
        <v>0</v>
      </c>
      <c r="L81" s="25">
        <f>L82+L85+L87+L89+L91+L95</f>
        <v>0</v>
      </c>
      <c r="M81" s="25">
        <f>M82+M85+M87+M89+M91+M95</f>
        <v>5028.1633300000003</v>
      </c>
      <c r="N81" s="22">
        <f t="shared" si="42"/>
        <v>48.016993433593399</v>
      </c>
      <c r="O81" s="22"/>
      <c r="P81" s="22"/>
      <c r="Q81" s="22">
        <f t="shared" si="26"/>
        <v>48.016993433593399</v>
      </c>
    </row>
    <row r="82" spans="1:17" s="1" customFormat="1" ht="15.75" x14ac:dyDescent="0.25">
      <c r="A82" s="373" t="s">
        <v>129</v>
      </c>
      <c r="B82" s="373" t="s">
        <v>34</v>
      </c>
      <c r="C82" s="376"/>
      <c r="D82" s="383"/>
      <c r="E82" s="185" t="s">
        <v>18</v>
      </c>
      <c r="F82" s="188">
        <f t="shared" si="30"/>
        <v>0</v>
      </c>
      <c r="G82" s="36">
        <f t="shared" ref="G82:I82" si="45">G83+G84</f>
        <v>0</v>
      </c>
      <c r="H82" s="36">
        <f t="shared" si="45"/>
        <v>0</v>
      </c>
      <c r="I82" s="36">
        <f t="shared" si="45"/>
        <v>0</v>
      </c>
      <c r="J82" s="188">
        <f t="shared" si="32"/>
        <v>0</v>
      </c>
      <c r="K82" s="36">
        <f t="shared" ref="K82:M82" si="46">K83+K84</f>
        <v>0</v>
      </c>
      <c r="L82" s="36">
        <f t="shared" si="46"/>
        <v>0</v>
      </c>
      <c r="M82" s="36">
        <f t="shared" si="46"/>
        <v>0</v>
      </c>
      <c r="N82" s="23">
        <v>0</v>
      </c>
      <c r="O82" s="23"/>
      <c r="P82" s="23"/>
      <c r="Q82" s="23">
        <v>0</v>
      </c>
    </row>
    <row r="83" spans="1:17" s="1" customFormat="1" ht="15.75" x14ac:dyDescent="0.25">
      <c r="A83" s="373"/>
      <c r="B83" s="373"/>
      <c r="C83" s="376"/>
      <c r="D83" s="383"/>
      <c r="E83" s="42" t="s">
        <v>91</v>
      </c>
      <c r="F83" s="188">
        <f t="shared" si="30"/>
        <v>0</v>
      </c>
      <c r="G83" s="43"/>
      <c r="H83" s="43"/>
      <c r="I83" s="43"/>
      <c r="J83" s="188">
        <f t="shared" si="32"/>
        <v>0</v>
      </c>
      <c r="K83" s="43"/>
      <c r="L83" s="43"/>
      <c r="M83" s="43"/>
      <c r="N83" s="23">
        <v>0</v>
      </c>
      <c r="O83" s="23"/>
      <c r="P83" s="23"/>
      <c r="Q83" s="23">
        <v>0</v>
      </c>
    </row>
    <row r="84" spans="1:17" s="1" customFormat="1" ht="19.5" customHeight="1" x14ac:dyDescent="0.25">
      <c r="A84" s="373"/>
      <c r="B84" s="373"/>
      <c r="C84" s="376"/>
      <c r="D84" s="383"/>
      <c r="E84" s="37" t="s">
        <v>92</v>
      </c>
      <c r="F84" s="188">
        <f t="shared" si="30"/>
        <v>0</v>
      </c>
      <c r="G84" s="38"/>
      <c r="H84" s="38"/>
      <c r="I84" s="38"/>
      <c r="J84" s="188">
        <f t="shared" si="32"/>
        <v>0</v>
      </c>
      <c r="K84" s="38"/>
      <c r="L84" s="38"/>
      <c r="M84" s="38"/>
      <c r="N84" s="23">
        <v>0</v>
      </c>
      <c r="O84" s="23"/>
      <c r="P84" s="23"/>
      <c r="Q84" s="23">
        <v>0</v>
      </c>
    </row>
    <row r="85" spans="1:17" s="1" customFormat="1" ht="15.75" x14ac:dyDescent="0.25">
      <c r="A85" s="373" t="s">
        <v>130</v>
      </c>
      <c r="B85" s="373" t="s">
        <v>35</v>
      </c>
      <c r="C85" s="376"/>
      <c r="D85" s="383"/>
      <c r="E85" s="185" t="s">
        <v>18</v>
      </c>
      <c r="F85" s="188">
        <f t="shared" si="30"/>
        <v>0</v>
      </c>
      <c r="G85" s="36">
        <f t="shared" ref="G85:M85" si="47">G86</f>
        <v>0</v>
      </c>
      <c r="H85" s="36">
        <f t="shared" si="47"/>
        <v>0</v>
      </c>
      <c r="I85" s="36">
        <f t="shared" si="47"/>
        <v>0</v>
      </c>
      <c r="J85" s="188">
        <f t="shared" si="32"/>
        <v>0</v>
      </c>
      <c r="K85" s="36">
        <f t="shared" si="47"/>
        <v>0</v>
      </c>
      <c r="L85" s="36">
        <f t="shared" si="47"/>
        <v>0</v>
      </c>
      <c r="M85" s="36">
        <f t="shared" si="47"/>
        <v>0</v>
      </c>
      <c r="N85" s="23">
        <v>0</v>
      </c>
      <c r="O85" s="23"/>
      <c r="P85" s="23"/>
      <c r="Q85" s="23">
        <v>0</v>
      </c>
    </row>
    <row r="86" spans="1:17" s="1" customFormat="1" ht="37.5" customHeight="1" x14ac:dyDescent="0.25">
      <c r="A86" s="373"/>
      <c r="B86" s="373"/>
      <c r="C86" s="376"/>
      <c r="D86" s="383"/>
      <c r="E86" s="39" t="s">
        <v>93</v>
      </c>
      <c r="F86" s="188">
        <f t="shared" si="30"/>
        <v>0</v>
      </c>
      <c r="G86" s="44"/>
      <c r="H86" s="44"/>
      <c r="I86" s="45"/>
      <c r="J86" s="188">
        <f t="shared" si="32"/>
        <v>0</v>
      </c>
      <c r="K86" s="44"/>
      <c r="L86" s="44"/>
      <c r="M86" s="45"/>
      <c r="N86" s="23">
        <v>0</v>
      </c>
      <c r="O86" s="23"/>
      <c r="P86" s="23"/>
      <c r="Q86" s="23">
        <v>0</v>
      </c>
    </row>
    <row r="87" spans="1:17" s="1" customFormat="1" ht="15.75" x14ac:dyDescent="0.25">
      <c r="A87" s="373" t="s">
        <v>131</v>
      </c>
      <c r="B87" s="373" t="s">
        <v>36</v>
      </c>
      <c r="C87" s="376"/>
      <c r="D87" s="383"/>
      <c r="E87" s="185" t="s">
        <v>18</v>
      </c>
      <c r="F87" s="188">
        <f t="shared" si="30"/>
        <v>0</v>
      </c>
      <c r="G87" s="36">
        <f t="shared" ref="G87:M87" si="48">G88</f>
        <v>0</v>
      </c>
      <c r="H87" s="36">
        <f t="shared" si="48"/>
        <v>0</v>
      </c>
      <c r="I87" s="36">
        <f t="shared" si="48"/>
        <v>0</v>
      </c>
      <c r="J87" s="188">
        <f t="shared" si="32"/>
        <v>0</v>
      </c>
      <c r="K87" s="36">
        <f t="shared" si="48"/>
        <v>0</v>
      </c>
      <c r="L87" s="36">
        <f t="shared" si="48"/>
        <v>0</v>
      </c>
      <c r="M87" s="36">
        <f t="shared" si="48"/>
        <v>0</v>
      </c>
      <c r="N87" s="23">
        <v>0</v>
      </c>
      <c r="O87" s="23"/>
      <c r="P87" s="23"/>
      <c r="Q87" s="23">
        <v>0</v>
      </c>
    </row>
    <row r="88" spans="1:17" s="1" customFormat="1" ht="53.25" customHeight="1" x14ac:dyDescent="0.25">
      <c r="A88" s="373"/>
      <c r="B88" s="373"/>
      <c r="C88" s="376"/>
      <c r="D88" s="383"/>
      <c r="E88" s="37" t="s">
        <v>94</v>
      </c>
      <c r="F88" s="188">
        <f t="shared" si="30"/>
        <v>0</v>
      </c>
      <c r="G88" s="38"/>
      <c r="H88" s="38"/>
      <c r="I88" s="38"/>
      <c r="J88" s="188">
        <f t="shared" si="32"/>
        <v>0</v>
      </c>
      <c r="K88" s="38"/>
      <c r="L88" s="38"/>
      <c r="M88" s="38"/>
      <c r="N88" s="23">
        <v>0</v>
      </c>
      <c r="O88" s="23"/>
      <c r="P88" s="23"/>
      <c r="Q88" s="23">
        <v>0</v>
      </c>
    </row>
    <row r="89" spans="1:17" s="1" customFormat="1" ht="15.75" x14ac:dyDescent="0.25">
      <c r="A89" s="373" t="s">
        <v>132</v>
      </c>
      <c r="B89" s="373" t="s">
        <v>37</v>
      </c>
      <c r="C89" s="376"/>
      <c r="D89" s="383"/>
      <c r="E89" s="185" t="s">
        <v>18</v>
      </c>
      <c r="F89" s="188">
        <f t="shared" si="30"/>
        <v>0</v>
      </c>
      <c r="G89" s="36">
        <f t="shared" ref="G89:M89" si="49">G90</f>
        <v>0</v>
      </c>
      <c r="H89" s="36">
        <f t="shared" si="49"/>
        <v>0</v>
      </c>
      <c r="I89" s="36">
        <f t="shared" si="49"/>
        <v>0</v>
      </c>
      <c r="J89" s="188">
        <f t="shared" si="32"/>
        <v>0</v>
      </c>
      <c r="K89" s="36">
        <f t="shared" si="49"/>
        <v>0</v>
      </c>
      <c r="L89" s="36">
        <f t="shared" si="49"/>
        <v>0</v>
      </c>
      <c r="M89" s="36">
        <f t="shared" si="49"/>
        <v>0</v>
      </c>
      <c r="N89" s="23">
        <v>0</v>
      </c>
      <c r="O89" s="23"/>
      <c r="P89" s="23"/>
      <c r="Q89" s="23">
        <v>0</v>
      </c>
    </row>
    <row r="90" spans="1:17" s="1" customFormat="1" ht="69" customHeight="1" x14ac:dyDescent="0.25">
      <c r="A90" s="373"/>
      <c r="B90" s="373"/>
      <c r="C90" s="376"/>
      <c r="D90" s="383"/>
      <c r="E90" s="39" t="s">
        <v>95</v>
      </c>
      <c r="F90" s="188">
        <f t="shared" si="30"/>
        <v>0</v>
      </c>
      <c r="G90" s="44"/>
      <c r="H90" s="44"/>
      <c r="I90" s="45"/>
      <c r="J90" s="188">
        <f t="shared" si="32"/>
        <v>0</v>
      </c>
      <c r="K90" s="44"/>
      <c r="L90" s="44"/>
      <c r="M90" s="45"/>
      <c r="N90" s="23">
        <v>0</v>
      </c>
      <c r="O90" s="23"/>
      <c r="P90" s="23"/>
      <c r="Q90" s="23">
        <v>0</v>
      </c>
    </row>
    <row r="91" spans="1:17" s="1" customFormat="1" ht="15.75" x14ac:dyDescent="0.25">
      <c r="A91" s="373" t="s">
        <v>133</v>
      </c>
      <c r="B91" s="373" t="s">
        <v>38</v>
      </c>
      <c r="C91" s="376"/>
      <c r="D91" s="383"/>
      <c r="E91" s="185" t="s">
        <v>18</v>
      </c>
      <c r="F91" s="188">
        <f t="shared" si="30"/>
        <v>5904.3</v>
      </c>
      <c r="G91" s="36">
        <f>SUM(G92:G94)</f>
        <v>0</v>
      </c>
      <c r="H91" s="36">
        <f>SUM(H92:H94)</f>
        <v>0</v>
      </c>
      <c r="I91" s="36">
        <f>SUM(I92:I94)</f>
        <v>5904.3</v>
      </c>
      <c r="J91" s="188">
        <f t="shared" si="32"/>
        <v>984.36306999999999</v>
      </c>
      <c r="K91" s="36">
        <f>SUM(K92:K94)</f>
        <v>0</v>
      </c>
      <c r="L91" s="36">
        <f>SUM(L92:L94)</f>
        <v>0</v>
      </c>
      <c r="M91" s="36">
        <f>SUM(M92:M94)</f>
        <v>984.36306999999999</v>
      </c>
      <c r="N91" s="23">
        <f t="shared" ref="N91:N125" si="50">J91/F91*100</f>
        <v>16.671969073387192</v>
      </c>
      <c r="O91" s="23"/>
      <c r="P91" s="23"/>
      <c r="Q91" s="23">
        <f t="shared" si="26"/>
        <v>16.671969073387192</v>
      </c>
    </row>
    <row r="92" spans="1:17" s="1" customFormat="1" ht="15.75" x14ac:dyDescent="0.25">
      <c r="A92" s="373"/>
      <c r="B92" s="373"/>
      <c r="C92" s="376"/>
      <c r="D92" s="383"/>
      <c r="E92" s="42" t="s">
        <v>87</v>
      </c>
      <c r="F92" s="188">
        <f t="shared" si="30"/>
        <v>985.35</v>
      </c>
      <c r="G92" s="43"/>
      <c r="H92" s="43"/>
      <c r="I92" s="43">
        <v>985.35</v>
      </c>
      <c r="J92" s="188">
        <f t="shared" si="32"/>
        <v>737.19983999999999</v>
      </c>
      <c r="K92" s="43"/>
      <c r="L92" s="43"/>
      <c r="M92" s="43">
        <v>737.19983999999999</v>
      </c>
      <c r="N92" s="23">
        <f t="shared" si="50"/>
        <v>74.816038970924041</v>
      </c>
      <c r="O92" s="23"/>
      <c r="P92" s="23"/>
      <c r="Q92" s="23">
        <f t="shared" si="26"/>
        <v>74.816038970924041</v>
      </c>
    </row>
    <row r="93" spans="1:17" s="1" customFormat="1" ht="15.75" x14ac:dyDescent="0.25">
      <c r="A93" s="373"/>
      <c r="B93" s="373"/>
      <c r="C93" s="376"/>
      <c r="D93" s="383"/>
      <c r="E93" s="42" t="s">
        <v>88</v>
      </c>
      <c r="F93" s="188">
        <f t="shared" si="30"/>
        <v>4892.2</v>
      </c>
      <c r="G93" s="43"/>
      <c r="H93" s="43"/>
      <c r="I93" s="43">
        <v>4892.2</v>
      </c>
      <c r="J93" s="188">
        <f t="shared" si="32"/>
        <v>231.73322999999999</v>
      </c>
      <c r="K93" s="43"/>
      <c r="L93" s="43"/>
      <c r="M93" s="43">
        <v>231.73322999999999</v>
      </c>
      <c r="N93" s="23">
        <f t="shared" si="50"/>
        <v>4.7367897878255185</v>
      </c>
      <c r="O93" s="23"/>
      <c r="P93" s="23"/>
      <c r="Q93" s="23">
        <f t="shared" si="26"/>
        <v>4.7367897878255185</v>
      </c>
    </row>
    <row r="94" spans="1:17" s="1" customFormat="1" ht="14.25" customHeight="1" x14ac:dyDescent="0.25">
      <c r="A94" s="373"/>
      <c r="B94" s="373"/>
      <c r="C94" s="376"/>
      <c r="D94" s="383"/>
      <c r="E94" s="42" t="s">
        <v>89</v>
      </c>
      <c r="F94" s="188">
        <f t="shared" si="30"/>
        <v>26.75</v>
      </c>
      <c r="G94" s="43"/>
      <c r="H94" s="43"/>
      <c r="I94" s="43">
        <v>26.75</v>
      </c>
      <c r="J94" s="188">
        <f t="shared" si="32"/>
        <v>15.43</v>
      </c>
      <c r="K94" s="43"/>
      <c r="L94" s="43"/>
      <c r="M94" s="43">
        <v>15.43</v>
      </c>
      <c r="N94" s="23">
        <f t="shared" si="50"/>
        <v>57.68224299065421</v>
      </c>
      <c r="O94" s="23"/>
      <c r="P94" s="23"/>
      <c r="Q94" s="23">
        <f t="shared" si="26"/>
        <v>57.68224299065421</v>
      </c>
    </row>
    <row r="95" spans="1:17" s="1" customFormat="1" ht="15.75" x14ac:dyDescent="0.25">
      <c r="A95" s="373" t="s">
        <v>134</v>
      </c>
      <c r="B95" s="373" t="s">
        <v>39</v>
      </c>
      <c r="C95" s="376"/>
      <c r="D95" s="383"/>
      <c r="E95" s="185" t="s">
        <v>18</v>
      </c>
      <c r="F95" s="188">
        <f t="shared" si="30"/>
        <v>4567.3330000000005</v>
      </c>
      <c r="G95" s="36">
        <f>SUM(G96:G98)</f>
        <v>0</v>
      </c>
      <c r="H95" s="36">
        <f>SUM(H96:H98)</f>
        <v>0</v>
      </c>
      <c r="I95" s="36">
        <f>SUM(I96:I98)</f>
        <v>4567.3330000000005</v>
      </c>
      <c r="J95" s="188">
        <f t="shared" si="32"/>
        <v>4043.80026</v>
      </c>
      <c r="K95" s="36">
        <f>SUM(K96:K98)</f>
        <v>0</v>
      </c>
      <c r="L95" s="36">
        <f>SUM(L96:L98)</f>
        <v>0</v>
      </c>
      <c r="M95" s="36">
        <f>SUM(M96:M98)</f>
        <v>4043.80026</v>
      </c>
      <c r="N95" s="23">
        <f t="shared" si="50"/>
        <v>88.537451944055746</v>
      </c>
      <c r="O95" s="23"/>
      <c r="P95" s="23"/>
      <c r="Q95" s="23">
        <f t="shared" si="26"/>
        <v>88.537451944055746</v>
      </c>
    </row>
    <row r="96" spans="1:17" s="1" customFormat="1" ht="15.75" x14ac:dyDescent="0.25">
      <c r="A96" s="373"/>
      <c r="B96" s="373"/>
      <c r="C96" s="376"/>
      <c r="D96" s="383"/>
      <c r="E96" s="42" t="s">
        <v>90</v>
      </c>
      <c r="F96" s="188">
        <f t="shared" si="30"/>
        <v>3891.75</v>
      </c>
      <c r="G96" s="43"/>
      <c r="H96" s="43"/>
      <c r="I96" s="43">
        <v>3891.75</v>
      </c>
      <c r="J96" s="188">
        <f t="shared" si="32"/>
        <v>3859.2395099999999</v>
      </c>
      <c r="K96" s="43"/>
      <c r="L96" s="43"/>
      <c r="M96" s="43">
        <v>3859.2395099999999</v>
      </c>
      <c r="N96" s="23">
        <f t="shared" si="50"/>
        <v>99.164630564655994</v>
      </c>
      <c r="O96" s="23"/>
      <c r="P96" s="23"/>
      <c r="Q96" s="23">
        <f t="shared" si="26"/>
        <v>99.164630564655994</v>
      </c>
    </row>
    <row r="97" spans="1:17" s="1" customFormat="1" ht="15.75" x14ac:dyDescent="0.25">
      <c r="A97" s="373"/>
      <c r="B97" s="373"/>
      <c r="C97" s="376"/>
      <c r="D97" s="383"/>
      <c r="E97" s="42" t="s">
        <v>96</v>
      </c>
      <c r="F97" s="188">
        <f t="shared" si="30"/>
        <v>670.98299999999995</v>
      </c>
      <c r="G97" s="43"/>
      <c r="H97" s="43"/>
      <c r="I97" s="43">
        <v>670.98299999999995</v>
      </c>
      <c r="J97" s="188">
        <f t="shared" si="32"/>
        <v>184.56075000000001</v>
      </c>
      <c r="K97" s="43"/>
      <c r="L97" s="43"/>
      <c r="M97" s="43">
        <v>184.56075000000001</v>
      </c>
      <c r="N97" s="23">
        <f t="shared" si="50"/>
        <v>27.506024742802726</v>
      </c>
      <c r="O97" s="23"/>
      <c r="P97" s="23"/>
      <c r="Q97" s="23">
        <f t="shared" ref="Q97:Q125" si="51">M97/I97*100</f>
        <v>27.506024742802726</v>
      </c>
    </row>
    <row r="98" spans="1:17" s="1" customFormat="1" ht="24" customHeight="1" x14ac:dyDescent="0.25">
      <c r="A98" s="373"/>
      <c r="B98" s="373"/>
      <c r="C98" s="377"/>
      <c r="D98" s="383"/>
      <c r="E98" s="42" t="s">
        <v>97</v>
      </c>
      <c r="F98" s="188">
        <f t="shared" si="30"/>
        <v>4.5999999999999996</v>
      </c>
      <c r="G98" s="43"/>
      <c r="H98" s="43"/>
      <c r="I98" s="43">
        <v>4.5999999999999996</v>
      </c>
      <c r="J98" s="188">
        <f t="shared" si="32"/>
        <v>0</v>
      </c>
      <c r="K98" s="43"/>
      <c r="L98" s="43"/>
      <c r="M98" s="43"/>
      <c r="N98" s="23">
        <f t="shared" si="50"/>
        <v>0</v>
      </c>
      <c r="O98" s="23"/>
      <c r="P98" s="23"/>
      <c r="Q98" s="23">
        <f t="shared" si="51"/>
        <v>0</v>
      </c>
    </row>
    <row r="99" spans="1:17" s="1" customFormat="1" ht="15.75" x14ac:dyDescent="0.25">
      <c r="A99" s="374" t="s">
        <v>659</v>
      </c>
      <c r="B99" s="374" t="s">
        <v>773</v>
      </c>
      <c r="C99" s="375" t="s">
        <v>147</v>
      </c>
      <c r="D99" s="382" t="s">
        <v>689</v>
      </c>
      <c r="E99" s="21" t="s">
        <v>14</v>
      </c>
      <c r="F99" s="35">
        <f t="shared" si="30"/>
        <v>44119.3125</v>
      </c>
      <c r="G99" s="25">
        <f t="shared" ref="G99:M99" si="52">G100</f>
        <v>0</v>
      </c>
      <c r="H99" s="25">
        <f t="shared" si="52"/>
        <v>11894</v>
      </c>
      <c r="I99" s="25">
        <f t="shared" si="52"/>
        <v>32225.3125</v>
      </c>
      <c r="J99" s="35">
        <f t="shared" si="32"/>
        <v>14070.308009999999</v>
      </c>
      <c r="K99" s="25">
        <f t="shared" si="52"/>
        <v>0</v>
      </c>
      <c r="L99" s="25">
        <f t="shared" si="52"/>
        <v>236.74941999999999</v>
      </c>
      <c r="M99" s="25">
        <f t="shared" si="52"/>
        <v>13833.558589999999</v>
      </c>
      <c r="N99" s="22">
        <f t="shared" si="50"/>
        <v>31.891494252091977</v>
      </c>
      <c r="O99" s="22"/>
      <c r="P99" s="22">
        <f t="shared" ref="P99:P105" si="53">L99/H99*100</f>
        <v>1.9904945350596936</v>
      </c>
      <c r="Q99" s="22">
        <f t="shared" si="51"/>
        <v>42.927616574703499</v>
      </c>
    </row>
    <row r="100" spans="1:17" s="1" customFormat="1" ht="51.75" customHeight="1" x14ac:dyDescent="0.25">
      <c r="A100" s="374"/>
      <c r="B100" s="374"/>
      <c r="C100" s="376"/>
      <c r="D100" s="383"/>
      <c r="E100" s="24" t="s">
        <v>16</v>
      </c>
      <c r="F100" s="35">
        <f t="shared" si="30"/>
        <v>44119.3125</v>
      </c>
      <c r="G100" s="25">
        <f>G101+G106+G108+G110+G113+G117</f>
        <v>0</v>
      </c>
      <c r="H100" s="25">
        <f>H101+H106+H108+H110+H113+H117</f>
        <v>11894</v>
      </c>
      <c r="I100" s="25">
        <f>I101+I106+I108+I110+I113+I117</f>
        <v>32225.3125</v>
      </c>
      <c r="J100" s="35">
        <f t="shared" si="32"/>
        <v>14070.308009999999</v>
      </c>
      <c r="K100" s="25">
        <f>K101+K106+K108+K110+K113+K117</f>
        <v>0</v>
      </c>
      <c r="L100" s="25">
        <f>L101+L106+L108+L110+L113+L117</f>
        <v>236.74941999999999</v>
      </c>
      <c r="M100" s="25">
        <f>M101+M106+M108+M110+M113+M117</f>
        <v>13833.558589999999</v>
      </c>
      <c r="N100" s="22">
        <f t="shared" si="50"/>
        <v>31.891494252091977</v>
      </c>
      <c r="O100" s="22"/>
      <c r="P100" s="22">
        <f t="shared" si="53"/>
        <v>1.9904945350596936</v>
      </c>
      <c r="Q100" s="22">
        <f t="shared" si="51"/>
        <v>42.927616574703499</v>
      </c>
    </row>
    <row r="101" spans="1:17" s="1" customFormat="1" ht="15.75" x14ac:dyDescent="0.25">
      <c r="A101" s="373" t="s">
        <v>135</v>
      </c>
      <c r="B101" s="373" t="s">
        <v>40</v>
      </c>
      <c r="C101" s="376"/>
      <c r="D101" s="383"/>
      <c r="E101" s="185" t="s">
        <v>18</v>
      </c>
      <c r="F101" s="188">
        <f t="shared" ref="F101:F125" si="54">SUM(G101:I101)</f>
        <v>4550.9894999999997</v>
      </c>
      <c r="G101" s="36">
        <f>SUM(G102:G105)</f>
        <v>0</v>
      </c>
      <c r="H101" s="36">
        <f>SUM(H102:H105)</f>
        <v>350</v>
      </c>
      <c r="I101" s="36">
        <f>SUM(I102:I105)</f>
        <v>4200.9894999999997</v>
      </c>
      <c r="J101" s="188">
        <f t="shared" ref="J101:J125" si="55">SUM(K101:M101)</f>
        <v>3404.9412400000001</v>
      </c>
      <c r="K101" s="36">
        <f>SUM(K102:K105)</f>
        <v>0</v>
      </c>
      <c r="L101" s="36">
        <f>SUM(L102:L105)</f>
        <v>236.74941999999999</v>
      </c>
      <c r="M101" s="36">
        <f>SUM(M102:M105)</f>
        <v>3168.19182</v>
      </c>
      <c r="N101" s="23">
        <f t="shared" si="50"/>
        <v>74.817602633449283</v>
      </c>
      <c r="O101" s="23"/>
      <c r="P101" s="23">
        <f t="shared" si="53"/>
        <v>67.642691428571425</v>
      </c>
      <c r="Q101" s="23">
        <f t="shared" si="51"/>
        <v>75.415371069125499</v>
      </c>
    </row>
    <row r="102" spans="1:17" s="1" customFormat="1" ht="15.75" x14ac:dyDescent="0.25">
      <c r="A102" s="373"/>
      <c r="B102" s="373"/>
      <c r="C102" s="376"/>
      <c r="D102" s="383"/>
      <c r="E102" s="37" t="s">
        <v>98</v>
      </c>
      <c r="F102" s="188">
        <f t="shared" si="54"/>
        <v>1622.4</v>
      </c>
      <c r="G102" s="38"/>
      <c r="H102" s="38"/>
      <c r="I102" s="38">
        <v>1622.4</v>
      </c>
      <c r="J102" s="188">
        <f t="shared" si="55"/>
        <v>1521.5832399999999</v>
      </c>
      <c r="K102" s="38"/>
      <c r="L102" s="38"/>
      <c r="M102" s="38">
        <v>1521.5832399999999</v>
      </c>
      <c r="N102" s="23">
        <f t="shared" si="50"/>
        <v>93.785949211045363</v>
      </c>
      <c r="O102" s="23"/>
      <c r="P102" s="23"/>
      <c r="Q102" s="23">
        <f t="shared" si="51"/>
        <v>93.785949211045363</v>
      </c>
    </row>
    <row r="103" spans="1:17" s="1" customFormat="1" ht="15.75" x14ac:dyDescent="0.25">
      <c r="A103" s="373"/>
      <c r="B103" s="373"/>
      <c r="C103" s="376"/>
      <c r="D103" s="383"/>
      <c r="E103" s="37" t="s">
        <v>99</v>
      </c>
      <c r="F103" s="188">
        <f t="shared" si="54"/>
        <v>1274.9880000000001</v>
      </c>
      <c r="G103" s="38"/>
      <c r="H103" s="38"/>
      <c r="I103" s="38">
        <v>1274.9880000000001</v>
      </c>
      <c r="J103" s="188">
        <f t="shared" si="55"/>
        <v>613.46456000000001</v>
      </c>
      <c r="K103" s="38"/>
      <c r="L103" s="38"/>
      <c r="M103" s="38">
        <v>613.46456000000001</v>
      </c>
      <c r="N103" s="23">
        <f t="shared" si="50"/>
        <v>48.115320301053814</v>
      </c>
      <c r="O103" s="23"/>
      <c r="P103" s="23"/>
      <c r="Q103" s="23">
        <f t="shared" si="51"/>
        <v>48.115320301053814</v>
      </c>
    </row>
    <row r="104" spans="1:17" s="1" customFormat="1" ht="15.75" x14ac:dyDescent="0.25">
      <c r="A104" s="373"/>
      <c r="B104" s="373"/>
      <c r="C104" s="376"/>
      <c r="D104" s="383"/>
      <c r="E104" s="37" t="s">
        <v>100</v>
      </c>
      <c r="F104" s="188">
        <f t="shared" si="54"/>
        <v>1085</v>
      </c>
      <c r="G104" s="38"/>
      <c r="H104" s="38"/>
      <c r="I104" s="38">
        <v>1085</v>
      </c>
      <c r="J104" s="188">
        <f t="shared" si="55"/>
        <v>893.97400000000005</v>
      </c>
      <c r="K104" s="38"/>
      <c r="L104" s="38"/>
      <c r="M104" s="38">
        <v>893.97400000000005</v>
      </c>
      <c r="N104" s="23">
        <f t="shared" si="50"/>
        <v>82.393917050691243</v>
      </c>
      <c r="O104" s="23"/>
      <c r="P104" s="23"/>
      <c r="Q104" s="23">
        <f t="shared" si="51"/>
        <v>82.393917050691243</v>
      </c>
    </row>
    <row r="105" spans="1:17" s="1" customFormat="1" ht="15.75" customHeight="1" x14ac:dyDescent="0.25">
      <c r="A105" s="373"/>
      <c r="B105" s="373"/>
      <c r="C105" s="376"/>
      <c r="D105" s="383"/>
      <c r="E105" s="37" t="s">
        <v>101</v>
      </c>
      <c r="F105" s="188">
        <f t="shared" si="54"/>
        <v>568.60149999999999</v>
      </c>
      <c r="G105" s="38"/>
      <c r="H105" s="38">
        <v>350</v>
      </c>
      <c r="I105" s="38">
        <v>218.60149999999999</v>
      </c>
      <c r="J105" s="188">
        <f t="shared" si="55"/>
        <v>375.91944000000001</v>
      </c>
      <c r="K105" s="38"/>
      <c r="L105" s="38">
        <v>236.74941999999999</v>
      </c>
      <c r="M105" s="38">
        <v>139.17001999999999</v>
      </c>
      <c r="N105" s="23">
        <f t="shared" si="50"/>
        <v>66.112987742733708</v>
      </c>
      <c r="O105" s="23"/>
      <c r="P105" s="23">
        <f t="shared" si="53"/>
        <v>67.642691428571425</v>
      </c>
      <c r="Q105" s="23">
        <f t="shared" si="51"/>
        <v>63.663799196254367</v>
      </c>
    </row>
    <row r="106" spans="1:17" s="1" customFormat="1" ht="15.75" x14ac:dyDescent="0.25">
      <c r="A106" s="373" t="s">
        <v>136</v>
      </c>
      <c r="B106" s="373" t="s">
        <v>41</v>
      </c>
      <c r="C106" s="376"/>
      <c r="D106" s="383"/>
      <c r="E106" s="185" t="s">
        <v>18</v>
      </c>
      <c r="F106" s="188">
        <f t="shared" si="54"/>
        <v>411.5</v>
      </c>
      <c r="G106" s="36">
        <f t="shared" ref="G106:M106" si="56">G107</f>
        <v>0</v>
      </c>
      <c r="H106" s="36">
        <f t="shared" si="56"/>
        <v>0</v>
      </c>
      <c r="I106" s="36">
        <f t="shared" si="56"/>
        <v>411.5</v>
      </c>
      <c r="J106" s="188">
        <f t="shared" si="55"/>
        <v>358.45479999999998</v>
      </c>
      <c r="K106" s="36">
        <f t="shared" si="56"/>
        <v>0</v>
      </c>
      <c r="L106" s="36">
        <f t="shared" si="56"/>
        <v>0</v>
      </c>
      <c r="M106" s="36">
        <f t="shared" si="56"/>
        <v>358.45479999999998</v>
      </c>
      <c r="N106" s="23">
        <f t="shared" si="50"/>
        <v>87.10930741190765</v>
      </c>
      <c r="O106" s="23"/>
      <c r="P106" s="23"/>
      <c r="Q106" s="23">
        <f t="shared" si="51"/>
        <v>87.10930741190765</v>
      </c>
    </row>
    <row r="107" spans="1:17" s="1" customFormat="1" ht="54" customHeight="1" x14ac:dyDescent="0.25">
      <c r="A107" s="373"/>
      <c r="B107" s="373"/>
      <c r="C107" s="376"/>
      <c r="D107" s="383"/>
      <c r="E107" s="37" t="s">
        <v>102</v>
      </c>
      <c r="F107" s="188">
        <f t="shared" si="54"/>
        <v>411.5</v>
      </c>
      <c r="G107" s="38"/>
      <c r="H107" s="38"/>
      <c r="I107" s="38">
        <v>411.5</v>
      </c>
      <c r="J107" s="188">
        <f t="shared" si="55"/>
        <v>358.45479999999998</v>
      </c>
      <c r="K107" s="38"/>
      <c r="L107" s="38"/>
      <c r="M107" s="38">
        <v>358.45479999999998</v>
      </c>
      <c r="N107" s="23">
        <f t="shared" si="50"/>
        <v>87.10930741190765</v>
      </c>
      <c r="O107" s="23"/>
      <c r="P107" s="23"/>
      <c r="Q107" s="23">
        <f t="shared" si="51"/>
        <v>87.10930741190765</v>
      </c>
    </row>
    <row r="108" spans="1:17" s="1" customFormat="1" ht="15.75" x14ac:dyDescent="0.25">
      <c r="A108" s="373" t="s">
        <v>137</v>
      </c>
      <c r="B108" s="373" t="s">
        <v>42</v>
      </c>
      <c r="C108" s="376"/>
      <c r="D108" s="383"/>
      <c r="E108" s="185" t="s">
        <v>18</v>
      </c>
      <c r="F108" s="188">
        <f t="shared" si="54"/>
        <v>22.75</v>
      </c>
      <c r="G108" s="36">
        <f t="shared" ref="G108:M108" si="57">G109</f>
        <v>0</v>
      </c>
      <c r="H108" s="36">
        <f t="shared" si="57"/>
        <v>0</v>
      </c>
      <c r="I108" s="36">
        <f t="shared" si="57"/>
        <v>22.75</v>
      </c>
      <c r="J108" s="188">
        <f t="shared" si="55"/>
        <v>12.4</v>
      </c>
      <c r="K108" s="36">
        <f t="shared" si="57"/>
        <v>0</v>
      </c>
      <c r="L108" s="36">
        <f t="shared" si="57"/>
        <v>0</v>
      </c>
      <c r="M108" s="36">
        <f t="shared" si="57"/>
        <v>12.4</v>
      </c>
      <c r="N108" s="23">
        <f t="shared" si="50"/>
        <v>54.505494505494511</v>
      </c>
      <c r="O108" s="23"/>
      <c r="P108" s="23"/>
      <c r="Q108" s="23">
        <f t="shared" si="51"/>
        <v>54.505494505494511</v>
      </c>
    </row>
    <row r="109" spans="1:17" s="1" customFormat="1" ht="35.25" customHeight="1" x14ac:dyDescent="0.25">
      <c r="A109" s="373"/>
      <c r="B109" s="373"/>
      <c r="C109" s="376"/>
      <c r="D109" s="383"/>
      <c r="E109" s="37" t="s">
        <v>103</v>
      </c>
      <c r="F109" s="188">
        <f t="shared" si="54"/>
        <v>22.75</v>
      </c>
      <c r="G109" s="38"/>
      <c r="H109" s="38"/>
      <c r="I109" s="38">
        <v>22.75</v>
      </c>
      <c r="J109" s="188">
        <f t="shared" si="55"/>
        <v>12.4</v>
      </c>
      <c r="K109" s="38"/>
      <c r="L109" s="38"/>
      <c r="M109" s="38">
        <v>12.4</v>
      </c>
      <c r="N109" s="23">
        <f t="shared" si="50"/>
        <v>54.505494505494511</v>
      </c>
      <c r="O109" s="23"/>
      <c r="P109" s="23"/>
      <c r="Q109" s="23">
        <f t="shared" si="51"/>
        <v>54.505494505494511</v>
      </c>
    </row>
    <row r="110" spans="1:17" s="1" customFormat="1" ht="22.15" customHeight="1" x14ac:dyDescent="0.25">
      <c r="A110" s="373" t="s">
        <v>138</v>
      </c>
      <c r="B110" s="373" t="s">
        <v>43</v>
      </c>
      <c r="C110" s="376"/>
      <c r="D110" s="383"/>
      <c r="E110" s="185" t="s">
        <v>18</v>
      </c>
      <c r="F110" s="188">
        <f t="shared" si="54"/>
        <v>9464.3040000000001</v>
      </c>
      <c r="G110" s="36">
        <f>SUM(G111:G112)</f>
        <v>0</v>
      </c>
      <c r="H110" s="36">
        <f>SUM(H111:H112)</f>
        <v>0</v>
      </c>
      <c r="I110" s="36">
        <f>SUM(I111:I112)</f>
        <v>9464.3040000000001</v>
      </c>
      <c r="J110" s="188">
        <f t="shared" si="55"/>
        <v>4931.7417399999995</v>
      </c>
      <c r="K110" s="36">
        <f>SUM(K111:K112)</f>
        <v>0</v>
      </c>
      <c r="L110" s="36">
        <f>SUM(L111:L112)</f>
        <v>0</v>
      </c>
      <c r="M110" s="36">
        <f>SUM(M111:M112)</f>
        <v>4931.7417399999995</v>
      </c>
      <c r="N110" s="23">
        <f t="shared" si="50"/>
        <v>52.1088686500349</v>
      </c>
      <c r="O110" s="23"/>
      <c r="P110" s="23"/>
      <c r="Q110" s="23">
        <f t="shared" si="51"/>
        <v>52.1088686500349</v>
      </c>
    </row>
    <row r="111" spans="1:17" s="1" customFormat="1" ht="19.149999999999999" customHeight="1" x14ac:dyDescent="0.25">
      <c r="A111" s="373"/>
      <c r="B111" s="373"/>
      <c r="C111" s="376"/>
      <c r="D111" s="383"/>
      <c r="E111" s="42" t="s">
        <v>104</v>
      </c>
      <c r="F111" s="188">
        <f t="shared" si="54"/>
        <v>4586.75</v>
      </c>
      <c r="G111" s="43"/>
      <c r="H111" s="43"/>
      <c r="I111" s="43">
        <v>4586.75</v>
      </c>
      <c r="J111" s="188">
        <f t="shared" si="55"/>
        <v>3083.62302</v>
      </c>
      <c r="K111" s="43"/>
      <c r="L111" s="43"/>
      <c r="M111" s="43">
        <v>3083.62302</v>
      </c>
      <c r="N111" s="23">
        <f t="shared" si="50"/>
        <v>67.228931596446287</v>
      </c>
      <c r="O111" s="23"/>
      <c r="P111" s="23"/>
      <c r="Q111" s="23">
        <f t="shared" si="51"/>
        <v>67.228931596446287</v>
      </c>
    </row>
    <row r="112" spans="1:17" s="1" customFormat="1" ht="29.25" customHeight="1" x14ac:dyDescent="0.25">
      <c r="A112" s="373"/>
      <c r="B112" s="373"/>
      <c r="C112" s="376"/>
      <c r="D112" s="383"/>
      <c r="E112" s="42" t="s">
        <v>105</v>
      </c>
      <c r="F112" s="188">
        <f t="shared" si="54"/>
        <v>4877.5540000000001</v>
      </c>
      <c r="G112" s="43"/>
      <c r="H112" s="43"/>
      <c r="I112" s="43">
        <v>4877.5540000000001</v>
      </c>
      <c r="J112" s="188">
        <f t="shared" si="55"/>
        <v>1848.1187199999999</v>
      </c>
      <c r="K112" s="43"/>
      <c r="L112" s="43"/>
      <c r="M112" s="43">
        <v>1848.1187199999999</v>
      </c>
      <c r="N112" s="23">
        <f t="shared" si="50"/>
        <v>37.890276970793145</v>
      </c>
      <c r="O112" s="23"/>
      <c r="P112" s="23"/>
      <c r="Q112" s="23">
        <f t="shared" si="51"/>
        <v>37.890276970793145</v>
      </c>
    </row>
    <row r="113" spans="1:17" s="1" customFormat="1" ht="15.75" x14ac:dyDescent="0.25">
      <c r="A113" s="373" t="s">
        <v>139</v>
      </c>
      <c r="B113" s="373" t="s">
        <v>44</v>
      </c>
      <c r="C113" s="376"/>
      <c r="D113" s="383"/>
      <c r="E113" s="185" t="s">
        <v>18</v>
      </c>
      <c r="F113" s="188">
        <f t="shared" si="54"/>
        <v>18153.136999999999</v>
      </c>
      <c r="G113" s="36">
        <f>SUM(G114:G116)</f>
        <v>0</v>
      </c>
      <c r="H113" s="36">
        <f>SUM(H114:H116)</f>
        <v>11544</v>
      </c>
      <c r="I113" s="36">
        <f>SUM(I114:I116)</f>
        <v>6609.1369999999997</v>
      </c>
      <c r="J113" s="188">
        <f t="shared" si="55"/>
        <v>583.09946000000002</v>
      </c>
      <c r="K113" s="36">
        <f>SUM(K114:K116)</f>
        <v>0</v>
      </c>
      <c r="L113" s="36">
        <f>SUM(L114:L116)</f>
        <v>0</v>
      </c>
      <c r="M113" s="36">
        <f>SUM(M114:M116)</f>
        <v>583.09946000000002</v>
      </c>
      <c r="N113" s="23">
        <f t="shared" si="50"/>
        <v>3.2121140274543185</v>
      </c>
      <c r="O113" s="23"/>
      <c r="P113" s="23"/>
      <c r="Q113" s="23">
        <f t="shared" si="51"/>
        <v>8.822626312633556</v>
      </c>
    </row>
    <row r="114" spans="1:17" s="1" customFormat="1" ht="15.75" x14ac:dyDescent="0.25">
      <c r="A114" s="373"/>
      <c r="B114" s="373"/>
      <c r="C114" s="376"/>
      <c r="D114" s="383"/>
      <c r="E114" s="42" t="s">
        <v>106</v>
      </c>
      <c r="F114" s="188">
        <f t="shared" si="54"/>
        <v>250.875</v>
      </c>
      <c r="G114" s="43"/>
      <c r="H114" s="43"/>
      <c r="I114" s="43">
        <v>250.875</v>
      </c>
      <c r="J114" s="188">
        <f t="shared" si="55"/>
        <v>247.76956000000001</v>
      </c>
      <c r="K114" s="43"/>
      <c r="L114" s="43"/>
      <c r="M114" s="43">
        <v>247.76956000000001</v>
      </c>
      <c r="N114" s="23">
        <f t="shared" si="50"/>
        <v>98.762156452416548</v>
      </c>
      <c r="O114" s="23"/>
      <c r="P114" s="23"/>
      <c r="Q114" s="23">
        <f t="shared" si="51"/>
        <v>98.762156452416548</v>
      </c>
    </row>
    <row r="115" spans="1:17" s="1" customFormat="1" ht="15.75" x14ac:dyDescent="0.25">
      <c r="A115" s="373"/>
      <c r="B115" s="373"/>
      <c r="C115" s="376"/>
      <c r="D115" s="383"/>
      <c r="E115" s="42" t="s">
        <v>107</v>
      </c>
      <c r="F115" s="188">
        <f t="shared" si="54"/>
        <v>699.75</v>
      </c>
      <c r="G115" s="43"/>
      <c r="H115" s="43"/>
      <c r="I115" s="43">
        <v>699.75</v>
      </c>
      <c r="J115" s="188">
        <f t="shared" si="55"/>
        <v>335.32990000000001</v>
      </c>
      <c r="K115" s="43"/>
      <c r="L115" s="43"/>
      <c r="M115" s="43">
        <v>335.32990000000001</v>
      </c>
      <c r="N115" s="23">
        <f t="shared" si="50"/>
        <v>47.921386209360492</v>
      </c>
      <c r="O115" s="23"/>
      <c r="P115" s="23"/>
      <c r="Q115" s="23">
        <f t="shared" si="51"/>
        <v>47.921386209360492</v>
      </c>
    </row>
    <row r="116" spans="1:17" s="1" customFormat="1" ht="21.75" customHeight="1" x14ac:dyDescent="0.25">
      <c r="A116" s="373"/>
      <c r="B116" s="373"/>
      <c r="C116" s="376"/>
      <c r="D116" s="383"/>
      <c r="E116" s="42" t="s">
        <v>108</v>
      </c>
      <c r="F116" s="188">
        <f t="shared" si="54"/>
        <v>17202.511999999999</v>
      </c>
      <c r="G116" s="43"/>
      <c r="H116" s="43">
        <v>11544</v>
      </c>
      <c r="I116" s="43">
        <v>5658.5119999999997</v>
      </c>
      <c r="J116" s="188">
        <f t="shared" si="55"/>
        <v>0</v>
      </c>
      <c r="K116" s="43"/>
      <c r="L116" s="43"/>
      <c r="M116" s="43"/>
      <c r="N116" s="23">
        <f t="shared" si="50"/>
        <v>0</v>
      </c>
      <c r="O116" s="23"/>
      <c r="P116" s="23"/>
      <c r="Q116" s="23">
        <f t="shared" si="51"/>
        <v>0</v>
      </c>
    </row>
    <row r="117" spans="1:17" s="1" customFormat="1" ht="15.75" x14ac:dyDescent="0.25">
      <c r="A117" s="373" t="s">
        <v>140</v>
      </c>
      <c r="B117" s="373" t="s">
        <v>45</v>
      </c>
      <c r="C117" s="376"/>
      <c r="D117" s="383"/>
      <c r="E117" s="185" t="s">
        <v>18</v>
      </c>
      <c r="F117" s="188">
        <f t="shared" si="54"/>
        <v>11516.632000000001</v>
      </c>
      <c r="G117" s="36">
        <f>SUM(G118:G119)</f>
        <v>0</v>
      </c>
      <c r="H117" s="36">
        <f>SUM(H118:H119)</f>
        <v>0</v>
      </c>
      <c r="I117" s="36">
        <f>SUM(I118:I119)</f>
        <v>11516.632000000001</v>
      </c>
      <c r="J117" s="188">
        <f t="shared" si="55"/>
        <v>4779.6707700000006</v>
      </c>
      <c r="K117" s="36">
        <f>SUM(K118:K119)</f>
        <v>0</v>
      </c>
      <c r="L117" s="36">
        <f>SUM(L118:L119)</f>
        <v>0</v>
      </c>
      <c r="M117" s="36">
        <f>SUM(M118:M119)</f>
        <v>4779.6707700000006</v>
      </c>
      <c r="N117" s="23">
        <f t="shared" si="50"/>
        <v>41.502331323949569</v>
      </c>
      <c r="O117" s="23"/>
      <c r="P117" s="23"/>
      <c r="Q117" s="23">
        <f t="shared" si="51"/>
        <v>41.502331323949569</v>
      </c>
    </row>
    <row r="118" spans="1:17" s="1" customFormat="1" ht="15.75" x14ac:dyDescent="0.25">
      <c r="A118" s="373"/>
      <c r="B118" s="373"/>
      <c r="C118" s="376"/>
      <c r="D118" s="383"/>
      <c r="E118" s="42" t="s">
        <v>109</v>
      </c>
      <c r="F118" s="188">
        <f t="shared" si="54"/>
        <v>2148.3000000000002</v>
      </c>
      <c r="G118" s="43"/>
      <c r="H118" s="43"/>
      <c r="I118" s="43">
        <v>2148.3000000000002</v>
      </c>
      <c r="J118" s="188">
        <f t="shared" si="55"/>
        <v>2128.0775100000001</v>
      </c>
      <c r="K118" s="43"/>
      <c r="L118" s="43"/>
      <c r="M118" s="43">
        <v>2128.0775100000001</v>
      </c>
      <c r="N118" s="23">
        <f t="shared" si="50"/>
        <v>99.058674766094114</v>
      </c>
      <c r="O118" s="23"/>
      <c r="P118" s="23"/>
      <c r="Q118" s="23">
        <f t="shared" si="51"/>
        <v>99.058674766094114</v>
      </c>
    </row>
    <row r="119" spans="1:17" s="1" customFormat="1" ht="18.75" customHeight="1" x14ac:dyDescent="0.25">
      <c r="A119" s="373"/>
      <c r="B119" s="373"/>
      <c r="C119" s="377"/>
      <c r="D119" s="383"/>
      <c r="E119" s="42" t="s">
        <v>110</v>
      </c>
      <c r="F119" s="188">
        <f t="shared" si="54"/>
        <v>9368.3320000000003</v>
      </c>
      <c r="G119" s="43"/>
      <c r="H119" s="43"/>
      <c r="I119" s="43">
        <v>9368.3320000000003</v>
      </c>
      <c r="J119" s="188">
        <f t="shared" si="55"/>
        <v>2651.5932600000001</v>
      </c>
      <c r="K119" s="43"/>
      <c r="L119" s="43"/>
      <c r="M119" s="43">
        <v>2651.5932600000001</v>
      </c>
      <c r="N119" s="23">
        <f t="shared" si="50"/>
        <v>28.30379260683759</v>
      </c>
      <c r="O119" s="23"/>
      <c r="P119" s="23"/>
      <c r="Q119" s="23">
        <f t="shared" si="51"/>
        <v>28.30379260683759</v>
      </c>
    </row>
    <row r="120" spans="1:17" s="1" customFormat="1" ht="19.899999999999999" customHeight="1" x14ac:dyDescent="0.25">
      <c r="A120" s="374" t="s">
        <v>688</v>
      </c>
      <c r="B120" s="374" t="s">
        <v>487</v>
      </c>
      <c r="C120" s="375" t="s">
        <v>148</v>
      </c>
      <c r="D120" s="382" t="s">
        <v>689</v>
      </c>
      <c r="E120" s="21" t="s">
        <v>14</v>
      </c>
      <c r="F120" s="35">
        <f t="shared" si="54"/>
        <v>3114</v>
      </c>
      <c r="G120" s="25">
        <f t="shared" ref="G120:M121" si="58">G121</f>
        <v>0</v>
      </c>
      <c r="H120" s="25">
        <f t="shared" si="58"/>
        <v>0</v>
      </c>
      <c r="I120" s="25">
        <f t="shared" si="58"/>
        <v>3114</v>
      </c>
      <c r="J120" s="35">
        <f t="shared" si="55"/>
        <v>1197.3500699999997</v>
      </c>
      <c r="K120" s="25">
        <f t="shared" si="58"/>
        <v>0</v>
      </c>
      <c r="L120" s="25">
        <f t="shared" si="58"/>
        <v>0</v>
      </c>
      <c r="M120" s="25">
        <f t="shared" si="58"/>
        <v>1197.3500699999997</v>
      </c>
      <c r="N120" s="22">
        <f t="shared" si="50"/>
        <v>38.450548169556832</v>
      </c>
      <c r="O120" s="22"/>
      <c r="P120" s="22"/>
      <c r="Q120" s="22">
        <f t="shared" si="51"/>
        <v>38.450548169556832</v>
      </c>
    </row>
    <row r="121" spans="1:17" s="1" customFormat="1" ht="66" customHeight="1" x14ac:dyDescent="0.25">
      <c r="A121" s="374"/>
      <c r="B121" s="374"/>
      <c r="C121" s="376"/>
      <c r="D121" s="383"/>
      <c r="E121" s="24" t="s">
        <v>16</v>
      </c>
      <c r="F121" s="35">
        <f t="shared" si="54"/>
        <v>3114</v>
      </c>
      <c r="G121" s="25">
        <f t="shared" si="58"/>
        <v>0</v>
      </c>
      <c r="H121" s="25">
        <f t="shared" si="58"/>
        <v>0</v>
      </c>
      <c r="I121" s="25">
        <f t="shared" si="58"/>
        <v>3114</v>
      </c>
      <c r="J121" s="35">
        <f t="shared" si="55"/>
        <v>1197.3500699999997</v>
      </c>
      <c r="K121" s="25">
        <f t="shared" si="58"/>
        <v>0</v>
      </c>
      <c r="L121" s="25">
        <f t="shared" si="58"/>
        <v>0</v>
      </c>
      <c r="M121" s="25">
        <f t="shared" si="58"/>
        <v>1197.3500699999997</v>
      </c>
      <c r="N121" s="22">
        <f t="shared" si="50"/>
        <v>38.450548169556832</v>
      </c>
      <c r="O121" s="22"/>
      <c r="P121" s="22"/>
      <c r="Q121" s="22">
        <f t="shared" si="51"/>
        <v>38.450548169556832</v>
      </c>
    </row>
    <row r="122" spans="1:17" s="1" customFormat="1" ht="15.75" x14ac:dyDescent="0.25">
      <c r="A122" s="373" t="s">
        <v>141</v>
      </c>
      <c r="B122" s="373" t="s">
        <v>46</v>
      </c>
      <c r="C122" s="376"/>
      <c r="D122" s="383"/>
      <c r="E122" s="185" t="s">
        <v>18</v>
      </c>
      <c r="F122" s="188">
        <f t="shared" si="54"/>
        <v>3114</v>
      </c>
      <c r="G122" s="36">
        <f>SUM(G123:G125)</f>
        <v>0</v>
      </c>
      <c r="H122" s="36">
        <f>SUM(H123:H125)</f>
        <v>0</v>
      </c>
      <c r="I122" s="36">
        <f>SUM(I123:I125)</f>
        <v>3114</v>
      </c>
      <c r="J122" s="188">
        <f t="shared" si="55"/>
        <v>1197.3500699999997</v>
      </c>
      <c r="K122" s="36">
        <f>SUM(K123:K125)</f>
        <v>0</v>
      </c>
      <c r="L122" s="36">
        <f>SUM(L123:L125)</f>
        <v>0</v>
      </c>
      <c r="M122" s="36">
        <f>SUM(M123:M125)</f>
        <v>1197.3500699999997</v>
      </c>
      <c r="N122" s="23">
        <f t="shared" si="50"/>
        <v>38.450548169556832</v>
      </c>
      <c r="O122" s="23"/>
      <c r="P122" s="23"/>
      <c r="Q122" s="23">
        <f t="shared" si="51"/>
        <v>38.450548169556832</v>
      </c>
    </row>
    <row r="123" spans="1:17" s="1" customFormat="1" ht="15.75" x14ac:dyDescent="0.25">
      <c r="A123" s="373"/>
      <c r="B123" s="373"/>
      <c r="C123" s="376"/>
      <c r="D123" s="383"/>
      <c r="E123" s="42" t="s">
        <v>111</v>
      </c>
      <c r="F123" s="188">
        <f t="shared" si="54"/>
        <v>625.1</v>
      </c>
      <c r="G123" s="43"/>
      <c r="H123" s="43"/>
      <c r="I123" s="43">
        <v>625.1</v>
      </c>
      <c r="J123" s="188">
        <f t="shared" si="55"/>
        <v>584.94120999999996</v>
      </c>
      <c r="K123" s="43"/>
      <c r="L123" s="43"/>
      <c r="M123" s="43">
        <v>584.94120999999996</v>
      </c>
      <c r="N123" s="23">
        <f t="shared" si="50"/>
        <v>93.575621500559905</v>
      </c>
      <c r="O123" s="23"/>
      <c r="P123" s="23"/>
      <c r="Q123" s="23">
        <f t="shared" si="51"/>
        <v>93.575621500559905</v>
      </c>
    </row>
    <row r="124" spans="1:17" s="1" customFormat="1" ht="15.75" x14ac:dyDescent="0.25">
      <c r="A124" s="373"/>
      <c r="B124" s="373"/>
      <c r="C124" s="376"/>
      <c r="D124" s="383"/>
      <c r="E124" s="42" t="s">
        <v>112</v>
      </c>
      <c r="F124" s="188">
        <f t="shared" si="54"/>
        <v>2356.4</v>
      </c>
      <c r="G124" s="43"/>
      <c r="H124" s="43"/>
      <c r="I124" s="43">
        <v>2356.4</v>
      </c>
      <c r="J124" s="188">
        <f t="shared" si="55"/>
        <v>547.68485999999996</v>
      </c>
      <c r="K124" s="43"/>
      <c r="L124" s="43"/>
      <c r="M124" s="43">
        <v>547.68485999999996</v>
      </c>
      <c r="N124" s="23">
        <f t="shared" si="50"/>
        <v>23.242440162960445</v>
      </c>
      <c r="O124" s="23"/>
      <c r="P124" s="23"/>
      <c r="Q124" s="23">
        <f t="shared" si="51"/>
        <v>23.242440162960445</v>
      </c>
    </row>
    <row r="125" spans="1:17" s="1" customFormat="1" ht="67.5" customHeight="1" x14ac:dyDescent="0.25">
      <c r="A125" s="373"/>
      <c r="B125" s="373"/>
      <c r="C125" s="377"/>
      <c r="D125" s="384"/>
      <c r="E125" s="42" t="s">
        <v>113</v>
      </c>
      <c r="F125" s="188">
        <f t="shared" si="54"/>
        <v>132.5</v>
      </c>
      <c r="G125" s="43"/>
      <c r="H125" s="43"/>
      <c r="I125" s="43">
        <v>132.5</v>
      </c>
      <c r="J125" s="188">
        <f t="shared" si="55"/>
        <v>64.724000000000004</v>
      </c>
      <c r="K125" s="43"/>
      <c r="L125" s="43"/>
      <c r="M125" s="43">
        <v>64.724000000000004</v>
      </c>
      <c r="N125" s="23">
        <f t="shared" si="50"/>
        <v>48.848301886792456</v>
      </c>
      <c r="O125" s="23"/>
      <c r="P125" s="23"/>
      <c r="Q125" s="23">
        <f t="shared" si="51"/>
        <v>48.848301886792456</v>
      </c>
    </row>
    <row r="126" spans="1:17" s="4" customFormat="1" ht="37.5" customHeight="1" x14ac:dyDescent="0.25">
      <c r="A126" s="361" t="s">
        <v>149</v>
      </c>
      <c r="B126" s="361" t="s">
        <v>774</v>
      </c>
      <c r="C126" s="370" t="s">
        <v>150</v>
      </c>
      <c r="D126" s="197" t="s">
        <v>151</v>
      </c>
      <c r="E126" s="192"/>
      <c r="F126" s="203">
        <f t="shared" ref="F126:M126" si="59">F128+F158+F170</f>
        <v>38730.14</v>
      </c>
      <c r="G126" s="203">
        <f t="shared" si="59"/>
        <v>250.94</v>
      </c>
      <c r="H126" s="203">
        <f t="shared" si="59"/>
        <v>26.7</v>
      </c>
      <c r="I126" s="203">
        <f t="shared" si="59"/>
        <v>38452.499999999993</v>
      </c>
      <c r="J126" s="203">
        <f t="shared" si="59"/>
        <v>21576.05</v>
      </c>
      <c r="K126" s="203">
        <f t="shared" si="59"/>
        <v>250.94</v>
      </c>
      <c r="L126" s="203">
        <f t="shared" si="59"/>
        <v>26.7</v>
      </c>
      <c r="M126" s="203">
        <f t="shared" si="59"/>
        <v>21298.409999999996</v>
      </c>
      <c r="N126" s="196">
        <f>J126/F126*100</f>
        <v>55.708680629607841</v>
      </c>
      <c r="O126" s="196">
        <f t="shared" ref="O126:Q129" si="60">K126/G126*100</f>
        <v>100</v>
      </c>
      <c r="P126" s="196">
        <f t="shared" si="60"/>
        <v>100</v>
      </c>
      <c r="Q126" s="196">
        <f>M126/I126*100</f>
        <v>55.388882387361029</v>
      </c>
    </row>
    <row r="127" spans="1:17" s="4" customFormat="1" ht="66.75" customHeight="1" x14ac:dyDescent="0.25">
      <c r="A127" s="361"/>
      <c r="B127" s="361"/>
      <c r="C127" s="370"/>
      <c r="D127" s="197" t="s">
        <v>152</v>
      </c>
      <c r="E127" s="180" t="s">
        <v>153</v>
      </c>
      <c r="F127" s="195">
        <f t="shared" ref="F127:M127" si="61">F126</f>
        <v>38730.14</v>
      </c>
      <c r="G127" s="195">
        <f t="shared" si="61"/>
        <v>250.94</v>
      </c>
      <c r="H127" s="195">
        <f t="shared" si="61"/>
        <v>26.7</v>
      </c>
      <c r="I127" s="195">
        <f t="shared" si="61"/>
        <v>38452.499999999993</v>
      </c>
      <c r="J127" s="195">
        <f t="shared" si="61"/>
        <v>21576.05</v>
      </c>
      <c r="K127" s="195">
        <f t="shared" si="61"/>
        <v>250.94</v>
      </c>
      <c r="L127" s="195">
        <f t="shared" si="61"/>
        <v>26.7</v>
      </c>
      <c r="M127" s="195">
        <f t="shared" si="61"/>
        <v>21298.409999999996</v>
      </c>
      <c r="N127" s="196">
        <f>J127/F127*100</f>
        <v>55.708680629607841</v>
      </c>
      <c r="O127" s="196">
        <f t="shared" si="60"/>
        <v>100</v>
      </c>
      <c r="P127" s="196">
        <f t="shared" si="60"/>
        <v>100</v>
      </c>
      <c r="Q127" s="196">
        <f t="shared" si="60"/>
        <v>55.388882387361029</v>
      </c>
    </row>
    <row r="128" spans="1:17" s="4" customFormat="1" ht="36.75" customHeight="1" x14ac:dyDescent="0.25">
      <c r="A128" s="361" t="s">
        <v>154</v>
      </c>
      <c r="B128" s="361" t="s">
        <v>775</v>
      </c>
      <c r="C128" s="370" t="s">
        <v>155</v>
      </c>
      <c r="D128" s="193" t="s">
        <v>151</v>
      </c>
      <c r="E128" s="194"/>
      <c r="F128" s="195">
        <f t="shared" ref="F128:M128" si="62">F131</f>
        <v>36707.94</v>
      </c>
      <c r="G128" s="195">
        <f t="shared" si="62"/>
        <v>250.94</v>
      </c>
      <c r="H128" s="195">
        <f t="shared" si="62"/>
        <v>26.7</v>
      </c>
      <c r="I128" s="195">
        <f t="shared" si="62"/>
        <v>36430.299999999996</v>
      </c>
      <c r="J128" s="195">
        <f>J131</f>
        <v>20585.91</v>
      </c>
      <c r="K128" s="195">
        <f t="shared" si="62"/>
        <v>250.94</v>
      </c>
      <c r="L128" s="195">
        <f t="shared" si="62"/>
        <v>26.7</v>
      </c>
      <c r="M128" s="195">
        <f t="shared" si="62"/>
        <v>20308.269999999997</v>
      </c>
      <c r="N128" s="196">
        <f>J128/F128*100</f>
        <v>56.080264923610521</v>
      </c>
      <c r="O128" s="196">
        <f t="shared" si="60"/>
        <v>100</v>
      </c>
      <c r="P128" s="196">
        <f t="shared" si="60"/>
        <v>100</v>
      </c>
      <c r="Q128" s="196">
        <f t="shared" si="60"/>
        <v>55.745546976006231</v>
      </c>
    </row>
    <row r="129" spans="1:17" s="4" customFormat="1" ht="47.25" customHeight="1" x14ac:dyDescent="0.25">
      <c r="A129" s="361"/>
      <c r="B129" s="361"/>
      <c r="C129" s="370"/>
      <c r="D129" s="269" t="s">
        <v>152</v>
      </c>
      <c r="E129" s="198" t="s">
        <v>156</v>
      </c>
      <c r="F129" s="195">
        <f>F131</f>
        <v>36707.94</v>
      </c>
      <c r="G129" s="195">
        <f t="shared" ref="G129:I129" si="63">G131</f>
        <v>250.94</v>
      </c>
      <c r="H129" s="195">
        <f t="shared" si="63"/>
        <v>26.7</v>
      </c>
      <c r="I129" s="195">
        <f t="shared" si="63"/>
        <v>36430.299999999996</v>
      </c>
      <c r="J129" s="195">
        <f>J131</f>
        <v>20585.91</v>
      </c>
      <c r="K129" s="195">
        <f t="shared" ref="K129:M129" si="64">K131</f>
        <v>250.94</v>
      </c>
      <c r="L129" s="195">
        <f t="shared" si="64"/>
        <v>26.7</v>
      </c>
      <c r="M129" s="195">
        <f t="shared" si="64"/>
        <v>20308.269999999997</v>
      </c>
      <c r="N129" s="196">
        <f>J129/F129*100</f>
        <v>56.080264923610521</v>
      </c>
      <c r="O129" s="196">
        <f t="shared" si="60"/>
        <v>100</v>
      </c>
      <c r="P129" s="196">
        <f t="shared" si="60"/>
        <v>100</v>
      </c>
      <c r="Q129" s="196">
        <f t="shared" si="60"/>
        <v>55.745546976006231</v>
      </c>
    </row>
    <row r="130" spans="1:17" s="4" customFormat="1" ht="15.75" x14ac:dyDescent="0.25">
      <c r="A130" s="361"/>
      <c r="B130" s="361"/>
      <c r="C130" s="370"/>
      <c r="D130" s="269"/>
      <c r="E130" s="199" t="s">
        <v>157</v>
      </c>
      <c r="F130" s="195"/>
      <c r="G130" s="195"/>
      <c r="H130" s="195"/>
      <c r="I130" s="195"/>
      <c r="J130" s="195"/>
      <c r="K130" s="195"/>
      <c r="L130" s="195"/>
      <c r="M130" s="195"/>
      <c r="N130" s="200"/>
      <c r="O130" s="200"/>
      <c r="P130" s="196"/>
      <c r="Q130" s="196"/>
    </row>
    <row r="131" spans="1:17" s="4" customFormat="1" ht="30.75" customHeight="1" x14ac:dyDescent="0.25">
      <c r="A131" s="361"/>
      <c r="B131" s="361"/>
      <c r="C131" s="370"/>
      <c r="D131" s="269"/>
      <c r="E131" s="201" t="s">
        <v>158</v>
      </c>
      <c r="F131" s="195">
        <f>F133+F141+F148+F154</f>
        <v>36707.94</v>
      </c>
      <c r="G131" s="195">
        <f t="shared" ref="G131:I131" si="65">G133+G141+G148+G154</f>
        <v>250.94</v>
      </c>
      <c r="H131" s="195">
        <f t="shared" si="65"/>
        <v>26.7</v>
      </c>
      <c r="I131" s="195">
        <f t="shared" si="65"/>
        <v>36430.299999999996</v>
      </c>
      <c r="J131" s="195">
        <f>J133+J141+J148+J154</f>
        <v>20585.91</v>
      </c>
      <c r="K131" s="195">
        <f>K133+K141+K148+K154</f>
        <v>250.94</v>
      </c>
      <c r="L131" s="195">
        <f>L133+L141+L148+L154</f>
        <v>26.7</v>
      </c>
      <c r="M131" s="195">
        <f t="shared" ref="M131" si="66">M133+M141+M148+M154</f>
        <v>20308.269999999997</v>
      </c>
      <c r="N131" s="196">
        <f>J131/F131*100</f>
        <v>56.080264923610521</v>
      </c>
      <c r="O131" s="196">
        <f t="shared" ref="O131:Q133" si="67">K131/G131*100</f>
        <v>100</v>
      </c>
      <c r="P131" s="196">
        <f t="shared" si="67"/>
        <v>100</v>
      </c>
      <c r="Q131" s="196">
        <f t="shared" si="67"/>
        <v>55.745546976006231</v>
      </c>
    </row>
    <row r="132" spans="1:17" s="4" customFormat="1" ht="36.75" customHeight="1" x14ac:dyDescent="0.25">
      <c r="A132" s="367" t="s">
        <v>159</v>
      </c>
      <c r="B132" s="367" t="s">
        <v>160</v>
      </c>
      <c r="C132" s="367" t="s">
        <v>161</v>
      </c>
      <c r="D132" s="51" t="s">
        <v>162</v>
      </c>
      <c r="E132" s="46"/>
      <c r="F132" s="47">
        <f t="shared" ref="F132:M132" si="68">F133</f>
        <v>17339.5</v>
      </c>
      <c r="G132" s="47">
        <f t="shared" si="68"/>
        <v>0</v>
      </c>
      <c r="H132" s="47">
        <f t="shared" si="68"/>
        <v>0</v>
      </c>
      <c r="I132" s="47">
        <f t="shared" si="68"/>
        <v>17339.5</v>
      </c>
      <c r="J132" s="47">
        <f t="shared" si="68"/>
        <v>9856.7899999999991</v>
      </c>
      <c r="K132" s="47">
        <f>K133</f>
        <v>0</v>
      </c>
      <c r="L132" s="47">
        <f t="shared" si="68"/>
        <v>0</v>
      </c>
      <c r="M132" s="47">
        <f t="shared" si="68"/>
        <v>9856.7899999999991</v>
      </c>
      <c r="N132" s="48">
        <f>J132/F132*100</f>
        <v>56.845872141641905</v>
      </c>
      <c r="O132" s="48"/>
      <c r="P132" s="48"/>
      <c r="Q132" s="48">
        <f t="shared" si="67"/>
        <v>56.845872141641905</v>
      </c>
    </row>
    <row r="133" spans="1:17" s="4" customFormat="1" ht="47.25" customHeight="1" x14ac:dyDescent="0.25">
      <c r="A133" s="368"/>
      <c r="B133" s="368"/>
      <c r="C133" s="368"/>
      <c r="D133" s="270" t="s">
        <v>152</v>
      </c>
      <c r="E133" s="46" t="s">
        <v>156</v>
      </c>
      <c r="F133" s="47">
        <f>F135+F136+F137+F138+F139</f>
        <v>17339.5</v>
      </c>
      <c r="G133" s="47">
        <f t="shared" ref="G133:I133" si="69">G135+G136+G137+G138+G139</f>
        <v>0</v>
      </c>
      <c r="H133" s="47">
        <f t="shared" si="69"/>
        <v>0</v>
      </c>
      <c r="I133" s="47">
        <f t="shared" si="69"/>
        <v>17339.5</v>
      </c>
      <c r="J133" s="47">
        <f>J135+J136+J137</f>
        <v>9856.7899999999991</v>
      </c>
      <c r="K133" s="47">
        <f>K135+K136+K137</f>
        <v>0</v>
      </c>
      <c r="L133" s="47">
        <f>L136</f>
        <v>0</v>
      </c>
      <c r="M133" s="47">
        <f>M135+M136+M137</f>
        <v>9856.7899999999991</v>
      </c>
      <c r="N133" s="48">
        <f>J133/F133*100</f>
        <v>56.845872141641905</v>
      </c>
      <c r="O133" s="48"/>
      <c r="P133" s="48"/>
      <c r="Q133" s="48">
        <f t="shared" si="67"/>
        <v>56.845872141641905</v>
      </c>
    </row>
    <row r="134" spans="1:17" s="4" customFormat="1" ht="15.75" x14ac:dyDescent="0.25">
      <c r="A134" s="368"/>
      <c r="B134" s="368"/>
      <c r="C134" s="368"/>
      <c r="D134" s="271"/>
      <c r="E134" s="49" t="s">
        <v>157</v>
      </c>
      <c r="F134" s="47"/>
      <c r="G134" s="47"/>
      <c r="H134" s="47"/>
      <c r="I134" s="47"/>
      <c r="J134" s="47"/>
      <c r="K134" s="47"/>
      <c r="L134" s="47"/>
      <c r="M134" s="47"/>
      <c r="N134" s="48"/>
      <c r="O134" s="48"/>
      <c r="P134" s="48"/>
      <c r="Q134" s="48"/>
    </row>
    <row r="135" spans="1:17" s="4" customFormat="1" ht="15.75" x14ac:dyDescent="0.25">
      <c r="A135" s="368"/>
      <c r="B135" s="368"/>
      <c r="C135" s="371"/>
      <c r="D135" s="271"/>
      <c r="E135" s="49" t="s">
        <v>163</v>
      </c>
      <c r="F135" s="47">
        <f>SUM(G135:I135)</f>
        <v>9590</v>
      </c>
      <c r="G135" s="47"/>
      <c r="H135" s="47"/>
      <c r="I135" s="47">
        <v>9590</v>
      </c>
      <c r="J135" s="47">
        <f>SUM(K135:M135)</f>
        <v>8699.9</v>
      </c>
      <c r="K135" s="47"/>
      <c r="L135" s="47"/>
      <c r="M135" s="47">
        <v>8699.9</v>
      </c>
      <c r="N135" s="48">
        <f>J135/F135*100</f>
        <v>90.718456725755985</v>
      </c>
      <c r="O135" s="48"/>
      <c r="P135" s="48"/>
      <c r="Q135" s="48">
        <f t="shared" ref="Q135:Q179" si="70">M135/I135*100</f>
        <v>90.718456725755985</v>
      </c>
    </row>
    <row r="136" spans="1:17" s="4" customFormat="1" ht="15.75" x14ac:dyDescent="0.25">
      <c r="A136" s="368"/>
      <c r="B136" s="368"/>
      <c r="C136" s="371"/>
      <c r="D136" s="271"/>
      <c r="E136" s="49" t="s">
        <v>164</v>
      </c>
      <c r="F136" s="47">
        <f t="shared" ref="F136:F139" si="71">SUM(G136:I136)</f>
        <v>7525.9</v>
      </c>
      <c r="G136" s="47"/>
      <c r="H136" s="47"/>
      <c r="I136" s="47">
        <v>7525.9</v>
      </c>
      <c r="J136" s="47">
        <f t="shared" ref="J136:J139" si="72">SUM(K136:M136)</f>
        <v>1102.81</v>
      </c>
      <c r="K136" s="47"/>
      <c r="L136" s="47"/>
      <c r="M136" s="47">
        <v>1102.81</v>
      </c>
      <c r="N136" s="48">
        <f>J136/F136*100</f>
        <v>14.653529810388127</v>
      </c>
      <c r="O136" s="48"/>
      <c r="P136" s="48"/>
      <c r="Q136" s="48">
        <f>M136/I136*100</f>
        <v>14.653529810388127</v>
      </c>
    </row>
    <row r="137" spans="1:17" s="4" customFormat="1" ht="15.75" x14ac:dyDescent="0.25">
      <c r="A137" s="368"/>
      <c r="B137" s="368"/>
      <c r="C137" s="371"/>
      <c r="D137" s="271"/>
      <c r="E137" s="49" t="s">
        <v>165</v>
      </c>
      <c r="F137" s="47">
        <f>SUM(G137:I137)</f>
        <v>223.6</v>
      </c>
      <c r="G137" s="47"/>
      <c r="H137" s="47"/>
      <c r="I137" s="47">
        <v>223.6</v>
      </c>
      <c r="J137" s="47">
        <f t="shared" si="72"/>
        <v>54.08</v>
      </c>
      <c r="K137" s="47"/>
      <c r="L137" s="47"/>
      <c r="M137" s="47">
        <v>54.08</v>
      </c>
      <c r="N137" s="48">
        <f>J137/F137*100</f>
        <v>24.186046511627907</v>
      </c>
      <c r="O137" s="48"/>
      <c r="P137" s="48"/>
      <c r="Q137" s="48">
        <f t="shared" si="70"/>
        <v>24.186046511627907</v>
      </c>
    </row>
    <row r="138" spans="1:17" s="4" customFormat="1" ht="15.75" x14ac:dyDescent="0.25">
      <c r="A138" s="368"/>
      <c r="B138" s="368"/>
      <c r="C138" s="371"/>
      <c r="D138" s="271"/>
      <c r="E138" s="52" t="s">
        <v>166</v>
      </c>
      <c r="F138" s="47">
        <f t="shared" si="71"/>
        <v>0</v>
      </c>
      <c r="G138" s="47"/>
      <c r="H138" s="47"/>
      <c r="I138" s="47">
        <v>0</v>
      </c>
      <c r="J138" s="47">
        <f t="shared" si="72"/>
        <v>0</v>
      </c>
      <c r="K138" s="47"/>
      <c r="L138" s="47"/>
      <c r="M138" s="47">
        <v>0</v>
      </c>
      <c r="N138" s="48"/>
      <c r="O138" s="48"/>
      <c r="P138" s="48"/>
      <c r="Q138" s="48"/>
    </row>
    <row r="139" spans="1:17" s="4" customFormat="1" ht="15.75" x14ac:dyDescent="0.25">
      <c r="A139" s="369"/>
      <c r="B139" s="369"/>
      <c r="C139" s="372"/>
      <c r="D139" s="272"/>
      <c r="E139" s="52" t="s">
        <v>167</v>
      </c>
      <c r="F139" s="47">
        <f t="shared" si="71"/>
        <v>0</v>
      </c>
      <c r="G139" s="47"/>
      <c r="H139" s="47"/>
      <c r="I139" s="47">
        <v>0</v>
      </c>
      <c r="J139" s="47">
        <f t="shared" si="72"/>
        <v>0</v>
      </c>
      <c r="K139" s="47"/>
      <c r="L139" s="47"/>
      <c r="M139" s="47">
        <v>0</v>
      </c>
      <c r="N139" s="48"/>
      <c r="O139" s="48"/>
      <c r="P139" s="48"/>
      <c r="Q139" s="48"/>
    </row>
    <row r="140" spans="1:17" s="4" customFormat="1" ht="36.75" customHeight="1" x14ac:dyDescent="0.25">
      <c r="A140" s="359" t="s">
        <v>168</v>
      </c>
      <c r="B140" s="359" t="s">
        <v>169</v>
      </c>
      <c r="C140" s="360" t="s">
        <v>170</v>
      </c>
      <c r="D140" s="53" t="s">
        <v>162</v>
      </c>
      <c r="E140" s="46"/>
      <c r="F140" s="47">
        <f>F141</f>
        <v>7547.7099999999991</v>
      </c>
      <c r="G140" s="47">
        <f t="shared" ref="G140:I140" si="73">G141</f>
        <v>150.94</v>
      </c>
      <c r="H140" s="47">
        <f t="shared" si="73"/>
        <v>24.57</v>
      </c>
      <c r="I140" s="47">
        <f t="shared" si="73"/>
        <v>7372.2</v>
      </c>
      <c r="J140" s="47">
        <f>J141</f>
        <v>4274.43</v>
      </c>
      <c r="K140" s="47">
        <f t="shared" ref="K140:M140" si="74">K141</f>
        <v>150.94</v>
      </c>
      <c r="L140" s="47">
        <f t="shared" si="74"/>
        <v>24.57</v>
      </c>
      <c r="M140" s="47">
        <f t="shared" si="74"/>
        <v>4098.92</v>
      </c>
      <c r="N140" s="48">
        <f>J140/F140*100</f>
        <v>56.632144054289327</v>
      </c>
      <c r="O140" s="48">
        <f t="shared" ref="O140:P156" si="75">K140/G140*100</f>
        <v>100</v>
      </c>
      <c r="P140" s="48">
        <f t="shared" si="75"/>
        <v>100</v>
      </c>
      <c r="Q140" s="48">
        <f t="shared" si="70"/>
        <v>55.599685304251111</v>
      </c>
    </row>
    <row r="141" spans="1:17" s="4" customFormat="1" ht="47.25" customHeight="1" x14ac:dyDescent="0.25">
      <c r="A141" s="359"/>
      <c r="B141" s="359"/>
      <c r="C141" s="360"/>
      <c r="D141" s="270" t="s">
        <v>152</v>
      </c>
      <c r="E141" s="46" t="s">
        <v>156</v>
      </c>
      <c r="F141" s="47">
        <f t="shared" ref="F141:M141" si="76">SUM(F143:F146)</f>
        <v>7547.7099999999991</v>
      </c>
      <c r="G141" s="47">
        <f t="shared" si="76"/>
        <v>150.94</v>
      </c>
      <c r="H141" s="47">
        <f t="shared" si="76"/>
        <v>24.57</v>
      </c>
      <c r="I141" s="47">
        <f t="shared" si="76"/>
        <v>7372.2</v>
      </c>
      <c r="J141" s="47">
        <f t="shared" si="76"/>
        <v>4274.43</v>
      </c>
      <c r="K141" s="47">
        <f t="shared" si="76"/>
        <v>150.94</v>
      </c>
      <c r="L141" s="47">
        <f t="shared" si="76"/>
        <v>24.57</v>
      </c>
      <c r="M141" s="47">
        <f t="shared" si="76"/>
        <v>4098.92</v>
      </c>
      <c r="N141" s="48">
        <f>J141/F141*100</f>
        <v>56.632144054289327</v>
      </c>
      <c r="O141" s="48">
        <f t="shared" si="75"/>
        <v>100</v>
      </c>
      <c r="P141" s="48">
        <f t="shared" si="75"/>
        <v>100</v>
      </c>
      <c r="Q141" s="48">
        <f>M141/I141*100</f>
        <v>55.599685304251111</v>
      </c>
    </row>
    <row r="142" spans="1:17" s="4" customFormat="1" ht="15.75" x14ac:dyDescent="0.25">
      <c r="A142" s="359"/>
      <c r="B142" s="359"/>
      <c r="C142" s="360"/>
      <c r="D142" s="271"/>
      <c r="E142" s="49" t="s">
        <v>157</v>
      </c>
      <c r="F142" s="47"/>
      <c r="G142" s="47"/>
      <c r="H142" s="47"/>
      <c r="I142" s="47"/>
      <c r="J142" s="47"/>
      <c r="K142" s="47"/>
      <c r="L142" s="47"/>
      <c r="M142" s="47"/>
      <c r="N142" s="48"/>
      <c r="O142" s="48"/>
      <c r="P142" s="48"/>
      <c r="Q142" s="48"/>
    </row>
    <row r="143" spans="1:17" s="4" customFormat="1" ht="15.75" x14ac:dyDescent="0.25">
      <c r="A143" s="359"/>
      <c r="B143" s="359"/>
      <c r="C143" s="360"/>
      <c r="D143" s="271"/>
      <c r="E143" s="49" t="s">
        <v>171</v>
      </c>
      <c r="F143" s="47">
        <f>I143</f>
        <v>3942</v>
      </c>
      <c r="G143" s="47"/>
      <c r="H143" s="47"/>
      <c r="I143" s="47">
        <v>3942</v>
      </c>
      <c r="J143" s="47">
        <f>M143</f>
        <v>3905.03</v>
      </c>
      <c r="K143" s="47"/>
      <c r="L143" s="47"/>
      <c r="M143" s="47">
        <v>3905.03</v>
      </c>
      <c r="N143" s="48">
        <f t="shared" ref="N143:N148" si="77">J143/F143*100</f>
        <v>99.062151192288184</v>
      </c>
      <c r="O143" s="48"/>
      <c r="P143" s="48"/>
      <c r="Q143" s="48">
        <f t="shared" si="70"/>
        <v>99.062151192288184</v>
      </c>
    </row>
    <row r="144" spans="1:17" s="4" customFormat="1" ht="15.75" x14ac:dyDescent="0.25">
      <c r="A144" s="359"/>
      <c r="B144" s="359"/>
      <c r="C144" s="360"/>
      <c r="D144" s="271"/>
      <c r="E144" s="49" t="s">
        <v>172</v>
      </c>
      <c r="F144" s="47">
        <f>I144</f>
        <v>3388.57</v>
      </c>
      <c r="G144" s="47"/>
      <c r="H144" s="47"/>
      <c r="I144" s="47">
        <v>3388.57</v>
      </c>
      <c r="J144" s="47">
        <f>M144</f>
        <v>179.08</v>
      </c>
      <c r="K144" s="47"/>
      <c r="L144" s="47"/>
      <c r="M144" s="47">
        <v>179.08</v>
      </c>
      <c r="N144" s="48">
        <f t="shared" si="77"/>
        <v>5.2848251622365776</v>
      </c>
      <c r="O144" s="48"/>
      <c r="P144" s="48"/>
      <c r="Q144" s="48">
        <f t="shared" si="70"/>
        <v>5.2848251622365776</v>
      </c>
    </row>
    <row r="145" spans="1:17" s="4" customFormat="1" ht="15.75" x14ac:dyDescent="0.25">
      <c r="A145" s="359"/>
      <c r="B145" s="359"/>
      <c r="C145" s="360"/>
      <c r="D145" s="271"/>
      <c r="E145" s="49" t="s">
        <v>173</v>
      </c>
      <c r="F145" s="47">
        <f>I145</f>
        <v>34.700000000000003</v>
      </c>
      <c r="G145" s="47"/>
      <c r="H145" s="47"/>
      <c r="I145" s="47">
        <v>34.700000000000003</v>
      </c>
      <c r="J145" s="47">
        <f>M145</f>
        <v>7.88</v>
      </c>
      <c r="K145" s="47"/>
      <c r="L145" s="47"/>
      <c r="M145" s="47">
        <v>7.88</v>
      </c>
      <c r="N145" s="48">
        <f t="shared" si="77"/>
        <v>22.708933717579249</v>
      </c>
      <c r="O145" s="48"/>
      <c r="P145" s="48"/>
      <c r="Q145" s="48">
        <f t="shared" si="70"/>
        <v>22.708933717579249</v>
      </c>
    </row>
    <row r="146" spans="1:17" s="4" customFormat="1" ht="15" customHeight="1" x14ac:dyDescent="0.25">
      <c r="A146" s="359"/>
      <c r="B146" s="359"/>
      <c r="C146" s="360"/>
      <c r="D146" s="272"/>
      <c r="E146" s="49" t="s">
        <v>174</v>
      </c>
      <c r="F146" s="47">
        <f>G146+H146+I146</f>
        <v>182.44</v>
      </c>
      <c r="G146" s="47">
        <v>150.94</v>
      </c>
      <c r="H146" s="47">
        <v>24.57</v>
      </c>
      <c r="I146" s="47">
        <v>6.93</v>
      </c>
      <c r="J146" s="47">
        <f>K146+L146+M146</f>
        <v>182.44</v>
      </c>
      <c r="K146" s="47">
        <v>150.94</v>
      </c>
      <c r="L146" s="47">
        <v>24.57</v>
      </c>
      <c r="M146" s="47">
        <v>6.93</v>
      </c>
      <c r="N146" s="48">
        <f t="shared" si="77"/>
        <v>100</v>
      </c>
      <c r="O146" s="48">
        <f t="shared" si="75"/>
        <v>100</v>
      </c>
      <c r="P146" s="48">
        <f t="shared" si="75"/>
        <v>100</v>
      </c>
      <c r="Q146" s="48">
        <f t="shared" si="70"/>
        <v>100</v>
      </c>
    </row>
    <row r="147" spans="1:17" s="4" customFormat="1" ht="36.75" customHeight="1" x14ac:dyDescent="0.25">
      <c r="A147" s="359" t="s">
        <v>175</v>
      </c>
      <c r="B147" s="359" t="s">
        <v>176</v>
      </c>
      <c r="C147" s="359" t="s">
        <v>177</v>
      </c>
      <c r="D147" s="51" t="s">
        <v>162</v>
      </c>
      <c r="E147" s="46"/>
      <c r="F147" s="47">
        <f>F148</f>
        <v>11718</v>
      </c>
      <c r="G147" s="47">
        <f t="shared" ref="G147:I147" si="78">G148</f>
        <v>0</v>
      </c>
      <c r="H147" s="47">
        <f t="shared" si="78"/>
        <v>0</v>
      </c>
      <c r="I147" s="47">
        <f t="shared" si="78"/>
        <v>11718</v>
      </c>
      <c r="J147" s="47">
        <f>J148</f>
        <v>6351.9599999999991</v>
      </c>
      <c r="K147" s="47">
        <f t="shared" ref="K147:M147" si="79">K148</f>
        <v>0</v>
      </c>
      <c r="L147" s="47">
        <f t="shared" si="79"/>
        <v>0</v>
      </c>
      <c r="M147" s="47">
        <f t="shared" si="79"/>
        <v>6351.9599999999991</v>
      </c>
      <c r="N147" s="48">
        <f t="shared" si="77"/>
        <v>54.206861239119299</v>
      </c>
      <c r="O147" s="48"/>
      <c r="P147" s="48"/>
      <c r="Q147" s="48">
        <f t="shared" si="70"/>
        <v>54.206861239119299</v>
      </c>
    </row>
    <row r="148" spans="1:17" s="4" customFormat="1" ht="47.25" customHeight="1" x14ac:dyDescent="0.25">
      <c r="A148" s="359"/>
      <c r="B148" s="359"/>
      <c r="C148" s="359"/>
      <c r="D148" s="270" t="s">
        <v>152</v>
      </c>
      <c r="E148" s="46" t="s">
        <v>156</v>
      </c>
      <c r="F148" s="47">
        <f>F150+F151+F152</f>
        <v>11718</v>
      </c>
      <c r="G148" s="47"/>
      <c r="H148" s="47"/>
      <c r="I148" s="47">
        <f>SUM(I150:I152)</f>
        <v>11718</v>
      </c>
      <c r="J148" s="47">
        <f>J150+J151+J152</f>
        <v>6351.9599999999991</v>
      </c>
      <c r="K148" s="47"/>
      <c r="L148" s="47"/>
      <c r="M148" s="47">
        <f>SUM(M150:M152)</f>
        <v>6351.9599999999991</v>
      </c>
      <c r="N148" s="48">
        <f t="shared" si="77"/>
        <v>54.206861239119299</v>
      </c>
      <c r="O148" s="48"/>
      <c r="P148" s="48"/>
      <c r="Q148" s="48">
        <f t="shared" si="70"/>
        <v>54.206861239119299</v>
      </c>
    </row>
    <row r="149" spans="1:17" s="4" customFormat="1" ht="15.75" x14ac:dyDescent="0.25">
      <c r="A149" s="359"/>
      <c r="B149" s="359"/>
      <c r="C149" s="359"/>
      <c r="D149" s="271"/>
      <c r="E149" s="49" t="s">
        <v>157</v>
      </c>
      <c r="F149" s="47"/>
      <c r="G149" s="47"/>
      <c r="H149" s="47"/>
      <c r="I149" s="47"/>
      <c r="J149" s="47"/>
      <c r="K149" s="47"/>
      <c r="L149" s="47"/>
      <c r="M149" s="47"/>
      <c r="N149" s="48"/>
      <c r="O149" s="48"/>
      <c r="P149" s="48"/>
      <c r="Q149" s="48"/>
    </row>
    <row r="150" spans="1:17" s="4" customFormat="1" ht="15.75" x14ac:dyDescent="0.25">
      <c r="A150" s="359"/>
      <c r="B150" s="359"/>
      <c r="C150" s="359"/>
      <c r="D150" s="271"/>
      <c r="E150" s="49" t="s">
        <v>178</v>
      </c>
      <c r="F150" s="47">
        <f>I150</f>
        <v>6270</v>
      </c>
      <c r="G150" s="47"/>
      <c r="H150" s="47"/>
      <c r="I150" s="47">
        <v>6270</v>
      </c>
      <c r="J150" s="47">
        <f>M150</f>
        <v>5641.28</v>
      </c>
      <c r="K150" s="47"/>
      <c r="L150" s="47"/>
      <c r="M150" s="47">
        <v>5641.28</v>
      </c>
      <c r="N150" s="48">
        <f>J150/F150*100</f>
        <v>89.972567783094092</v>
      </c>
      <c r="O150" s="48"/>
      <c r="P150" s="48"/>
      <c r="Q150" s="48">
        <f t="shared" si="70"/>
        <v>89.972567783094092</v>
      </c>
    </row>
    <row r="151" spans="1:17" s="4" customFormat="1" ht="15.75" x14ac:dyDescent="0.25">
      <c r="A151" s="359"/>
      <c r="B151" s="359"/>
      <c r="C151" s="359"/>
      <c r="D151" s="271"/>
      <c r="E151" s="49" t="s">
        <v>179</v>
      </c>
      <c r="F151" s="47">
        <f>I151</f>
        <v>5139.2999999999993</v>
      </c>
      <c r="G151" s="47"/>
      <c r="H151" s="47"/>
      <c r="I151" s="47">
        <v>5139.2999999999993</v>
      </c>
      <c r="J151" s="47">
        <f>M151</f>
        <v>634.02</v>
      </c>
      <c r="K151" s="47"/>
      <c r="L151" s="47"/>
      <c r="M151" s="47">
        <v>634.02</v>
      </c>
      <c r="N151" s="48">
        <f>J151/F151*100</f>
        <v>12.336699550522447</v>
      </c>
      <c r="O151" s="48"/>
      <c r="P151" s="48"/>
      <c r="Q151" s="48">
        <f t="shared" si="70"/>
        <v>12.336699550522447</v>
      </c>
    </row>
    <row r="152" spans="1:17" s="4" customFormat="1" ht="15.75" x14ac:dyDescent="0.25">
      <c r="A152" s="359"/>
      <c r="B152" s="359"/>
      <c r="C152" s="359"/>
      <c r="D152" s="272"/>
      <c r="E152" s="49" t="s">
        <v>180</v>
      </c>
      <c r="F152" s="47">
        <f>I152</f>
        <v>308.7</v>
      </c>
      <c r="G152" s="47"/>
      <c r="H152" s="47"/>
      <c r="I152" s="47">
        <v>308.7</v>
      </c>
      <c r="J152" s="47">
        <f>M152</f>
        <v>76.66</v>
      </c>
      <c r="K152" s="47"/>
      <c r="L152" s="47"/>
      <c r="M152" s="47">
        <v>76.66</v>
      </c>
      <c r="N152" s="48">
        <f>J152/F152*100</f>
        <v>24.833171363783606</v>
      </c>
      <c r="O152" s="48"/>
      <c r="P152" s="48"/>
      <c r="Q152" s="48">
        <f t="shared" si="70"/>
        <v>24.833171363783606</v>
      </c>
    </row>
    <row r="153" spans="1:17" s="4" customFormat="1" ht="31.5" x14ac:dyDescent="0.25">
      <c r="A153" s="363" t="s">
        <v>181</v>
      </c>
      <c r="B153" s="363" t="s">
        <v>182</v>
      </c>
      <c r="C153" s="257" t="s">
        <v>183</v>
      </c>
      <c r="D153" s="54" t="s">
        <v>162</v>
      </c>
      <c r="E153" s="55"/>
      <c r="F153" s="56">
        <f>F154</f>
        <v>102.72999999999999</v>
      </c>
      <c r="G153" s="56">
        <f t="shared" ref="G153:I153" si="80">G154</f>
        <v>100</v>
      </c>
      <c r="H153" s="56">
        <f t="shared" si="80"/>
        <v>2.13</v>
      </c>
      <c r="I153" s="56">
        <f t="shared" si="80"/>
        <v>0.6</v>
      </c>
      <c r="J153" s="56">
        <f>J154</f>
        <v>102.72999999999999</v>
      </c>
      <c r="K153" s="56">
        <f>K154</f>
        <v>100</v>
      </c>
      <c r="L153" s="56">
        <f t="shared" ref="L153:M153" si="81">L154</f>
        <v>2.13</v>
      </c>
      <c r="M153" s="56">
        <f t="shared" si="81"/>
        <v>0.6</v>
      </c>
      <c r="N153" s="48">
        <f>J153/F153*100</f>
        <v>100</v>
      </c>
      <c r="O153" s="48">
        <f t="shared" si="75"/>
        <v>100</v>
      </c>
      <c r="P153" s="48">
        <f t="shared" si="75"/>
        <v>100</v>
      </c>
      <c r="Q153" s="48">
        <f t="shared" si="70"/>
        <v>100</v>
      </c>
    </row>
    <row r="154" spans="1:17" s="4" customFormat="1" ht="47.25" customHeight="1" x14ac:dyDescent="0.25">
      <c r="A154" s="363"/>
      <c r="B154" s="363"/>
      <c r="C154" s="257"/>
      <c r="D154" s="270" t="s">
        <v>152</v>
      </c>
      <c r="E154" s="55" t="s">
        <v>156</v>
      </c>
      <c r="F154" s="56">
        <f>F156+F157</f>
        <v>102.72999999999999</v>
      </c>
      <c r="G154" s="56">
        <f t="shared" ref="G154:M154" si="82">G156+G157</f>
        <v>100</v>
      </c>
      <c r="H154" s="56">
        <f t="shared" si="82"/>
        <v>2.13</v>
      </c>
      <c r="I154" s="56">
        <f t="shared" si="82"/>
        <v>0.6</v>
      </c>
      <c r="J154" s="56">
        <f>J156+J157</f>
        <v>102.72999999999999</v>
      </c>
      <c r="K154" s="56">
        <f>K156+K157</f>
        <v>100</v>
      </c>
      <c r="L154" s="56">
        <f t="shared" si="82"/>
        <v>2.13</v>
      </c>
      <c r="M154" s="56">
        <f t="shared" si="82"/>
        <v>0.6</v>
      </c>
      <c r="N154" s="48">
        <f>J154/F154*100</f>
        <v>100</v>
      </c>
      <c r="O154" s="48">
        <f t="shared" si="75"/>
        <v>100</v>
      </c>
      <c r="P154" s="48">
        <f t="shared" si="75"/>
        <v>100</v>
      </c>
      <c r="Q154" s="48">
        <f t="shared" si="70"/>
        <v>100</v>
      </c>
    </row>
    <row r="155" spans="1:17" s="4" customFormat="1" ht="15.75" x14ac:dyDescent="0.25">
      <c r="A155" s="363"/>
      <c r="B155" s="363"/>
      <c r="C155" s="257"/>
      <c r="D155" s="271"/>
      <c r="E155" s="52" t="s">
        <v>157</v>
      </c>
      <c r="F155" s="56"/>
      <c r="G155" s="56"/>
      <c r="H155" s="56"/>
      <c r="I155" s="56"/>
      <c r="J155" s="56"/>
      <c r="K155" s="56"/>
      <c r="L155" s="56"/>
      <c r="M155" s="56"/>
      <c r="N155" s="48"/>
      <c r="O155" s="48"/>
      <c r="P155" s="48"/>
      <c r="Q155" s="48"/>
    </row>
    <row r="156" spans="1:17" s="4" customFormat="1" ht="15.75" x14ac:dyDescent="0.25">
      <c r="A156" s="363"/>
      <c r="B156" s="363"/>
      <c r="C156" s="257"/>
      <c r="D156" s="271"/>
      <c r="E156" s="52" t="s">
        <v>184</v>
      </c>
      <c r="F156" s="56">
        <f>G156+H156+I156</f>
        <v>102.72999999999999</v>
      </c>
      <c r="G156" s="56">
        <v>100</v>
      </c>
      <c r="H156" s="56">
        <v>2.13</v>
      </c>
      <c r="I156" s="56">
        <v>0.6</v>
      </c>
      <c r="J156" s="56">
        <f>K156+L156+M156</f>
        <v>102.72999999999999</v>
      </c>
      <c r="K156" s="56">
        <v>100</v>
      </c>
      <c r="L156" s="56">
        <v>2.13</v>
      </c>
      <c r="M156" s="56">
        <v>0.6</v>
      </c>
      <c r="N156" s="48">
        <f>J156/F156*100</f>
        <v>100</v>
      </c>
      <c r="O156" s="48">
        <f t="shared" si="75"/>
        <v>100</v>
      </c>
      <c r="P156" s="48">
        <f t="shared" si="75"/>
        <v>100</v>
      </c>
      <c r="Q156" s="48">
        <f t="shared" si="70"/>
        <v>100</v>
      </c>
    </row>
    <row r="157" spans="1:17" s="4" customFormat="1" ht="15.75" x14ac:dyDescent="0.25">
      <c r="A157" s="363"/>
      <c r="B157" s="363"/>
      <c r="C157" s="257"/>
      <c r="D157" s="272"/>
      <c r="E157" s="52" t="s">
        <v>185</v>
      </c>
      <c r="F157" s="56">
        <f>G157+H157+I157</f>
        <v>0</v>
      </c>
      <c r="G157" s="56"/>
      <c r="H157" s="56"/>
      <c r="I157" s="56"/>
      <c r="J157" s="56">
        <f>K157+L157+M157</f>
        <v>0</v>
      </c>
      <c r="K157" s="56"/>
      <c r="L157" s="56"/>
      <c r="M157" s="56"/>
      <c r="N157" s="48"/>
      <c r="O157" s="48"/>
      <c r="P157" s="48"/>
      <c r="Q157" s="48"/>
    </row>
    <row r="158" spans="1:17" s="4" customFormat="1" ht="31.5" x14ac:dyDescent="0.25">
      <c r="A158" s="361" t="s">
        <v>186</v>
      </c>
      <c r="B158" s="361" t="s">
        <v>776</v>
      </c>
      <c r="C158" s="362" t="s">
        <v>187</v>
      </c>
      <c r="D158" s="193" t="s">
        <v>162</v>
      </c>
      <c r="E158" s="194"/>
      <c r="F158" s="203">
        <f>F159</f>
        <v>1141</v>
      </c>
      <c r="G158" s="203">
        <f>G159</f>
        <v>0</v>
      </c>
      <c r="H158" s="203">
        <f t="shared" ref="H158" si="83">H159</f>
        <v>0</v>
      </c>
      <c r="I158" s="195">
        <f>I159</f>
        <v>1141</v>
      </c>
      <c r="J158" s="203">
        <f>J159</f>
        <v>691</v>
      </c>
      <c r="K158" s="203">
        <f t="shared" ref="K158:L158" si="84">K159</f>
        <v>0</v>
      </c>
      <c r="L158" s="203">
        <f t="shared" si="84"/>
        <v>0</v>
      </c>
      <c r="M158" s="195">
        <f>M159</f>
        <v>691</v>
      </c>
      <c r="N158" s="196">
        <f>J158/F158*100</f>
        <v>60.560911481156879</v>
      </c>
      <c r="O158" s="196"/>
      <c r="P158" s="196"/>
      <c r="Q158" s="196">
        <f t="shared" si="70"/>
        <v>60.560911481156879</v>
      </c>
    </row>
    <row r="159" spans="1:17" s="4" customFormat="1" ht="47.25" customHeight="1" x14ac:dyDescent="0.25">
      <c r="A159" s="361"/>
      <c r="B159" s="361"/>
      <c r="C159" s="362"/>
      <c r="D159" s="273" t="s">
        <v>152</v>
      </c>
      <c r="E159" s="198" t="s">
        <v>156</v>
      </c>
      <c r="F159" s="195">
        <f>F161</f>
        <v>1141</v>
      </c>
      <c r="G159" s="195">
        <f t="shared" ref="G159:H159" si="85">G161</f>
        <v>0</v>
      </c>
      <c r="H159" s="195">
        <f t="shared" si="85"/>
        <v>0</v>
      </c>
      <c r="I159" s="195">
        <f>I161</f>
        <v>1141</v>
      </c>
      <c r="J159" s="195">
        <f>J161</f>
        <v>691</v>
      </c>
      <c r="K159" s="195">
        <f>K163+K167</f>
        <v>0</v>
      </c>
      <c r="L159" s="195">
        <f t="shared" ref="L159:M159" si="86">L163+L167</f>
        <v>0</v>
      </c>
      <c r="M159" s="195">
        <f t="shared" si="86"/>
        <v>691</v>
      </c>
      <c r="N159" s="196">
        <f>J159/F159*100</f>
        <v>60.560911481156879</v>
      </c>
      <c r="O159" s="196"/>
      <c r="P159" s="196"/>
      <c r="Q159" s="196">
        <f t="shared" si="70"/>
        <v>60.560911481156879</v>
      </c>
    </row>
    <row r="160" spans="1:17" s="4" customFormat="1" ht="15.75" x14ac:dyDescent="0.25">
      <c r="A160" s="361"/>
      <c r="B160" s="361"/>
      <c r="C160" s="362"/>
      <c r="D160" s="274"/>
      <c r="E160" s="198" t="s">
        <v>157</v>
      </c>
      <c r="F160" s="195"/>
      <c r="G160" s="195"/>
      <c r="H160" s="195"/>
      <c r="I160" s="195"/>
      <c r="J160" s="195"/>
      <c r="K160" s="195"/>
      <c r="L160" s="195"/>
      <c r="M160" s="195"/>
      <c r="N160" s="196"/>
      <c r="O160" s="196"/>
      <c r="P160" s="196"/>
      <c r="Q160" s="196"/>
    </row>
    <row r="161" spans="1:17" s="4" customFormat="1" ht="15.75" x14ac:dyDescent="0.25">
      <c r="A161" s="361"/>
      <c r="B161" s="361"/>
      <c r="C161" s="362"/>
      <c r="D161" s="275"/>
      <c r="E161" s="201" t="s">
        <v>188</v>
      </c>
      <c r="F161" s="195">
        <f>F163+F167</f>
        <v>1141</v>
      </c>
      <c r="G161" s="195"/>
      <c r="H161" s="195"/>
      <c r="I161" s="195">
        <f>I163+I167</f>
        <v>1141</v>
      </c>
      <c r="J161" s="195">
        <f>J163+J167</f>
        <v>691</v>
      </c>
      <c r="K161" s="195"/>
      <c r="L161" s="195"/>
      <c r="M161" s="195">
        <f>M163+M167</f>
        <v>691</v>
      </c>
      <c r="N161" s="196">
        <f>J161/F161*100</f>
        <v>60.560911481156879</v>
      </c>
      <c r="O161" s="196"/>
      <c r="P161" s="196"/>
      <c r="Q161" s="196">
        <f t="shared" si="70"/>
        <v>60.560911481156879</v>
      </c>
    </row>
    <row r="162" spans="1:17" s="4" customFormat="1" ht="36" customHeight="1" x14ac:dyDescent="0.25">
      <c r="A162" s="364" t="s">
        <v>189</v>
      </c>
      <c r="B162" s="364" t="s">
        <v>190</v>
      </c>
      <c r="C162" s="367" t="s">
        <v>191</v>
      </c>
      <c r="D162" s="57" t="s">
        <v>162</v>
      </c>
      <c r="E162" s="50"/>
      <c r="F162" s="47">
        <f>F163</f>
        <v>500</v>
      </c>
      <c r="G162" s="47">
        <f t="shared" ref="G162:I162" si="87">G163</f>
        <v>0</v>
      </c>
      <c r="H162" s="47">
        <f t="shared" si="87"/>
        <v>0</v>
      </c>
      <c r="I162" s="47">
        <f t="shared" si="87"/>
        <v>500</v>
      </c>
      <c r="J162" s="47">
        <f>J163</f>
        <v>50</v>
      </c>
      <c r="K162" s="47">
        <f t="shared" ref="K162:M162" si="88">K163</f>
        <v>0</v>
      </c>
      <c r="L162" s="47">
        <f t="shared" si="88"/>
        <v>0</v>
      </c>
      <c r="M162" s="47">
        <f t="shared" si="88"/>
        <v>50</v>
      </c>
      <c r="N162" s="48">
        <f>J162/F162*100</f>
        <v>10</v>
      </c>
      <c r="O162" s="48"/>
      <c r="P162" s="48"/>
      <c r="Q162" s="48">
        <f t="shared" si="70"/>
        <v>10</v>
      </c>
    </row>
    <row r="163" spans="1:17" s="4" customFormat="1" ht="47.25" customHeight="1" x14ac:dyDescent="0.25">
      <c r="A163" s="365"/>
      <c r="B163" s="365"/>
      <c r="C163" s="368"/>
      <c r="D163" s="270" t="s">
        <v>152</v>
      </c>
      <c r="E163" s="50" t="s">
        <v>156</v>
      </c>
      <c r="F163" s="47">
        <f>F165</f>
        <v>500</v>
      </c>
      <c r="G163" s="47">
        <f t="shared" ref="G163:I163" si="89">G165</f>
        <v>0</v>
      </c>
      <c r="H163" s="47">
        <f t="shared" si="89"/>
        <v>0</v>
      </c>
      <c r="I163" s="47">
        <f t="shared" si="89"/>
        <v>500</v>
      </c>
      <c r="J163" s="47">
        <f>J165</f>
        <v>50</v>
      </c>
      <c r="K163" s="47">
        <f>K165</f>
        <v>0</v>
      </c>
      <c r="L163" s="47">
        <f t="shared" ref="L163" si="90">L165</f>
        <v>0</v>
      </c>
      <c r="M163" s="47">
        <f>M165</f>
        <v>50</v>
      </c>
      <c r="N163" s="48">
        <f>J163/F163*100</f>
        <v>10</v>
      </c>
      <c r="O163" s="48"/>
      <c r="P163" s="48"/>
      <c r="Q163" s="48">
        <f t="shared" si="70"/>
        <v>10</v>
      </c>
    </row>
    <row r="164" spans="1:17" s="4" customFormat="1" ht="15.75" x14ac:dyDescent="0.25">
      <c r="A164" s="365"/>
      <c r="B164" s="365"/>
      <c r="C164" s="368"/>
      <c r="D164" s="271"/>
      <c r="E164" s="50" t="s">
        <v>157</v>
      </c>
      <c r="F164" s="47"/>
      <c r="G164" s="47"/>
      <c r="H164" s="47"/>
      <c r="I164" s="47"/>
      <c r="J164" s="56"/>
      <c r="K164" s="56"/>
      <c r="L164" s="56"/>
      <c r="M164" s="56"/>
      <c r="N164" s="48"/>
      <c r="O164" s="48"/>
      <c r="P164" s="48"/>
      <c r="Q164" s="48"/>
    </row>
    <row r="165" spans="1:17" s="4" customFormat="1" ht="116.25" customHeight="1" x14ac:dyDescent="0.25">
      <c r="A165" s="366"/>
      <c r="B165" s="366"/>
      <c r="C165" s="369"/>
      <c r="D165" s="272"/>
      <c r="E165" s="50" t="s">
        <v>192</v>
      </c>
      <c r="F165" s="56">
        <f>G165+H165+I165</f>
        <v>500</v>
      </c>
      <c r="G165" s="47"/>
      <c r="H165" s="47"/>
      <c r="I165" s="47">
        <v>500</v>
      </c>
      <c r="J165" s="56">
        <f>K165+L165+M165</f>
        <v>50</v>
      </c>
      <c r="K165" s="56"/>
      <c r="L165" s="56"/>
      <c r="M165" s="56">
        <v>50</v>
      </c>
      <c r="N165" s="48">
        <f>J165/F165*100</f>
        <v>10</v>
      </c>
      <c r="O165" s="48"/>
      <c r="P165" s="48"/>
      <c r="Q165" s="48">
        <f t="shared" si="70"/>
        <v>10</v>
      </c>
    </row>
    <row r="166" spans="1:17" s="4" customFormat="1" ht="36" customHeight="1" x14ac:dyDescent="0.25">
      <c r="A166" s="359" t="s">
        <v>193</v>
      </c>
      <c r="B166" s="359" t="s">
        <v>194</v>
      </c>
      <c r="C166" s="360" t="s">
        <v>195</v>
      </c>
      <c r="D166" s="51" t="s">
        <v>162</v>
      </c>
      <c r="E166" s="46"/>
      <c r="F166" s="47">
        <f>F167</f>
        <v>641</v>
      </c>
      <c r="G166" s="47">
        <f t="shared" ref="G166:I166" si="91">G167</f>
        <v>0</v>
      </c>
      <c r="H166" s="47">
        <f t="shared" si="91"/>
        <v>0</v>
      </c>
      <c r="I166" s="47">
        <f t="shared" si="91"/>
        <v>641</v>
      </c>
      <c r="J166" s="56">
        <f>K166+L166+M166</f>
        <v>641</v>
      </c>
      <c r="K166" s="56">
        <f>K167</f>
        <v>0</v>
      </c>
      <c r="L166" s="56">
        <f t="shared" ref="L166:M166" si="92">L167</f>
        <v>0</v>
      </c>
      <c r="M166" s="56">
        <f t="shared" si="92"/>
        <v>641</v>
      </c>
      <c r="N166" s="48">
        <f>J166/F166*100</f>
        <v>100</v>
      </c>
      <c r="O166" s="48"/>
      <c r="P166" s="48"/>
      <c r="Q166" s="48">
        <f t="shared" si="70"/>
        <v>100</v>
      </c>
    </row>
    <row r="167" spans="1:17" s="4" customFormat="1" ht="47.25" customHeight="1" x14ac:dyDescent="0.25">
      <c r="A167" s="359"/>
      <c r="B167" s="359"/>
      <c r="C167" s="360"/>
      <c r="D167" s="270" t="s">
        <v>152</v>
      </c>
      <c r="E167" s="46" t="s">
        <v>156</v>
      </c>
      <c r="F167" s="47">
        <f>F169</f>
        <v>641</v>
      </c>
      <c r="G167" s="47">
        <f t="shared" ref="G167:H167" si="93">G169</f>
        <v>0</v>
      </c>
      <c r="H167" s="47">
        <f t="shared" si="93"/>
        <v>0</v>
      </c>
      <c r="I167" s="47">
        <f>I169</f>
        <v>641</v>
      </c>
      <c r="J167" s="47">
        <f>J169</f>
        <v>641</v>
      </c>
      <c r="K167" s="47">
        <f>K169</f>
        <v>0</v>
      </c>
      <c r="L167" s="47">
        <f t="shared" ref="L167:M167" si="94">L169</f>
        <v>0</v>
      </c>
      <c r="M167" s="47">
        <f t="shared" si="94"/>
        <v>641</v>
      </c>
      <c r="N167" s="48">
        <f>J167/F167*100</f>
        <v>100</v>
      </c>
      <c r="O167" s="48"/>
      <c r="P167" s="48"/>
      <c r="Q167" s="48">
        <f t="shared" si="70"/>
        <v>100</v>
      </c>
    </row>
    <row r="168" spans="1:17" s="4" customFormat="1" ht="15.75" x14ac:dyDescent="0.25">
      <c r="A168" s="359"/>
      <c r="B168" s="359"/>
      <c r="C168" s="360"/>
      <c r="D168" s="271"/>
      <c r="E168" s="49" t="s">
        <v>157</v>
      </c>
      <c r="F168" s="47"/>
      <c r="G168" s="47"/>
      <c r="H168" s="47"/>
      <c r="I168" s="47"/>
      <c r="J168" s="47"/>
      <c r="K168" s="47"/>
      <c r="L168" s="47"/>
      <c r="M168" s="47"/>
      <c r="N168" s="48"/>
      <c r="O168" s="48"/>
      <c r="P168" s="48"/>
      <c r="Q168" s="48"/>
    </row>
    <row r="169" spans="1:17" s="4" customFormat="1" ht="57" customHeight="1" x14ac:dyDescent="0.25">
      <c r="A169" s="359"/>
      <c r="B169" s="359"/>
      <c r="C169" s="360"/>
      <c r="D169" s="272"/>
      <c r="E169" s="49" t="s">
        <v>196</v>
      </c>
      <c r="F169" s="56">
        <f>G169+H169+I169</f>
        <v>641</v>
      </c>
      <c r="G169" s="47"/>
      <c r="H169" s="47"/>
      <c r="I169" s="47">
        <v>641</v>
      </c>
      <c r="J169" s="56">
        <f>K169+L169+M169</f>
        <v>641</v>
      </c>
      <c r="K169" s="47"/>
      <c r="L169" s="47"/>
      <c r="M169" s="47">
        <v>641</v>
      </c>
      <c r="N169" s="48">
        <f>J169/F169*100</f>
        <v>100</v>
      </c>
      <c r="O169" s="48"/>
      <c r="P169" s="48"/>
      <c r="Q169" s="48">
        <f t="shared" si="70"/>
        <v>100</v>
      </c>
    </row>
    <row r="170" spans="1:17" s="4" customFormat="1" ht="35.25" customHeight="1" x14ac:dyDescent="0.25">
      <c r="A170" s="361" t="s">
        <v>197</v>
      </c>
      <c r="B170" s="361" t="s">
        <v>777</v>
      </c>
      <c r="C170" s="362" t="s">
        <v>198</v>
      </c>
      <c r="D170" s="193" t="s">
        <v>162</v>
      </c>
      <c r="E170" s="194"/>
      <c r="F170" s="203">
        <f>F173</f>
        <v>881.2</v>
      </c>
      <c r="G170" s="203">
        <f t="shared" ref="G170:H170" si="95">G173</f>
        <v>0</v>
      </c>
      <c r="H170" s="203">
        <f t="shared" si="95"/>
        <v>0</v>
      </c>
      <c r="I170" s="195">
        <f>I173</f>
        <v>881.2</v>
      </c>
      <c r="J170" s="203">
        <f>J173</f>
        <v>299.14</v>
      </c>
      <c r="K170" s="203">
        <f t="shared" ref="K170:L170" si="96">K173</f>
        <v>0</v>
      </c>
      <c r="L170" s="203">
        <f t="shared" si="96"/>
        <v>0</v>
      </c>
      <c r="M170" s="195">
        <f>M173</f>
        <v>299.14</v>
      </c>
      <c r="N170" s="196">
        <f>J170/F170*100</f>
        <v>33.946890603722196</v>
      </c>
      <c r="O170" s="196"/>
      <c r="P170" s="196"/>
      <c r="Q170" s="196">
        <f t="shared" si="70"/>
        <v>33.946890603722196</v>
      </c>
    </row>
    <row r="171" spans="1:17" s="4" customFormat="1" ht="47.25" customHeight="1" x14ac:dyDescent="0.25">
      <c r="A171" s="361"/>
      <c r="B171" s="361"/>
      <c r="C171" s="362"/>
      <c r="D171" s="273" t="s">
        <v>152</v>
      </c>
      <c r="E171" s="198" t="s">
        <v>156</v>
      </c>
      <c r="F171" s="203">
        <f>F173</f>
        <v>881.2</v>
      </c>
      <c r="G171" s="203">
        <f t="shared" ref="G171:H171" si="97">G173</f>
        <v>0</v>
      </c>
      <c r="H171" s="203">
        <f t="shared" si="97"/>
        <v>0</v>
      </c>
      <c r="I171" s="195">
        <f>I173</f>
        <v>881.2</v>
      </c>
      <c r="J171" s="203">
        <f>J173</f>
        <v>299.14</v>
      </c>
      <c r="K171" s="203">
        <f t="shared" ref="K171:L171" si="98">K173</f>
        <v>0</v>
      </c>
      <c r="L171" s="203">
        <f t="shared" si="98"/>
        <v>0</v>
      </c>
      <c r="M171" s="195">
        <f>M173</f>
        <v>299.14</v>
      </c>
      <c r="N171" s="196">
        <f>J171/F171*100</f>
        <v>33.946890603722196</v>
      </c>
      <c r="O171" s="196"/>
      <c r="P171" s="196"/>
      <c r="Q171" s="196">
        <f t="shared" si="70"/>
        <v>33.946890603722196</v>
      </c>
    </row>
    <row r="172" spans="1:17" s="4" customFormat="1" ht="15.75" x14ac:dyDescent="0.25">
      <c r="A172" s="361"/>
      <c r="B172" s="361"/>
      <c r="C172" s="362"/>
      <c r="D172" s="274"/>
      <c r="E172" s="198" t="s">
        <v>157</v>
      </c>
      <c r="F172" s="203"/>
      <c r="G172" s="195"/>
      <c r="H172" s="195"/>
      <c r="I172" s="195"/>
      <c r="J172" s="203"/>
      <c r="K172" s="195"/>
      <c r="L172" s="195"/>
      <c r="M172" s="195"/>
      <c r="N172" s="196"/>
      <c r="O172" s="196"/>
      <c r="P172" s="196"/>
      <c r="Q172" s="196"/>
    </row>
    <row r="173" spans="1:17" s="4" customFormat="1" ht="15.75" x14ac:dyDescent="0.25">
      <c r="A173" s="361"/>
      <c r="B173" s="361"/>
      <c r="C173" s="362"/>
      <c r="D173" s="275"/>
      <c r="E173" s="201" t="s">
        <v>199</v>
      </c>
      <c r="F173" s="195">
        <f>F175</f>
        <v>881.2</v>
      </c>
      <c r="G173" s="195"/>
      <c r="H173" s="195"/>
      <c r="I173" s="195">
        <f>I175</f>
        <v>881.2</v>
      </c>
      <c r="J173" s="195">
        <f>J175</f>
        <v>299.14</v>
      </c>
      <c r="K173" s="195"/>
      <c r="L173" s="195"/>
      <c r="M173" s="195">
        <f>M175</f>
        <v>299.14</v>
      </c>
      <c r="N173" s="196">
        <f>J173/F173*100</f>
        <v>33.946890603722196</v>
      </c>
      <c r="O173" s="196"/>
      <c r="P173" s="196"/>
      <c r="Q173" s="196">
        <f t="shared" si="70"/>
        <v>33.946890603722196</v>
      </c>
    </row>
    <row r="174" spans="1:17" s="4" customFormat="1" ht="35.25" customHeight="1" x14ac:dyDescent="0.25">
      <c r="A174" s="359" t="s">
        <v>200</v>
      </c>
      <c r="B174" s="359" t="s">
        <v>201</v>
      </c>
      <c r="C174" s="360" t="s">
        <v>202</v>
      </c>
      <c r="D174" s="51" t="s">
        <v>162</v>
      </c>
      <c r="E174" s="46"/>
      <c r="F174" s="47">
        <f>F175</f>
        <v>881.2</v>
      </c>
      <c r="G174" s="47">
        <f t="shared" ref="G174:I174" si="99">G175</f>
        <v>0</v>
      </c>
      <c r="H174" s="47">
        <f t="shared" si="99"/>
        <v>0</v>
      </c>
      <c r="I174" s="47">
        <f t="shared" si="99"/>
        <v>881.2</v>
      </c>
      <c r="J174" s="47">
        <f>J175</f>
        <v>299.14</v>
      </c>
      <c r="K174" s="47">
        <f t="shared" ref="K174:M174" si="100">K175</f>
        <v>0</v>
      </c>
      <c r="L174" s="47">
        <f t="shared" si="100"/>
        <v>0</v>
      </c>
      <c r="M174" s="47">
        <f t="shared" si="100"/>
        <v>299.14</v>
      </c>
      <c r="N174" s="48">
        <f>J174/F174*100</f>
        <v>33.946890603722196</v>
      </c>
      <c r="O174" s="48"/>
      <c r="P174" s="48"/>
      <c r="Q174" s="48">
        <f t="shared" si="70"/>
        <v>33.946890603722196</v>
      </c>
    </row>
    <row r="175" spans="1:17" s="4" customFormat="1" ht="47.25" customHeight="1" x14ac:dyDescent="0.25">
      <c r="A175" s="359"/>
      <c r="B175" s="359"/>
      <c r="C175" s="360"/>
      <c r="D175" s="270" t="s">
        <v>152</v>
      </c>
      <c r="E175" s="46" t="s">
        <v>156</v>
      </c>
      <c r="F175" s="47">
        <f>F177+F178+F179</f>
        <v>881.2</v>
      </c>
      <c r="G175" s="47">
        <f t="shared" ref="G175:H175" si="101">G177+G178+G179</f>
        <v>0</v>
      </c>
      <c r="H175" s="47">
        <f t="shared" si="101"/>
        <v>0</v>
      </c>
      <c r="I175" s="47">
        <f>I177+I178+I179</f>
        <v>881.2</v>
      </c>
      <c r="J175" s="47">
        <f>J177+J178+J179</f>
        <v>299.14</v>
      </c>
      <c r="K175" s="47">
        <f t="shared" ref="K175:L175" si="102">K177+K178+K179</f>
        <v>0</v>
      </c>
      <c r="L175" s="47">
        <f t="shared" si="102"/>
        <v>0</v>
      </c>
      <c r="M175" s="47">
        <f>M177+M178+M179</f>
        <v>299.14</v>
      </c>
      <c r="N175" s="48">
        <f>J175/F175*100</f>
        <v>33.946890603722196</v>
      </c>
      <c r="O175" s="48"/>
      <c r="P175" s="48"/>
      <c r="Q175" s="48">
        <f t="shared" si="70"/>
        <v>33.946890603722196</v>
      </c>
    </row>
    <row r="176" spans="1:17" s="4" customFormat="1" ht="15.75" x14ac:dyDescent="0.25">
      <c r="A176" s="359"/>
      <c r="B176" s="359"/>
      <c r="C176" s="360"/>
      <c r="D176" s="271"/>
      <c r="E176" s="49" t="s">
        <v>157</v>
      </c>
      <c r="F176" s="47"/>
      <c r="G176" s="47"/>
      <c r="H176" s="47"/>
      <c r="I176" s="47"/>
      <c r="J176" s="47"/>
      <c r="K176" s="47"/>
      <c r="L176" s="47"/>
      <c r="M176" s="47"/>
      <c r="N176" s="48"/>
      <c r="O176" s="48"/>
      <c r="P176" s="48"/>
      <c r="Q176" s="48"/>
    </row>
    <row r="177" spans="1:18" s="4" customFormat="1" ht="15.75" x14ac:dyDescent="0.25">
      <c r="A177" s="359"/>
      <c r="B177" s="359"/>
      <c r="C177" s="360"/>
      <c r="D177" s="271"/>
      <c r="E177" s="49" t="s">
        <v>203</v>
      </c>
      <c r="F177" s="47">
        <f>I177</f>
        <v>460</v>
      </c>
      <c r="G177" s="47"/>
      <c r="H177" s="47"/>
      <c r="I177" s="47">
        <v>460</v>
      </c>
      <c r="J177" s="47">
        <f>M177</f>
        <v>257.20999999999998</v>
      </c>
      <c r="K177" s="47"/>
      <c r="L177" s="47"/>
      <c r="M177" s="47">
        <v>257.20999999999998</v>
      </c>
      <c r="N177" s="48">
        <f>J177/F177*100</f>
        <v>55.915217391304338</v>
      </c>
      <c r="O177" s="48"/>
      <c r="P177" s="48"/>
      <c r="Q177" s="48">
        <f t="shared" si="70"/>
        <v>55.915217391304338</v>
      </c>
    </row>
    <row r="178" spans="1:18" s="4" customFormat="1" ht="15.75" x14ac:dyDescent="0.25">
      <c r="A178" s="359"/>
      <c r="B178" s="359"/>
      <c r="C178" s="360"/>
      <c r="D178" s="271"/>
      <c r="E178" s="49" t="s">
        <v>204</v>
      </c>
      <c r="F178" s="47">
        <f>I178</f>
        <v>418.2</v>
      </c>
      <c r="G178" s="47"/>
      <c r="H178" s="47"/>
      <c r="I178" s="47">
        <v>418.2</v>
      </c>
      <c r="J178" s="47">
        <f>M178</f>
        <v>41.93</v>
      </c>
      <c r="K178" s="47"/>
      <c r="L178" s="47"/>
      <c r="M178" s="47">
        <v>41.93</v>
      </c>
      <c r="N178" s="48">
        <f>J178/F178*100</f>
        <v>10.026303204208514</v>
      </c>
      <c r="O178" s="48"/>
      <c r="P178" s="48"/>
      <c r="Q178" s="48">
        <f t="shared" si="70"/>
        <v>10.026303204208514</v>
      </c>
    </row>
    <row r="179" spans="1:18" s="4" customFormat="1" ht="27" customHeight="1" x14ac:dyDescent="0.25">
      <c r="A179" s="359"/>
      <c r="B179" s="359"/>
      <c r="C179" s="360"/>
      <c r="D179" s="272"/>
      <c r="E179" s="49" t="s">
        <v>205</v>
      </c>
      <c r="F179" s="47">
        <f>I179</f>
        <v>3</v>
      </c>
      <c r="G179" s="47"/>
      <c r="H179" s="47"/>
      <c r="I179" s="47">
        <v>3</v>
      </c>
      <c r="J179" s="47">
        <f>M179</f>
        <v>0</v>
      </c>
      <c r="K179" s="47"/>
      <c r="L179" s="47"/>
      <c r="M179" s="47">
        <v>0</v>
      </c>
      <c r="N179" s="48">
        <f>J179/F179*100</f>
        <v>0</v>
      </c>
      <c r="O179" s="48"/>
      <c r="P179" s="48"/>
      <c r="Q179" s="48">
        <f t="shared" si="70"/>
        <v>0</v>
      </c>
    </row>
    <row r="180" spans="1:18" s="4" customFormat="1" ht="36" customHeight="1" x14ac:dyDescent="0.25">
      <c r="A180" s="276" t="s">
        <v>149</v>
      </c>
      <c r="B180" s="276" t="s">
        <v>208</v>
      </c>
      <c r="C180" s="276" t="s">
        <v>150</v>
      </c>
      <c r="D180" s="232" t="s">
        <v>162</v>
      </c>
      <c r="E180" s="233"/>
      <c r="F180" s="234">
        <f>F182+F191+F218+F230++F245+F260+F266+F281+F314</f>
        <v>10319.9</v>
      </c>
      <c r="G180" s="234">
        <f t="shared" ref="G180:I180" si="103">G182+G191+G218+G230++G245+G260+G266+G281+G314</f>
        <v>0</v>
      </c>
      <c r="H180" s="234">
        <f t="shared" si="103"/>
        <v>308.3</v>
      </c>
      <c r="I180" s="234">
        <f t="shared" si="103"/>
        <v>10011.6</v>
      </c>
      <c r="J180" s="234">
        <f>J182+J191+J218+J230+J245+J260+J266+J281+J314</f>
        <v>3346.21</v>
      </c>
      <c r="K180" s="234">
        <f t="shared" ref="K180:M180" si="104">K182+K191+K218+K230+K245+K260+K266+K281+K314</f>
        <v>0</v>
      </c>
      <c r="L180" s="234">
        <f t="shared" si="104"/>
        <v>0</v>
      </c>
      <c r="M180" s="234">
        <f t="shared" si="104"/>
        <v>3346.21</v>
      </c>
      <c r="N180" s="234">
        <f>J180/F180*100</f>
        <v>32.424829697962195</v>
      </c>
      <c r="O180" s="234">
        <v>0</v>
      </c>
      <c r="P180" s="234">
        <f>L180/H180*100</f>
        <v>0</v>
      </c>
      <c r="Q180" s="235">
        <f>M180/I180*100</f>
        <v>33.423328938431418</v>
      </c>
      <c r="R180" s="236"/>
    </row>
    <row r="181" spans="1:18" s="4" customFormat="1" ht="78" customHeight="1" x14ac:dyDescent="0.25">
      <c r="A181" s="301"/>
      <c r="B181" s="301"/>
      <c r="C181" s="301"/>
      <c r="D181" s="237" t="s">
        <v>209</v>
      </c>
      <c r="E181" s="237" t="s">
        <v>153</v>
      </c>
      <c r="F181" s="204">
        <f>F180</f>
        <v>10319.9</v>
      </c>
      <c r="G181" s="204">
        <f>G180</f>
        <v>0</v>
      </c>
      <c r="H181" s="204">
        <f t="shared" ref="H181:I181" si="105">H180</f>
        <v>308.3</v>
      </c>
      <c r="I181" s="204">
        <f t="shared" si="105"/>
        <v>10011.6</v>
      </c>
      <c r="J181" s="204">
        <f>J180</f>
        <v>3346.21</v>
      </c>
      <c r="K181" s="204">
        <f t="shared" ref="K181:M181" si="106">K180</f>
        <v>0</v>
      </c>
      <c r="L181" s="204">
        <f t="shared" si="106"/>
        <v>0</v>
      </c>
      <c r="M181" s="204">
        <f t="shared" si="106"/>
        <v>3346.21</v>
      </c>
      <c r="N181" s="234">
        <f t="shared" ref="N181:N193" si="107">J181/F181*100</f>
        <v>32.424829697962195</v>
      </c>
      <c r="O181" s="234">
        <v>0</v>
      </c>
      <c r="P181" s="234">
        <f t="shared" ref="P181:Q193" si="108">L181/H181*100</f>
        <v>0</v>
      </c>
      <c r="Q181" s="235">
        <f t="shared" si="108"/>
        <v>33.423328938431418</v>
      </c>
      <c r="R181" s="236"/>
    </row>
    <row r="182" spans="1:18" ht="36.75" customHeight="1" x14ac:dyDescent="0.25">
      <c r="A182" s="309" t="s">
        <v>154</v>
      </c>
      <c r="B182" s="309" t="s">
        <v>210</v>
      </c>
      <c r="C182" s="309" t="s">
        <v>211</v>
      </c>
      <c r="D182" s="78" t="s">
        <v>162</v>
      </c>
      <c r="E182" s="78"/>
      <c r="F182" s="205">
        <v>0</v>
      </c>
      <c r="G182" s="205">
        <v>0</v>
      </c>
      <c r="H182" s="205">
        <v>0</v>
      </c>
      <c r="I182" s="205">
        <v>0</v>
      </c>
      <c r="J182" s="205">
        <v>0</v>
      </c>
      <c r="K182" s="205">
        <v>0</v>
      </c>
      <c r="L182" s="205">
        <v>0</v>
      </c>
      <c r="M182" s="205">
        <v>0</v>
      </c>
      <c r="N182" s="59"/>
      <c r="O182" s="59"/>
      <c r="P182" s="59"/>
      <c r="Q182" s="60"/>
      <c r="R182" s="8"/>
    </row>
    <row r="183" spans="1:18" ht="15" customHeight="1" x14ac:dyDescent="0.25">
      <c r="A183" s="314"/>
      <c r="B183" s="314"/>
      <c r="C183" s="314"/>
      <c r="D183" s="316" t="s">
        <v>209</v>
      </c>
      <c r="E183" s="78" t="s">
        <v>207</v>
      </c>
      <c r="F183" s="205">
        <v>0</v>
      </c>
      <c r="G183" s="205">
        <v>0</v>
      </c>
      <c r="H183" s="205">
        <v>0</v>
      </c>
      <c r="I183" s="205">
        <v>0</v>
      </c>
      <c r="J183" s="205">
        <v>0</v>
      </c>
      <c r="K183" s="205">
        <v>0</v>
      </c>
      <c r="L183" s="205">
        <v>0</v>
      </c>
      <c r="M183" s="205">
        <v>0</v>
      </c>
      <c r="N183" s="59"/>
      <c r="O183" s="59"/>
      <c r="P183" s="59"/>
      <c r="Q183" s="60"/>
      <c r="R183" s="8"/>
    </row>
    <row r="184" spans="1:18" ht="50.25" customHeight="1" x14ac:dyDescent="0.25">
      <c r="A184" s="314"/>
      <c r="B184" s="314"/>
      <c r="C184" s="314"/>
      <c r="D184" s="318"/>
      <c r="E184" s="63" t="s">
        <v>212</v>
      </c>
      <c r="F184" s="205">
        <v>0</v>
      </c>
      <c r="G184" s="205">
        <v>0</v>
      </c>
      <c r="H184" s="205">
        <v>0</v>
      </c>
      <c r="I184" s="205">
        <v>0</v>
      </c>
      <c r="J184" s="205">
        <v>0</v>
      </c>
      <c r="K184" s="205">
        <v>0</v>
      </c>
      <c r="L184" s="205">
        <v>0</v>
      </c>
      <c r="M184" s="205">
        <v>0</v>
      </c>
      <c r="N184" s="59"/>
      <c r="O184" s="59"/>
      <c r="P184" s="59"/>
      <c r="Q184" s="60"/>
      <c r="R184" s="8"/>
    </row>
    <row r="185" spans="1:18" ht="35.25" customHeight="1" x14ac:dyDescent="0.25">
      <c r="A185" s="289" t="s">
        <v>159</v>
      </c>
      <c r="B185" s="289" t="s">
        <v>213</v>
      </c>
      <c r="C185" s="289" t="s">
        <v>214</v>
      </c>
      <c r="D185" s="64" t="s">
        <v>162</v>
      </c>
      <c r="E185" s="64"/>
      <c r="F185" s="65">
        <v>0</v>
      </c>
      <c r="G185" s="65">
        <v>0</v>
      </c>
      <c r="H185" s="65">
        <v>0</v>
      </c>
      <c r="I185" s="65">
        <v>0</v>
      </c>
      <c r="J185" s="65">
        <v>0</v>
      </c>
      <c r="K185" s="65">
        <v>0</v>
      </c>
      <c r="L185" s="65">
        <v>0</v>
      </c>
      <c r="M185" s="65">
        <v>0</v>
      </c>
      <c r="N185" s="59"/>
      <c r="O185" s="59"/>
      <c r="P185" s="59"/>
      <c r="Q185" s="60"/>
      <c r="R185" s="8"/>
    </row>
    <row r="186" spans="1:18" ht="15" customHeight="1" x14ac:dyDescent="0.25">
      <c r="A186" s="290"/>
      <c r="B186" s="290"/>
      <c r="C186" s="290"/>
      <c r="D186" s="298" t="s">
        <v>209</v>
      </c>
      <c r="E186" s="64" t="s">
        <v>207</v>
      </c>
      <c r="F186" s="65">
        <v>0</v>
      </c>
      <c r="G186" s="65">
        <v>0</v>
      </c>
      <c r="H186" s="65">
        <v>0</v>
      </c>
      <c r="I186" s="65">
        <v>0</v>
      </c>
      <c r="J186" s="65">
        <v>0</v>
      </c>
      <c r="K186" s="65">
        <v>0</v>
      </c>
      <c r="L186" s="65">
        <v>0</v>
      </c>
      <c r="M186" s="65">
        <v>0</v>
      </c>
      <c r="N186" s="59"/>
      <c r="O186" s="59"/>
      <c r="P186" s="59"/>
      <c r="Q186" s="60"/>
      <c r="R186" s="8"/>
    </row>
    <row r="187" spans="1:18" ht="69" customHeight="1" x14ac:dyDescent="0.25">
      <c r="A187" s="290"/>
      <c r="B187" s="290"/>
      <c r="C187" s="290"/>
      <c r="D187" s="299"/>
      <c r="E187" s="64" t="s">
        <v>212</v>
      </c>
      <c r="F187" s="65">
        <v>0</v>
      </c>
      <c r="G187" s="65">
        <v>0</v>
      </c>
      <c r="H187" s="65">
        <v>0</v>
      </c>
      <c r="I187" s="65">
        <v>0</v>
      </c>
      <c r="J187" s="65">
        <v>0</v>
      </c>
      <c r="K187" s="65">
        <v>0</v>
      </c>
      <c r="L187" s="65">
        <v>0</v>
      </c>
      <c r="M187" s="65">
        <v>0</v>
      </c>
      <c r="N187" s="59"/>
      <c r="O187" s="59"/>
      <c r="P187" s="59"/>
      <c r="Q187" s="60"/>
      <c r="R187" s="8"/>
    </row>
    <row r="188" spans="1:18" ht="39.75" customHeight="1" x14ac:dyDescent="0.25">
      <c r="A188" s="289" t="s">
        <v>168</v>
      </c>
      <c r="B188" s="289" t="s">
        <v>215</v>
      </c>
      <c r="C188" s="289" t="s">
        <v>216</v>
      </c>
      <c r="D188" s="64" t="s">
        <v>162</v>
      </c>
      <c r="E188" s="64"/>
      <c r="F188" s="65">
        <v>0</v>
      </c>
      <c r="G188" s="65">
        <v>0</v>
      </c>
      <c r="H188" s="65">
        <v>0</v>
      </c>
      <c r="I188" s="65">
        <v>0</v>
      </c>
      <c r="J188" s="65">
        <v>0</v>
      </c>
      <c r="K188" s="65">
        <v>0</v>
      </c>
      <c r="L188" s="65">
        <v>0</v>
      </c>
      <c r="M188" s="65">
        <v>0</v>
      </c>
      <c r="N188" s="59"/>
      <c r="O188" s="59"/>
      <c r="P188" s="59"/>
      <c r="Q188" s="60"/>
      <c r="R188" s="8"/>
    </row>
    <row r="189" spans="1:18" ht="15" customHeight="1" x14ac:dyDescent="0.25">
      <c r="A189" s="290"/>
      <c r="B189" s="290"/>
      <c r="C189" s="290"/>
      <c r="D189" s="298" t="s">
        <v>209</v>
      </c>
      <c r="E189" s="64" t="s">
        <v>207</v>
      </c>
      <c r="F189" s="65">
        <v>0</v>
      </c>
      <c r="G189" s="65">
        <v>0</v>
      </c>
      <c r="H189" s="65">
        <v>0</v>
      </c>
      <c r="I189" s="65">
        <v>0</v>
      </c>
      <c r="J189" s="65">
        <v>0</v>
      </c>
      <c r="K189" s="65">
        <v>0</v>
      </c>
      <c r="L189" s="65">
        <v>0</v>
      </c>
      <c r="M189" s="65">
        <v>0</v>
      </c>
      <c r="N189" s="59"/>
      <c r="O189" s="59"/>
      <c r="P189" s="59"/>
      <c r="Q189" s="60"/>
      <c r="R189" s="8"/>
    </row>
    <row r="190" spans="1:18" ht="46.5" customHeight="1" x14ac:dyDescent="0.25">
      <c r="A190" s="290"/>
      <c r="B190" s="290"/>
      <c r="C190" s="290"/>
      <c r="D190" s="299"/>
      <c r="E190" s="64" t="s">
        <v>212</v>
      </c>
      <c r="F190" s="65">
        <v>0</v>
      </c>
      <c r="G190" s="65">
        <v>0</v>
      </c>
      <c r="H190" s="65">
        <v>0</v>
      </c>
      <c r="I190" s="65">
        <v>0</v>
      </c>
      <c r="J190" s="65">
        <v>0</v>
      </c>
      <c r="K190" s="65">
        <v>0</v>
      </c>
      <c r="L190" s="65">
        <v>0</v>
      </c>
      <c r="M190" s="65">
        <v>0</v>
      </c>
      <c r="N190" s="59"/>
      <c r="O190" s="59"/>
      <c r="P190" s="59"/>
      <c r="Q190" s="60"/>
      <c r="R190" s="8"/>
    </row>
    <row r="191" spans="1:18" ht="38.25" customHeight="1" x14ac:dyDescent="0.25">
      <c r="A191" s="309" t="s">
        <v>186</v>
      </c>
      <c r="B191" s="309" t="s">
        <v>217</v>
      </c>
      <c r="C191" s="309" t="s">
        <v>218</v>
      </c>
      <c r="D191" s="78" t="s">
        <v>162</v>
      </c>
      <c r="E191" s="78"/>
      <c r="F191" s="206">
        <f>F192</f>
        <v>308.3</v>
      </c>
      <c r="G191" s="206">
        <v>0</v>
      </c>
      <c r="H191" s="206">
        <f t="shared" ref="H191:H192" si="109">H192</f>
        <v>308.3</v>
      </c>
      <c r="I191" s="206">
        <v>0</v>
      </c>
      <c r="J191" s="206">
        <v>0</v>
      </c>
      <c r="K191" s="205">
        <v>0</v>
      </c>
      <c r="L191" s="206">
        <v>0</v>
      </c>
      <c r="M191" s="205">
        <v>0</v>
      </c>
      <c r="N191" s="59">
        <f t="shared" si="107"/>
        <v>0</v>
      </c>
      <c r="O191" s="59"/>
      <c r="P191" s="59">
        <f t="shared" si="108"/>
        <v>0</v>
      </c>
      <c r="Q191" s="60"/>
      <c r="R191" s="8"/>
    </row>
    <row r="192" spans="1:18" ht="15" customHeight="1" x14ac:dyDescent="0.25">
      <c r="A192" s="314"/>
      <c r="B192" s="314"/>
      <c r="C192" s="314"/>
      <c r="D192" s="316" t="s">
        <v>209</v>
      </c>
      <c r="E192" s="78" t="s">
        <v>207</v>
      </c>
      <c r="F192" s="206">
        <f>F193</f>
        <v>308.3</v>
      </c>
      <c r="G192" s="206">
        <v>0</v>
      </c>
      <c r="H192" s="206">
        <f t="shared" si="109"/>
        <v>308.3</v>
      </c>
      <c r="I192" s="206">
        <v>0</v>
      </c>
      <c r="J192" s="206">
        <v>0</v>
      </c>
      <c r="K192" s="205">
        <v>0</v>
      </c>
      <c r="L192" s="206">
        <v>0</v>
      </c>
      <c r="M192" s="205">
        <v>0</v>
      </c>
      <c r="N192" s="59">
        <f t="shared" si="107"/>
        <v>0</v>
      </c>
      <c r="O192" s="59"/>
      <c r="P192" s="59">
        <f t="shared" si="108"/>
        <v>0</v>
      </c>
      <c r="Q192" s="60"/>
      <c r="R192" s="8"/>
    </row>
    <row r="193" spans="1:18" ht="36" customHeight="1" x14ac:dyDescent="0.25">
      <c r="A193" s="314"/>
      <c r="B193" s="314"/>
      <c r="C193" s="314"/>
      <c r="D193" s="317"/>
      <c r="E193" s="63" t="s">
        <v>219</v>
      </c>
      <c r="F193" s="206">
        <f>F217</f>
        <v>308.3</v>
      </c>
      <c r="G193" s="206">
        <v>0</v>
      </c>
      <c r="H193" s="206">
        <f t="shared" ref="H193" si="110">H217</f>
        <v>308.3</v>
      </c>
      <c r="I193" s="206">
        <v>0</v>
      </c>
      <c r="J193" s="206">
        <v>0</v>
      </c>
      <c r="K193" s="205">
        <v>0</v>
      </c>
      <c r="L193" s="206">
        <v>0</v>
      </c>
      <c r="M193" s="205">
        <v>0</v>
      </c>
      <c r="N193" s="59">
        <f t="shared" si="107"/>
        <v>0</v>
      </c>
      <c r="O193" s="59"/>
      <c r="P193" s="59">
        <f t="shared" si="108"/>
        <v>0</v>
      </c>
      <c r="Q193" s="60"/>
      <c r="R193" s="8"/>
    </row>
    <row r="194" spans="1:18" ht="36.75" customHeight="1" x14ac:dyDescent="0.25">
      <c r="A194" s="289" t="s">
        <v>189</v>
      </c>
      <c r="B194" s="289" t="s">
        <v>220</v>
      </c>
      <c r="C194" s="289" t="s">
        <v>221</v>
      </c>
      <c r="D194" s="64" t="s">
        <v>162</v>
      </c>
      <c r="E194" s="64"/>
      <c r="F194" s="66">
        <v>0</v>
      </c>
      <c r="G194" s="66">
        <v>0</v>
      </c>
      <c r="H194" s="66">
        <v>0</v>
      </c>
      <c r="I194" s="66">
        <v>0</v>
      </c>
      <c r="J194" s="66">
        <v>0</v>
      </c>
      <c r="K194" s="66">
        <v>0</v>
      </c>
      <c r="L194" s="66">
        <v>0</v>
      </c>
      <c r="M194" s="66">
        <v>0</v>
      </c>
      <c r="N194" s="67"/>
      <c r="O194" s="67"/>
      <c r="P194" s="67"/>
      <c r="Q194" s="68"/>
      <c r="R194" s="10"/>
    </row>
    <row r="195" spans="1:18" ht="15" customHeight="1" x14ac:dyDescent="0.25">
      <c r="A195" s="290"/>
      <c r="B195" s="290"/>
      <c r="C195" s="290"/>
      <c r="D195" s="298" t="s">
        <v>209</v>
      </c>
      <c r="E195" s="64" t="s">
        <v>207</v>
      </c>
      <c r="F195" s="66">
        <v>0</v>
      </c>
      <c r="G195" s="66">
        <v>0</v>
      </c>
      <c r="H195" s="66">
        <v>0</v>
      </c>
      <c r="I195" s="66">
        <v>0</v>
      </c>
      <c r="J195" s="66">
        <v>0</v>
      </c>
      <c r="K195" s="66">
        <v>0</v>
      </c>
      <c r="L195" s="66">
        <v>0</v>
      </c>
      <c r="M195" s="66">
        <v>0</v>
      </c>
      <c r="N195" s="67"/>
      <c r="O195" s="67"/>
      <c r="P195" s="67"/>
      <c r="Q195" s="68"/>
      <c r="R195" s="10"/>
    </row>
    <row r="196" spans="1:18" ht="46.5" customHeight="1" x14ac:dyDescent="0.25">
      <c r="A196" s="290"/>
      <c r="B196" s="290"/>
      <c r="C196" s="290"/>
      <c r="D196" s="299"/>
      <c r="E196" s="64" t="s">
        <v>212</v>
      </c>
      <c r="F196" s="66">
        <v>0</v>
      </c>
      <c r="G196" s="66">
        <v>0</v>
      </c>
      <c r="H196" s="66">
        <v>0</v>
      </c>
      <c r="I196" s="66">
        <v>0</v>
      </c>
      <c r="J196" s="66">
        <v>0</v>
      </c>
      <c r="K196" s="66">
        <v>0</v>
      </c>
      <c r="L196" s="66">
        <v>0</v>
      </c>
      <c r="M196" s="66">
        <v>0</v>
      </c>
      <c r="N196" s="67"/>
      <c r="O196" s="67"/>
      <c r="P196" s="67"/>
      <c r="Q196" s="68"/>
      <c r="R196" s="10"/>
    </row>
    <row r="197" spans="1:18" ht="38.25" customHeight="1" x14ac:dyDescent="0.25">
      <c r="A197" s="289" t="s">
        <v>193</v>
      </c>
      <c r="B197" s="289" t="s">
        <v>222</v>
      </c>
      <c r="C197" s="405" t="s">
        <v>687</v>
      </c>
      <c r="D197" s="64" t="s">
        <v>162</v>
      </c>
      <c r="E197" s="64"/>
      <c r="F197" s="66">
        <v>0</v>
      </c>
      <c r="G197" s="66">
        <v>0</v>
      </c>
      <c r="H197" s="66">
        <v>0</v>
      </c>
      <c r="I197" s="66">
        <v>0</v>
      </c>
      <c r="J197" s="66">
        <v>0</v>
      </c>
      <c r="K197" s="66">
        <v>0</v>
      </c>
      <c r="L197" s="66">
        <v>0</v>
      </c>
      <c r="M197" s="66">
        <v>0</v>
      </c>
      <c r="N197" s="67"/>
      <c r="O197" s="67"/>
      <c r="P197" s="67"/>
      <c r="Q197" s="68"/>
      <c r="R197" s="10"/>
    </row>
    <row r="198" spans="1:18" ht="15" customHeight="1" x14ac:dyDescent="0.25">
      <c r="A198" s="300"/>
      <c r="B198" s="300"/>
      <c r="C198" s="290"/>
      <c r="D198" s="298" t="s">
        <v>209</v>
      </c>
      <c r="E198" s="64" t="s">
        <v>207</v>
      </c>
      <c r="F198" s="66">
        <v>0</v>
      </c>
      <c r="G198" s="66">
        <v>0</v>
      </c>
      <c r="H198" s="66">
        <v>0</v>
      </c>
      <c r="I198" s="66">
        <v>0</v>
      </c>
      <c r="J198" s="66">
        <v>0</v>
      </c>
      <c r="K198" s="66">
        <v>0</v>
      </c>
      <c r="L198" s="66">
        <v>0</v>
      </c>
      <c r="M198" s="66">
        <v>0</v>
      </c>
      <c r="N198" s="67"/>
      <c r="O198" s="67"/>
      <c r="P198" s="67"/>
      <c r="Q198" s="68"/>
      <c r="R198" s="10"/>
    </row>
    <row r="199" spans="1:18" ht="61.5" customHeight="1" x14ac:dyDescent="0.25">
      <c r="A199" s="328"/>
      <c r="B199" s="311"/>
      <c r="C199" s="311"/>
      <c r="D199" s="406"/>
      <c r="E199" s="64" t="s">
        <v>212</v>
      </c>
      <c r="F199" s="66">
        <v>0</v>
      </c>
      <c r="G199" s="66">
        <v>0</v>
      </c>
      <c r="H199" s="66">
        <v>0</v>
      </c>
      <c r="I199" s="66">
        <v>0</v>
      </c>
      <c r="J199" s="66">
        <v>0</v>
      </c>
      <c r="K199" s="66">
        <v>0</v>
      </c>
      <c r="L199" s="66">
        <v>0</v>
      </c>
      <c r="M199" s="66">
        <v>0</v>
      </c>
      <c r="N199" s="67"/>
      <c r="O199" s="67"/>
      <c r="P199" s="67"/>
      <c r="Q199" s="68"/>
      <c r="R199" s="10"/>
    </row>
    <row r="200" spans="1:18" ht="40.5" customHeight="1" x14ac:dyDescent="0.25">
      <c r="A200" s="289" t="s">
        <v>708</v>
      </c>
      <c r="B200" s="289" t="s">
        <v>223</v>
      </c>
      <c r="C200" s="289" t="s">
        <v>224</v>
      </c>
      <c r="D200" s="64" t="s">
        <v>162</v>
      </c>
      <c r="E200" s="64"/>
      <c r="F200" s="66">
        <v>0</v>
      </c>
      <c r="G200" s="66">
        <v>0</v>
      </c>
      <c r="H200" s="66">
        <v>0</v>
      </c>
      <c r="I200" s="66">
        <v>0</v>
      </c>
      <c r="J200" s="66">
        <v>0</v>
      </c>
      <c r="K200" s="66">
        <v>0</v>
      </c>
      <c r="L200" s="66">
        <v>0</v>
      </c>
      <c r="M200" s="66">
        <v>0</v>
      </c>
      <c r="N200" s="67"/>
      <c r="O200" s="67"/>
      <c r="P200" s="67"/>
      <c r="Q200" s="68"/>
      <c r="R200" s="10"/>
    </row>
    <row r="201" spans="1:18" ht="15" customHeight="1" x14ac:dyDescent="0.25">
      <c r="A201" s="300"/>
      <c r="B201" s="290"/>
      <c r="C201" s="290"/>
      <c r="D201" s="298" t="s">
        <v>209</v>
      </c>
      <c r="E201" s="64" t="s">
        <v>207</v>
      </c>
      <c r="F201" s="66">
        <v>0</v>
      </c>
      <c r="G201" s="66">
        <v>0</v>
      </c>
      <c r="H201" s="66">
        <v>0</v>
      </c>
      <c r="I201" s="66">
        <v>0</v>
      </c>
      <c r="J201" s="66">
        <v>0</v>
      </c>
      <c r="K201" s="66">
        <v>0</v>
      </c>
      <c r="L201" s="66">
        <v>0</v>
      </c>
      <c r="M201" s="66">
        <v>0</v>
      </c>
      <c r="N201" s="67"/>
      <c r="O201" s="67"/>
      <c r="P201" s="67"/>
      <c r="Q201" s="68"/>
      <c r="R201" s="10"/>
    </row>
    <row r="202" spans="1:18" ht="93.75" customHeight="1" x14ac:dyDescent="0.25">
      <c r="A202" s="328"/>
      <c r="B202" s="290"/>
      <c r="C202" s="290"/>
      <c r="D202" s="299"/>
      <c r="E202" s="64" t="s">
        <v>212</v>
      </c>
      <c r="F202" s="66">
        <v>0</v>
      </c>
      <c r="G202" s="66">
        <v>0</v>
      </c>
      <c r="H202" s="66">
        <v>0</v>
      </c>
      <c r="I202" s="66">
        <v>0</v>
      </c>
      <c r="J202" s="66">
        <v>0</v>
      </c>
      <c r="K202" s="66">
        <v>0</v>
      </c>
      <c r="L202" s="66">
        <v>0</v>
      </c>
      <c r="M202" s="66">
        <v>0</v>
      </c>
      <c r="N202" s="67"/>
      <c r="O202" s="67"/>
      <c r="P202" s="67"/>
      <c r="Q202" s="68"/>
      <c r="R202" s="10"/>
    </row>
    <row r="203" spans="1:18" ht="36.75" customHeight="1" x14ac:dyDescent="0.25">
      <c r="A203" s="289" t="s">
        <v>709</v>
      </c>
      <c r="B203" s="289" t="s">
        <v>225</v>
      </c>
      <c r="C203" s="289" t="s">
        <v>226</v>
      </c>
      <c r="D203" s="64" t="s">
        <v>162</v>
      </c>
      <c r="E203" s="64"/>
      <c r="F203" s="66">
        <v>0</v>
      </c>
      <c r="G203" s="66">
        <v>0</v>
      </c>
      <c r="H203" s="66">
        <v>0</v>
      </c>
      <c r="I203" s="66">
        <v>0</v>
      </c>
      <c r="J203" s="66">
        <v>0</v>
      </c>
      <c r="K203" s="66">
        <v>0</v>
      </c>
      <c r="L203" s="66">
        <v>0</v>
      </c>
      <c r="M203" s="66">
        <v>0</v>
      </c>
      <c r="N203" s="67"/>
      <c r="O203" s="67"/>
      <c r="P203" s="67"/>
      <c r="Q203" s="68"/>
      <c r="R203" s="10"/>
    </row>
    <row r="204" spans="1:18" ht="15" customHeight="1" x14ac:dyDescent="0.25">
      <c r="A204" s="290"/>
      <c r="B204" s="290"/>
      <c r="C204" s="290"/>
      <c r="D204" s="298" t="s">
        <v>209</v>
      </c>
      <c r="E204" s="64" t="s">
        <v>207</v>
      </c>
      <c r="F204" s="66">
        <v>0</v>
      </c>
      <c r="G204" s="66">
        <v>0</v>
      </c>
      <c r="H204" s="66">
        <v>0</v>
      </c>
      <c r="I204" s="66">
        <v>0</v>
      </c>
      <c r="J204" s="66">
        <v>0</v>
      </c>
      <c r="K204" s="66">
        <v>0</v>
      </c>
      <c r="L204" s="66">
        <v>0</v>
      </c>
      <c r="M204" s="66">
        <v>0</v>
      </c>
      <c r="N204" s="67"/>
      <c r="O204" s="67"/>
      <c r="P204" s="67"/>
      <c r="Q204" s="68"/>
      <c r="R204" s="10"/>
    </row>
    <row r="205" spans="1:18" ht="41.25" customHeight="1" x14ac:dyDescent="0.25">
      <c r="A205" s="290"/>
      <c r="B205" s="290"/>
      <c r="C205" s="290"/>
      <c r="D205" s="299"/>
      <c r="E205" s="69" t="s">
        <v>212</v>
      </c>
      <c r="F205" s="66">
        <v>0</v>
      </c>
      <c r="G205" s="66">
        <v>0</v>
      </c>
      <c r="H205" s="66">
        <v>0</v>
      </c>
      <c r="I205" s="66">
        <v>0</v>
      </c>
      <c r="J205" s="66">
        <v>0</v>
      </c>
      <c r="K205" s="66">
        <v>0</v>
      </c>
      <c r="L205" s="66">
        <v>0</v>
      </c>
      <c r="M205" s="66">
        <v>0</v>
      </c>
      <c r="N205" s="67"/>
      <c r="O205" s="67"/>
      <c r="P205" s="67"/>
      <c r="Q205" s="68"/>
      <c r="R205" s="10"/>
    </row>
    <row r="206" spans="1:18" ht="36.75" customHeight="1" x14ac:dyDescent="0.25">
      <c r="A206" s="289" t="s">
        <v>710</v>
      </c>
      <c r="B206" s="289" t="s">
        <v>227</v>
      </c>
      <c r="C206" s="289" t="s">
        <v>228</v>
      </c>
      <c r="D206" s="64" t="s">
        <v>162</v>
      </c>
      <c r="E206" s="64"/>
      <c r="F206" s="65">
        <v>0</v>
      </c>
      <c r="G206" s="65">
        <v>0</v>
      </c>
      <c r="H206" s="65">
        <v>0</v>
      </c>
      <c r="I206" s="65">
        <v>0</v>
      </c>
      <c r="J206" s="65">
        <v>0</v>
      </c>
      <c r="K206" s="65">
        <v>0</v>
      </c>
      <c r="L206" s="65">
        <v>0</v>
      </c>
      <c r="M206" s="65">
        <v>0</v>
      </c>
      <c r="N206" s="70"/>
      <c r="O206" s="70"/>
      <c r="P206" s="70"/>
      <c r="Q206" s="71"/>
      <c r="R206" s="11"/>
    </row>
    <row r="207" spans="1:18" ht="15" customHeight="1" x14ac:dyDescent="0.25">
      <c r="A207" s="290"/>
      <c r="B207" s="290"/>
      <c r="C207" s="290"/>
      <c r="D207" s="298" t="s">
        <v>209</v>
      </c>
      <c r="E207" s="64" t="s">
        <v>207</v>
      </c>
      <c r="F207" s="65">
        <v>0</v>
      </c>
      <c r="G207" s="65">
        <v>0</v>
      </c>
      <c r="H207" s="65">
        <v>0</v>
      </c>
      <c r="I207" s="65">
        <v>0</v>
      </c>
      <c r="J207" s="65">
        <v>0</v>
      </c>
      <c r="K207" s="65">
        <v>0</v>
      </c>
      <c r="L207" s="65">
        <v>0</v>
      </c>
      <c r="M207" s="65">
        <v>0</v>
      </c>
      <c r="N207" s="70"/>
      <c r="O207" s="70"/>
      <c r="P207" s="70"/>
      <c r="Q207" s="71"/>
      <c r="R207" s="11"/>
    </row>
    <row r="208" spans="1:18" ht="36.75" customHeight="1" x14ac:dyDescent="0.25">
      <c r="A208" s="290"/>
      <c r="B208" s="290"/>
      <c r="C208" s="290"/>
      <c r="D208" s="299"/>
      <c r="E208" s="64" t="s">
        <v>212</v>
      </c>
      <c r="F208" s="65">
        <v>0</v>
      </c>
      <c r="G208" s="65">
        <v>0</v>
      </c>
      <c r="H208" s="65">
        <v>0</v>
      </c>
      <c r="I208" s="65">
        <v>0</v>
      </c>
      <c r="J208" s="65">
        <v>0</v>
      </c>
      <c r="K208" s="65">
        <v>0</v>
      </c>
      <c r="L208" s="65">
        <v>0</v>
      </c>
      <c r="M208" s="65">
        <v>0</v>
      </c>
      <c r="N208" s="70"/>
      <c r="O208" s="70"/>
      <c r="P208" s="70"/>
      <c r="Q208" s="71"/>
      <c r="R208" s="11"/>
    </row>
    <row r="209" spans="1:18" ht="35.25" customHeight="1" x14ac:dyDescent="0.25">
      <c r="A209" s="289" t="s">
        <v>711</v>
      </c>
      <c r="B209" s="289" t="s">
        <v>229</v>
      </c>
      <c r="C209" s="289" t="s">
        <v>230</v>
      </c>
      <c r="D209" s="64" t="s">
        <v>162</v>
      </c>
      <c r="E209" s="64"/>
      <c r="F209" s="66">
        <v>0</v>
      </c>
      <c r="G209" s="66">
        <v>0</v>
      </c>
      <c r="H209" s="66">
        <v>0</v>
      </c>
      <c r="I209" s="66">
        <v>0</v>
      </c>
      <c r="J209" s="66">
        <v>0</v>
      </c>
      <c r="K209" s="66">
        <v>0</v>
      </c>
      <c r="L209" s="66">
        <v>0</v>
      </c>
      <c r="M209" s="66">
        <v>0</v>
      </c>
      <c r="N209" s="67"/>
      <c r="O209" s="67"/>
      <c r="P209" s="67"/>
      <c r="Q209" s="68"/>
      <c r="R209" s="10"/>
    </row>
    <row r="210" spans="1:18" ht="15" customHeight="1" x14ac:dyDescent="0.25">
      <c r="A210" s="290"/>
      <c r="B210" s="290"/>
      <c r="C210" s="290"/>
      <c r="D210" s="298" t="s">
        <v>209</v>
      </c>
      <c r="E210" s="64" t="s">
        <v>207</v>
      </c>
      <c r="F210" s="66">
        <v>0</v>
      </c>
      <c r="G210" s="66">
        <v>0</v>
      </c>
      <c r="H210" s="66">
        <v>0</v>
      </c>
      <c r="I210" s="66">
        <v>0</v>
      </c>
      <c r="J210" s="66">
        <v>0</v>
      </c>
      <c r="K210" s="66">
        <v>0</v>
      </c>
      <c r="L210" s="66">
        <v>0</v>
      </c>
      <c r="M210" s="66">
        <v>0</v>
      </c>
      <c r="N210" s="67"/>
      <c r="O210" s="67"/>
      <c r="P210" s="67"/>
      <c r="Q210" s="68"/>
      <c r="R210" s="10"/>
    </row>
    <row r="211" spans="1:18" ht="42" customHeight="1" x14ac:dyDescent="0.25">
      <c r="A211" s="290"/>
      <c r="B211" s="290"/>
      <c r="C211" s="290"/>
      <c r="D211" s="299"/>
      <c r="E211" s="69" t="s">
        <v>212</v>
      </c>
      <c r="F211" s="66">
        <v>0</v>
      </c>
      <c r="G211" s="66">
        <v>0</v>
      </c>
      <c r="H211" s="66">
        <v>0</v>
      </c>
      <c r="I211" s="66">
        <v>0</v>
      </c>
      <c r="J211" s="66">
        <v>0</v>
      </c>
      <c r="K211" s="66">
        <v>0</v>
      </c>
      <c r="L211" s="66">
        <v>0</v>
      </c>
      <c r="M211" s="66">
        <v>0</v>
      </c>
      <c r="N211" s="67"/>
      <c r="O211" s="67"/>
      <c r="P211" s="67"/>
      <c r="Q211" s="68"/>
      <c r="R211" s="10"/>
    </row>
    <row r="212" spans="1:18" ht="36.75" customHeight="1" x14ac:dyDescent="0.25">
      <c r="A212" s="289" t="s">
        <v>712</v>
      </c>
      <c r="B212" s="289" t="s">
        <v>231</v>
      </c>
      <c r="C212" s="289" t="s">
        <v>232</v>
      </c>
      <c r="D212" s="64" t="s">
        <v>162</v>
      </c>
      <c r="E212" s="64"/>
      <c r="F212" s="66">
        <v>0</v>
      </c>
      <c r="G212" s="66">
        <v>0</v>
      </c>
      <c r="H212" s="66">
        <v>0</v>
      </c>
      <c r="I212" s="66">
        <v>0</v>
      </c>
      <c r="J212" s="66">
        <v>0</v>
      </c>
      <c r="K212" s="66">
        <v>0</v>
      </c>
      <c r="L212" s="66">
        <v>0</v>
      </c>
      <c r="M212" s="66">
        <v>0</v>
      </c>
      <c r="N212" s="67"/>
      <c r="O212" s="67"/>
      <c r="P212" s="67"/>
      <c r="Q212" s="68"/>
      <c r="R212" s="10"/>
    </row>
    <row r="213" spans="1:18" ht="15" customHeight="1" x14ac:dyDescent="0.25">
      <c r="A213" s="290"/>
      <c r="B213" s="290"/>
      <c r="C213" s="290"/>
      <c r="D213" s="298" t="s">
        <v>209</v>
      </c>
      <c r="E213" s="64" t="s">
        <v>207</v>
      </c>
      <c r="F213" s="66">
        <v>0</v>
      </c>
      <c r="G213" s="66">
        <v>0</v>
      </c>
      <c r="H213" s="66">
        <v>0</v>
      </c>
      <c r="I213" s="66">
        <v>0</v>
      </c>
      <c r="J213" s="66">
        <v>0</v>
      </c>
      <c r="K213" s="66">
        <v>0</v>
      </c>
      <c r="L213" s="66">
        <v>0</v>
      </c>
      <c r="M213" s="66">
        <v>0</v>
      </c>
      <c r="N213" s="67"/>
      <c r="O213" s="67"/>
      <c r="P213" s="67"/>
      <c r="Q213" s="68"/>
      <c r="R213" s="10"/>
    </row>
    <row r="214" spans="1:18" ht="114.75" customHeight="1" x14ac:dyDescent="0.25">
      <c r="A214" s="290"/>
      <c r="B214" s="290"/>
      <c r="C214" s="290"/>
      <c r="D214" s="299"/>
      <c r="E214" s="69" t="s">
        <v>212</v>
      </c>
      <c r="F214" s="66">
        <v>0</v>
      </c>
      <c r="G214" s="66">
        <v>0</v>
      </c>
      <c r="H214" s="66">
        <v>0</v>
      </c>
      <c r="I214" s="66">
        <v>0</v>
      </c>
      <c r="J214" s="66">
        <v>0</v>
      </c>
      <c r="K214" s="66">
        <v>0</v>
      </c>
      <c r="L214" s="66">
        <v>0</v>
      </c>
      <c r="M214" s="66">
        <v>0</v>
      </c>
      <c r="N214" s="67"/>
      <c r="O214" s="67"/>
      <c r="P214" s="67"/>
      <c r="Q214" s="68"/>
      <c r="R214" s="10"/>
    </row>
    <row r="215" spans="1:18" ht="36.75" customHeight="1" x14ac:dyDescent="0.25">
      <c r="A215" s="289" t="s">
        <v>713</v>
      </c>
      <c r="B215" s="289" t="s">
        <v>233</v>
      </c>
      <c r="C215" s="289" t="s">
        <v>234</v>
      </c>
      <c r="D215" s="64" t="s">
        <v>162</v>
      </c>
      <c r="E215" s="64"/>
      <c r="F215" s="66">
        <f>F216</f>
        <v>308.3</v>
      </c>
      <c r="G215" s="66">
        <f t="shared" ref="G215:I216" si="111">G216</f>
        <v>308.3</v>
      </c>
      <c r="H215" s="66">
        <f t="shared" si="111"/>
        <v>308.3</v>
      </c>
      <c r="I215" s="66">
        <f t="shared" si="111"/>
        <v>308.3</v>
      </c>
      <c r="J215" s="66">
        <v>0</v>
      </c>
      <c r="K215" s="65">
        <v>0</v>
      </c>
      <c r="L215" s="66">
        <v>0</v>
      </c>
      <c r="M215" s="65">
        <v>0</v>
      </c>
      <c r="N215" s="67">
        <f>J215/F215*100</f>
        <v>0</v>
      </c>
      <c r="O215" s="67"/>
      <c r="P215" s="67">
        <f t="shared" ref="P215:P216" si="112">L215/H215*100</f>
        <v>0</v>
      </c>
      <c r="Q215" s="68"/>
      <c r="R215" s="10"/>
    </row>
    <row r="216" spans="1:18" ht="15" customHeight="1" x14ac:dyDescent="0.25">
      <c r="A216" s="290"/>
      <c r="B216" s="290"/>
      <c r="C216" s="290"/>
      <c r="D216" s="298" t="s">
        <v>209</v>
      </c>
      <c r="E216" s="64" t="s">
        <v>207</v>
      </c>
      <c r="F216" s="66">
        <f>F217</f>
        <v>308.3</v>
      </c>
      <c r="G216" s="66">
        <f t="shared" si="111"/>
        <v>308.3</v>
      </c>
      <c r="H216" s="66">
        <f t="shared" si="111"/>
        <v>308.3</v>
      </c>
      <c r="I216" s="66">
        <f t="shared" si="111"/>
        <v>308.3</v>
      </c>
      <c r="J216" s="66">
        <v>0</v>
      </c>
      <c r="K216" s="65">
        <v>0</v>
      </c>
      <c r="L216" s="66">
        <v>0</v>
      </c>
      <c r="M216" s="65">
        <v>0</v>
      </c>
      <c r="N216" s="67">
        <f t="shared" ref="N216:N217" si="113">J216/F216*100</f>
        <v>0</v>
      </c>
      <c r="O216" s="70"/>
      <c r="P216" s="67">
        <f t="shared" si="112"/>
        <v>0</v>
      </c>
      <c r="Q216" s="71"/>
      <c r="R216" s="11"/>
    </row>
    <row r="217" spans="1:18" ht="38.25" customHeight="1" x14ac:dyDescent="0.25">
      <c r="A217" s="290"/>
      <c r="B217" s="290"/>
      <c r="C217" s="290"/>
      <c r="D217" s="299"/>
      <c r="E217" s="69" t="s">
        <v>219</v>
      </c>
      <c r="F217" s="66">
        <v>308.3</v>
      </c>
      <c r="G217" s="66">
        <v>308.3</v>
      </c>
      <c r="H217" s="66">
        <v>308.3</v>
      </c>
      <c r="I217" s="66">
        <v>308.3</v>
      </c>
      <c r="J217" s="66">
        <v>0</v>
      </c>
      <c r="K217" s="66">
        <v>0</v>
      </c>
      <c r="L217" s="66">
        <v>0</v>
      </c>
      <c r="M217" s="66">
        <v>0</v>
      </c>
      <c r="N217" s="67">
        <f t="shared" si="113"/>
        <v>0</v>
      </c>
      <c r="O217" s="67"/>
      <c r="P217" s="67">
        <f>L217/H217*100</f>
        <v>0</v>
      </c>
      <c r="Q217" s="68"/>
      <c r="R217" s="10"/>
    </row>
    <row r="218" spans="1:18" ht="39.75" customHeight="1" x14ac:dyDescent="0.25">
      <c r="A218" s="309" t="s">
        <v>197</v>
      </c>
      <c r="B218" s="309" t="s">
        <v>235</v>
      </c>
      <c r="C218" s="309" t="s">
        <v>236</v>
      </c>
      <c r="D218" s="78" t="s">
        <v>162</v>
      </c>
      <c r="E218" s="78"/>
      <c r="F218" s="205">
        <v>0</v>
      </c>
      <c r="G218" s="205">
        <v>0</v>
      </c>
      <c r="H218" s="205">
        <v>0</v>
      </c>
      <c r="I218" s="205">
        <v>0</v>
      </c>
      <c r="J218" s="72">
        <v>0</v>
      </c>
      <c r="K218" s="72">
        <v>0</v>
      </c>
      <c r="L218" s="72">
        <v>0</v>
      </c>
      <c r="M218" s="72">
        <v>0</v>
      </c>
      <c r="N218" s="72"/>
      <c r="O218" s="72"/>
      <c r="P218" s="72"/>
      <c r="Q218" s="73"/>
      <c r="R218" s="12"/>
    </row>
    <row r="219" spans="1:18" ht="15" customHeight="1" x14ac:dyDescent="0.25">
      <c r="A219" s="290"/>
      <c r="B219" s="314"/>
      <c r="C219" s="314"/>
      <c r="D219" s="316" t="s">
        <v>209</v>
      </c>
      <c r="E219" s="78" t="s">
        <v>207</v>
      </c>
      <c r="F219" s="205">
        <v>0</v>
      </c>
      <c r="G219" s="205">
        <v>0</v>
      </c>
      <c r="H219" s="205">
        <v>0</v>
      </c>
      <c r="I219" s="205">
        <v>0</v>
      </c>
      <c r="J219" s="72">
        <v>0</v>
      </c>
      <c r="K219" s="72">
        <v>0</v>
      </c>
      <c r="L219" s="72">
        <v>0</v>
      </c>
      <c r="M219" s="72">
        <v>0</v>
      </c>
      <c r="N219" s="72"/>
      <c r="O219" s="72"/>
      <c r="P219" s="72"/>
      <c r="Q219" s="73"/>
      <c r="R219" s="12"/>
    </row>
    <row r="220" spans="1:18" ht="47.25" customHeight="1" x14ac:dyDescent="0.25">
      <c r="A220" s="290"/>
      <c r="B220" s="314"/>
      <c r="C220" s="314"/>
      <c r="D220" s="318"/>
      <c r="E220" s="78" t="s">
        <v>212</v>
      </c>
      <c r="F220" s="205">
        <v>0</v>
      </c>
      <c r="G220" s="205">
        <v>0</v>
      </c>
      <c r="H220" s="205">
        <v>0</v>
      </c>
      <c r="I220" s="205">
        <v>0</v>
      </c>
      <c r="J220" s="72">
        <v>0</v>
      </c>
      <c r="K220" s="72">
        <v>0</v>
      </c>
      <c r="L220" s="72">
        <v>0</v>
      </c>
      <c r="M220" s="72">
        <v>0</v>
      </c>
      <c r="N220" s="72"/>
      <c r="O220" s="72"/>
      <c r="P220" s="72"/>
      <c r="Q220" s="73"/>
      <c r="R220" s="12"/>
    </row>
    <row r="221" spans="1:18" ht="36" customHeight="1" x14ac:dyDescent="0.25">
      <c r="A221" s="289" t="s">
        <v>200</v>
      </c>
      <c r="B221" s="289" t="s">
        <v>237</v>
      </c>
      <c r="C221" s="289" t="s">
        <v>238</v>
      </c>
      <c r="D221" s="64" t="s">
        <v>162</v>
      </c>
      <c r="E221" s="64"/>
      <c r="F221" s="65">
        <v>0</v>
      </c>
      <c r="G221" s="65">
        <v>0</v>
      </c>
      <c r="H221" s="65">
        <v>0</v>
      </c>
      <c r="I221" s="65">
        <v>0</v>
      </c>
      <c r="J221" s="70">
        <v>0</v>
      </c>
      <c r="K221" s="70">
        <v>0</v>
      </c>
      <c r="L221" s="70">
        <v>0</v>
      </c>
      <c r="M221" s="70">
        <v>0</v>
      </c>
      <c r="N221" s="70"/>
      <c r="O221" s="70"/>
      <c r="P221" s="70"/>
      <c r="Q221" s="71"/>
      <c r="R221" s="11"/>
    </row>
    <row r="222" spans="1:18" ht="15" customHeight="1" x14ac:dyDescent="0.25">
      <c r="A222" s="290"/>
      <c r="B222" s="290"/>
      <c r="C222" s="290"/>
      <c r="D222" s="298" t="s">
        <v>209</v>
      </c>
      <c r="E222" s="64" t="s">
        <v>207</v>
      </c>
      <c r="F222" s="65">
        <v>0</v>
      </c>
      <c r="G222" s="65">
        <v>0</v>
      </c>
      <c r="H222" s="65">
        <v>0</v>
      </c>
      <c r="I222" s="65">
        <v>0</v>
      </c>
      <c r="J222" s="70">
        <v>0</v>
      </c>
      <c r="K222" s="70">
        <v>0</v>
      </c>
      <c r="L222" s="70">
        <v>0</v>
      </c>
      <c r="M222" s="70">
        <v>0</v>
      </c>
      <c r="N222" s="70"/>
      <c r="O222" s="70"/>
      <c r="P222" s="70"/>
      <c r="Q222" s="71"/>
      <c r="R222" s="11"/>
    </row>
    <row r="223" spans="1:18" ht="68.25" customHeight="1" x14ac:dyDescent="0.25">
      <c r="A223" s="290"/>
      <c r="B223" s="290"/>
      <c r="C223" s="290"/>
      <c r="D223" s="299"/>
      <c r="E223" s="64" t="s">
        <v>212</v>
      </c>
      <c r="F223" s="65">
        <v>0</v>
      </c>
      <c r="G223" s="65">
        <v>0</v>
      </c>
      <c r="H223" s="65">
        <v>0</v>
      </c>
      <c r="I223" s="65">
        <v>0</v>
      </c>
      <c r="J223" s="70">
        <v>0</v>
      </c>
      <c r="K223" s="70">
        <v>0</v>
      </c>
      <c r="L223" s="70">
        <v>0</v>
      </c>
      <c r="M223" s="70">
        <v>0</v>
      </c>
      <c r="N223" s="70"/>
      <c r="O223" s="70"/>
      <c r="P223" s="70"/>
      <c r="Q223" s="71"/>
      <c r="R223" s="11"/>
    </row>
    <row r="224" spans="1:18" ht="38.25" customHeight="1" x14ac:dyDescent="0.25">
      <c r="A224" s="289" t="s">
        <v>714</v>
      </c>
      <c r="B224" s="289" t="s">
        <v>239</v>
      </c>
      <c r="C224" s="289" t="s">
        <v>240</v>
      </c>
      <c r="D224" s="64" t="s">
        <v>162</v>
      </c>
      <c r="E224" s="64"/>
      <c r="F224" s="65">
        <v>0</v>
      </c>
      <c r="G224" s="65">
        <v>0</v>
      </c>
      <c r="H224" s="65">
        <v>0</v>
      </c>
      <c r="I224" s="65">
        <v>0</v>
      </c>
      <c r="J224" s="70">
        <v>0</v>
      </c>
      <c r="K224" s="70">
        <v>0</v>
      </c>
      <c r="L224" s="70">
        <v>0</v>
      </c>
      <c r="M224" s="70">
        <v>0</v>
      </c>
      <c r="N224" s="70"/>
      <c r="O224" s="70"/>
      <c r="P224" s="70"/>
      <c r="Q224" s="71"/>
      <c r="R224" s="11"/>
    </row>
    <row r="225" spans="1:18" ht="15" customHeight="1" x14ac:dyDescent="0.25">
      <c r="A225" s="290"/>
      <c r="B225" s="290"/>
      <c r="C225" s="290"/>
      <c r="D225" s="298" t="s">
        <v>209</v>
      </c>
      <c r="E225" s="64" t="s">
        <v>207</v>
      </c>
      <c r="F225" s="65">
        <v>0</v>
      </c>
      <c r="G225" s="65">
        <v>0</v>
      </c>
      <c r="H225" s="65">
        <v>0</v>
      </c>
      <c r="I225" s="65">
        <v>0</v>
      </c>
      <c r="J225" s="70">
        <v>0</v>
      </c>
      <c r="K225" s="70">
        <v>0</v>
      </c>
      <c r="L225" s="70">
        <v>0</v>
      </c>
      <c r="M225" s="70">
        <v>0</v>
      </c>
      <c r="N225" s="70"/>
      <c r="O225" s="70"/>
      <c r="P225" s="70"/>
      <c r="Q225" s="71"/>
      <c r="R225" s="11"/>
    </row>
    <row r="226" spans="1:18" ht="63.75" customHeight="1" x14ac:dyDescent="0.25">
      <c r="A226" s="290"/>
      <c r="B226" s="290"/>
      <c r="C226" s="290"/>
      <c r="D226" s="299"/>
      <c r="E226" s="64" t="s">
        <v>212</v>
      </c>
      <c r="F226" s="65">
        <v>0</v>
      </c>
      <c r="G226" s="65">
        <v>0</v>
      </c>
      <c r="H226" s="65">
        <v>0</v>
      </c>
      <c r="I226" s="65">
        <v>0</v>
      </c>
      <c r="J226" s="70">
        <v>0</v>
      </c>
      <c r="K226" s="70">
        <v>0</v>
      </c>
      <c r="L226" s="70">
        <v>0</v>
      </c>
      <c r="M226" s="70">
        <v>0</v>
      </c>
      <c r="N226" s="70"/>
      <c r="O226" s="70"/>
      <c r="P226" s="70"/>
      <c r="Q226" s="71"/>
      <c r="R226" s="11"/>
    </row>
    <row r="227" spans="1:18" ht="39" customHeight="1" x14ac:dyDescent="0.25">
      <c r="A227" s="289" t="s">
        <v>715</v>
      </c>
      <c r="B227" s="289" t="s">
        <v>241</v>
      </c>
      <c r="C227" s="289" t="s">
        <v>242</v>
      </c>
      <c r="D227" s="64" t="s">
        <v>162</v>
      </c>
      <c r="E227" s="64"/>
      <c r="F227" s="65">
        <v>0</v>
      </c>
      <c r="G227" s="65">
        <v>0</v>
      </c>
      <c r="H227" s="65">
        <v>0</v>
      </c>
      <c r="I227" s="65">
        <v>0</v>
      </c>
      <c r="J227" s="70">
        <v>0</v>
      </c>
      <c r="K227" s="70">
        <v>0</v>
      </c>
      <c r="L227" s="70">
        <v>0</v>
      </c>
      <c r="M227" s="70">
        <v>0</v>
      </c>
      <c r="N227" s="70"/>
      <c r="O227" s="70"/>
      <c r="P227" s="70"/>
      <c r="Q227" s="71"/>
      <c r="R227" s="11"/>
    </row>
    <row r="228" spans="1:18" ht="15" customHeight="1" x14ac:dyDescent="0.25">
      <c r="A228" s="290"/>
      <c r="B228" s="290"/>
      <c r="C228" s="290"/>
      <c r="D228" s="298" t="s">
        <v>209</v>
      </c>
      <c r="E228" s="64" t="s">
        <v>207</v>
      </c>
      <c r="F228" s="65">
        <v>0</v>
      </c>
      <c r="G228" s="65">
        <v>0</v>
      </c>
      <c r="H228" s="65">
        <v>0</v>
      </c>
      <c r="I228" s="65">
        <v>0</v>
      </c>
      <c r="J228" s="70">
        <v>0</v>
      </c>
      <c r="K228" s="70">
        <v>0</v>
      </c>
      <c r="L228" s="70">
        <v>0</v>
      </c>
      <c r="M228" s="70">
        <v>0</v>
      </c>
      <c r="N228" s="70"/>
      <c r="O228" s="70"/>
      <c r="P228" s="70"/>
      <c r="Q228" s="71"/>
      <c r="R228" s="11"/>
    </row>
    <row r="229" spans="1:18" ht="146.25" customHeight="1" x14ac:dyDescent="0.25">
      <c r="A229" s="290"/>
      <c r="B229" s="290"/>
      <c r="C229" s="290"/>
      <c r="D229" s="299"/>
      <c r="E229" s="64" t="s">
        <v>212</v>
      </c>
      <c r="F229" s="65">
        <v>0</v>
      </c>
      <c r="G229" s="65">
        <v>0</v>
      </c>
      <c r="H229" s="65">
        <v>0</v>
      </c>
      <c r="I229" s="65">
        <v>0</v>
      </c>
      <c r="J229" s="70">
        <v>0</v>
      </c>
      <c r="K229" s="70">
        <v>0</v>
      </c>
      <c r="L229" s="70">
        <v>0</v>
      </c>
      <c r="M229" s="70">
        <v>0</v>
      </c>
      <c r="N229" s="70"/>
      <c r="O229" s="70"/>
      <c r="P229" s="70"/>
      <c r="Q229" s="71"/>
      <c r="R229" s="11"/>
    </row>
    <row r="230" spans="1:18" ht="39" customHeight="1" x14ac:dyDescent="0.25">
      <c r="A230" s="309" t="s">
        <v>243</v>
      </c>
      <c r="B230" s="309" t="s">
        <v>244</v>
      </c>
      <c r="C230" s="309" t="s">
        <v>245</v>
      </c>
      <c r="D230" s="78" t="s">
        <v>162</v>
      </c>
      <c r="E230" s="78"/>
      <c r="F230" s="205">
        <v>0</v>
      </c>
      <c r="G230" s="205">
        <f t="shared" ref="G230:M230" si="114">G231</f>
        <v>0</v>
      </c>
      <c r="H230" s="205">
        <f t="shared" si="114"/>
        <v>0</v>
      </c>
      <c r="I230" s="205">
        <f t="shared" si="114"/>
        <v>0</v>
      </c>
      <c r="J230" s="72">
        <v>0</v>
      </c>
      <c r="K230" s="72">
        <f t="shared" si="114"/>
        <v>0</v>
      </c>
      <c r="L230" s="72">
        <f t="shared" si="114"/>
        <v>0</v>
      </c>
      <c r="M230" s="72">
        <f t="shared" si="114"/>
        <v>0</v>
      </c>
      <c r="N230" s="72"/>
      <c r="O230" s="72"/>
      <c r="P230" s="72"/>
      <c r="Q230" s="73"/>
      <c r="R230" s="12"/>
    </row>
    <row r="231" spans="1:18" ht="15" customHeight="1" x14ac:dyDescent="0.25">
      <c r="A231" s="314"/>
      <c r="B231" s="314"/>
      <c r="C231" s="314"/>
      <c r="D231" s="316" t="s">
        <v>209</v>
      </c>
      <c r="E231" s="78" t="s">
        <v>207</v>
      </c>
      <c r="F231" s="205">
        <v>0</v>
      </c>
      <c r="G231" s="205">
        <f t="shared" ref="G231:H231" si="115">G234+G237</f>
        <v>0</v>
      </c>
      <c r="H231" s="205">
        <f t="shared" si="115"/>
        <v>0</v>
      </c>
      <c r="I231" s="205">
        <v>0</v>
      </c>
      <c r="J231" s="72">
        <v>0</v>
      </c>
      <c r="K231" s="72">
        <f t="shared" ref="K231:L231" si="116">K234+K237</f>
        <v>0</v>
      </c>
      <c r="L231" s="72">
        <f t="shared" si="116"/>
        <v>0</v>
      </c>
      <c r="M231" s="72">
        <v>0</v>
      </c>
      <c r="N231" s="72"/>
      <c r="O231" s="72"/>
      <c r="P231" s="72"/>
      <c r="Q231" s="73"/>
      <c r="R231" s="12"/>
    </row>
    <row r="232" spans="1:18" ht="46.5" customHeight="1" x14ac:dyDescent="0.25">
      <c r="A232" s="314"/>
      <c r="B232" s="314"/>
      <c r="C232" s="314"/>
      <c r="D232" s="318"/>
      <c r="E232" s="63" t="s">
        <v>212</v>
      </c>
      <c r="F232" s="205">
        <f>0</f>
        <v>0</v>
      </c>
      <c r="G232" s="205">
        <f t="shared" ref="G232:H232" si="117">G238</f>
        <v>0</v>
      </c>
      <c r="H232" s="205">
        <f t="shared" si="117"/>
        <v>0</v>
      </c>
      <c r="I232" s="205">
        <v>0</v>
      </c>
      <c r="J232" s="72">
        <f>0</f>
        <v>0</v>
      </c>
      <c r="K232" s="72">
        <f t="shared" ref="K232:L232" si="118">K238</f>
        <v>0</v>
      </c>
      <c r="L232" s="72">
        <f t="shared" si="118"/>
        <v>0</v>
      </c>
      <c r="M232" s="72">
        <v>0</v>
      </c>
      <c r="N232" s="72"/>
      <c r="O232" s="72"/>
      <c r="P232" s="72"/>
      <c r="Q232" s="73"/>
      <c r="R232" s="12"/>
    </row>
    <row r="233" spans="1:18" ht="39" customHeight="1" x14ac:dyDescent="0.25">
      <c r="A233" s="289" t="s">
        <v>716</v>
      </c>
      <c r="B233" s="289" t="s">
        <v>246</v>
      </c>
      <c r="C233" s="289" t="s">
        <v>247</v>
      </c>
      <c r="D233" s="64" t="s">
        <v>162</v>
      </c>
      <c r="E233" s="64"/>
      <c r="F233" s="65">
        <v>0</v>
      </c>
      <c r="G233" s="65">
        <v>0</v>
      </c>
      <c r="H233" s="65">
        <v>0</v>
      </c>
      <c r="I233" s="65">
        <v>0</v>
      </c>
      <c r="J233" s="70">
        <v>0</v>
      </c>
      <c r="K233" s="70">
        <v>0</v>
      </c>
      <c r="L233" s="70">
        <v>0</v>
      </c>
      <c r="M233" s="70">
        <v>0</v>
      </c>
      <c r="N233" s="70"/>
      <c r="O233" s="70"/>
      <c r="P233" s="70"/>
      <c r="Q233" s="71"/>
      <c r="R233" s="11"/>
    </row>
    <row r="234" spans="1:18" ht="15" customHeight="1" x14ac:dyDescent="0.25">
      <c r="A234" s="290"/>
      <c r="B234" s="290"/>
      <c r="C234" s="290"/>
      <c r="D234" s="298" t="s">
        <v>209</v>
      </c>
      <c r="E234" s="64" t="s">
        <v>207</v>
      </c>
      <c r="F234" s="65">
        <v>0</v>
      </c>
      <c r="G234" s="65">
        <v>0</v>
      </c>
      <c r="H234" s="65">
        <v>0</v>
      </c>
      <c r="I234" s="65">
        <v>0</v>
      </c>
      <c r="J234" s="70">
        <v>0</v>
      </c>
      <c r="K234" s="70">
        <v>0</v>
      </c>
      <c r="L234" s="70">
        <v>0</v>
      </c>
      <c r="M234" s="70">
        <v>0</v>
      </c>
      <c r="N234" s="70"/>
      <c r="O234" s="70"/>
      <c r="P234" s="70"/>
      <c r="Q234" s="71"/>
      <c r="R234" s="11"/>
    </row>
    <row r="235" spans="1:18" ht="60.75" customHeight="1" x14ac:dyDescent="0.25">
      <c r="A235" s="290"/>
      <c r="B235" s="290"/>
      <c r="C235" s="290"/>
      <c r="D235" s="299"/>
      <c r="E235" s="64" t="s">
        <v>212</v>
      </c>
      <c r="F235" s="65">
        <v>0</v>
      </c>
      <c r="G235" s="65">
        <v>0</v>
      </c>
      <c r="H235" s="65">
        <v>0</v>
      </c>
      <c r="I235" s="65">
        <v>0</v>
      </c>
      <c r="J235" s="70">
        <v>0</v>
      </c>
      <c r="K235" s="70">
        <v>0</v>
      </c>
      <c r="L235" s="70">
        <v>0</v>
      </c>
      <c r="M235" s="70">
        <v>0</v>
      </c>
      <c r="N235" s="70"/>
      <c r="O235" s="70"/>
      <c r="P235" s="70"/>
      <c r="Q235" s="71"/>
      <c r="R235" s="11"/>
    </row>
    <row r="236" spans="1:18" ht="42.75" customHeight="1" x14ac:dyDescent="0.25">
      <c r="A236" s="289" t="s">
        <v>717</v>
      </c>
      <c r="B236" s="289" t="s">
        <v>248</v>
      </c>
      <c r="C236" s="289" t="s">
        <v>249</v>
      </c>
      <c r="D236" s="64" t="s">
        <v>162</v>
      </c>
      <c r="E236" s="64"/>
      <c r="F236" s="65">
        <v>0</v>
      </c>
      <c r="G236" s="65">
        <f t="shared" ref="G236:H237" si="119">G237</f>
        <v>0</v>
      </c>
      <c r="H236" s="65">
        <f t="shared" si="119"/>
        <v>0</v>
      </c>
      <c r="I236" s="65">
        <v>0</v>
      </c>
      <c r="J236" s="70">
        <v>0</v>
      </c>
      <c r="K236" s="70">
        <f t="shared" ref="K236:L237" si="120">K237</f>
        <v>0</v>
      </c>
      <c r="L236" s="70">
        <f t="shared" si="120"/>
        <v>0</v>
      </c>
      <c r="M236" s="70">
        <v>0</v>
      </c>
      <c r="N236" s="70"/>
      <c r="O236" s="70"/>
      <c r="P236" s="70"/>
      <c r="Q236" s="71"/>
      <c r="R236" s="11"/>
    </row>
    <row r="237" spans="1:18" ht="15" customHeight="1" x14ac:dyDescent="0.25">
      <c r="A237" s="290"/>
      <c r="B237" s="290"/>
      <c r="C237" s="290"/>
      <c r="D237" s="298" t="s">
        <v>209</v>
      </c>
      <c r="E237" s="64" t="s">
        <v>207</v>
      </c>
      <c r="F237" s="65">
        <v>0</v>
      </c>
      <c r="G237" s="65">
        <f>G238</f>
        <v>0</v>
      </c>
      <c r="H237" s="65">
        <f t="shared" si="119"/>
        <v>0</v>
      </c>
      <c r="I237" s="65">
        <v>0</v>
      </c>
      <c r="J237" s="70">
        <v>0</v>
      </c>
      <c r="K237" s="70">
        <f>K238</f>
        <v>0</v>
      </c>
      <c r="L237" s="70">
        <f t="shared" si="120"/>
        <v>0</v>
      </c>
      <c r="M237" s="70">
        <v>0</v>
      </c>
      <c r="N237" s="70"/>
      <c r="O237" s="70"/>
      <c r="P237" s="70"/>
      <c r="Q237" s="71"/>
      <c r="R237" s="11"/>
    </row>
    <row r="238" spans="1:18" ht="36.75" customHeight="1" x14ac:dyDescent="0.25">
      <c r="A238" s="290"/>
      <c r="B238" s="290"/>
      <c r="C238" s="290"/>
      <c r="D238" s="299"/>
      <c r="E238" s="69" t="s">
        <v>212</v>
      </c>
      <c r="F238" s="65">
        <v>0</v>
      </c>
      <c r="G238" s="65">
        <v>0</v>
      </c>
      <c r="H238" s="65">
        <v>0</v>
      </c>
      <c r="I238" s="65">
        <v>0</v>
      </c>
      <c r="J238" s="70">
        <v>0</v>
      </c>
      <c r="K238" s="70">
        <v>0</v>
      </c>
      <c r="L238" s="70">
        <v>0</v>
      </c>
      <c r="M238" s="70">
        <v>0</v>
      </c>
      <c r="N238" s="70"/>
      <c r="O238" s="70"/>
      <c r="P238" s="70"/>
      <c r="Q238" s="71"/>
      <c r="R238" s="11"/>
    </row>
    <row r="239" spans="1:18" ht="36.75" customHeight="1" x14ac:dyDescent="0.25">
      <c r="A239" s="289" t="s">
        <v>718</v>
      </c>
      <c r="B239" s="289" t="s">
        <v>250</v>
      </c>
      <c r="C239" s="289" t="s">
        <v>251</v>
      </c>
      <c r="D239" s="64" t="s">
        <v>162</v>
      </c>
      <c r="E239" s="64"/>
      <c r="F239" s="65">
        <f>F240</f>
        <v>0</v>
      </c>
      <c r="G239" s="65">
        <f t="shared" ref="G239:M239" si="121">G240</f>
        <v>0</v>
      </c>
      <c r="H239" s="65">
        <v>0</v>
      </c>
      <c r="I239" s="65">
        <f t="shared" si="121"/>
        <v>0</v>
      </c>
      <c r="J239" s="70">
        <f>J240</f>
        <v>0</v>
      </c>
      <c r="K239" s="70">
        <f t="shared" si="121"/>
        <v>0</v>
      </c>
      <c r="L239" s="70">
        <v>0</v>
      </c>
      <c r="M239" s="70">
        <f t="shared" si="121"/>
        <v>0</v>
      </c>
      <c r="N239" s="70"/>
      <c r="O239" s="70"/>
      <c r="P239" s="70"/>
      <c r="Q239" s="71"/>
      <c r="R239" s="11"/>
    </row>
    <row r="240" spans="1:18" ht="15" customHeight="1" x14ac:dyDescent="0.25">
      <c r="A240" s="314"/>
      <c r="B240" s="290"/>
      <c r="C240" s="290"/>
      <c r="D240" s="298" t="s">
        <v>209</v>
      </c>
      <c r="E240" s="64" t="s">
        <v>207</v>
      </c>
      <c r="F240" s="65">
        <v>0</v>
      </c>
      <c r="G240" s="65">
        <f t="shared" ref="G240:I241" si="122">G243</f>
        <v>0</v>
      </c>
      <c r="H240" s="65">
        <v>0</v>
      </c>
      <c r="I240" s="65">
        <v>0</v>
      </c>
      <c r="J240" s="70">
        <v>0</v>
      </c>
      <c r="K240" s="70">
        <f t="shared" ref="K240:K241" si="123">K243</f>
        <v>0</v>
      </c>
      <c r="L240" s="70">
        <v>0</v>
      </c>
      <c r="M240" s="70">
        <v>0</v>
      </c>
      <c r="N240" s="70"/>
      <c r="O240" s="70"/>
      <c r="P240" s="70"/>
      <c r="Q240" s="71"/>
      <c r="R240" s="11"/>
    </row>
    <row r="241" spans="1:18" ht="34.5" customHeight="1" x14ac:dyDescent="0.25">
      <c r="A241" s="314"/>
      <c r="B241" s="290"/>
      <c r="C241" s="290"/>
      <c r="D241" s="317"/>
      <c r="E241" s="69" t="s">
        <v>212</v>
      </c>
      <c r="F241" s="65">
        <v>0</v>
      </c>
      <c r="G241" s="65">
        <f t="shared" si="122"/>
        <v>0</v>
      </c>
      <c r="H241" s="65">
        <v>0</v>
      </c>
      <c r="I241" s="65">
        <f t="shared" si="122"/>
        <v>0</v>
      </c>
      <c r="J241" s="70">
        <v>0</v>
      </c>
      <c r="K241" s="70">
        <f t="shared" si="123"/>
        <v>0</v>
      </c>
      <c r="L241" s="70">
        <v>0</v>
      </c>
      <c r="M241" s="70">
        <f t="shared" ref="M241" si="124">M244</f>
        <v>0</v>
      </c>
      <c r="N241" s="70"/>
      <c r="O241" s="70"/>
      <c r="P241" s="70"/>
      <c r="Q241" s="71"/>
      <c r="R241" s="11"/>
    </row>
    <row r="242" spans="1:18" ht="34.5" customHeight="1" x14ac:dyDescent="0.25">
      <c r="A242" s="289" t="s">
        <v>719</v>
      </c>
      <c r="B242" s="289" t="s">
        <v>252</v>
      </c>
      <c r="C242" s="289" t="s">
        <v>253</v>
      </c>
      <c r="D242" s="64" t="s">
        <v>162</v>
      </c>
      <c r="E242" s="64"/>
      <c r="F242" s="65">
        <f>F243</f>
        <v>0</v>
      </c>
      <c r="G242" s="65">
        <f t="shared" ref="G242:M242" si="125">G243</f>
        <v>0</v>
      </c>
      <c r="H242" s="65">
        <v>0</v>
      </c>
      <c r="I242" s="65">
        <f t="shared" si="125"/>
        <v>0</v>
      </c>
      <c r="J242" s="70">
        <f>J243</f>
        <v>0</v>
      </c>
      <c r="K242" s="70">
        <f t="shared" si="125"/>
        <v>0</v>
      </c>
      <c r="L242" s="70">
        <v>0</v>
      </c>
      <c r="M242" s="70">
        <f t="shared" si="125"/>
        <v>0</v>
      </c>
      <c r="N242" s="70"/>
      <c r="O242" s="70"/>
      <c r="P242" s="70"/>
      <c r="Q242" s="71"/>
      <c r="R242" s="11"/>
    </row>
    <row r="243" spans="1:18" ht="15" customHeight="1" x14ac:dyDescent="0.25">
      <c r="A243" s="290"/>
      <c r="B243" s="290"/>
      <c r="C243" s="290"/>
      <c r="D243" s="298" t="s">
        <v>209</v>
      </c>
      <c r="E243" s="64" t="s">
        <v>207</v>
      </c>
      <c r="F243" s="65">
        <v>0</v>
      </c>
      <c r="G243" s="65">
        <v>0</v>
      </c>
      <c r="H243" s="65">
        <v>0</v>
      </c>
      <c r="I243" s="65">
        <v>0</v>
      </c>
      <c r="J243" s="70">
        <v>0</v>
      </c>
      <c r="K243" s="70">
        <v>0</v>
      </c>
      <c r="L243" s="70">
        <v>0</v>
      </c>
      <c r="M243" s="70">
        <v>0</v>
      </c>
      <c r="N243" s="70"/>
      <c r="O243" s="70"/>
      <c r="P243" s="70"/>
      <c r="Q243" s="71"/>
      <c r="R243" s="11"/>
    </row>
    <row r="244" spans="1:18" ht="66" customHeight="1" x14ac:dyDescent="0.25">
      <c r="A244" s="290"/>
      <c r="B244" s="290"/>
      <c r="C244" s="290"/>
      <c r="D244" s="317"/>
      <c r="E244" s="69" t="s">
        <v>212</v>
      </c>
      <c r="F244" s="65">
        <v>0</v>
      </c>
      <c r="G244" s="65">
        <v>0</v>
      </c>
      <c r="H244" s="65">
        <v>0</v>
      </c>
      <c r="I244" s="65">
        <v>0</v>
      </c>
      <c r="J244" s="70">
        <v>0</v>
      </c>
      <c r="K244" s="70">
        <v>0</v>
      </c>
      <c r="L244" s="70">
        <v>0</v>
      </c>
      <c r="M244" s="70">
        <v>0</v>
      </c>
      <c r="N244" s="70"/>
      <c r="O244" s="70"/>
      <c r="P244" s="70"/>
      <c r="Q244" s="71"/>
      <c r="R244" s="11"/>
    </row>
    <row r="245" spans="1:18" ht="38.25" customHeight="1" x14ac:dyDescent="0.25">
      <c r="A245" s="309" t="s">
        <v>254</v>
      </c>
      <c r="B245" s="309" t="s">
        <v>255</v>
      </c>
      <c r="C245" s="309" t="s">
        <v>256</v>
      </c>
      <c r="D245" s="78" t="s">
        <v>162</v>
      </c>
      <c r="E245" s="78"/>
      <c r="F245" s="205">
        <v>0</v>
      </c>
      <c r="G245" s="205">
        <v>0</v>
      </c>
      <c r="H245" s="205">
        <v>0</v>
      </c>
      <c r="I245" s="205">
        <v>0</v>
      </c>
      <c r="J245" s="72">
        <v>0</v>
      </c>
      <c r="K245" s="72">
        <v>0</v>
      </c>
      <c r="L245" s="72">
        <v>0</v>
      </c>
      <c r="M245" s="72">
        <v>0</v>
      </c>
      <c r="N245" s="72"/>
      <c r="O245" s="72"/>
      <c r="P245" s="72"/>
      <c r="Q245" s="73"/>
      <c r="R245" s="11"/>
    </row>
    <row r="246" spans="1:18" ht="15" customHeight="1" x14ac:dyDescent="0.25">
      <c r="A246" s="300"/>
      <c r="B246" s="310"/>
      <c r="C246" s="310"/>
      <c r="D246" s="316" t="s">
        <v>209</v>
      </c>
      <c r="E246" s="78" t="s">
        <v>207</v>
      </c>
      <c r="F246" s="205">
        <v>0</v>
      </c>
      <c r="G246" s="205">
        <v>0</v>
      </c>
      <c r="H246" s="205">
        <v>0</v>
      </c>
      <c r="I246" s="205">
        <v>0</v>
      </c>
      <c r="J246" s="72">
        <v>0</v>
      </c>
      <c r="K246" s="72">
        <v>0</v>
      </c>
      <c r="L246" s="72">
        <v>0</v>
      </c>
      <c r="M246" s="72">
        <v>0</v>
      </c>
      <c r="N246" s="72"/>
      <c r="O246" s="72"/>
      <c r="P246" s="72"/>
      <c r="Q246" s="73"/>
      <c r="R246" s="11"/>
    </row>
    <row r="247" spans="1:18" ht="46.5" customHeight="1" x14ac:dyDescent="0.25">
      <c r="A247" s="328"/>
      <c r="B247" s="332"/>
      <c r="C247" s="332"/>
      <c r="D247" s="317"/>
      <c r="E247" s="78" t="s">
        <v>212</v>
      </c>
      <c r="F247" s="205">
        <v>0</v>
      </c>
      <c r="G247" s="205">
        <v>0</v>
      </c>
      <c r="H247" s="205">
        <v>0</v>
      </c>
      <c r="I247" s="205">
        <v>0</v>
      </c>
      <c r="J247" s="72">
        <v>0</v>
      </c>
      <c r="K247" s="72">
        <v>0</v>
      </c>
      <c r="L247" s="72">
        <v>0</v>
      </c>
      <c r="M247" s="72">
        <v>0</v>
      </c>
      <c r="N247" s="72"/>
      <c r="O247" s="72"/>
      <c r="P247" s="72"/>
      <c r="Q247" s="73"/>
      <c r="R247" s="11"/>
    </row>
    <row r="248" spans="1:18" ht="36.75" customHeight="1" x14ac:dyDescent="0.25">
      <c r="A248" s="289" t="s">
        <v>720</v>
      </c>
      <c r="B248" s="289" t="s">
        <v>257</v>
      </c>
      <c r="C248" s="289" t="s">
        <v>258</v>
      </c>
      <c r="D248" s="64" t="s">
        <v>162</v>
      </c>
      <c r="E248" s="64"/>
      <c r="F248" s="65">
        <v>0</v>
      </c>
      <c r="G248" s="65">
        <v>0</v>
      </c>
      <c r="H248" s="65">
        <v>0</v>
      </c>
      <c r="I248" s="65">
        <v>0</v>
      </c>
      <c r="J248" s="70">
        <v>0</v>
      </c>
      <c r="K248" s="70">
        <v>0</v>
      </c>
      <c r="L248" s="70">
        <v>0</v>
      </c>
      <c r="M248" s="70">
        <v>0</v>
      </c>
      <c r="N248" s="70"/>
      <c r="O248" s="70"/>
      <c r="P248" s="70"/>
      <c r="Q248" s="71"/>
      <c r="R248" s="11"/>
    </row>
    <row r="249" spans="1:18" ht="15" customHeight="1" x14ac:dyDescent="0.25">
      <c r="A249" s="300"/>
      <c r="B249" s="300"/>
      <c r="C249" s="300"/>
      <c r="D249" s="298" t="s">
        <v>209</v>
      </c>
      <c r="E249" s="64" t="s">
        <v>207</v>
      </c>
      <c r="F249" s="65">
        <v>0</v>
      </c>
      <c r="G249" s="65">
        <v>0</v>
      </c>
      <c r="H249" s="65">
        <v>0</v>
      </c>
      <c r="I249" s="65">
        <v>0</v>
      </c>
      <c r="J249" s="70">
        <v>0</v>
      </c>
      <c r="K249" s="70">
        <v>0</v>
      </c>
      <c r="L249" s="70">
        <v>0</v>
      </c>
      <c r="M249" s="70">
        <v>0</v>
      </c>
      <c r="N249" s="70"/>
      <c r="O249" s="70"/>
      <c r="P249" s="70"/>
      <c r="Q249" s="71"/>
      <c r="R249" s="11"/>
    </row>
    <row r="250" spans="1:18" ht="81" customHeight="1" x14ac:dyDescent="0.25">
      <c r="A250" s="328"/>
      <c r="B250" s="328"/>
      <c r="C250" s="328"/>
      <c r="D250" s="317"/>
      <c r="E250" s="64" t="s">
        <v>212</v>
      </c>
      <c r="F250" s="65">
        <v>0</v>
      </c>
      <c r="G250" s="65">
        <v>0</v>
      </c>
      <c r="H250" s="65">
        <v>0</v>
      </c>
      <c r="I250" s="65">
        <v>0</v>
      </c>
      <c r="J250" s="70">
        <v>0</v>
      </c>
      <c r="K250" s="70">
        <v>0</v>
      </c>
      <c r="L250" s="70">
        <v>0</v>
      </c>
      <c r="M250" s="70">
        <v>0</v>
      </c>
      <c r="N250" s="70"/>
      <c r="O250" s="70"/>
      <c r="P250" s="70"/>
      <c r="Q250" s="71"/>
      <c r="R250" s="11"/>
    </row>
    <row r="251" spans="1:18" ht="40.5" customHeight="1" x14ac:dyDescent="0.25">
      <c r="A251" s="289" t="s">
        <v>721</v>
      </c>
      <c r="B251" s="289" t="s">
        <v>259</v>
      </c>
      <c r="C251" s="289" t="s">
        <v>260</v>
      </c>
      <c r="D251" s="64" t="s">
        <v>162</v>
      </c>
      <c r="E251" s="64"/>
      <c r="F251" s="65">
        <f>F252</f>
        <v>0</v>
      </c>
      <c r="G251" s="65">
        <f t="shared" ref="G251:M251" si="126">G252</f>
        <v>0</v>
      </c>
      <c r="H251" s="65">
        <f t="shared" si="126"/>
        <v>0</v>
      </c>
      <c r="I251" s="65">
        <f t="shared" si="126"/>
        <v>0</v>
      </c>
      <c r="J251" s="70">
        <f>J252</f>
        <v>0</v>
      </c>
      <c r="K251" s="70">
        <f t="shared" si="126"/>
        <v>0</v>
      </c>
      <c r="L251" s="70">
        <f t="shared" si="126"/>
        <v>0</v>
      </c>
      <c r="M251" s="70">
        <f t="shared" si="126"/>
        <v>0</v>
      </c>
      <c r="N251" s="70"/>
      <c r="O251" s="70"/>
      <c r="P251" s="70"/>
      <c r="Q251" s="71"/>
      <c r="R251" s="11"/>
    </row>
    <row r="252" spans="1:18" ht="15" customHeight="1" x14ac:dyDescent="0.25">
      <c r="A252" s="290"/>
      <c r="B252" s="290"/>
      <c r="C252" s="290"/>
      <c r="D252" s="298" t="s">
        <v>209</v>
      </c>
      <c r="E252" s="64" t="s">
        <v>207</v>
      </c>
      <c r="F252" s="65">
        <v>0</v>
      </c>
      <c r="G252" s="65">
        <v>0</v>
      </c>
      <c r="H252" s="65">
        <v>0</v>
      </c>
      <c r="I252" s="65">
        <v>0</v>
      </c>
      <c r="J252" s="70">
        <v>0</v>
      </c>
      <c r="K252" s="70">
        <v>0</v>
      </c>
      <c r="L252" s="70">
        <v>0</v>
      </c>
      <c r="M252" s="70">
        <v>0</v>
      </c>
      <c r="N252" s="70"/>
      <c r="O252" s="70"/>
      <c r="P252" s="70"/>
      <c r="Q252" s="71"/>
      <c r="R252" s="11"/>
    </row>
    <row r="253" spans="1:18" ht="63" customHeight="1" x14ac:dyDescent="0.25">
      <c r="A253" s="290"/>
      <c r="B253" s="290"/>
      <c r="C253" s="290"/>
      <c r="D253" s="317"/>
      <c r="E253" s="69" t="s">
        <v>212</v>
      </c>
      <c r="F253" s="65">
        <v>0</v>
      </c>
      <c r="G253" s="65">
        <v>0</v>
      </c>
      <c r="H253" s="65">
        <v>0</v>
      </c>
      <c r="I253" s="65">
        <v>0</v>
      </c>
      <c r="J253" s="70">
        <v>0</v>
      </c>
      <c r="K253" s="70">
        <v>0</v>
      </c>
      <c r="L253" s="70">
        <v>0</v>
      </c>
      <c r="M253" s="70">
        <v>0</v>
      </c>
      <c r="N253" s="70"/>
      <c r="O253" s="70"/>
      <c r="P253" s="70"/>
      <c r="Q253" s="71"/>
      <c r="R253" s="11"/>
    </row>
    <row r="254" spans="1:18" ht="38.25" customHeight="1" x14ac:dyDescent="0.25">
      <c r="A254" s="289" t="s">
        <v>722</v>
      </c>
      <c r="B254" s="289" t="s">
        <v>261</v>
      </c>
      <c r="C254" s="289" t="s">
        <v>262</v>
      </c>
      <c r="D254" s="64" t="s">
        <v>162</v>
      </c>
      <c r="E254" s="64"/>
      <c r="F254" s="65">
        <f>F255</f>
        <v>0</v>
      </c>
      <c r="G254" s="65">
        <v>0</v>
      </c>
      <c r="H254" s="65">
        <f t="shared" ref="H254:I254" si="127">H255</f>
        <v>0</v>
      </c>
      <c r="I254" s="65">
        <f t="shared" si="127"/>
        <v>0</v>
      </c>
      <c r="J254" s="70">
        <f>J255</f>
        <v>0</v>
      </c>
      <c r="K254" s="70">
        <v>0</v>
      </c>
      <c r="L254" s="70">
        <f t="shared" ref="L254:M254" si="128">L255</f>
        <v>0</v>
      </c>
      <c r="M254" s="70">
        <f t="shared" si="128"/>
        <v>0</v>
      </c>
      <c r="N254" s="70"/>
      <c r="O254" s="70"/>
      <c r="P254" s="70"/>
      <c r="Q254" s="71"/>
      <c r="R254" s="11"/>
    </row>
    <row r="255" spans="1:18" ht="15" customHeight="1" x14ac:dyDescent="0.25">
      <c r="A255" s="290"/>
      <c r="B255" s="290"/>
      <c r="C255" s="290"/>
      <c r="D255" s="298" t="s">
        <v>209</v>
      </c>
      <c r="E255" s="64" t="s">
        <v>207</v>
      </c>
      <c r="F255" s="65">
        <v>0</v>
      </c>
      <c r="G255" s="65">
        <v>0</v>
      </c>
      <c r="H255" s="65">
        <v>0</v>
      </c>
      <c r="I255" s="65">
        <v>0</v>
      </c>
      <c r="J255" s="70">
        <v>0</v>
      </c>
      <c r="K255" s="70">
        <v>0</v>
      </c>
      <c r="L255" s="70">
        <v>0</v>
      </c>
      <c r="M255" s="70">
        <v>0</v>
      </c>
      <c r="N255" s="70"/>
      <c r="O255" s="70"/>
      <c r="P255" s="70"/>
      <c r="Q255" s="71"/>
      <c r="R255" s="11"/>
    </row>
    <row r="256" spans="1:18" ht="113.25" customHeight="1" x14ac:dyDescent="0.25">
      <c r="A256" s="290"/>
      <c r="B256" s="290"/>
      <c r="C256" s="290"/>
      <c r="D256" s="299"/>
      <c r="E256" s="69" t="s">
        <v>212</v>
      </c>
      <c r="F256" s="65">
        <v>0</v>
      </c>
      <c r="G256" s="65">
        <v>0</v>
      </c>
      <c r="H256" s="65">
        <v>0</v>
      </c>
      <c r="I256" s="65">
        <v>0</v>
      </c>
      <c r="J256" s="70">
        <v>0</v>
      </c>
      <c r="K256" s="70">
        <v>0</v>
      </c>
      <c r="L256" s="70">
        <v>0</v>
      </c>
      <c r="M256" s="70">
        <v>0</v>
      </c>
      <c r="N256" s="70"/>
      <c r="O256" s="70"/>
      <c r="P256" s="70"/>
      <c r="Q256" s="71"/>
      <c r="R256" s="11"/>
    </row>
    <row r="257" spans="1:18" ht="39.75" customHeight="1" x14ac:dyDescent="0.25">
      <c r="A257" s="289" t="s">
        <v>723</v>
      </c>
      <c r="B257" s="289" t="s">
        <v>263</v>
      </c>
      <c r="C257" s="289" t="s">
        <v>264</v>
      </c>
      <c r="D257" s="64" t="s">
        <v>162</v>
      </c>
      <c r="E257" s="64"/>
      <c r="F257" s="65">
        <f>F258</f>
        <v>0</v>
      </c>
      <c r="G257" s="65">
        <f t="shared" ref="G257:M257" si="129">G258</f>
        <v>0</v>
      </c>
      <c r="H257" s="65">
        <f t="shared" si="129"/>
        <v>0</v>
      </c>
      <c r="I257" s="65">
        <f t="shared" si="129"/>
        <v>0</v>
      </c>
      <c r="J257" s="70">
        <f>J258</f>
        <v>0</v>
      </c>
      <c r="K257" s="70">
        <f t="shared" si="129"/>
        <v>0</v>
      </c>
      <c r="L257" s="70">
        <f t="shared" si="129"/>
        <v>0</v>
      </c>
      <c r="M257" s="70">
        <f t="shared" si="129"/>
        <v>0</v>
      </c>
      <c r="N257" s="70"/>
      <c r="O257" s="70"/>
      <c r="P257" s="70"/>
      <c r="Q257" s="71"/>
      <c r="R257" s="11"/>
    </row>
    <row r="258" spans="1:18" ht="15" customHeight="1" x14ac:dyDescent="0.25">
      <c r="A258" s="314"/>
      <c r="B258" s="314"/>
      <c r="C258" s="314"/>
      <c r="D258" s="298" t="s">
        <v>209</v>
      </c>
      <c r="E258" s="64" t="s">
        <v>207</v>
      </c>
      <c r="F258" s="65">
        <v>0</v>
      </c>
      <c r="G258" s="65">
        <v>0</v>
      </c>
      <c r="H258" s="65">
        <v>0</v>
      </c>
      <c r="I258" s="65">
        <v>0</v>
      </c>
      <c r="J258" s="70">
        <v>0</v>
      </c>
      <c r="K258" s="70">
        <v>0</v>
      </c>
      <c r="L258" s="70">
        <v>0</v>
      </c>
      <c r="M258" s="70">
        <v>0</v>
      </c>
      <c r="N258" s="70"/>
      <c r="O258" s="70"/>
      <c r="P258" s="70"/>
      <c r="Q258" s="71"/>
      <c r="R258" s="11"/>
    </row>
    <row r="259" spans="1:18" ht="80.25" customHeight="1" x14ac:dyDescent="0.25">
      <c r="A259" s="314"/>
      <c r="B259" s="314"/>
      <c r="C259" s="314"/>
      <c r="D259" s="317"/>
      <c r="E259" s="69" t="s">
        <v>212</v>
      </c>
      <c r="F259" s="65">
        <v>0</v>
      </c>
      <c r="G259" s="65">
        <f t="shared" ref="G259:H259" si="130">G262</f>
        <v>0</v>
      </c>
      <c r="H259" s="65">
        <f t="shared" si="130"/>
        <v>0</v>
      </c>
      <c r="I259" s="65">
        <v>0</v>
      </c>
      <c r="J259" s="70">
        <v>0</v>
      </c>
      <c r="K259" s="70">
        <f t="shared" ref="K259:L259" si="131">K262</f>
        <v>0</v>
      </c>
      <c r="L259" s="70">
        <f t="shared" si="131"/>
        <v>0</v>
      </c>
      <c r="M259" s="70">
        <v>0</v>
      </c>
      <c r="N259" s="70"/>
      <c r="O259" s="70"/>
      <c r="P259" s="70"/>
      <c r="Q259" s="71"/>
      <c r="R259" s="11"/>
    </row>
    <row r="260" spans="1:18" ht="39" customHeight="1" x14ac:dyDescent="0.25">
      <c r="A260" s="309" t="s">
        <v>265</v>
      </c>
      <c r="B260" s="309" t="s">
        <v>266</v>
      </c>
      <c r="C260" s="309" t="s">
        <v>267</v>
      </c>
      <c r="D260" s="78" t="s">
        <v>162</v>
      </c>
      <c r="E260" s="78"/>
      <c r="F260" s="205">
        <f>F261</f>
        <v>906</v>
      </c>
      <c r="G260" s="205">
        <f t="shared" ref="G260:I261" si="132">G261</f>
        <v>0</v>
      </c>
      <c r="H260" s="205">
        <f t="shared" si="132"/>
        <v>0</v>
      </c>
      <c r="I260" s="205">
        <f t="shared" si="132"/>
        <v>906</v>
      </c>
      <c r="J260" s="205">
        <f>J261</f>
        <v>906</v>
      </c>
      <c r="K260" s="205">
        <f t="shared" ref="K260:M261" si="133">K261</f>
        <v>0</v>
      </c>
      <c r="L260" s="205">
        <f t="shared" si="133"/>
        <v>0</v>
      </c>
      <c r="M260" s="205">
        <f t="shared" si="133"/>
        <v>906</v>
      </c>
      <c r="N260" s="72">
        <f>J260/F260*100</f>
        <v>100</v>
      </c>
      <c r="O260" s="72"/>
      <c r="P260" s="72"/>
      <c r="Q260" s="73">
        <f t="shared" ref="Q260:Q265" si="134">M260/I260*100</f>
        <v>100</v>
      </c>
      <c r="R260" s="12"/>
    </row>
    <row r="261" spans="1:18" ht="15" customHeight="1" x14ac:dyDescent="0.25">
      <c r="A261" s="314"/>
      <c r="B261" s="314"/>
      <c r="C261" s="314"/>
      <c r="D261" s="316" t="s">
        <v>209</v>
      </c>
      <c r="E261" s="78" t="s">
        <v>207</v>
      </c>
      <c r="F261" s="205">
        <f>F262</f>
        <v>906</v>
      </c>
      <c r="G261" s="205">
        <f t="shared" si="132"/>
        <v>0</v>
      </c>
      <c r="H261" s="205">
        <f t="shared" si="132"/>
        <v>0</v>
      </c>
      <c r="I261" s="205">
        <f t="shared" si="132"/>
        <v>906</v>
      </c>
      <c r="J261" s="205">
        <f>J262</f>
        <v>906</v>
      </c>
      <c r="K261" s="205">
        <f t="shared" si="133"/>
        <v>0</v>
      </c>
      <c r="L261" s="205">
        <f t="shared" si="133"/>
        <v>0</v>
      </c>
      <c r="M261" s="205">
        <f t="shared" si="133"/>
        <v>906</v>
      </c>
      <c r="N261" s="72">
        <f t="shared" ref="N261:N265" si="135">J261/F261*100</f>
        <v>100</v>
      </c>
      <c r="O261" s="72"/>
      <c r="P261" s="72"/>
      <c r="Q261" s="73">
        <f t="shared" si="134"/>
        <v>100</v>
      </c>
      <c r="R261" s="12"/>
    </row>
    <row r="262" spans="1:18" ht="54.75" customHeight="1" x14ac:dyDescent="0.25">
      <c r="A262" s="314"/>
      <c r="B262" s="314"/>
      <c r="C262" s="314"/>
      <c r="D262" s="317"/>
      <c r="E262" s="63" t="s">
        <v>268</v>
      </c>
      <c r="F262" s="206">
        <f>F265</f>
        <v>906</v>
      </c>
      <c r="G262" s="206">
        <f t="shared" ref="G262:I262" si="136">G265</f>
        <v>0</v>
      </c>
      <c r="H262" s="206">
        <f t="shared" si="136"/>
        <v>0</v>
      </c>
      <c r="I262" s="206">
        <f t="shared" si="136"/>
        <v>906</v>
      </c>
      <c r="J262" s="206">
        <f>J265</f>
        <v>906</v>
      </c>
      <c r="K262" s="206">
        <f t="shared" ref="K262:M262" si="137">K265</f>
        <v>0</v>
      </c>
      <c r="L262" s="206">
        <f t="shared" si="137"/>
        <v>0</v>
      </c>
      <c r="M262" s="206">
        <f t="shared" si="137"/>
        <v>906</v>
      </c>
      <c r="N262" s="72">
        <f t="shared" si="135"/>
        <v>100</v>
      </c>
      <c r="O262" s="207"/>
      <c r="P262" s="207"/>
      <c r="Q262" s="73">
        <f t="shared" si="134"/>
        <v>100</v>
      </c>
      <c r="R262" s="12"/>
    </row>
    <row r="263" spans="1:18" ht="34.5" customHeight="1" x14ac:dyDescent="0.25">
      <c r="A263" s="289" t="s">
        <v>135</v>
      </c>
      <c r="B263" s="289" t="s">
        <v>269</v>
      </c>
      <c r="C263" s="289" t="s">
        <v>270</v>
      </c>
      <c r="D263" s="64" t="s">
        <v>162</v>
      </c>
      <c r="E263" s="64"/>
      <c r="F263" s="65">
        <f>F264</f>
        <v>906</v>
      </c>
      <c r="G263" s="65">
        <f t="shared" ref="G263:I264" si="138">G264</f>
        <v>0</v>
      </c>
      <c r="H263" s="65">
        <f t="shared" si="138"/>
        <v>0</v>
      </c>
      <c r="I263" s="65">
        <f t="shared" si="138"/>
        <v>906</v>
      </c>
      <c r="J263" s="65">
        <f>J264</f>
        <v>906</v>
      </c>
      <c r="K263" s="65">
        <f t="shared" ref="K263:M264" si="139">K264</f>
        <v>0</v>
      </c>
      <c r="L263" s="65">
        <f t="shared" si="139"/>
        <v>0</v>
      </c>
      <c r="M263" s="65">
        <f t="shared" si="139"/>
        <v>906</v>
      </c>
      <c r="N263" s="70">
        <f t="shared" si="135"/>
        <v>100</v>
      </c>
      <c r="O263" s="70"/>
      <c r="P263" s="70"/>
      <c r="Q263" s="71">
        <f t="shared" si="134"/>
        <v>100</v>
      </c>
      <c r="R263" s="12"/>
    </row>
    <row r="264" spans="1:18" ht="15" customHeight="1" x14ac:dyDescent="0.25">
      <c r="A264" s="290"/>
      <c r="B264" s="290"/>
      <c r="C264" s="290"/>
      <c r="D264" s="298" t="s">
        <v>209</v>
      </c>
      <c r="E264" s="64" t="s">
        <v>207</v>
      </c>
      <c r="F264" s="65">
        <f>F265</f>
        <v>906</v>
      </c>
      <c r="G264" s="65">
        <f t="shared" si="138"/>
        <v>0</v>
      </c>
      <c r="H264" s="65">
        <f t="shared" si="138"/>
        <v>0</v>
      </c>
      <c r="I264" s="65">
        <f t="shared" si="138"/>
        <v>906</v>
      </c>
      <c r="J264" s="65">
        <f>J265</f>
        <v>906</v>
      </c>
      <c r="K264" s="65">
        <f t="shared" si="139"/>
        <v>0</v>
      </c>
      <c r="L264" s="65">
        <f t="shared" si="139"/>
        <v>0</v>
      </c>
      <c r="M264" s="65">
        <f t="shared" si="139"/>
        <v>906</v>
      </c>
      <c r="N264" s="70">
        <f t="shared" si="135"/>
        <v>100</v>
      </c>
      <c r="O264" s="70"/>
      <c r="P264" s="70"/>
      <c r="Q264" s="71">
        <f t="shared" si="134"/>
        <v>100</v>
      </c>
      <c r="R264" s="12"/>
    </row>
    <row r="265" spans="1:18" ht="96" customHeight="1" x14ac:dyDescent="0.25">
      <c r="A265" s="290"/>
      <c r="B265" s="290"/>
      <c r="C265" s="290"/>
      <c r="D265" s="317"/>
      <c r="E265" s="69" t="s">
        <v>268</v>
      </c>
      <c r="F265" s="66">
        <v>906</v>
      </c>
      <c r="G265" s="66">
        <v>0</v>
      </c>
      <c r="H265" s="66">
        <v>0</v>
      </c>
      <c r="I265" s="66">
        <v>906</v>
      </c>
      <c r="J265" s="66">
        <v>906</v>
      </c>
      <c r="K265" s="66">
        <v>0</v>
      </c>
      <c r="L265" s="66">
        <v>0</v>
      </c>
      <c r="M265" s="66">
        <v>906</v>
      </c>
      <c r="N265" s="70">
        <f t="shared" si="135"/>
        <v>100</v>
      </c>
      <c r="O265" s="67"/>
      <c r="P265" s="67"/>
      <c r="Q265" s="71">
        <f t="shared" si="134"/>
        <v>100</v>
      </c>
      <c r="R265" s="12"/>
    </row>
    <row r="266" spans="1:18" ht="34.5" customHeight="1" x14ac:dyDescent="0.25">
      <c r="A266" s="309" t="s">
        <v>271</v>
      </c>
      <c r="B266" s="309" t="s">
        <v>272</v>
      </c>
      <c r="C266" s="309" t="s">
        <v>273</v>
      </c>
      <c r="D266" s="78" t="s">
        <v>162</v>
      </c>
      <c r="E266" s="78"/>
      <c r="F266" s="205">
        <v>0</v>
      </c>
      <c r="G266" s="205">
        <v>0</v>
      </c>
      <c r="H266" s="205">
        <v>0</v>
      </c>
      <c r="I266" s="205">
        <v>0</v>
      </c>
      <c r="J266" s="72">
        <v>0</v>
      </c>
      <c r="K266" s="72">
        <v>0</v>
      </c>
      <c r="L266" s="72">
        <v>0</v>
      </c>
      <c r="M266" s="72">
        <v>0</v>
      </c>
      <c r="N266" s="72"/>
      <c r="O266" s="72"/>
      <c r="P266" s="72"/>
      <c r="Q266" s="73"/>
      <c r="R266" s="11"/>
    </row>
    <row r="267" spans="1:18" ht="15" customHeight="1" x14ac:dyDescent="0.25">
      <c r="A267" s="314"/>
      <c r="B267" s="314"/>
      <c r="C267" s="314"/>
      <c r="D267" s="316" t="s">
        <v>209</v>
      </c>
      <c r="E267" s="78" t="s">
        <v>207</v>
      </c>
      <c r="F267" s="205">
        <v>0</v>
      </c>
      <c r="G267" s="205">
        <v>0</v>
      </c>
      <c r="H267" s="205">
        <v>0</v>
      </c>
      <c r="I267" s="205">
        <v>0</v>
      </c>
      <c r="J267" s="72">
        <v>0</v>
      </c>
      <c r="K267" s="72">
        <v>0</v>
      </c>
      <c r="L267" s="72">
        <v>0</v>
      </c>
      <c r="M267" s="72">
        <v>0</v>
      </c>
      <c r="N267" s="72"/>
      <c r="O267" s="72"/>
      <c r="P267" s="72"/>
      <c r="Q267" s="73"/>
      <c r="R267" s="11"/>
    </row>
    <row r="268" spans="1:18" ht="46.5" customHeight="1" x14ac:dyDescent="0.25">
      <c r="A268" s="314"/>
      <c r="B268" s="314"/>
      <c r="C268" s="314"/>
      <c r="D268" s="317"/>
      <c r="E268" s="78" t="s">
        <v>212</v>
      </c>
      <c r="F268" s="205">
        <v>0</v>
      </c>
      <c r="G268" s="205">
        <v>0</v>
      </c>
      <c r="H268" s="205">
        <v>0</v>
      </c>
      <c r="I268" s="205">
        <v>0</v>
      </c>
      <c r="J268" s="72">
        <v>0</v>
      </c>
      <c r="K268" s="72">
        <v>0</v>
      </c>
      <c r="L268" s="72">
        <v>0</v>
      </c>
      <c r="M268" s="72">
        <v>0</v>
      </c>
      <c r="N268" s="72"/>
      <c r="O268" s="72"/>
      <c r="P268" s="72"/>
      <c r="Q268" s="73"/>
      <c r="R268" s="11"/>
    </row>
    <row r="269" spans="1:18" ht="33.75" customHeight="1" x14ac:dyDescent="0.25">
      <c r="A269" s="289" t="s">
        <v>141</v>
      </c>
      <c r="B269" s="289" t="s">
        <v>274</v>
      </c>
      <c r="C269" s="289" t="s">
        <v>275</v>
      </c>
      <c r="D269" s="64" t="s">
        <v>162</v>
      </c>
      <c r="E269" s="64"/>
      <c r="F269" s="65">
        <f>F270</f>
        <v>0</v>
      </c>
      <c r="G269" s="65">
        <f t="shared" ref="G269:M269" si="140">G270</f>
        <v>0</v>
      </c>
      <c r="H269" s="65">
        <f t="shared" si="140"/>
        <v>0</v>
      </c>
      <c r="I269" s="65">
        <f t="shared" si="140"/>
        <v>0</v>
      </c>
      <c r="J269" s="70">
        <f>J270</f>
        <v>0</v>
      </c>
      <c r="K269" s="70">
        <f t="shared" si="140"/>
        <v>0</v>
      </c>
      <c r="L269" s="70">
        <f t="shared" si="140"/>
        <v>0</v>
      </c>
      <c r="M269" s="70">
        <f t="shared" si="140"/>
        <v>0</v>
      </c>
      <c r="N269" s="70"/>
      <c r="O269" s="70"/>
      <c r="P269" s="70"/>
      <c r="Q269" s="71"/>
      <c r="R269" s="11"/>
    </row>
    <row r="270" spans="1:18" ht="15" customHeight="1" x14ac:dyDescent="0.25">
      <c r="A270" s="290"/>
      <c r="B270" s="290"/>
      <c r="C270" s="290"/>
      <c r="D270" s="298" t="s">
        <v>209</v>
      </c>
      <c r="E270" s="64" t="s">
        <v>207</v>
      </c>
      <c r="F270" s="65">
        <v>0</v>
      </c>
      <c r="G270" s="65">
        <v>0</v>
      </c>
      <c r="H270" s="65">
        <v>0</v>
      </c>
      <c r="I270" s="65">
        <v>0</v>
      </c>
      <c r="J270" s="70">
        <v>0</v>
      </c>
      <c r="K270" s="70">
        <v>0</v>
      </c>
      <c r="L270" s="70">
        <v>0</v>
      </c>
      <c r="M270" s="70">
        <v>0</v>
      </c>
      <c r="N270" s="70"/>
      <c r="O270" s="70"/>
      <c r="P270" s="70"/>
      <c r="Q270" s="71"/>
      <c r="R270" s="11"/>
    </row>
    <row r="271" spans="1:18" ht="51" customHeight="1" x14ac:dyDescent="0.25">
      <c r="A271" s="290"/>
      <c r="B271" s="290"/>
      <c r="C271" s="290"/>
      <c r="D271" s="317"/>
      <c r="E271" s="69" t="s">
        <v>212</v>
      </c>
      <c r="F271" s="65">
        <v>0</v>
      </c>
      <c r="G271" s="65">
        <v>0</v>
      </c>
      <c r="H271" s="65">
        <v>0</v>
      </c>
      <c r="I271" s="65">
        <v>0</v>
      </c>
      <c r="J271" s="70">
        <v>0</v>
      </c>
      <c r="K271" s="70">
        <v>0</v>
      </c>
      <c r="L271" s="70">
        <v>0</v>
      </c>
      <c r="M271" s="70">
        <v>0</v>
      </c>
      <c r="N271" s="70"/>
      <c r="O271" s="70"/>
      <c r="P271" s="70"/>
      <c r="Q271" s="71"/>
      <c r="R271" s="11"/>
    </row>
    <row r="272" spans="1:18" ht="35.25" customHeight="1" x14ac:dyDescent="0.25">
      <c r="A272" s="289" t="s">
        <v>724</v>
      </c>
      <c r="B272" s="289" t="s">
        <v>276</v>
      </c>
      <c r="C272" s="289" t="s">
        <v>277</v>
      </c>
      <c r="D272" s="64" t="s">
        <v>162</v>
      </c>
      <c r="E272" s="64"/>
      <c r="F272" s="65">
        <v>0</v>
      </c>
      <c r="G272" s="65">
        <v>0</v>
      </c>
      <c r="H272" s="65">
        <v>0</v>
      </c>
      <c r="I272" s="65">
        <v>0</v>
      </c>
      <c r="J272" s="70">
        <v>0</v>
      </c>
      <c r="K272" s="70">
        <v>0</v>
      </c>
      <c r="L272" s="70">
        <v>0</v>
      </c>
      <c r="M272" s="70">
        <v>0</v>
      </c>
      <c r="N272" s="70"/>
      <c r="O272" s="70"/>
      <c r="P272" s="70"/>
      <c r="Q272" s="71"/>
      <c r="R272" s="11"/>
    </row>
    <row r="273" spans="1:18" ht="15" customHeight="1" x14ac:dyDescent="0.25">
      <c r="A273" s="290"/>
      <c r="B273" s="290"/>
      <c r="C273" s="290"/>
      <c r="D273" s="298" t="s">
        <v>209</v>
      </c>
      <c r="E273" s="64" t="s">
        <v>207</v>
      </c>
      <c r="F273" s="65">
        <v>0</v>
      </c>
      <c r="G273" s="65">
        <v>0</v>
      </c>
      <c r="H273" s="65">
        <v>0</v>
      </c>
      <c r="I273" s="65">
        <v>0</v>
      </c>
      <c r="J273" s="70">
        <v>0</v>
      </c>
      <c r="K273" s="70">
        <v>0</v>
      </c>
      <c r="L273" s="70">
        <v>0</v>
      </c>
      <c r="M273" s="70">
        <v>0</v>
      </c>
      <c r="N273" s="70"/>
      <c r="O273" s="70"/>
      <c r="P273" s="70"/>
      <c r="Q273" s="71"/>
      <c r="R273" s="11"/>
    </row>
    <row r="274" spans="1:18" ht="34.5" customHeight="1" x14ac:dyDescent="0.25">
      <c r="A274" s="290"/>
      <c r="B274" s="290"/>
      <c r="C274" s="290"/>
      <c r="D274" s="317"/>
      <c r="E274" s="64" t="s">
        <v>212</v>
      </c>
      <c r="F274" s="65">
        <v>0</v>
      </c>
      <c r="G274" s="65">
        <v>0</v>
      </c>
      <c r="H274" s="65">
        <v>0</v>
      </c>
      <c r="I274" s="65">
        <v>0</v>
      </c>
      <c r="J274" s="70">
        <v>0</v>
      </c>
      <c r="K274" s="70">
        <v>0</v>
      </c>
      <c r="L274" s="70">
        <v>0</v>
      </c>
      <c r="M274" s="70">
        <v>0</v>
      </c>
      <c r="N274" s="70"/>
      <c r="O274" s="70"/>
      <c r="P274" s="70"/>
      <c r="Q274" s="71"/>
      <c r="R274" s="11"/>
    </row>
    <row r="275" spans="1:18" ht="45" customHeight="1" x14ac:dyDescent="0.25">
      <c r="A275" s="289" t="s">
        <v>725</v>
      </c>
      <c r="B275" s="289" t="s">
        <v>278</v>
      </c>
      <c r="C275" s="289" t="s">
        <v>277</v>
      </c>
      <c r="D275" s="64" t="s">
        <v>162</v>
      </c>
      <c r="E275" s="64"/>
      <c r="F275" s="65">
        <v>0</v>
      </c>
      <c r="G275" s="65">
        <v>0</v>
      </c>
      <c r="H275" s="65">
        <v>0</v>
      </c>
      <c r="I275" s="65">
        <v>0</v>
      </c>
      <c r="J275" s="70">
        <v>0</v>
      </c>
      <c r="K275" s="70">
        <v>0</v>
      </c>
      <c r="L275" s="70">
        <v>0</v>
      </c>
      <c r="M275" s="70">
        <v>0</v>
      </c>
      <c r="N275" s="70"/>
      <c r="O275" s="70"/>
      <c r="P275" s="70"/>
      <c r="Q275" s="71"/>
      <c r="R275" s="11"/>
    </row>
    <row r="276" spans="1:18" ht="15" customHeight="1" x14ac:dyDescent="0.25">
      <c r="A276" s="290"/>
      <c r="B276" s="290"/>
      <c r="C276" s="290"/>
      <c r="D276" s="298" t="s">
        <v>209</v>
      </c>
      <c r="E276" s="64" t="s">
        <v>207</v>
      </c>
      <c r="F276" s="65">
        <v>0</v>
      </c>
      <c r="G276" s="65">
        <v>0</v>
      </c>
      <c r="H276" s="65">
        <v>0</v>
      </c>
      <c r="I276" s="65">
        <v>0</v>
      </c>
      <c r="J276" s="70">
        <v>0</v>
      </c>
      <c r="K276" s="70">
        <v>0</v>
      </c>
      <c r="L276" s="70">
        <v>0</v>
      </c>
      <c r="M276" s="70">
        <v>0</v>
      </c>
      <c r="N276" s="70"/>
      <c r="O276" s="70"/>
      <c r="P276" s="70"/>
      <c r="Q276" s="71"/>
      <c r="R276" s="11"/>
    </row>
    <row r="277" spans="1:18" ht="39.75" customHeight="1" x14ac:dyDescent="0.25">
      <c r="A277" s="290"/>
      <c r="B277" s="290"/>
      <c r="C277" s="290"/>
      <c r="D277" s="317"/>
      <c r="E277" s="64" t="s">
        <v>212</v>
      </c>
      <c r="F277" s="65">
        <v>0</v>
      </c>
      <c r="G277" s="65">
        <v>0</v>
      </c>
      <c r="H277" s="65">
        <v>0</v>
      </c>
      <c r="I277" s="65">
        <v>0</v>
      </c>
      <c r="J277" s="70">
        <v>0</v>
      </c>
      <c r="K277" s="70">
        <v>0</v>
      </c>
      <c r="L277" s="70">
        <v>0</v>
      </c>
      <c r="M277" s="70">
        <v>0</v>
      </c>
      <c r="N277" s="70"/>
      <c r="O277" s="70"/>
      <c r="P277" s="70"/>
      <c r="Q277" s="71"/>
      <c r="R277" s="11"/>
    </row>
    <row r="278" spans="1:18" ht="36.75" customHeight="1" x14ac:dyDescent="0.25">
      <c r="A278" s="289" t="s">
        <v>726</v>
      </c>
      <c r="B278" s="289" t="s">
        <v>279</v>
      </c>
      <c r="C278" s="289" t="s">
        <v>280</v>
      </c>
      <c r="D278" s="64" t="s">
        <v>162</v>
      </c>
      <c r="E278" s="64"/>
      <c r="F278" s="65">
        <v>0</v>
      </c>
      <c r="G278" s="65">
        <v>0</v>
      </c>
      <c r="H278" s="65">
        <v>0</v>
      </c>
      <c r="I278" s="65">
        <v>0</v>
      </c>
      <c r="J278" s="70">
        <v>0</v>
      </c>
      <c r="K278" s="70">
        <v>0</v>
      </c>
      <c r="L278" s="70">
        <v>0</v>
      </c>
      <c r="M278" s="70">
        <v>0</v>
      </c>
      <c r="N278" s="70"/>
      <c r="O278" s="70"/>
      <c r="P278" s="70"/>
      <c r="Q278" s="71"/>
      <c r="R278" s="11"/>
    </row>
    <row r="279" spans="1:18" ht="15" customHeight="1" x14ac:dyDescent="0.25">
      <c r="A279" s="290"/>
      <c r="B279" s="290"/>
      <c r="C279" s="290"/>
      <c r="D279" s="298" t="s">
        <v>209</v>
      </c>
      <c r="E279" s="64" t="s">
        <v>207</v>
      </c>
      <c r="F279" s="65">
        <v>0</v>
      </c>
      <c r="G279" s="65">
        <v>0</v>
      </c>
      <c r="H279" s="65">
        <v>0</v>
      </c>
      <c r="I279" s="65">
        <v>0</v>
      </c>
      <c r="J279" s="70">
        <v>0</v>
      </c>
      <c r="K279" s="70">
        <v>0</v>
      </c>
      <c r="L279" s="70">
        <v>0</v>
      </c>
      <c r="M279" s="70">
        <v>0</v>
      </c>
      <c r="N279" s="70"/>
      <c r="O279" s="70"/>
      <c r="P279" s="70"/>
      <c r="Q279" s="71"/>
      <c r="R279" s="11"/>
    </row>
    <row r="280" spans="1:18" ht="197.25" customHeight="1" x14ac:dyDescent="0.25">
      <c r="A280" s="290"/>
      <c r="B280" s="290"/>
      <c r="C280" s="290"/>
      <c r="D280" s="317"/>
      <c r="E280" s="64" t="s">
        <v>212</v>
      </c>
      <c r="F280" s="65">
        <v>0</v>
      </c>
      <c r="G280" s="65">
        <v>0</v>
      </c>
      <c r="H280" s="65">
        <v>0</v>
      </c>
      <c r="I280" s="65">
        <v>0</v>
      </c>
      <c r="J280" s="70">
        <v>0</v>
      </c>
      <c r="K280" s="70">
        <v>0</v>
      </c>
      <c r="L280" s="70">
        <v>0</v>
      </c>
      <c r="M280" s="70">
        <v>0</v>
      </c>
      <c r="N280" s="70"/>
      <c r="O280" s="70"/>
      <c r="P280" s="70"/>
      <c r="Q280" s="71"/>
      <c r="R280" s="11"/>
    </row>
    <row r="281" spans="1:18" ht="41.25" customHeight="1" x14ac:dyDescent="0.25">
      <c r="A281" s="309" t="s">
        <v>281</v>
      </c>
      <c r="B281" s="309" t="s">
        <v>282</v>
      </c>
      <c r="C281" s="309" t="s">
        <v>283</v>
      </c>
      <c r="D281" s="78" t="s">
        <v>162</v>
      </c>
      <c r="E281" s="78"/>
      <c r="F281" s="205">
        <f>F282</f>
        <v>8955.6</v>
      </c>
      <c r="G281" s="205">
        <f t="shared" ref="G281:I281" si="141">G282</f>
        <v>0</v>
      </c>
      <c r="H281" s="205">
        <f t="shared" si="141"/>
        <v>0</v>
      </c>
      <c r="I281" s="205">
        <f t="shared" si="141"/>
        <v>8955.6</v>
      </c>
      <c r="J281" s="205">
        <f>J282</f>
        <v>2440.21</v>
      </c>
      <c r="K281" s="205">
        <f t="shared" ref="K281:M281" si="142">K282</f>
        <v>0</v>
      </c>
      <c r="L281" s="205">
        <f t="shared" si="142"/>
        <v>0</v>
      </c>
      <c r="M281" s="205">
        <f t="shared" si="142"/>
        <v>2440.21</v>
      </c>
      <c r="N281" s="72">
        <f>J281/F281*100</f>
        <v>27.247867256241904</v>
      </c>
      <c r="O281" s="72">
        <v>0</v>
      </c>
      <c r="P281" s="72">
        <v>0</v>
      </c>
      <c r="Q281" s="73">
        <f t="shared" ref="Q281:Q282" si="143">M281/I281*100</f>
        <v>27.247867256241904</v>
      </c>
      <c r="R281" s="12"/>
    </row>
    <row r="282" spans="1:18" ht="15" customHeight="1" x14ac:dyDescent="0.25">
      <c r="A282" s="290"/>
      <c r="B282" s="314"/>
      <c r="C282" s="314"/>
      <c r="D282" s="316" t="s">
        <v>209</v>
      </c>
      <c r="E282" s="78" t="s">
        <v>207</v>
      </c>
      <c r="F282" s="205">
        <f>F284+F285+F286+F287+F288+F289+F290</f>
        <v>8955.6</v>
      </c>
      <c r="G282" s="205">
        <f t="shared" ref="G282:I282" si="144">G284+G285+G286+G287+G288+G289+G290</f>
        <v>0</v>
      </c>
      <c r="H282" s="205">
        <f t="shared" si="144"/>
        <v>0</v>
      </c>
      <c r="I282" s="205">
        <f t="shared" si="144"/>
        <v>8955.6</v>
      </c>
      <c r="J282" s="205">
        <f>J284+J285+J286+J287+J288+J289+J290</f>
        <v>2440.21</v>
      </c>
      <c r="K282" s="205">
        <f t="shared" ref="K282:M282" si="145">K284+K285+K286+K287+K288+K289+K290</f>
        <v>0</v>
      </c>
      <c r="L282" s="205">
        <f t="shared" si="145"/>
        <v>0</v>
      </c>
      <c r="M282" s="205">
        <f t="shared" si="145"/>
        <v>2440.21</v>
      </c>
      <c r="N282" s="72">
        <f t="shared" ref="N282:N292" si="146">J282/F282*100</f>
        <v>27.247867256241904</v>
      </c>
      <c r="O282" s="72">
        <v>0</v>
      </c>
      <c r="P282" s="72">
        <v>0</v>
      </c>
      <c r="Q282" s="73">
        <f t="shared" si="143"/>
        <v>27.247867256241904</v>
      </c>
      <c r="R282" s="12"/>
    </row>
    <row r="283" spans="1:18" ht="15.75" x14ac:dyDescent="0.25">
      <c r="A283" s="290"/>
      <c r="B283" s="314"/>
      <c r="C283" s="314"/>
      <c r="D283" s="317"/>
      <c r="E283" s="78" t="s">
        <v>284</v>
      </c>
      <c r="F283" s="205">
        <v>233.2</v>
      </c>
      <c r="G283" s="205">
        <v>0</v>
      </c>
      <c r="H283" s="205">
        <v>0</v>
      </c>
      <c r="I283" s="205">
        <v>0</v>
      </c>
      <c r="J283" s="205">
        <v>0</v>
      </c>
      <c r="K283" s="205">
        <v>0</v>
      </c>
      <c r="L283" s="205">
        <v>0</v>
      </c>
      <c r="M283" s="205"/>
      <c r="N283" s="205">
        <f>J283/F283*100</f>
        <v>0</v>
      </c>
      <c r="O283" s="205"/>
      <c r="P283" s="205"/>
      <c r="Q283" s="219"/>
      <c r="R283" s="12"/>
    </row>
    <row r="284" spans="1:18" ht="15.75" x14ac:dyDescent="0.25">
      <c r="A284" s="290"/>
      <c r="B284" s="314"/>
      <c r="C284" s="314"/>
      <c r="D284" s="317"/>
      <c r="E284" s="78" t="s">
        <v>284</v>
      </c>
      <c r="F284" s="206">
        <v>233.2</v>
      </c>
      <c r="G284" s="206">
        <v>0</v>
      </c>
      <c r="H284" s="206">
        <v>0</v>
      </c>
      <c r="I284" s="206">
        <v>233.2</v>
      </c>
      <c r="J284" s="205"/>
      <c r="K284" s="205"/>
      <c r="L284" s="205"/>
      <c r="M284" s="205"/>
      <c r="N284" s="72">
        <f t="shared" si="146"/>
        <v>0</v>
      </c>
      <c r="O284" s="72"/>
      <c r="P284" s="72"/>
      <c r="Q284" s="73"/>
      <c r="R284" s="12"/>
    </row>
    <row r="285" spans="1:18" ht="15.75" x14ac:dyDescent="0.25">
      <c r="A285" s="290"/>
      <c r="B285" s="314"/>
      <c r="C285" s="314"/>
      <c r="D285" s="318"/>
      <c r="E285" s="208" t="s">
        <v>285</v>
      </c>
      <c r="F285" s="205">
        <v>0</v>
      </c>
      <c r="G285" s="205">
        <v>0</v>
      </c>
      <c r="H285" s="205">
        <v>0</v>
      </c>
      <c r="I285" s="205">
        <v>0</v>
      </c>
      <c r="J285" s="205">
        <v>0</v>
      </c>
      <c r="K285" s="205">
        <v>0</v>
      </c>
      <c r="L285" s="205">
        <v>0</v>
      </c>
      <c r="M285" s="205">
        <v>0</v>
      </c>
      <c r="N285" s="72"/>
      <c r="O285" s="72"/>
      <c r="P285" s="72"/>
      <c r="Q285" s="73"/>
      <c r="R285" s="12"/>
    </row>
    <row r="286" spans="1:18" ht="15.75" x14ac:dyDescent="0.25">
      <c r="A286" s="290"/>
      <c r="B286" s="314"/>
      <c r="C286" s="314"/>
      <c r="D286" s="318"/>
      <c r="E286" s="209">
        <v>9.2704092580384096E+19</v>
      </c>
      <c r="F286" s="205">
        <v>8722.4</v>
      </c>
      <c r="G286" s="205">
        <v>0</v>
      </c>
      <c r="H286" s="205">
        <v>0</v>
      </c>
      <c r="I286" s="205">
        <v>8722.4</v>
      </c>
      <c r="J286" s="205">
        <v>2440.21</v>
      </c>
      <c r="K286" s="205">
        <v>0</v>
      </c>
      <c r="L286" s="205">
        <v>0</v>
      </c>
      <c r="M286" s="205">
        <v>2440.21</v>
      </c>
      <c r="N286" s="72">
        <f t="shared" si="146"/>
        <v>27.976359717508942</v>
      </c>
      <c r="O286" s="72"/>
      <c r="P286" s="72"/>
      <c r="Q286" s="73">
        <f>M286/I286*100</f>
        <v>27.976359717508942</v>
      </c>
      <c r="R286" s="12"/>
    </row>
    <row r="287" spans="1:18" ht="15.75" x14ac:dyDescent="0.25">
      <c r="A287" s="290"/>
      <c r="B287" s="314"/>
      <c r="C287" s="314"/>
      <c r="D287" s="318"/>
      <c r="E287" s="208" t="s">
        <v>286</v>
      </c>
      <c r="F287" s="206">
        <v>0</v>
      </c>
      <c r="G287" s="206">
        <v>0</v>
      </c>
      <c r="H287" s="206">
        <v>0</v>
      </c>
      <c r="I287" s="206">
        <v>0</v>
      </c>
      <c r="J287" s="205">
        <v>0</v>
      </c>
      <c r="K287" s="205">
        <v>0</v>
      </c>
      <c r="L287" s="205">
        <v>0</v>
      </c>
      <c r="M287" s="205">
        <v>0</v>
      </c>
      <c r="N287" s="72"/>
      <c r="O287" s="72"/>
      <c r="P287" s="72"/>
      <c r="Q287" s="73"/>
      <c r="R287" s="12"/>
    </row>
    <row r="288" spans="1:18" ht="15.75" x14ac:dyDescent="0.25">
      <c r="A288" s="290"/>
      <c r="B288" s="314"/>
      <c r="C288" s="314"/>
      <c r="D288" s="318"/>
      <c r="E288" s="78" t="s">
        <v>287</v>
      </c>
      <c r="F288" s="205">
        <v>0</v>
      </c>
      <c r="G288" s="205">
        <v>0</v>
      </c>
      <c r="H288" s="205">
        <v>0</v>
      </c>
      <c r="I288" s="205">
        <v>0</v>
      </c>
      <c r="J288" s="205">
        <v>0</v>
      </c>
      <c r="K288" s="205">
        <v>0</v>
      </c>
      <c r="L288" s="205">
        <v>0</v>
      </c>
      <c r="M288" s="205">
        <v>0</v>
      </c>
      <c r="N288" s="72"/>
      <c r="O288" s="72"/>
      <c r="P288" s="72"/>
      <c r="Q288" s="73"/>
      <c r="R288" s="12"/>
    </row>
    <row r="289" spans="1:18" ht="15.75" x14ac:dyDescent="0.25">
      <c r="A289" s="290"/>
      <c r="B289" s="314"/>
      <c r="C289" s="314"/>
      <c r="D289" s="318"/>
      <c r="E289" s="208" t="s">
        <v>288</v>
      </c>
      <c r="F289" s="210">
        <v>0</v>
      </c>
      <c r="G289" s="206">
        <v>0</v>
      </c>
      <c r="H289" s="210">
        <v>0</v>
      </c>
      <c r="I289" s="206">
        <v>0</v>
      </c>
      <c r="J289" s="205">
        <v>0</v>
      </c>
      <c r="K289" s="205">
        <v>0</v>
      </c>
      <c r="L289" s="205">
        <v>0</v>
      </c>
      <c r="M289" s="205">
        <v>0</v>
      </c>
      <c r="N289" s="72"/>
      <c r="O289" s="72"/>
      <c r="P289" s="72"/>
      <c r="Q289" s="73"/>
      <c r="R289" s="12"/>
    </row>
    <row r="290" spans="1:18" ht="15.75" x14ac:dyDescent="0.25">
      <c r="A290" s="311"/>
      <c r="B290" s="315"/>
      <c r="C290" s="315"/>
      <c r="D290" s="319"/>
      <c r="E290" s="208" t="s">
        <v>289</v>
      </c>
      <c r="F290" s="206">
        <v>0</v>
      </c>
      <c r="G290" s="206">
        <v>0</v>
      </c>
      <c r="H290" s="206">
        <v>0</v>
      </c>
      <c r="I290" s="206">
        <v>0</v>
      </c>
      <c r="J290" s="205">
        <v>0</v>
      </c>
      <c r="K290" s="205">
        <v>0</v>
      </c>
      <c r="L290" s="205">
        <v>0</v>
      </c>
      <c r="M290" s="205">
        <v>0</v>
      </c>
      <c r="N290" s="72"/>
      <c r="O290" s="72"/>
      <c r="P290" s="72"/>
      <c r="Q290" s="73"/>
      <c r="R290" s="12"/>
    </row>
    <row r="291" spans="1:18" ht="39" customHeight="1" x14ac:dyDescent="0.25">
      <c r="A291" s="289" t="s">
        <v>727</v>
      </c>
      <c r="B291" s="289" t="s">
        <v>290</v>
      </c>
      <c r="C291" s="289" t="s">
        <v>291</v>
      </c>
      <c r="D291" s="64" t="s">
        <v>162</v>
      </c>
      <c r="E291" s="64"/>
      <c r="F291" s="66">
        <f>F292</f>
        <v>233.2</v>
      </c>
      <c r="G291" s="66">
        <f t="shared" ref="G291:I292" si="147">G292</f>
        <v>0</v>
      </c>
      <c r="H291" s="66">
        <f t="shared" si="147"/>
        <v>0</v>
      </c>
      <c r="I291" s="66">
        <f t="shared" si="147"/>
        <v>233.2</v>
      </c>
      <c r="J291" s="67">
        <v>0</v>
      </c>
      <c r="K291" s="67">
        <v>0</v>
      </c>
      <c r="L291" s="67">
        <v>0</v>
      </c>
      <c r="M291" s="67">
        <v>0</v>
      </c>
      <c r="N291" s="70">
        <f t="shared" si="146"/>
        <v>0</v>
      </c>
      <c r="O291" s="67"/>
      <c r="P291" s="67"/>
      <c r="Q291" s="71">
        <f t="shared" ref="Q291:Q292" si="148">M291/I291*100</f>
        <v>0</v>
      </c>
      <c r="R291" s="12"/>
    </row>
    <row r="292" spans="1:18" ht="15" customHeight="1" x14ac:dyDescent="0.25">
      <c r="A292" s="290"/>
      <c r="B292" s="290"/>
      <c r="C292" s="290"/>
      <c r="D292" s="298" t="s">
        <v>209</v>
      </c>
      <c r="E292" s="64" t="s">
        <v>207</v>
      </c>
      <c r="F292" s="66">
        <f>F293</f>
        <v>233.2</v>
      </c>
      <c r="G292" s="66">
        <f t="shared" si="147"/>
        <v>0</v>
      </c>
      <c r="H292" s="66">
        <f t="shared" si="147"/>
        <v>0</v>
      </c>
      <c r="I292" s="66">
        <f t="shared" si="147"/>
        <v>233.2</v>
      </c>
      <c r="J292" s="67">
        <v>0</v>
      </c>
      <c r="K292" s="67">
        <v>0</v>
      </c>
      <c r="L292" s="67">
        <v>0</v>
      </c>
      <c r="M292" s="67">
        <v>0</v>
      </c>
      <c r="N292" s="70">
        <f t="shared" si="146"/>
        <v>0</v>
      </c>
      <c r="O292" s="67"/>
      <c r="P292" s="67"/>
      <c r="Q292" s="71">
        <f t="shared" si="148"/>
        <v>0</v>
      </c>
      <c r="R292" s="12"/>
    </row>
    <row r="293" spans="1:18" ht="112.5" customHeight="1" x14ac:dyDescent="0.25">
      <c r="A293" s="290"/>
      <c r="B293" s="290"/>
      <c r="C293" s="290"/>
      <c r="D293" s="317"/>
      <c r="E293" s="64" t="s">
        <v>284</v>
      </c>
      <c r="F293" s="66">
        <v>233.2</v>
      </c>
      <c r="G293" s="66">
        <v>0</v>
      </c>
      <c r="H293" s="66">
        <v>0</v>
      </c>
      <c r="I293" s="66">
        <v>233.2</v>
      </c>
      <c r="J293" s="67">
        <v>0</v>
      </c>
      <c r="K293" s="67">
        <v>0</v>
      </c>
      <c r="L293" s="67">
        <v>0</v>
      </c>
      <c r="M293" s="67">
        <v>0</v>
      </c>
      <c r="N293" s="67"/>
      <c r="O293" s="67"/>
      <c r="P293" s="67"/>
      <c r="Q293" s="68"/>
      <c r="R293" s="10"/>
    </row>
    <row r="294" spans="1:18" ht="39.75" customHeight="1" x14ac:dyDescent="0.25">
      <c r="A294" s="289" t="s">
        <v>728</v>
      </c>
      <c r="B294" s="289" t="s">
        <v>292</v>
      </c>
      <c r="C294" s="289" t="s">
        <v>293</v>
      </c>
      <c r="D294" s="64" t="s">
        <v>162</v>
      </c>
      <c r="E294" s="64"/>
      <c r="F294" s="65">
        <v>0</v>
      </c>
      <c r="G294" s="65">
        <v>0</v>
      </c>
      <c r="H294" s="65">
        <v>0</v>
      </c>
      <c r="I294" s="65">
        <v>0</v>
      </c>
      <c r="J294" s="70">
        <v>0</v>
      </c>
      <c r="K294" s="70">
        <v>0</v>
      </c>
      <c r="L294" s="70">
        <v>0</v>
      </c>
      <c r="M294" s="70">
        <v>0</v>
      </c>
      <c r="N294" s="70"/>
      <c r="O294" s="70"/>
      <c r="P294" s="70"/>
      <c r="Q294" s="71"/>
      <c r="R294" s="11"/>
    </row>
    <row r="295" spans="1:18" ht="15" customHeight="1" x14ac:dyDescent="0.25">
      <c r="A295" s="290"/>
      <c r="B295" s="290"/>
      <c r="C295" s="290"/>
      <c r="D295" s="298" t="s">
        <v>209</v>
      </c>
      <c r="E295" s="64" t="s">
        <v>207</v>
      </c>
      <c r="F295" s="65">
        <v>0</v>
      </c>
      <c r="G295" s="65">
        <v>0</v>
      </c>
      <c r="H295" s="65">
        <v>0</v>
      </c>
      <c r="I295" s="65">
        <v>0</v>
      </c>
      <c r="J295" s="70">
        <v>0</v>
      </c>
      <c r="K295" s="70">
        <v>0</v>
      </c>
      <c r="L295" s="70">
        <v>0</v>
      </c>
      <c r="M295" s="70">
        <v>0</v>
      </c>
      <c r="N295" s="70"/>
      <c r="O295" s="70"/>
      <c r="P295" s="70"/>
      <c r="Q295" s="71"/>
      <c r="R295" s="11"/>
    </row>
    <row r="296" spans="1:18" ht="285" customHeight="1" x14ac:dyDescent="0.25">
      <c r="A296" s="290"/>
      <c r="B296" s="290"/>
      <c r="C296" s="290"/>
      <c r="D296" s="317"/>
      <c r="E296" s="64" t="s">
        <v>212</v>
      </c>
      <c r="F296" s="65">
        <v>0</v>
      </c>
      <c r="G296" s="65">
        <v>0</v>
      </c>
      <c r="H296" s="65">
        <v>0</v>
      </c>
      <c r="I296" s="65">
        <v>0</v>
      </c>
      <c r="J296" s="70">
        <v>0</v>
      </c>
      <c r="K296" s="70">
        <v>0</v>
      </c>
      <c r="L296" s="70">
        <v>0</v>
      </c>
      <c r="M296" s="70">
        <v>0</v>
      </c>
      <c r="N296" s="70"/>
      <c r="O296" s="70"/>
      <c r="P296" s="70"/>
      <c r="Q296" s="71"/>
      <c r="R296" s="11"/>
    </row>
    <row r="297" spans="1:18" ht="36" customHeight="1" x14ac:dyDescent="0.25">
      <c r="A297" s="312" t="s">
        <v>729</v>
      </c>
      <c r="B297" s="312" t="s">
        <v>294</v>
      </c>
      <c r="C297" s="312" t="s">
        <v>295</v>
      </c>
      <c r="D297" s="64" t="s">
        <v>162</v>
      </c>
      <c r="E297" s="64"/>
      <c r="F297" s="65">
        <f>F298</f>
        <v>0</v>
      </c>
      <c r="G297" s="65">
        <f t="shared" ref="G297:I298" si="149">G298</f>
        <v>0</v>
      </c>
      <c r="H297" s="65">
        <f t="shared" si="149"/>
        <v>0</v>
      </c>
      <c r="I297" s="65">
        <f t="shared" si="149"/>
        <v>0</v>
      </c>
      <c r="J297" s="65">
        <v>0</v>
      </c>
      <c r="K297" s="65">
        <v>0</v>
      </c>
      <c r="L297" s="65">
        <v>0</v>
      </c>
      <c r="M297" s="65">
        <v>0</v>
      </c>
      <c r="N297" s="70"/>
      <c r="O297" s="70"/>
      <c r="P297" s="70"/>
      <c r="Q297" s="71"/>
      <c r="R297" s="11"/>
    </row>
    <row r="298" spans="1:18" ht="15" customHeight="1" x14ac:dyDescent="0.25">
      <c r="A298" s="313"/>
      <c r="B298" s="313"/>
      <c r="C298" s="313"/>
      <c r="D298" s="321" t="s">
        <v>209</v>
      </c>
      <c r="E298" s="64" t="s">
        <v>207</v>
      </c>
      <c r="F298" s="65">
        <f>F299</f>
        <v>0</v>
      </c>
      <c r="G298" s="65">
        <f t="shared" si="149"/>
        <v>0</v>
      </c>
      <c r="H298" s="65">
        <f t="shared" si="149"/>
        <v>0</v>
      </c>
      <c r="I298" s="65">
        <f t="shared" si="149"/>
        <v>0</v>
      </c>
      <c r="J298" s="65">
        <v>0</v>
      </c>
      <c r="K298" s="65">
        <v>0</v>
      </c>
      <c r="L298" s="65">
        <v>0</v>
      </c>
      <c r="M298" s="65">
        <v>0</v>
      </c>
      <c r="N298" s="70"/>
      <c r="O298" s="70"/>
      <c r="P298" s="70"/>
      <c r="Q298" s="71"/>
      <c r="R298" s="11"/>
    </row>
    <row r="299" spans="1:18" ht="42.75" customHeight="1" x14ac:dyDescent="0.25">
      <c r="A299" s="313"/>
      <c r="B299" s="313"/>
      <c r="C299" s="313"/>
      <c r="D299" s="308"/>
      <c r="E299" s="75" t="s">
        <v>285</v>
      </c>
      <c r="F299" s="65">
        <v>0</v>
      </c>
      <c r="G299" s="65">
        <v>0</v>
      </c>
      <c r="H299" s="65">
        <v>0</v>
      </c>
      <c r="I299" s="65">
        <v>0</v>
      </c>
      <c r="J299" s="65">
        <v>0</v>
      </c>
      <c r="K299" s="65">
        <v>0</v>
      </c>
      <c r="L299" s="65">
        <v>0</v>
      </c>
      <c r="M299" s="65">
        <v>0</v>
      </c>
      <c r="N299" s="70"/>
      <c r="O299" s="70"/>
      <c r="P299" s="70"/>
      <c r="Q299" s="71"/>
      <c r="R299" s="11"/>
    </row>
    <row r="300" spans="1:18" ht="36.75" customHeight="1" x14ac:dyDescent="0.25">
      <c r="A300" s="312" t="s">
        <v>730</v>
      </c>
      <c r="B300" s="289" t="s">
        <v>296</v>
      </c>
      <c r="C300" s="312" t="s">
        <v>295</v>
      </c>
      <c r="D300" s="64" t="s">
        <v>162</v>
      </c>
      <c r="E300" s="75"/>
      <c r="F300" s="65">
        <v>0</v>
      </c>
      <c r="G300" s="65">
        <v>0</v>
      </c>
      <c r="H300" s="65">
        <v>0</v>
      </c>
      <c r="I300" s="65">
        <v>0</v>
      </c>
      <c r="J300" s="65">
        <v>0</v>
      </c>
      <c r="K300" s="65">
        <v>0</v>
      </c>
      <c r="L300" s="65">
        <v>0</v>
      </c>
      <c r="M300" s="65">
        <v>0</v>
      </c>
      <c r="N300" s="70"/>
      <c r="O300" s="70"/>
      <c r="P300" s="70"/>
      <c r="Q300" s="71"/>
      <c r="R300" s="11"/>
    </row>
    <row r="301" spans="1:18" ht="15" customHeight="1" x14ac:dyDescent="0.25">
      <c r="A301" s="313"/>
      <c r="B301" s="290"/>
      <c r="C301" s="313"/>
      <c r="D301" s="321" t="s">
        <v>209</v>
      </c>
      <c r="E301" s="64" t="s">
        <v>207</v>
      </c>
      <c r="F301" s="65">
        <v>0</v>
      </c>
      <c r="G301" s="65">
        <v>0</v>
      </c>
      <c r="H301" s="65">
        <v>0</v>
      </c>
      <c r="I301" s="65">
        <v>0</v>
      </c>
      <c r="J301" s="65">
        <v>0</v>
      </c>
      <c r="K301" s="65">
        <v>0</v>
      </c>
      <c r="L301" s="65">
        <v>0</v>
      </c>
      <c r="M301" s="65">
        <v>0</v>
      </c>
      <c r="N301" s="70"/>
      <c r="O301" s="70"/>
      <c r="P301" s="70"/>
      <c r="Q301" s="71"/>
      <c r="R301" s="11"/>
    </row>
    <row r="302" spans="1:18" ht="145.5" customHeight="1" x14ac:dyDescent="0.25">
      <c r="A302" s="313"/>
      <c r="B302" s="311"/>
      <c r="C302" s="313"/>
      <c r="D302" s="308"/>
      <c r="E302" s="75" t="s">
        <v>212</v>
      </c>
      <c r="F302" s="65">
        <v>0</v>
      </c>
      <c r="G302" s="65">
        <v>0</v>
      </c>
      <c r="H302" s="65">
        <v>0</v>
      </c>
      <c r="I302" s="65">
        <v>0</v>
      </c>
      <c r="J302" s="65">
        <v>0</v>
      </c>
      <c r="K302" s="65">
        <v>0</v>
      </c>
      <c r="L302" s="65">
        <v>0</v>
      </c>
      <c r="M302" s="65">
        <v>0</v>
      </c>
      <c r="N302" s="70"/>
      <c r="O302" s="70"/>
      <c r="P302" s="70"/>
      <c r="Q302" s="71"/>
      <c r="R302" s="11"/>
    </row>
    <row r="303" spans="1:18" ht="40.5" customHeight="1" x14ac:dyDescent="0.25">
      <c r="A303" s="312" t="s">
        <v>731</v>
      </c>
      <c r="B303" s="289" t="s">
        <v>297</v>
      </c>
      <c r="C303" s="312" t="s">
        <v>295</v>
      </c>
      <c r="D303" s="64" t="s">
        <v>162</v>
      </c>
      <c r="E303" s="75"/>
      <c r="F303" s="65">
        <f>F304</f>
        <v>8722.4009999999998</v>
      </c>
      <c r="G303" s="65">
        <f t="shared" ref="G303:I303" si="150">G304</f>
        <v>0</v>
      </c>
      <c r="H303" s="65">
        <f t="shared" si="150"/>
        <v>0</v>
      </c>
      <c r="I303" s="65">
        <f t="shared" si="150"/>
        <v>8722.4</v>
      </c>
      <c r="J303" s="65">
        <v>0</v>
      </c>
      <c r="K303" s="65">
        <v>0</v>
      </c>
      <c r="L303" s="65">
        <v>0</v>
      </c>
      <c r="M303" s="65">
        <v>0</v>
      </c>
      <c r="N303" s="70">
        <f t="shared" ref="N303:N305" si="151">J303/F303*100</f>
        <v>0</v>
      </c>
      <c r="O303" s="70"/>
      <c r="P303" s="70"/>
      <c r="Q303" s="71">
        <f t="shared" ref="Q303:Q305" si="152">M303/I303*100</f>
        <v>0</v>
      </c>
      <c r="R303" s="11"/>
    </row>
    <row r="304" spans="1:18" ht="15" customHeight="1" x14ac:dyDescent="0.25">
      <c r="A304" s="313"/>
      <c r="B304" s="290"/>
      <c r="C304" s="313"/>
      <c r="D304" s="321" t="s">
        <v>209</v>
      </c>
      <c r="E304" s="64" t="s">
        <v>207</v>
      </c>
      <c r="F304" s="65">
        <f>F305+F306</f>
        <v>8722.4009999999998</v>
      </c>
      <c r="G304" s="65">
        <f t="shared" ref="G304:I304" si="153">G305+G306</f>
        <v>0</v>
      </c>
      <c r="H304" s="65">
        <f t="shared" si="153"/>
        <v>0</v>
      </c>
      <c r="I304" s="65">
        <f t="shared" si="153"/>
        <v>8722.4</v>
      </c>
      <c r="J304" s="65">
        <v>0</v>
      </c>
      <c r="K304" s="65">
        <v>0</v>
      </c>
      <c r="L304" s="65">
        <v>0</v>
      </c>
      <c r="M304" s="65">
        <v>0</v>
      </c>
      <c r="N304" s="70">
        <f t="shared" si="151"/>
        <v>0</v>
      </c>
      <c r="O304" s="70"/>
      <c r="P304" s="70"/>
      <c r="Q304" s="71">
        <f t="shared" si="152"/>
        <v>0</v>
      </c>
      <c r="R304" s="11"/>
    </row>
    <row r="305" spans="1:18" ht="46.5" customHeight="1" x14ac:dyDescent="0.25">
      <c r="A305" s="313"/>
      <c r="B305" s="311"/>
      <c r="C305" s="313"/>
      <c r="D305" s="308"/>
      <c r="E305" s="74">
        <v>9.2704092580384096E+19</v>
      </c>
      <c r="F305" s="65">
        <v>8722.4009999999998</v>
      </c>
      <c r="G305" s="65">
        <v>0</v>
      </c>
      <c r="H305" s="65">
        <v>0</v>
      </c>
      <c r="I305" s="65">
        <v>8722.4</v>
      </c>
      <c r="J305" s="65">
        <v>2440.21</v>
      </c>
      <c r="K305" s="65">
        <v>0</v>
      </c>
      <c r="L305" s="65">
        <v>0</v>
      </c>
      <c r="M305" s="65">
        <v>2440.21</v>
      </c>
      <c r="N305" s="70">
        <f t="shared" si="151"/>
        <v>27.976356510093954</v>
      </c>
      <c r="O305" s="70"/>
      <c r="P305" s="70"/>
      <c r="Q305" s="71">
        <f t="shared" si="152"/>
        <v>27.976359717508942</v>
      </c>
      <c r="R305" s="11"/>
    </row>
    <row r="306" spans="1:18" ht="15.75" x14ac:dyDescent="0.25">
      <c r="A306" s="79"/>
      <c r="B306" s="80"/>
      <c r="C306" s="81"/>
      <c r="D306" s="61"/>
      <c r="E306" s="75" t="s">
        <v>286</v>
      </c>
      <c r="F306" s="66">
        <v>0</v>
      </c>
      <c r="G306" s="66">
        <v>0</v>
      </c>
      <c r="H306" s="66">
        <v>0</v>
      </c>
      <c r="I306" s="66">
        <v>0</v>
      </c>
      <c r="J306" s="70">
        <v>0</v>
      </c>
      <c r="K306" s="70">
        <v>0</v>
      </c>
      <c r="L306" s="70">
        <v>0</v>
      </c>
      <c r="M306" s="70">
        <v>0</v>
      </c>
      <c r="N306" s="70"/>
      <c r="O306" s="70"/>
      <c r="P306" s="70"/>
      <c r="Q306" s="71"/>
      <c r="R306" s="11"/>
    </row>
    <row r="307" spans="1:18" ht="33" customHeight="1" x14ac:dyDescent="0.25">
      <c r="A307" s="289" t="s">
        <v>732</v>
      </c>
      <c r="B307" s="289" t="s">
        <v>298</v>
      </c>
      <c r="C307" s="289" t="s">
        <v>295</v>
      </c>
      <c r="D307" s="64" t="s">
        <v>162</v>
      </c>
      <c r="E307" s="75"/>
      <c r="F307" s="65">
        <f>F308</f>
        <v>0</v>
      </c>
      <c r="G307" s="65">
        <f t="shared" ref="G307:I307" si="154">G308</f>
        <v>0</v>
      </c>
      <c r="H307" s="65">
        <f t="shared" si="154"/>
        <v>0</v>
      </c>
      <c r="I307" s="65">
        <f t="shared" si="154"/>
        <v>0</v>
      </c>
      <c r="J307" s="70">
        <v>0</v>
      </c>
      <c r="K307" s="70">
        <v>0</v>
      </c>
      <c r="L307" s="70">
        <v>0</v>
      </c>
      <c r="M307" s="70">
        <v>0</v>
      </c>
      <c r="N307" s="70"/>
      <c r="O307" s="70"/>
      <c r="P307" s="70"/>
      <c r="Q307" s="71"/>
      <c r="R307" s="11"/>
    </row>
    <row r="308" spans="1:18" ht="15" customHeight="1" x14ac:dyDescent="0.25">
      <c r="A308" s="290"/>
      <c r="B308" s="290"/>
      <c r="C308" s="290"/>
      <c r="D308" s="298" t="s">
        <v>209</v>
      </c>
      <c r="E308" s="64" t="s">
        <v>207</v>
      </c>
      <c r="F308" s="65">
        <f>F309+F310</f>
        <v>0</v>
      </c>
      <c r="G308" s="65">
        <f t="shared" ref="G308:I308" si="155">G309+G310</f>
        <v>0</v>
      </c>
      <c r="H308" s="65">
        <f t="shared" si="155"/>
        <v>0</v>
      </c>
      <c r="I308" s="65">
        <f t="shared" si="155"/>
        <v>0</v>
      </c>
      <c r="J308" s="70">
        <v>0</v>
      </c>
      <c r="K308" s="70">
        <v>0</v>
      </c>
      <c r="L308" s="70">
        <v>0</v>
      </c>
      <c r="M308" s="70">
        <v>0</v>
      </c>
      <c r="N308" s="70"/>
      <c r="O308" s="70"/>
      <c r="P308" s="70"/>
      <c r="Q308" s="71"/>
      <c r="R308" s="11"/>
    </row>
    <row r="309" spans="1:18" ht="15.75" x14ac:dyDescent="0.25">
      <c r="A309" s="290"/>
      <c r="B309" s="290"/>
      <c r="C309" s="290"/>
      <c r="D309" s="317"/>
      <c r="E309" s="64" t="s">
        <v>287</v>
      </c>
      <c r="F309" s="65">
        <v>0</v>
      </c>
      <c r="G309" s="65">
        <v>0</v>
      </c>
      <c r="H309" s="65">
        <v>0</v>
      </c>
      <c r="I309" s="65">
        <v>0</v>
      </c>
      <c r="J309" s="70">
        <v>0</v>
      </c>
      <c r="K309" s="70">
        <v>0</v>
      </c>
      <c r="L309" s="70">
        <v>0</v>
      </c>
      <c r="M309" s="70">
        <v>0</v>
      </c>
      <c r="N309" s="70"/>
      <c r="O309" s="70"/>
      <c r="P309" s="70"/>
      <c r="Q309" s="71"/>
      <c r="R309" s="11"/>
    </row>
    <row r="310" spans="1:18" ht="21.75" customHeight="1" x14ac:dyDescent="0.25">
      <c r="A310" s="311"/>
      <c r="B310" s="311"/>
      <c r="C310" s="311"/>
      <c r="D310" s="406"/>
      <c r="E310" s="75" t="s">
        <v>288</v>
      </c>
      <c r="F310" s="76">
        <v>0</v>
      </c>
      <c r="G310" s="67">
        <v>0</v>
      </c>
      <c r="H310" s="76">
        <v>0</v>
      </c>
      <c r="I310" s="67">
        <v>0</v>
      </c>
      <c r="J310" s="70">
        <v>0</v>
      </c>
      <c r="K310" s="70">
        <v>0</v>
      </c>
      <c r="L310" s="70">
        <v>0</v>
      </c>
      <c r="M310" s="70">
        <v>0</v>
      </c>
      <c r="N310" s="70"/>
      <c r="O310" s="70"/>
      <c r="P310" s="70"/>
      <c r="Q310" s="71"/>
      <c r="R310" s="11"/>
    </row>
    <row r="311" spans="1:18" ht="36" customHeight="1" x14ac:dyDescent="0.25">
      <c r="A311" s="312" t="s">
        <v>733</v>
      </c>
      <c r="B311" s="289" t="s">
        <v>299</v>
      </c>
      <c r="C311" s="312" t="s">
        <v>295</v>
      </c>
      <c r="D311" s="64" t="s">
        <v>162</v>
      </c>
      <c r="E311" s="75"/>
      <c r="F311" s="67">
        <v>0</v>
      </c>
      <c r="G311" s="67">
        <v>0</v>
      </c>
      <c r="H311" s="67">
        <v>0</v>
      </c>
      <c r="I311" s="67">
        <v>0</v>
      </c>
      <c r="J311" s="70">
        <v>0</v>
      </c>
      <c r="K311" s="70">
        <v>0</v>
      </c>
      <c r="L311" s="70">
        <v>0</v>
      </c>
      <c r="M311" s="70">
        <v>0</v>
      </c>
      <c r="N311" s="70"/>
      <c r="O311" s="70"/>
      <c r="P311" s="70"/>
      <c r="Q311" s="71"/>
      <c r="R311" s="11"/>
    </row>
    <row r="312" spans="1:18" ht="15" customHeight="1" x14ac:dyDescent="0.25">
      <c r="A312" s="313"/>
      <c r="B312" s="290"/>
      <c r="C312" s="313"/>
      <c r="D312" s="321" t="s">
        <v>209</v>
      </c>
      <c r="E312" s="64" t="s">
        <v>207</v>
      </c>
      <c r="F312" s="67">
        <v>0</v>
      </c>
      <c r="G312" s="67">
        <v>0</v>
      </c>
      <c r="H312" s="67">
        <v>0</v>
      </c>
      <c r="I312" s="67">
        <v>0</v>
      </c>
      <c r="J312" s="70">
        <v>0</v>
      </c>
      <c r="K312" s="70">
        <v>0</v>
      </c>
      <c r="L312" s="70">
        <v>0</v>
      </c>
      <c r="M312" s="70">
        <v>0</v>
      </c>
      <c r="N312" s="70"/>
      <c r="O312" s="70"/>
      <c r="P312" s="70"/>
      <c r="Q312" s="71"/>
      <c r="R312" s="11"/>
    </row>
    <row r="313" spans="1:18" ht="37.5" customHeight="1" x14ac:dyDescent="0.25">
      <c r="A313" s="313"/>
      <c r="B313" s="311"/>
      <c r="C313" s="313"/>
      <c r="D313" s="308"/>
      <c r="E313" s="75" t="s">
        <v>289</v>
      </c>
      <c r="F313" s="67">
        <v>0</v>
      </c>
      <c r="G313" s="67">
        <v>0</v>
      </c>
      <c r="H313" s="67">
        <v>0</v>
      </c>
      <c r="I313" s="67">
        <v>0</v>
      </c>
      <c r="J313" s="70">
        <v>0</v>
      </c>
      <c r="K313" s="70">
        <v>0</v>
      </c>
      <c r="L313" s="70">
        <v>0</v>
      </c>
      <c r="M313" s="70">
        <v>0</v>
      </c>
      <c r="N313" s="70"/>
      <c r="O313" s="70"/>
      <c r="P313" s="70"/>
      <c r="Q313" s="71"/>
      <c r="R313" s="11"/>
    </row>
    <row r="314" spans="1:18" ht="36.75" customHeight="1" x14ac:dyDescent="0.25">
      <c r="A314" s="309" t="s">
        <v>300</v>
      </c>
      <c r="B314" s="309" t="s">
        <v>301</v>
      </c>
      <c r="C314" s="309" t="s">
        <v>302</v>
      </c>
      <c r="D314" s="78" t="s">
        <v>162</v>
      </c>
      <c r="E314" s="78"/>
      <c r="F314" s="205">
        <v>150</v>
      </c>
      <c r="G314" s="205">
        <v>0</v>
      </c>
      <c r="H314" s="205">
        <v>0</v>
      </c>
      <c r="I314" s="205">
        <v>150</v>
      </c>
      <c r="J314" s="205">
        <v>0</v>
      </c>
      <c r="K314" s="205">
        <v>0</v>
      </c>
      <c r="L314" s="205">
        <v>0</v>
      </c>
      <c r="M314" s="205">
        <v>0</v>
      </c>
      <c r="N314" s="72">
        <f>J314/F314*100</f>
        <v>0</v>
      </c>
      <c r="O314" s="72"/>
      <c r="P314" s="72"/>
      <c r="Q314" s="73">
        <f t="shared" ref="Q314:Q319" si="156">M314/I314*100</f>
        <v>0</v>
      </c>
      <c r="R314" s="12"/>
    </row>
    <row r="315" spans="1:18" ht="15" customHeight="1" x14ac:dyDescent="0.25">
      <c r="A315" s="290"/>
      <c r="B315" s="314"/>
      <c r="C315" s="314"/>
      <c r="D315" s="316" t="s">
        <v>209</v>
      </c>
      <c r="E315" s="78" t="s">
        <v>207</v>
      </c>
      <c r="F315" s="205">
        <v>150</v>
      </c>
      <c r="G315" s="205">
        <v>0</v>
      </c>
      <c r="H315" s="205">
        <v>0</v>
      </c>
      <c r="I315" s="205">
        <v>150</v>
      </c>
      <c r="J315" s="205">
        <v>0</v>
      </c>
      <c r="K315" s="205">
        <v>0</v>
      </c>
      <c r="L315" s="205">
        <v>0</v>
      </c>
      <c r="M315" s="205">
        <v>0</v>
      </c>
      <c r="N315" s="72">
        <f t="shared" ref="N315:N319" si="157">J315/F315*100</f>
        <v>0</v>
      </c>
      <c r="O315" s="72"/>
      <c r="P315" s="72"/>
      <c r="Q315" s="73">
        <f t="shared" si="156"/>
        <v>0</v>
      </c>
      <c r="R315" s="12"/>
    </row>
    <row r="316" spans="1:18" ht="52.5" customHeight="1" x14ac:dyDescent="0.25">
      <c r="A316" s="290"/>
      <c r="B316" s="314"/>
      <c r="C316" s="314"/>
      <c r="D316" s="317"/>
      <c r="E316" s="63" t="s">
        <v>303</v>
      </c>
      <c r="F316" s="205">
        <v>150</v>
      </c>
      <c r="G316" s="205">
        <v>0</v>
      </c>
      <c r="H316" s="205">
        <v>0</v>
      </c>
      <c r="I316" s="205">
        <v>150</v>
      </c>
      <c r="J316" s="205">
        <v>0</v>
      </c>
      <c r="K316" s="205">
        <v>0</v>
      </c>
      <c r="L316" s="205">
        <v>0</v>
      </c>
      <c r="M316" s="205">
        <v>0</v>
      </c>
      <c r="N316" s="72">
        <f t="shared" si="157"/>
        <v>0</v>
      </c>
      <c r="O316" s="72"/>
      <c r="P316" s="72"/>
      <c r="Q316" s="73">
        <f t="shared" si="156"/>
        <v>0</v>
      </c>
      <c r="R316" s="12"/>
    </row>
    <row r="317" spans="1:18" ht="35.25" customHeight="1" x14ac:dyDescent="0.25">
      <c r="A317" s="289" t="s">
        <v>734</v>
      </c>
      <c r="B317" s="289" t="s">
        <v>304</v>
      </c>
      <c r="C317" s="289" t="s">
        <v>302</v>
      </c>
      <c r="D317" s="64" t="s">
        <v>162</v>
      </c>
      <c r="E317" s="64"/>
      <c r="F317" s="65">
        <v>150</v>
      </c>
      <c r="G317" s="65">
        <v>0</v>
      </c>
      <c r="H317" s="65">
        <v>0</v>
      </c>
      <c r="I317" s="65">
        <v>150</v>
      </c>
      <c r="J317" s="65">
        <v>0</v>
      </c>
      <c r="K317" s="65">
        <v>0</v>
      </c>
      <c r="L317" s="65">
        <v>0</v>
      </c>
      <c r="M317" s="65">
        <v>0</v>
      </c>
      <c r="N317" s="70">
        <f t="shared" si="157"/>
        <v>0</v>
      </c>
      <c r="O317" s="70"/>
      <c r="P317" s="70"/>
      <c r="Q317" s="71">
        <f t="shared" si="156"/>
        <v>0</v>
      </c>
      <c r="R317" s="11"/>
    </row>
    <row r="318" spans="1:18" ht="15" customHeight="1" x14ac:dyDescent="0.25">
      <c r="A318" s="290"/>
      <c r="B318" s="290"/>
      <c r="C318" s="290"/>
      <c r="D318" s="298" t="s">
        <v>209</v>
      </c>
      <c r="E318" s="64" t="s">
        <v>207</v>
      </c>
      <c r="F318" s="65">
        <v>150</v>
      </c>
      <c r="G318" s="65">
        <v>0</v>
      </c>
      <c r="H318" s="65">
        <v>0</v>
      </c>
      <c r="I318" s="65">
        <v>150</v>
      </c>
      <c r="J318" s="65">
        <v>0</v>
      </c>
      <c r="K318" s="65">
        <v>0</v>
      </c>
      <c r="L318" s="65">
        <v>0</v>
      </c>
      <c r="M318" s="65">
        <v>0</v>
      </c>
      <c r="N318" s="70">
        <f t="shared" si="157"/>
        <v>0</v>
      </c>
      <c r="O318" s="70"/>
      <c r="P318" s="70"/>
      <c r="Q318" s="71">
        <f t="shared" si="156"/>
        <v>0</v>
      </c>
      <c r="R318" s="11"/>
    </row>
    <row r="319" spans="1:18" ht="52.5" customHeight="1" x14ac:dyDescent="0.25">
      <c r="A319" s="311"/>
      <c r="B319" s="311"/>
      <c r="C319" s="311"/>
      <c r="D319" s="333"/>
      <c r="E319" s="69" t="s">
        <v>303</v>
      </c>
      <c r="F319" s="65">
        <v>150</v>
      </c>
      <c r="G319" s="65">
        <v>0</v>
      </c>
      <c r="H319" s="65">
        <v>0</v>
      </c>
      <c r="I319" s="65">
        <v>150</v>
      </c>
      <c r="J319" s="65">
        <v>0</v>
      </c>
      <c r="K319" s="65">
        <v>0</v>
      </c>
      <c r="L319" s="65">
        <v>0</v>
      </c>
      <c r="M319" s="65">
        <v>0</v>
      </c>
      <c r="N319" s="70">
        <f t="shared" si="157"/>
        <v>0</v>
      </c>
      <c r="O319" s="70"/>
      <c r="P319" s="70"/>
      <c r="Q319" s="71">
        <f t="shared" si="156"/>
        <v>0</v>
      </c>
      <c r="R319" s="11"/>
    </row>
    <row r="320" spans="1:18" s="4" customFormat="1" ht="47.25" customHeight="1" x14ac:dyDescent="0.25">
      <c r="A320" s="370" t="s">
        <v>149</v>
      </c>
      <c r="B320" s="370" t="s">
        <v>620</v>
      </c>
      <c r="C320" s="370" t="s">
        <v>696</v>
      </c>
      <c r="D320" s="192" t="s">
        <v>151</v>
      </c>
      <c r="E320" s="192"/>
      <c r="F320" s="192">
        <v>2579.59</v>
      </c>
      <c r="G320" s="192"/>
      <c r="H320" s="192"/>
      <c r="I320" s="192">
        <v>2579.59</v>
      </c>
      <c r="J320" s="192">
        <v>2039.84</v>
      </c>
      <c r="K320" s="192"/>
      <c r="L320" s="192"/>
      <c r="M320" s="192">
        <v>2039.84</v>
      </c>
      <c r="N320" s="192">
        <v>79</v>
      </c>
      <c r="O320" s="192"/>
      <c r="P320" s="192"/>
      <c r="Q320" s="202">
        <v>79</v>
      </c>
      <c r="R320" s="238"/>
    </row>
    <row r="321" spans="1:18" s="4" customFormat="1" ht="47.25" x14ac:dyDescent="0.25">
      <c r="A321" s="359"/>
      <c r="B321" s="370"/>
      <c r="C321" s="370"/>
      <c r="D321" s="192" t="s">
        <v>621</v>
      </c>
      <c r="E321" s="192"/>
      <c r="F321" s="192"/>
      <c r="G321" s="192"/>
      <c r="H321" s="192"/>
      <c r="I321" s="192"/>
      <c r="J321" s="192"/>
      <c r="K321" s="192"/>
      <c r="L321" s="192"/>
      <c r="M321" s="192"/>
      <c r="N321" s="192"/>
      <c r="O321" s="192"/>
      <c r="P321" s="192"/>
      <c r="Q321" s="202"/>
      <c r="R321" s="238"/>
    </row>
    <row r="322" spans="1:18" s="4" customFormat="1" ht="37.5" customHeight="1" x14ac:dyDescent="0.25">
      <c r="A322" s="359"/>
      <c r="B322" s="370"/>
      <c r="C322" s="370"/>
      <c r="D322" s="192" t="s">
        <v>622</v>
      </c>
      <c r="E322" s="192"/>
      <c r="F322" s="192"/>
      <c r="G322" s="192"/>
      <c r="H322" s="192"/>
      <c r="I322" s="192"/>
      <c r="J322" s="192"/>
      <c r="K322" s="192"/>
      <c r="L322" s="192"/>
      <c r="M322" s="192"/>
      <c r="N322" s="192"/>
      <c r="O322" s="192"/>
      <c r="P322" s="192"/>
      <c r="Q322" s="202"/>
      <c r="R322" s="238"/>
    </row>
    <row r="323" spans="1:18" ht="42" customHeight="1" x14ac:dyDescent="0.25">
      <c r="A323" s="308" t="s">
        <v>154</v>
      </c>
      <c r="B323" s="308" t="s">
        <v>623</v>
      </c>
      <c r="C323" s="308" t="s">
        <v>697</v>
      </c>
      <c r="D323" s="78" t="s">
        <v>162</v>
      </c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86"/>
      <c r="R323" s="11"/>
    </row>
    <row r="324" spans="1:18" ht="15.75" x14ac:dyDescent="0.25">
      <c r="A324" s="308"/>
      <c r="B324" s="308"/>
      <c r="C324" s="308"/>
      <c r="D324" s="308" t="s">
        <v>621</v>
      </c>
      <c r="E324" s="78" t="s">
        <v>156</v>
      </c>
      <c r="F324" s="78">
        <v>906.07</v>
      </c>
      <c r="G324" s="78"/>
      <c r="H324" s="78"/>
      <c r="I324" s="78">
        <v>906.07</v>
      </c>
      <c r="J324" s="78">
        <v>628.83000000000004</v>
      </c>
      <c r="K324" s="78"/>
      <c r="L324" s="78"/>
      <c r="M324" s="78">
        <v>628.83000000000004</v>
      </c>
      <c r="N324" s="78">
        <v>69</v>
      </c>
      <c r="O324" s="78"/>
      <c r="P324" s="78"/>
      <c r="Q324" s="86">
        <v>69</v>
      </c>
      <c r="R324" s="11"/>
    </row>
    <row r="325" spans="1:18" ht="15.75" x14ac:dyDescent="0.25">
      <c r="A325" s="308"/>
      <c r="B325" s="308"/>
      <c r="C325" s="308"/>
      <c r="D325" s="308"/>
      <c r="E325" s="63" t="s">
        <v>633</v>
      </c>
      <c r="F325" s="78">
        <v>906.07</v>
      </c>
      <c r="G325" s="78"/>
      <c r="H325" s="78"/>
      <c r="I325" s="78">
        <v>906.07</v>
      </c>
      <c r="J325" s="78">
        <v>628.83000000000004</v>
      </c>
      <c r="K325" s="78"/>
      <c r="L325" s="78"/>
      <c r="M325" s="78">
        <v>628.83000000000004</v>
      </c>
      <c r="N325" s="78">
        <v>69</v>
      </c>
      <c r="O325" s="78"/>
      <c r="P325" s="78"/>
      <c r="Q325" s="86">
        <v>69</v>
      </c>
      <c r="R325" s="11"/>
    </row>
    <row r="326" spans="1:18" ht="59.25" customHeight="1" x14ac:dyDescent="0.25">
      <c r="A326" s="308"/>
      <c r="B326" s="308"/>
      <c r="C326" s="308"/>
      <c r="D326" s="308"/>
      <c r="E326" s="78" t="s">
        <v>624</v>
      </c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86"/>
      <c r="R326" s="11"/>
    </row>
    <row r="327" spans="1:18" ht="37.5" customHeight="1" x14ac:dyDescent="0.25">
      <c r="A327" s="321" t="s">
        <v>159</v>
      </c>
      <c r="B327" s="321" t="s">
        <v>625</v>
      </c>
      <c r="C327" s="83" t="s">
        <v>701</v>
      </c>
      <c r="D327" s="64" t="s">
        <v>162</v>
      </c>
      <c r="E327" s="64"/>
      <c r="F327" s="64"/>
      <c r="G327" s="64"/>
      <c r="H327" s="64"/>
      <c r="I327" s="64"/>
      <c r="J327" s="64"/>
      <c r="K327" s="64"/>
      <c r="L327" s="64"/>
      <c r="M327" s="64"/>
      <c r="N327" s="64"/>
      <c r="O327" s="64"/>
      <c r="P327" s="64"/>
      <c r="Q327" s="82"/>
      <c r="R327" s="11"/>
    </row>
    <row r="328" spans="1:18" ht="47.25" customHeight="1" x14ac:dyDescent="0.25">
      <c r="A328" s="321"/>
      <c r="B328" s="321"/>
      <c r="C328" s="298" t="s">
        <v>702</v>
      </c>
      <c r="D328" s="321" t="s">
        <v>621</v>
      </c>
      <c r="E328" s="64" t="s">
        <v>156</v>
      </c>
      <c r="F328" s="64">
        <v>906.07</v>
      </c>
      <c r="G328" s="64"/>
      <c r="H328" s="64"/>
      <c r="I328" s="64">
        <v>906.07</v>
      </c>
      <c r="J328" s="64">
        <v>628.83000000000004</v>
      </c>
      <c r="K328" s="64"/>
      <c r="L328" s="64"/>
      <c r="M328" s="64">
        <v>628.83000000000004</v>
      </c>
      <c r="N328" s="64">
        <v>69</v>
      </c>
      <c r="O328" s="64"/>
      <c r="P328" s="64"/>
      <c r="Q328" s="82">
        <v>69</v>
      </c>
      <c r="R328" s="11"/>
    </row>
    <row r="329" spans="1:18" ht="15.75" x14ac:dyDescent="0.25">
      <c r="A329" s="321"/>
      <c r="B329" s="321"/>
      <c r="C329" s="327"/>
      <c r="D329" s="321"/>
      <c r="E329" s="69" t="s">
        <v>633</v>
      </c>
      <c r="F329" s="64">
        <v>906.07</v>
      </c>
      <c r="G329" s="64"/>
      <c r="H329" s="64"/>
      <c r="I329" s="64">
        <v>906.07</v>
      </c>
      <c r="J329" s="64">
        <v>628.83000000000004</v>
      </c>
      <c r="K329" s="64"/>
      <c r="L329" s="64"/>
      <c r="M329" s="64">
        <v>628.83000000000004</v>
      </c>
      <c r="N329" s="64">
        <v>69</v>
      </c>
      <c r="O329" s="64"/>
      <c r="P329" s="64"/>
      <c r="Q329" s="82">
        <v>69</v>
      </c>
      <c r="R329" s="11"/>
    </row>
    <row r="330" spans="1:18" ht="15.75" x14ac:dyDescent="0.25">
      <c r="A330" s="321"/>
      <c r="B330" s="321"/>
      <c r="C330" s="327"/>
      <c r="D330" s="321"/>
      <c r="E330" s="64" t="s">
        <v>624</v>
      </c>
      <c r="F330" s="64"/>
      <c r="G330" s="64"/>
      <c r="H330" s="64"/>
      <c r="I330" s="64"/>
      <c r="J330" s="64"/>
      <c r="K330" s="64"/>
      <c r="L330" s="64"/>
      <c r="M330" s="64"/>
      <c r="N330" s="64"/>
      <c r="O330" s="64"/>
      <c r="P330" s="64"/>
      <c r="Q330" s="82"/>
      <c r="R330" s="11"/>
    </row>
    <row r="331" spans="1:18" ht="15.75" x14ac:dyDescent="0.25">
      <c r="A331" s="321"/>
      <c r="B331" s="321"/>
      <c r="C331" s="320"/>
      <c r="D331" s="64" t="s">
        <v>622</v>
      </c>
      <c r="E331" s="64"/>
      <c r="F331" s="64"/>
      <c r="G331" s="64"/>
      <c r="H331" s="64"/>
      <c r="I331" s="64"/>
      <c r="J331" s="64"/>
      <c r="K331" s="64"/>
      <c r="L331" s="64"/>
      <c r="M331" s="64"/>
      <c r="N331" s="64"/>
      <c r="O331" s="64"/>
      <c r="P331" s="64"/>
      <c r="Q331" s="82"/>
      <c r="R331" s="11"/>
    </row>
    <row r="332" spans="1:18" ht="47.25" customHeight="1" x14ac:dyDescent="0.25">
      <c r="A332" s="321" t="s">
        <v>168</v>
      </c>
      <c r="B332" s="321" t="s">
        <v>626</v>
      </c>
      <c r="C332" s="321" t="s">
        <v>700</v>
      </c>
      <c r="D332" s="64" t="s">
        <v>162</v>
      </c>
      <c r="E332" s="64"/>
      <c r="F332" s="64"/>
      <c r="G332" s="64"/>
      <c r="H332" s="64"/>
      <c r="I332" s="64"/>
      <c r="J332" s="64"/>
      <c r="K332" s="64"/>
      <c r="L332" s="64"/>
      <c r="M332" s="64"/>
      <c r="N332" s="64"/>
      <c r="O332" s="64"/>
      <c r="P332" s="64"/>
      <c r="Q332" s="64"/>
      <c r="R332" s="11"/>
    </row>
    <row r="333" spans="1:18" ht="15.75" customHeight="1" x14ac:dyDescent="0.25">
      <c r="A333" s="321"/>
      <c r="B333" s="321"/>
      <c r="C333" s="308"/>
      <c r="D333" s="321" t="s">
        <v>621</v>
      </c>
      <c r="E333" s="64" t="s">
        <v>156</v>
      </c>
      <c r="F333" s="64"/>
      <c r="G333" s="64"/>
      <c r="H333" s="64"/>
      <c r="I333" s="64"/>
      <c r="J333" s="64"/>
      <c r="K333" s="64"/>
      <c r="L333" s="64"/>
      <c r="M333" s="64"/>
      <c r="N333" s="64"/>
      <c r="O333" s="64"/>
      <c r="P333" s="64"/>
      <c r="Q333" s="82"/>
      <c r="R333" s="11"/>
    </row>
    <row r="334" spans="1:18" ht="13.5" customHeight="1" x14ac:dyDescent="0.25">
      <c r="A334" s="321"/>
      <c r="B334" s="321"/>
      <c r="C334" s="308"/>
      <c r="D334" s="321"/>
      <c r="E334" s="64" t="s">
        <v>212</v>
      </c>
      <c r="F334" s="64"/>
      <c r="G334" s="64"/>
      <c r="H334" s="64"/>
      <c r="I334" s="64"/>
      <c r="J334" s="64"/>
      <c r="K334" s="64"/>
      <c r="L334" s="64"/>
      <c r="M334" s="64"/>
      <c r="N334" s="64"/>
      <c r="O334" s="64"/>
      <c r="P334" s="64"/>
      <c r="Q334" s="82"/>
      <c r="R334" s="11"/>
    </row>
    <row r="335" spans="1:18" ht="17.25" customHeight="1" x14ac:dyDescent="0.25">
      <c r="A335" s="321"/>
      <c r="B335" s="321"/>
      <c r="C335" s="308"/>
      <c r="D335" s="321"/>
      <c r="E335" s="64" t="s">
        <v>624</v>
      </c>
      <c r="F335" s="64"/>
      <c r="G335" s="64"/>
      <c r="H335" s="64"/>
      <c r="I335" s="64"/>
      <c r="J335" s="64"/>
      <c r="K335" s="64"/>
      <c r="L335" s="64"/>
      <c r="M335" s="64"/>
      <c r="N335" s="64"/>
      <c r="O335" s="64"/>
      <c r="P335" s="64"/>
      <c r="Q335" s="82"/>
      <c r="R335" s="11"/>
    </row>
    <row r="336" spans="1:18" ht="36" customHeight="1" x14ac:dyDescent="0.25">
      <c r="A336" s="321" t="s">
        <v>175</v>
      </c>
      <c r="B336" s="321" t="s">
        <v>627</v>
      </c>
      <c r="C336" s="321" t="s">
        <v>699</v>
      </c>
      <c r="D336" s="64" t="s">
        <v>162</v>
      </c>
      <c r="E336" s="64"/>
      <c r="F336" s="64"/>
      <c r="G336" s="64"/>
      <c r="H336" s="64"/>
      <c r="I336" s="64"/>
      <c r="J336" s="64"/>
      <c r="K336" s="64"/>
      <c r="L336" s="64"/>
      <c r="M336" s="64"/>
      <c r="N336" s="64"/>
      <c r="O336" s="64"/>
      <c r="P336" s="64"/>
      <c r="Q336" s="82"/>
      <c r="R336" s="11"/>
    </row>
    <row r="337" spans="1:18" ht="15.75" x14ac:dyDescent="0.25">
      <c r="A337" s="321"/>
      <c r="B337" s="321"/>
      <c r="C337" s="321"/>
      <c r="D337" s="321" t="s">
        <v>621</v>
      </c>
      <c r="E337" s="64" t="s">
        <v>156</v>
      </c>
      <c r="F337" s="64"/>
      <c r="G337" s="64"/>
      <c r="H337" s="64"/>
      <c r="I337" s="64"/>
      <c r="J337" s="64"/>
      <c r="K337" s="64"/>
      <c r="L337" s="64"/>
      <c r="M337" s="64"/>
      <c r="N337" s="64"/>
      <c r="O337" s="64"/>
      <c r="P337" s="64"/>
      <c r="Q337" s="82"/>
      <c r="R337" s="11"/>
    </row>
    <row r="338" spans="1:18" ht="15.75" x14ac:dyDescent="0.25">
      <c r="A338" s="321"/>
      <c r="B338" s="321"/>
      <c r="C338" s="321"/>
      <c r="D338" s="321"/>
      <c r="E338" s="64" t="s">
        <v>212</v>
      </c>
      <c r="F338" s="64"/>
      <c r="G338" s="64"/>
      <c r="H338" s="64"/>
      <c r="I338" s="64"/>
      <c r="J338" s="64"/>
      <c r="K338" s="64"/>
      <c r="L338" s="64"/>
      <c r="M338" s="64"/>
      <c r="N338" s="64"/>
      <c r="O338" s="64"/>
      <c r="P338" s="64"/>
      <c r="Q338" s="82"/>
      <c r="R338" s="11"/>
    </row>
    <row r="339" spans="1:18" ht="15.75" x14ac:dyDescent="0.25">
      <c r="A339" s="321"/>
      <c r="B339" s="321"/>
      <c r="C339" s="321"/>
      <c r="D339" s="321"/>
      <c r="E339" s="64" t="s">
        <v>624</v>
      </c>
      <c r="F339" s="64"/>
      <c r="G339" s="64"/>
      <c r="H339" s="64"/>
      <c r="I339" s="64"/>
      <c r="J339" s="64"/>
      <c r="K339" s="64"/>
      <c r="L339" s="64"/>
      <c r="M339" s="64"/>
      <c r="N339" s="64"/>
      <c r="O339" s="64"/>
      <c r="P339" s="64"/>
      <c r="Q339" s="82"/>
      <c r="R339" s="11"/>
    </row>
    <row r="340" spans="1:18" ht="62.25" customHeight="1" x14ac:dyDescent="0.25">
      <c r="A340" s="308" t="s">
        <v>186</v>
      </c>
      <c r="B340" s="308" t="s">
        <v>628</v>
      </c>
      <c r="C340" s="78" t="s">
        <v>698</v>
      </c>
      <c r="D340" s="78" t="s">
        <v>162</v>
      </c>
      <c r="E340" s="78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86"/>
      <c r="R340" s="11"/>
    </row>
    <row r="341" spans="1:18" ht="26.25" customHeight="1" x14ac:dyDescent="0.25">
      <c r="A341" s="308"/>
      <c r="B341" s="308"/>
      <c r="C341" s="316" t="s">
        <v>629</v>
      </c>
      <c r="D341" s="308" t="s">
        <v>621</v>
      </c>
      <c r="E341" s="78" t="s">
        <v>156</v>
      </c>
      <c r="F341" s="78"/>
      <c r="G341" s="78"/>
      <c r="H341" s="78"/>
      <c r="I341" s="78"/>
      <c r="J341" s="78"/>
      <c r="K341" s="78"/>
      <c r="L341" s="78"/>
      <c r="M341" s="78"/>
      <c r="N341" s="78"/>
      <c r="O341" s="78"/>
      <c r="P341" s="78"/>
      <c r="Q341" s="86"/>
      <c r="R341" s="11"/>
    </row>
    <row r="342" spans="1:18" ht="87.75" customHeight="1" x14ac:dyDescent="0.25">
      <c r="A342" s="308"/>
      <c r="B342" s="308"/>
      <c r="C342" s="317"/>
      <c r="D342" s="308"/>
      <c r="E342" s="78" t="s">
        <v>212</v>
      </c>
      <c r="F342" s="78"/>
      <c r="G342" s="78"/>
      <c r="H342" s="78"/>
      <c r="I342" s="78"/>
      <c r="J342" s="78"/>
      <c r="K342" s="78"/>
      <c r="L342" s="78"/>
      <c r="M342" s="78"/>
      <c r="N342" s="78"/>
      <c r="O342" s="78"/>
      <c r="P342" s="78"/>
      <c r="Q342" s="86"/>
      <c r="R342" s="11"/>
    </row>
    <row r="343" spans="1:18" ht="15.75" x14ac:dyDescent="0.25">
      <c r="A343" s="308"/>
      <c r="B343" s="308"/>
      <c r="C343" s="333"/>
      <c r="D343" s="308"/>
      <c r="E343" s="78" t="s">
        <v>624</v>
      </c>
      <c r="F343" s="78"/>
      <c r="G343" s="78"/>
      <c r="H343" s="78"/>
      <c r="I343" s="78"/>
      <c r="J343" s="78"/>
      <c r="K343" s="78"/>
      <c r="L343" s="78"/>
      <c r="M343" s="78"/>
      <c r="N343" s="78"/>
      <c r="O343" s="78"/>
      <c r="P343" s="78"/>
      <c r="Q343" s="86"/>
      <c r="R343" s="11"/>
    </row>
    <row r="344" spans="1:18" ht="15.75" x14ac:dyDescent="0.25">
      <c r="A344" s="308"/>
      <c r="B344" s="308"/>
      <c r="C344" s="211"/>
      <c r="D344" s="78" t="s">
        <v>622</v>
      </c>
      <c r="E344" s="78"/>
      <c r="F344" s="78"/>
      <c r="G344" s="78"/>
      <c r="H344" s="78"/>
      <c r="I344" s="78"/>
      <c r="J344" s="78"/>
      <c r="K344" s="78"/>
      <c r="L344" s="78"/>
      <c r="M344" s="78"/>
      <c r="N344" s="78"/>
      <c r="O344" s="78"/>
      <c r="P344" s="78"/>
      <c r="Q344" s="86"/>
      <c r="R344" s="11"/>
    </row>
    <row r="345" spans="1:18" ht="36.75" customHeight="1" x14ac:dyDescent="0.25">
      <c r="A345" s="321" t="s">
        <v>189</v>
      </c>
      <c r="B345" s="321" t="s">
        <v>630</v>
      </c>
      <c r="C345" s="321" t="s">
        <v>703</v>
      </c>
      <c r="D345" s="64" t="s">
        <v>162</v>
      </c>
      <c r="E345" s="64"/>
      <c r="F345" s="64"/>
      <c r="G345" s="64"/>
      <c r="H345" s="64"/>
      <c r="I345" s="64"/>
      <c r="J345" s="64"/>
      <c r="K345" s="64"/>
      <c r="L345" s="64"/>
      <c r="M345" s="64"/>
      <c r="N345" s="64"/>
      <c r="O345" s="64"/>
      <c r="P345" s="64"/>
      <c r="Q345" s="82"/>
      <c r="R345" s="11"/>
    </row>
    <row r="346" spans="1:18" ht="15.75" customHeight="1" x14ac:dyDescent="0.25">
      <c r="A346" s="321"/>
      <c r="B346" s="321"/>
      <c r="C346" s="321"/>
      <c r="D346" s="321" t="s">
        <v>621</v>
      </c>
      <c r="E346" s="64" t="s">
        <v>156</v>
      </c>
      <c r="F346" s="64"/>
      <c r="G346" s="64"/>
      <c r="H346" s="64"/>
      <c r="I346" s="64"/>
      <c r="J346" s="64"/>
      <c r="K346" s="64"/>
      <c r="L346" s="64"/>
      <c r="M346" s="64"/>
      <c r="N346" s="64"/>
      <c r="O346" s="64"/>
      <c r="P346" s="64"/>
      <c r="Q346" s="82"/>
      <c r="R346" s="11"/>
    </row>
    <row r="347" spans="1:18" ht="15.75" x14ac:dyDescent="0.25">
      <c r="A347" s="321"/>
      <c r="B347" s="321"/>
      <c r="C347" s="321"/>
      <c r="D347" s="321"/>
      <c r="E347" s="64" t="s">
        <v>212</v>
      </c>
      <c r="F347" s="64"/>
      <c r="G347" s="64"/>
      <c r="H347" s="64"/>
      <c r="I347" s="64"/>
      <c r="J347" s="64"/>
      <c r="K347" s="64"/>
      <c r="L347" s="64"/>
      <c r="M347" s="64"/>
      <c r="N347" s="64"/>
      <c r="O347" s="64"/>
      <c r="P347" s="64"/>
      <c r="Q347" s="82"/>
      <c r="R347" s="11"/>
    </row>
    <row r="348" spans="1:18" ht="15.75" x14ac:dyDescent="0.25">
      <c r="A348" s="321"/>
      <c r="B348" s="321"/>
      <c r="C348" s="321"/>
      <c r="D348" s="321"/>
      <c r="E348" s="64" t="s">
        <v>624</v>
      </c>
      <c r="F348" s="64"/>
      <c r="G348" s="64"/>
      <c r="H348" s="64"/>
      <c r="I348" s="64"/>
      <c r="J348" s="64"/>
      <c r="K348" s="64"/>
      <c r="L348" s="64"/>
      <c r="M348" s="64"/>
      <c r="N348" s="64"/>
      <c r="O348" s="64"/>
      <c r="P348" s="64"/>
      <c r="Q348" s="82"/>
      <c r="R348" s="11"/>
    </row>
    <row r="349" spans="1:18" ht="39" customHeight="1" x14ac:dyDescent="0.25">
      <c r="A349" s="321"/>
      <c r="B349" s="321"/>
      <c r="C349" s="321"/>
      <c r="D349" s="64" t="s">
        <v>622</v>
      </c>
      <c r="E349" s="64"/>
      <c r="F349" s="64"/>
      <c r="G349" s="64"/>
      <c r="H349" s="64"/>
      <c r="I349" s="64"/>
      <c r="J349" s="64"/>
      <c r="K349" s="64"/>
      <c r="L349" s="64"/>
      <c r="M349" s="64"/>
      <c r="N349" s="64"/>
      <c r="O349" s="64"/>
      <c r="P349" s="64"/>
      <c r="Q349" s="82"/>
      <c r="R349" s="11"/>
    </row>
    <row r="350" spans="1:18" ht="41.25" customHeight="1" x14ac:dyDescent="0.25">
      <c r="A350" s="321" t="s">
        <v>193</v>
      </c>
      <c r="B350" s="321" t="s">
        <v>631</v>
      </c>
      <c r="C350" s="321" t="s">
        <v>704</v>
      </c>
      <c r="D350" s="64" t="s">
        <v>162</v>
      </c>
      <c r="E350" s="64"/>
      <c r="F350" s="64"/>
      <c r="G350" s="64"/>
      <c r="H350" s="64"/>
      <c r="I350" s="64"/>
      <c r="J350" s="64"/>
      <c r="K350" s="64"/>
      <c r="L350" s="64"/>
      <c r="M350" s="64"/>
      <c r="N350" s="64"/>
      <c r="O350" s="64"/>
      <c r="P350" s="64"/>
      <c r="Q350" s="82"/>
      <c r="R350" s="11"/>
    </row>
    <row r="351" spans="1:18" ht="15.75" x14ac:dyDescent="0.25">
      <c r="A351" s="321"/>
      <c r="B351" s="321"/>
      <c r="C351" s="321"/>
      <c r="D351" s="321" t="s">
        <v>621</v>
      </c>
      <c r="E351" s="64" t="s">
        <v>156</v>
      </c>
      <c r="F351" s="64"/>
      <c r="G351" s="64"/>
      <c r="H351" s="64"/>
      <c r="I351" s="64"/>
      <c r="J351" s="64"/>
      <c r="K351" s="64"/>
      <c r="L351" s="64"/>
      <c r="M351" s="64"/>
      <c r="N351" s="64"/>
      <c r="O351" s="64"/>
      <c r="P351" s="64"/>
      <c r="Q351" s="82"/>
      <c r="R351" s="11"/>
    </row>
    <row r="352" spans="1:18" ht="15.75" x14ac:dyDescent="0.25">
      <c r="A352" s="321"/>
      <c r="B352" s="321"/>
      <c r="C352" s="321"/>
      <c r="D352" s="321"/>
      <c r="E352" s="64" t="s">
        <v>212</v>
      </c>
      <c r="F352" s="64"/>
      <c r="G352" s="64"/>
      <c r="H352" s="64"/>
      <c r="I352" s="64"/>
      <c r="J352" s="64"/>
      <c r="K352" s="64"/>
      <c r="L352" s="64"/>
      <c r="M352" s="64"/>
      <c r="N352" s="64"/>
      <c r="O352" s="64"/>
      <c r="P352" s="64"/>
      <c r="Q352" s="82"/>
      <c r="R352" s="11"/>
    </row>
    <row r="353" spans="1:51" ht="20.25" customHeight="1" x14ac:dyDescent="0.25">
      <c r="A353" s="321"/>
      <c r="B353" s="321"/>
      <c r="C353" s="321"/>
      <c r="D353" s="321"/>
      <c r="E353" s="64" t="s">
        <v>624</v>
      </c>
      <c r="F353" s="64"/>
      <c r="G353" s="64"/>
      <c r="H353" s="64"/>
      <c r="I353" s="64"/>
      <c r="J353" s="64"/>
      <c r="K353" s="64"/>
      <c r="L353" s="64"/>
      <c r="M353" s="64"/>
      <c r="N353" s="64"/>
      <c r="O353" s="64"/>
      <c r="P353" s="64"/>
      <c r="Q353" s="82"/>
      <c r="R353" s="11"/>
    </row>
    <row r="354" spans="1:51" ht="52.5" customHeight="1" x14ac:dyDescent="0.25">
      <c r="A354" s="308" t="s">
        <v>197</v>
      </c>
      <c r="B354" s="308" t="s">
        <v>487</v>
      </c>
      <c r="C354" s="308" t="s">
        <v>705</v>
      </c>
      <c r="D354" s="78" t="s">
        <v>162</v>
      </c>
      <c r="E354" s="78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86"/>
      <c r="R354" s="11"/>
    </row>
    <row r="355" spans="1:51" ht="15.75" customHeight="1" x14ac:dyDescent="0.25">
      <c r="A355" s="308"/>
      <c r="B355" s="308"/>
      <c r="C355" s="308"/>
      <c r="D355" s="308" t="s">
        <v>621</v>
      </c>
      <c r="E355" s="78" t="s">
        <v>156</v>
      </c>
      <c r="F355" s="78">
        <v>1673.52</v>
      </c>
      <c r="G355" s="78"/>
      <c r="H355" s="78"/>
      <c r="I355" s="78">
        <v>1673.52</v>
      </c>
      <c r="J355" s="78">
        <v>1411.01</v>
      </c>
      <c r="K355" s="78"/>
      <c r="L355" s="78"/>
      <c r="M355" s="78">
        <v>1411.01</v>
      </c>
      <c r="N355" s="78">
        <v>84</v>
      </c>
      <c r="O355" s="78"/>
      <c r="P355" s="78"/>
      <c r="Q355" s="86">
        <v>84</v>
      </c>
      <c r="R355" s="11"/>
    </row>
    <row r="356" spans="1:51" ht="15.75" x14ac:dyDescent="0.25">
      <c r="A356" s="308"/>
      <c r="B356" s="308"/>
      <c r="C356" s="308"/>
      <c r="D356" s="308"/>
      <c r="E356" s="63" t="s">
        <v>634</v>
      </c>
      <c r="F356" s="78">
        <v>1357.8</v>
      </c>
      <c r="G356" s="78"/>
      <c r="H356" s="78"/>
      <c r="I356" s="78">
        <v>1357.8</v>
      </c>
      <c r="J356" s="78">
        <v>1200.92</v>
      </c>
      <c r="K356" s="78"/>
      <c r="L356" s="78"/>
      <c r="M356" s="78">
        <v>1200.92</v>
      </c>
      <c r="N356" s="78">
        <v>88</v>
      </c>
      <c r="O356" s="78"/>
      <c r="P356" s="78"/>
      <c r="Q356" s="86">
        <v>88</v>
      </c>
      <c r="R356" s="11"/>
    </row>
    <row r="357" spans="1:51" x14ac:dyDescent="0.25">
      <c r="A357" s="308"/>
      <c r="B357" s="308"/>
      <c r="C357" s="308"/>
      <c r="D357" s="308"/>
      <c r="E357" s="326" t="s">
        <v>635</v>
      </c>
      <c r="F357" s="308">
        <v>315.72000000000003</v>
      </c>
      <c r="G357" s="308"/>
      <c r="H357" s="308"/>
      <c r="I357" s="308">
        <v>315.72000000000003</v>
      </c>
      <c r="J357" s="308">
        <v>210.1</v>
      </c>
      <c r="K357" s="308"/>
      <c r="L357" s="308"/>
      <c r="M357" s="308">
        <v>210.1</v>
      </c>
      <c r="N357" s="308">
        <v>67</v>
      </c>
      <c r="O357" s="308"/>
      <c r="P357" s="308"/>
      <c r="Q357" s="322">
        <v>67</v>
      </c>
      <c r="R357" s="11"/>
    </row>
    <row r="358" spans="1:51" ht="75.75" customHeight="1" x14ac:dyDescent="0.25">
      <c r="A358" s="308"/>
      <c r="B358" s="308"/>
      <c r="C358" s="308"/>
      <c r="D358" s="308"/>
      <c r="E358" s="326"/>
      <c r="F358" s="308"/>
      <c r="G358" s="308"/>
      <c r="H358" s="308"/>
      <c r="I358" s="308"/>
      <c r="J358" s="308"/>
      <c r="K358" s="308"/>
      <c r="L358" s="308"/>
      <c r="M358" s="308"/>
      <c r="N358" s="308"/>
      <c r="O358" s="308"/>
      <c r="P358" s="308"/>
      <c r="Q358" s="322"/>
      <c r="R358" s="11"/>
    </row>
    <row r="359" spans="1:51" ht="74.25" customHeight="1" x14ac:dyDescent="0.25">
      <c r="A359" s="321" t="s">
        <v>200</v>
      </c>
      <c r="B359" s="323" t="s">
        <v>632</v>
      </c>
      <c r="C359" s="64" t="s">
        <v>706</v>
      </c>
      <c r="D359" s="64" t="s">
        <v>162</v>
      </c>
      <c r="E359" s="64" t="s">
        <v>156</v>
      </c>
      <c r="F359" s="64">
        <v>1673.52</v>
      </c>
      <c r="G359" s="64"/>
      <c r="H359" s="64"/>
      <c r="I359" s="64">
        <v>1673.52</v>
      </c>
      <c r="J359" s="64">
        <v>1411.01</v>
      </c>
      <c r="K359" s="64"/>
      <c r="L359" s="64"/>
      <c r="M359" s="64">
        <v>1411.01</v>
      </c>
      <c r="N359" s="64">
        <v>84</v>
      </c>
      <c r="O359" s="64"/>
      <c r="P359" s="64"/>
      <c r="Q359" s="82">
        <v>84</v>
      </c>
      <c r="R359" s="11"/>
    </row>
    <row r="360" spans="1:51" ht="75" customHeight="1" x14ac:dyDescent="0.25">
      <c r="A360" s="321"/>
      <c r="B360" s="323"/>
      <c r="C360" s="298" t="s">
        <v>707</v>
      </c>
      <c r="D360" s="321" t="s">
        <v>621</v>
      </c>
      <c r="E360" s="69" t="s">
        <v>634</v>
      </c>
      <c r="F360" s="64">
        <v>1357.8</v>
      </c>
      <c r="G360" s="64"/>
      <c r="H360" s="64"/>
      <c r="I360" s="64">
        <v>1357.8</v>
      </c>
      <c r="J360" s="64">
        <v>1200.92</v>
      </c>
      <c r="K360" s="64"/>
      <c r="L360" s="64"/>
      <c r="M360" s="64">
        <v>1200.92</v>
      </c>
      <c r="N360" s="64">
        <v>88</v>
      </c>
      <c r="O360" s="64"/>
      <c r="P360" s="64"/>
      <c r="Q360" s="82">
        <v>88</v>
      </c>
      <c r="R360" s="11"/>
    </row>
    <row r="361" spans="1:51" ht="26.25" customHeight="1" x14ac:dyDescent="0.25">
      <c r="A361" s="321"/>
      <c r="B361" s="323"/>
      <c r="C361" s="327"/>
      <c r="D361" s="321"/>
      <c r="E361" s="324" t="s">
        <v>635</v>
      </c>
      <c r="F361" s="321">
        <v>315.72000000000003</v>
      </c>
      <c r="G361" s="321"/>
      <c r="H361" s="321"/>
      <c r="I361" s="321">
        <v>315.72000000000003</v>
      </c>
      <c r="J361" s="321">
        <v>210.1</v>
      </c>
      <c r="K361" s="321"/>
      <c r="L361" s="321"/>
      <c r="M361" s="321">
        <v>210.1</v>
      </c>
      <c r="N361" s="321">
        <v>67</v>
      </c>
      <c r="O361" s="321"/>
      <c r="P361" s="321"/>
      <c r="Q361" s="325">
        <v>67</v>
      </c>
      <c r="R361" s="9"/>
    </row>
    <row r="362" spans="1:51" ht="15.75" customHeight="1" x14ac:dyDescent="0.25">
      <c r="A362" s="321"/>
      <c r="B362" s="323"/>
      <c r="C362" s="327"/>
      <c r="D362" s="321"/>
      <c r="E362" s="324"/>
      <c r="F362" s="321"/>
      <c r="G362" s="321"/>
      <c r="H362" s="321"/>
      <c r="I362" s="321"/>
      <c r="J362" s="321"/>
      <c r="K362" s="321"/>
      <c r="L362" s="321"/>
      <c r="M362" s="321"/>
      <c r="N362" s="321"/>
      <c r="O362" s="321"/>
      <c r="P362" s="321"/>
      <c r="Q362" s="325"/>
      <c r="R362" s="9"/>
    </row>
    <row r="363" spans="1:51" ht="48.75" customHeight="1" x14ac:dyDescent="0.25">
      <c r="A363" s="321"/>
      <c r="B363" s="323"/>
      <c r="C363" s="320"/>
      <c r="D363" s="321"/>
      <c r="E363" s="64"/>
      <c r="F363" s="64"/>
      <c r="G363" s="64"/>
      <c r="H363" s="64"/>
      <c r="I363" s="64"/>
      <c r="J363" s="64"/>
      <c r="K363" s="64"/>
      <c r="L363" s="64"/>
      <c r="M363" s="64"/>
      <c r="N363" s="64"/>
      <c r="O363" s="64"/>
      <c r="P363" s="64"/>
      <c r="Q363" s="82"/>
      <c r="R363" s="9"/>
    </row>
    <row r="364" spans="1:51" s="5" customFormat="1" ht="39" customHeight="1" x14ac:dyDescent="0.25">
      <c r="A364" s="276" t="s">
        <v>149</v>
      </c>
      <c r="B364" s="276" t="s">
        <v>305</v>
      </c>
      <c r="C364" s="276" t="s">
        <v>150</v>
      </c>
      <c r="D364" s="192" t="s">
        <v>162</v>
      </c>
      <c r="E364" s="239"/>
      <c r="F364" s="240">
        <f t="shared" ref="F364:M364" si="158">F365</f>
        <v>55781.3</v>
      </c>
      <c r="G364" s="241">
        <f t="shared" si="158"/>
        <v>0</v>
      </c>
      <c r="H364" s="241">
        <f t="shared" si="158"/>
        <v>1975.4</v>
      </c>
      <c r="I364" s="242">
        <f t="shared" si="158"/>
        <v>53805.9</v>
      </c>
      <c r="J364" s="240">
        <f t="shared" si="158"/>
        <v>14572.900000000001</v>
      </c>
      <c r="K364" s="241">
        <f t="shared" si="158"/>
        <v>0</v>
      </c>
      <c r="L364" s="241">
        <f t="shared" si="158"/>
        <v>1974.6</v>
      </c>
      <c r="M364" s="243">
        <f t="shared" si="158"/>
        <v>12598.300000000001</v>
      </c>
      <c r="N364" s="220">
        <f>J364/F364*100</f>
        <v>26.125063417310102</v>
      </c>
      <c r="O364" s="221">
        <v>0</v>
      </c>
      <c r="P364" s="221">
        <f>L364/H364*100</f>
        <v>99.959501873038363</v>
      </c>
      <c r="Q364" s="244">
        <f>M364/I364*100</f>
        <v>23.414346753794661</v>
      </c>
    </row>
    <row r="365" spans="1:51" s="5" customFormat="1" ht="110.25" customHeight="1" x14ac:dyDescent="0.25">
      <c r="A365" s="301"/>
      <c r="B365" s="301"/>
      <c r="C365" s="301"/>
      <c r="D365" s="237" t="s">
        <v>306</v>
      </c>
      <c r="E365" s="245" t="s">
        <v>153</v>
      </c>
      <c r="F365" s="246">
        <f t="shared" ref="F365:M365" si="159">F367+F523+F594</f>
        <v>55781.3</v>
      </c>
      <c r="G365" s="247">
        <f t="shared" si="159"/>
        <v>0</v>
      </c>
      <c r="H365" s="247">
        <f t="shared" si="159"/>
        <v>1975.4</v>
      </c>
      <c r="I365" s="248">
        <f t="shared" si="159"/>
        <v>53805.9</v>
      </c>
      <c r="J365" s="246">
        <f t="shared" si="159"/>
        <v>14572.900000000001</v>
      </c>
      <c r="K365" s="247">
        <f t="shared" si="159"/>
        <v>0</v>
      </c>
      <c r="L365" s="247">
        <f t="shared" si="159"/>
        <v>1974.6</v>
      </c>
      <c r="M365" s="249">
        <f t="shared" si="159"/>
        <v>12598.300000000001</v>
      </c>
      <c r="N365" s="220">
        <f>J365/F365*100</f>
        <v>26.125063417310102</v>
      </c>
      <c r="O365" s="221">
        <v>0</v>
      </c>
      <c r="P365" s="221">
        <f t="shared" ref="P365:Q368" si="160">L365/H365*100</f>
        <v>99.959501873038363</v>
      </c>
      <c r="Q365" s="244">
        <f t="shared" si="160"/>
        <v>23.414346753794661</v>
      </c>
    </row>
    <row r="366" spans="1:51" s="5" customFormat="1" ht="35.25" customHeight="1" x14ac:dyDescent="0.25">
      <c r="A366" s="309" t="s">
        <v>154</v>
      </c>
      <c r="B366" s="309" t="s">
        <v>307</v>
      </c>
      <c r="C366" s="309" t="s">
        <v>308</v>
      </c>
      <c r="D366" s="78" t="s">
        <v>162</v>
      </c>
      <c r="E366" s="86"/>
      <c r="F366" s="87">
        <f>F367</f>
        <v>10333</v>
      </c>
      <c r="G366" s="88">
        <f t="shared" ref="G366:I367" si="161">G367</f>
        <v>0</v>
      </c>
      <c r="H366" s="88">
        <f t="shared" si="161"/>
        <v>0</v>
      </c>
      <c r="I366" s="89">
        <f t="shared" si="161"/>
        <v>10333</v>
      </c>
      <c r="J366" s="87">
        <f>J367</f>
        <v>0</v>
      </c>
      <c r="K366" s="88">
        <f t="shared" ref="K366:M366" si="162">K367</f>
        <v>0</v>
      </c>
      <c r="L366" s="88">
        <f t="shared" si="162"/>
        <v>0</v>
      </c>
      <c r="M366" s="90">
        <f t="shared" si="162"/>
        <v>0</v>
      </c>
      <c r="N366" s="91">
        <f>J366/F366*100</f>
        <v>0</v>
      </c>
      <c r="O366" s="92">
        <v>0</v>
      </c>
      <c r="P366" s="92">
        <v>0</v>
      </c>
      <c r="Q366" s="93">
        <f t="shared" si="160"/>
        <v>0</v>
      </c>
    </row>
    <row r="367" spans="1:51" s="7" customFormat="1" ht="15.75" x14ac:dyDescent="0.25">
      <c r="A367" s="314"/>
      <c r="B367" s="314"/>
      <c r="C367" s="314"/>
      <c r="D367" s="316" t="s">
        <v>306</v>
      </c>
      <c r="E367" s="86" t="s">
        <v>207</v>
      </c>
      <c r="F367" s="87">
        <f>G367+H367+I367</f>
        <v>10333</v>
      </c>
      <c r="G367" s="88">
        <f t="shared" si="161"/>
        <v>0</v>
      </c>
      <c r="H367" s="88">
        <f t="shared" si="161"/>
        <v>0</v>
      </c>
      <c r="I367" s="89">
        <f>I368+I369+I370+I371</f>
        <v>10333</v>
      </c>
      <c r="J367" s="87">
        <f>J369+J370+J371+J368</f>
        <v>0</v>
      </c>
      <c r="K367" s="88">
        <f t="shared" ref="K367:M367" si="163">K369+K370+K371+K368</f>
        <v>0</v>
      </c>
      <c r="L367" s="88">
        <f t="shared" si="163"/>
        <v>0</v>
      </c>
      <c r="M367" s="90">
        <f t="shared" si="163"/>
        <v>0</v>
      </c>
      <c r="N367" s="91">
        <f t="shared" ref="N367:N368" si="164">J367/F367*100</f>
        <v>0</v>
      </c>
      <c r="O367" s="92">
        <v>0</v>
      </c>
      <c r="P367" s="92">
        <v>0</v>
      </c>
      <c r="Q367" s="93">
        <f t="shared" si="160"/>
        <v>0</v>
      </c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</row>
    <row r="368" spans="1:51" s="7" customFormat="1" ht="26.25" customHeight="1" x14ac:dyDescent="0.25">
      <c r="A368" s="314"/>
      <c r="B368" s="314"/>
      <c r="C368" s="314"/>
      <c r="D368" s="317"/>
      <c r="E368" s="94" t="s">
        <v>309</v>
      </c>
      <c r="F368" s="87">
        <f>F449</f>
        <v>10208</v>
      </c>
      <c r="G368" s="88">
        <f>G458</f>
        <v>0</v>
      </c>
      <c r="H368" s="88">
        <f>H458</f>
        <v>0</v>
      </c>
      <c r="I368" s="89">
        <f>I449</f>
        <v>10208</v>
      </c>
      <c r="J368" s="87">
        <f>K368+L368+M368</f>
        <v>0</v>
      </c>
      <c r="K368" s="88">
        <f t="shared" ref="K368:M368" si="165">K449</f>
        <v>0</v>
      </c>
      <c r="L368" s="88">
        <f t="shared" si="165"/>
        <v>0</v>
      </c>
      <c r="M368" s="90">
        <f t="shared" si="165"/>
        <v>0</v>
      </c>
      <c r="N368" s="91">
        <f t="shared" si="164"/>
        <v>0</v>
      </c>
      <c r="O368" s="92">
        <v>0</v>
      </c>
      <c r="P368" s="92">
        <v>0</v>
      </c>
      <c r="Q368" s="93">
        <f t="shared" si="160"/>
        <v>0</v>
      </c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</row>
    <row r="369" spans="1:51" s="7" customFormat="1" ht="15.75" x14ac:dyDescent="0.25">
      <c r="A369" s="314"/>
      <c r="B369" s="314"/>
      <c r="C369" s="314"/>
      <c r="D369" s="318"/>
      <c r="E369" s="94" t="s">
        <v>310</v>
      </c>
      <c r="F369" s="87">
        <f>G369+H369+I369</f>
        <v>25</v>
      </c>
      <c r="G369" s="88">
        <f t="shared" ref="G369:H371" si="166">G450</f>
        <v>0</v>
      </c>
      <c r="H369" s="88">
        <f t="shared" si="166"/>
        <v>0</v>
      </c>
      <c r="I369" s="89">
        <f>I450</f>
        <v>25</v>
      </c>
      <c r="J369" s="87">
        <f t="shared" ref="J369:J371" si="167">K369+L369+M369</f>
        <v>0</v>
      </c>
      <c r="K369" s="95">
        <v>0</v>
      </c>
      <c r="L369" s="95">
        <v>0</v>
      </c>
      <c r="M369" s="96">
        <v>0</v>
      </c>
      <c r="N369" s="97">
        <v>0</v>
      </c>
      <c r="O369" s="95">
        <v>0</v>
      </c>
      <c r="P369" s="95">
        <v>0</v>
      </c>
      <c r="Q369" s="96">
        <v>0</v>
      </c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</row>
    <row r="370" spans="1:51" s="7" customFormat="1" ht="15.75" x14ac:dyDescent="0.25">
      <c r="A370" s="314"/>
      <c r="B370" s="314"/>
      <c r="C370" s="314"/>
      <c r="D370" s="318"/>
      <c r="E370" s="94" t="s">
        <v>311</v>
      </c>
      <c r="F370" s="87">
        <f t="shared" ref="F370:F371" si="168">G370+H370+I370</f>
        <v>100</v>
      </c>
      <c r="G370" s="88">
        <f t="shared" si="166"/>
        <v>0</v>
      </c>
      <c r="H370" s="88">
        <f t="shared" si="166"/>
        <v>0</v>
      </c>
      <c r="I370" s="89">
        <f>I451</f>
        <v>100</v>
      </c>
      <c r="J370" s="87">
        <f t="shared" si="167"/>
        <v>0</v>
      </c>
      <c r="K370" s="95">
        <v>0</v>
      </c>
      <c r="L370" s="95">
        <v>0</v>
      </c>
      <c r="M370" s="96">
        <v>0</v>
      </c>
      <c r="N370" s="97">
        <v>0</v>
      </c>
      <c r="O370" s="95">
        <v>0</v>
      </c>
      <c r="P370" s="95">
        <v>0</v>
      </c>
      <c r="Q370" s="96">
        <v>0</v>
      </c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</row>
    <row r="371" spans="1:51" s="7" customFormat="1" ht="15.75" x14ac:dyDescent="0.25">
      <c r="A371" s="315"/>
      <c r="B371" s="315"/>
      <c r="C371" s="315"/>
      <c r="D371" s="319"/>
      <c r="E371" s="94" t="s">
        <v>312</v>
      </c>
      <c r="F371" s="87">
        <f t="shared" si="168"/>
        <v>0</v>
      </c>
      <c r="G371" s="88">
        <f t="shared" si="166"/>
        <v>0</v>
      </c>
      <c r="H371" s="88">
        <f t="shared" si="166"/>
        <v>0</v>
      </c>
      <c r="I371" s="89">
        <f>I452</f>
        <v>0</v>
      </c>
      <c r="J371" s="87">
        <f t="shared" si="167"/>
        <v>0</v>
      </c>
      <c r="K371" s="95">
        <v>0</v>
      </c>
      <c r="L371" s="95">
        <v>0</v>
      </c>
      <c r="M371" s="96">
        <v>0</v>
      </c>
      <c r="N371" s="97">
        <v>0</v>
      </c>
      <c r="O371" s="95">
        <v>0</v>
      </c>
      <c r="P371" s="95">
        <v>0</v>
      </c>
      <c r="Q371" s="96">
        <v>0</v>
      </c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</row>
    <row r="372" spans="1:51" s="7" customFormat="1" ht="34.5" customHeight="1" x14ac:dyDescent="0.25">
      <c r="A372" s="289" t="s">
        <v>159</v>
      </c>
      <c r="B372" s="289" t="s">
        <v>313</v>
      </c>
      <c r="C372" s="289" t="s">
        <v>314</v>
      </c>
      <c r="D372" s="64" t="s">
        <v>162</v>
      </c>
      <c r="E372" s="82"/>
      <c r="F372" s="98">
        <v>0</v>
      </c>
      <c r="G372" s="99">
        <v>0</v>
      </c>
      <c r="H372" s="99">
        <v>0</v>
      </c>
      <c r="I372" s="100">
        <v>0</v>
      </c>
      <c r="J372" s="98">
        <v>0</v>
      </c>
      <c r="K372" s="99">
        <v>0</v>
      </c>
      <c r="L372" s="99">
        <v>0</v>
      </c>
      <c r="M372" s="101">
        <v>0</v>
      </c>
      <c r="N372" s="98">
        <v>0</v>
      </c>
      <c r="O372" s="99">
        <v>0</v>
      </c>
      <c r="P372" s="99">
        <v>0</v>
      </c>
      <c r="Q372" s="101">
        <v>0</v>
      </c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</row>
    <row r="373" spans="1:51" s="7" customFormat="1" ht="26.25" customHeight="1" x14ac:dyDescent="0.25">
      <c r="A373" s="290"/>
      <c r="B373" s="290"/>
      <c r="C373" s="290"/>
      <c r="D373" s="298" t="s">
        <v>306</v>
      </c>
      <c r="E373" s="82" t="s">
        <v>207</v>
      </c>
      <c r="F373" s="98">
        <v>0</v>
      </c>
      <c r="G373" s="99">
        <v>0</v>
      </c>
      <c r="H373" s="99">
        <v>0</v>
      </c>
      <c r="I373" s="100">
        <v>0</v>
      </c>
      <c r="J373" s="98">
        <v>0</v>
      </c>
      <c r="K373" s="99">
        <v>0</v>
      </c>
      <c r="L373" s="99">
        <v>0</v>
      </c>
      <c r="M373" s="101">
        <v>0</v>
      </c>
      <c r="N373" s="98">
        <v>0</v>
      </c>
      <c r="O373" s="99">
        <v>0</v>
      </c>
      <c r="P373" s="99">
        <v>0</v>
      </c>
      <c r="Q373" s="101">
        <v>0</v>
      </c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</row>
    <row r="374" spans="1:51" s="7" customFormat="1" ht="42" customHeight="1" x14ac:dyDescent="0.25">
      <c r="A374" s="290"/>
      <c r="B374" s="290"/>
      <c r="C374" s="290"/>
      <c r="D374" s="299"/>
      <c r="E374" s="82" t="s">
        <v>212</v>
      </c>
      <c r="F374" s="98">
        <v>0</v>
      </c>
      <c r="G374" s="99">
        <v>0</v>
      </c>
      <c r="H374" s="99">
        <v>0</v>
      </c>
      <c r="I374" s="100">
        <v>0</v>
      </c>
      <c r="J374" s="98">
        <v>0</v>
      </c>
      <c r="K374" s="99">
        <v>0</v>
      </c>
      <c r="L374" s="99">
        <v>0</v>
      </c>
      <c r="M374" s="101">
        <v>0</v>
      </c>
      <c r="N374" s="98">
        <v>0</v>
      </c>
      <c r="O374" s="99">
        <v>0</v>
      </c>
      <c r="P374" s="99">
        <v>0</v>
      </c>
      <c r="Q374" s="101">
        <v>0</v>
      </c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</row>
    <row r="375" spans="1:51" s="7" customFormat="1" ht="39" customHeight="1" x14ac:dyDescent="0.25">
      <c r="A375" s="289" t="s">
        <v>116</v>
      </c>
      <c r="B375" s="289" t="s">
        <v>315</v>
      </c>
      <c r="C375" s="289" t="s">
        <v>314</v>
      </c>
      <c r="D375" s="64" t="s">
        <v>162</v>
      </c>
      <c r="E375" s="82"/>
      <c r="F375" s="98">
        <v>0</v>
      </c>
      <c r="G375" s="99">
        <v>0</v>
      </c>
      <c r="H375" s="99">
        <v>0</v>
      </c>
      <c r="I375" s="100">
        <v>0</v>
      </c>
      <c r="J375" s="98">
        <v>0</v>
      </c>
      <c r="K375" s="99">
        <v>0</v>
      </c>
      <c r="L375" s="99">
        <v>0</v>
      </c>
      <c r="M375" s="101">
        <v>0</v>
      </c>
      <c r="N375" s="98">
        <v>0</v>
      </c>
      <c r="O375" s="99">
        <v>0</v>
      </c>
      <c r="P375" s="99">
        <v>0</v>
      </c>
      <c r="Q375" s="101">
        <v>0</v>
      </c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</row>
    <row r="376" spans="1:51" s="7" customFormat="1" ht="15.75" x14ac:dyDescent="0.25">
      <c r="A376" s="290"/>
      <c r="B376" s="290"/>
      <c r="C376" s="290"/>
      <c r="D376" s="298" t="s">
        <v>306</v>
      </c>
      <c r="E376" s="82" t="s">
        <v>207</v>
      </c>
      <c r="F376" s="98">
        <v>0</v>
      </c>
      <c r="G376" s="99">
        <v>0</v>
      </c>
      <c r="H376" s="99">
        <v>0</v>
      </c>
      <c r="I376" s="100">
        <v>0</v>
      </c>
      <c r="J376" s="98">
        <v>0</v>
      </c>
      <c r="K376" s="99">
        <v>0</v>
      </c>
      <c r="L376" s="99">
        <v>0</v>
      </c>
      <c r="M376" s="101">
        <v>0</v>
      </c>
      <c r="N376" s="98">
        <v>0</v>
      </c>
      <c r="O376" s="99">
        <v>0</v>
      </c>
      <c r="P376" s="99">
        <v>0</v>
      </c>
      <c r="Q376" s="101">
        <v>0</v>
      </c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</row>
    <row r="377" spans="1:51" s="7" customFormat="1" ht="220.5" customHeight="1" x14ac:dyDescent="0.25">
      <c r="A377" s="290"/>
      <c r="B377" s="290"/>
      <c r="C377" s="290"/>
      <c r="D377" s="299"/>
      <c r="E377" s="82" t="s">
        <v>212</v>
      </c>
      <c r="F377" s="98">
        <v>0</v>
      </c>
      <c r="G377" s="99">
        <v>0</v>
      </c>
      <c r="H377" s="99">
        <v>0</v>
      </c>
      <c r="I377" s="100">
        <v>0</v>
      </c>
      <c r="J377" s="98">
        <v>0</v>
      </c>
      <c r="K377" s="99">
        <v>0</v>
      </c>
      <c r="L377" s="99">
        <v>0</v>
      </c>
      <c r="M377" s="101">
        <v>0</v>
      </c>
      <c r="N377" s="98">
        <v>0</v>
      </c>
      <c r="O377" s="99">
        <v>0</v>
      </c>
      <c r="P377" s="99">
        <v>0</v>
      </c>
      <c r="Q377" s="101">
        <v>0</v>
      </c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</row>
    <row r="378" spans="1:51" s="7" customFormat="1" ht="35.25" customHeight="1" x14ac:dyDescent="0.25">
      <c r="A378" s="289" t="s">
        <v>168</v>
      </c>
      <c r="B378" s="289" t="s">
        <v>316</v>
      </c>
      <c r="C378" s="289" t="s">
        <v>317</v>
      </c>
      <c r="D378" s="64" t="s">
        <v>162</v>
      </c>
      <c r="E378" s="82"/>
      <c r="F378" s="98">
        <v>0</v>
      </c>
      <c r="G378" s="99">
        <v>0</v>
      </c>
      <c r="H378" s="99">
        <v>0</v>
      </c>
      <c r="I378" s="100">
        <v>0</v>
      </c>
      <c r="J378" s="98">
        <v>0</v>
      </c>
      <c r="K378" s="99">
        <v>0</v>
      </c>
      <c r="L378" s="99">
        <v>0</v>
      </c>
      <c r="M378" s="101">
        <v>0</v>
      </c>
      <c r="N378" s="98">
        <v>0</v>
      </c>
      <c r="O378" s="99">
        <v>0</v>
      </c>
      <c r="P378" s="99">
        <v>0</v>
      </c>
      <c r="Q378" s="101">
        <v>0</v>
      </c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</row>
    <row r="379" spans="1:51" s="7" customFormat="1" ht="15.75" x14ac:dyDescent="0.25">
      <c r="A379" s="290"/>
      <c r="B379" s="290"/>
      <c r="C379" s="290"/>
      <c r="D379" s="298" t="s">
        <v>306</v>
      </c>
      <c r="E379" s="82" t="s">
        <v>207</v>
      </c>
      <c r="F379" s="98">
        <v>0</v>
      </c>
      <c r="G379" s="99">
        <v>0</v>
      </c>
      <c r="H379" s="99">
        <v>0</v>
      </c>
      <c r="I379" s="100">
        <v>0</v>
      </c>
      <c r="J379" s="98">
        <v>0</v>
      </c>
      <c r="K379" s="99">
        <v>0</v>
      </c>
      <c r="L379" s="99">
        <v>0</v>
      </c>
      <c r="M379" s="101">
        <v>0</v>
      </c>
      <c r="N379" s="98">
        <v>0</v>
      </c>
      <c r="O379" s="99">
        <v>0</v>
      </c>
      <c r="P379" s="99">
        <v>0</v>
      </c>
      <c r="Q379" s="101">
        <v>0</v>
      </c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</row>
    <row r="380" spans="1:51" s="7" customFormat="1" ht="48.75" customHeight="1" x14ac:dyDescent="0.25">
      <c r="A380" s="290"/>
      <c r="B380" s="290"/>
      <c r="C380" s="290"/>
      <c r="D380" s="299"/>
      <c r="E380" s="82" t="s">
        <v>212</v>
      </c>
      <c r="F380" s="98">
        <v>0</v>
      </c>
      <c r="G380" s="99">
        <v>0</v>
      </c>
      <c r="H380" s="99">
        <v>0</v>
      </c>
      <c r="I380" s="100">
        <v>0</v>
      </c>
      <c r="J380" s="98">
        <v>0</v>
      </c>
      <c r="K380" s="99">
        <v>0</v>
      </c>
      <c r="L380" s="99">
        <v>0</v>
      </c>
      <c r="M380" s="101">
        <v>0</v>
      </c>
      <c r="N380" s="98">
        <v>0</v>
      </c>
      <c r="O380" s="99">
        <v>0</v>
      </c>
      <c r="P380" s="99">
        <v>0</v>
      </c>
      <c r="Q380" s="101">
        <v>0</v>
      </c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</row>
    <row r="381" spans="1:51" s="7" customFormat="1" ht="36" customHeight="1" x14ac:dyDescent="0.25">
      <c r="A381" s="289" t="s">
        <v>117</v>
      </c>
      <c r="B381" s="289" t="s">
        <v>318</v>
      </c>
      <c r="C381" s="289" t="s">
        <v>319</v>
      </c>
      <c r="D381" s="64" t="s">
        <v>162</v>
      </c>
      <c r="E381" s="82"/>
      <c r="F381" s="98">
        <v>0</v>
      </c>
      <c r="G381" s="99">
        <v>0</v>
      </c>
      <c r="H381" s="99">
        <v>0</v>
      </c>
      <c r="I381" s="100">
        <v>0</v>
      </c>
      <c r="J381" s="98">
        <v>0</v>
      </c>
      <c r="K381" s="99">
        <v>0</v>
      </c>
      <c r="L381" s="99">
        <v>0</v>
      </c>
      <c r="M381" s="101">
        <v>0</v>
      </c>
      <c r="N381" s="98">
        <v>0</v>
      </c>
      <c r="O381" s="99">
        <v>0</v>
      </c>
      <c r="P381" s="99">
        <v>0</v>
      </c>
      <c r="Q381" s="101">
        <v>0</v>
      </c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</row>
    <row r="382" spans="1:51" s="7" customFormat="1" ht="15.75" customHeight="1" x14ac:dyDescent="0.25">
      <c r="A382" s="290"/>
      <c r="B382" s="290"/>
      <c r="C382" s="290"/>
      <c r="D382" s="298" t="s">
        <v>306</v>
      </c>
      <c r="E382" s="82" t="s">
        <v>207</v>
      </c>
      <c r="F382" s="98">
        <v>0</v>
      </c>
      <c r="G382" s="99">
        <v>0</v>
      </c>
      <c r="H382" s="99">
        <v>0</v>
      </c>
      <c r="I382" s="100">
        <v>0</v>
      </c>
      <c r="J382" s="98">
        <v>0</v>
      </c>
      <c r="K382" s="99">
        <v>0</v>
      </c>
      <c r="L382" s="99">
        <v>0</v>
      </c>
      <c r="M382" s="101">
        <v>0</v>
      </c>
      <c r="N382" s="98">
        <v>0</v>
      </c>
      <c r="O382" s="99">
        <v>0</v>
      </c>
      <c r="P382" s="99">
        <v>0</v>
      </c>
      <c r="Q382" s="101">
        <v>0</v>
      </c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</row>
    <row r="383" spans="1:51" s="7" customFormat="1" ht="69.75" customHeight="1" x14ac:dyDescent="0.25">
      <c r="A383" s="290"/>
      <c r="B383" s="290"/>
      <c r="C383" s="290"/>
      <c r="D383" s="299"/>
      <c r="E383" s="82" t="s">
        <v>212</v>
      </c>
      <c r="F383" s="98">
        <v>0</v>
      </c>
      <c r="G383" s="99">
        <v>0</v>
      </c>
      <c r="H383" s="99">
        <v>0</v>
      </c>
      <c r="I383" s="100">
        <v>0</v>
      </c>
      <c r="J383" s="98">
        <v>0</v>
      </c>
      <c r="K383" s="99">
        <v>0</v>
      </c>
      <c r="L383" s="99">
        <v>0</v>
      </c>
      <c r="M383" s="101">
        <v>0</v>
      </c>
      <c r="N383" s="98">
        <v>0</v>
      </c>
      <c r="O383" s="99">
        <v>0</v>
      </c>
      <c r="P383" s="99">
        <v>0</v>
      </c>
      <c r="Q383" s="101">
        <v>0</v>
      </c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</row>
    <row r="384" spans="1:51" s="7" customFormat="1" ht="34.5" customHeight="1" x14ac:dyDescent="0.25">
      <c r="A384" s="289" t="s">
        <v>118</v>
      </c>
      <c r="B384" s="289" t="s">
        <v>320</v>
      </c>
      <c r="C384" s="289" t="s">
        <v>321</v>
      </c>
      <c r="D384" s="64" t="s">
        <v>162</v>
      </c>
      <c r="E384" s="82"/>
      <c r="F384" s="98">
        <v>0</v>
      </c>
      <c r="G384" s="99">
        <v>0</v>
      </c>
      <c r="H384" s="99">
        <v>0</v>
      </c>
      <c r="I384" s="100">
        <v>0</v>
      </c>
      <c r="J384" s="98">
        <v>0</v>
      </c>
      <c r="K384" s="99">
        <v>0</v>
      </c>
      <c r="L384" s="99">
        <v>0</v>
      </c>
      <c r="M384" s="101">
        <v>0</v>
      </c>
      <c r="N384" s="98">
        <v>0</v>
      </c>
      <c r="O384" s="99">
        <v>0</v>
      </c>
      <c r="P384" s="99">
        <v>0</v>
      </c>
      <c r="Q384" s="101">
        <v>0</v>
      </c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</row>
    <row r="385" spans="1:51" s="7" customFormat="1" ht="15.75" x14ac:dyDescent="0.25">
      <c r="A385" s="300"/>
      <c r="B385" s="300"/>
      <c r="C385" s="300"/>
      <c r="D385" s="298" t="s">
        <v>306</v>
      </c>
      <c r="E385" s="82" t="s">
        <v>207</v>
      </c>
      <c r="F385" s="98">
        <v>0</v>
      </c>
      <c r="G385" s="99">
        <v>0</v>
      </c>
      <c r="H385" s="99">
        <v>0</v>
      </c>
      <c r="I385" s="100">
        <v>0</v>
      </c>
      <c r="J385" s="98">
        <v>0</v>
      </c>
      <c r="K385" s="99">
        <v>0</v>
      </c>
      <c r="L385" s="99">
        <v>0</v>
      </c>
      <c r="M385" s="101">
        <v>0</v>
      </c>
      <c r="N385" s="98">
        <v>0</v>
      </c>
      <c r="O385" s="99">
        <v>0</v>
      </c>
      <c r="P385" s="99">
        <v>0</v>
      </c>
      <c r="Q385" s="101">
        <v>0</v>
      </c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</row>
    <row r="386" spans="1:51" s="7" customFormat="1" ht="117.75" customHeight="1" x14ac:dyDescent="0.25">
      <c r="A386" s="300"/>
      <c r="B386" s="300"/>
      <c r="C386" s="300"/>
      <c r="D386" s="299"/>
      <c r="E386" s="82" t="s">
        <v>212</v>
      </c>
      <c r="F386" s="98">
        <v>0</v>
      </c>
      <c r="G386" s="99">
        <v>0</v>
      </c>
      <c r="H386" s="99">
        <v>0</v>
      </c>
      <c r="I386" s="100">
        <v>0</v>
      </c>
      <c r="J386" s="98">
        <v>0</v>
      </c>
      <c r="K386" s="99">
        <v>0</v>
      </c>
      <c r="L386" s="99">
        <v>0</v>
      </c>
      <c r="M386" s="101">
        <v>0</v>
      </c>
      <c r="N386" s="98">
        <v>0</v>
      </c>
      <c r="O386" s="99">
        <v>0</v>
      </c>
      <c r="P386" s="99">
        <v>0</v>
      </c>
      <c r="Q386" s="101">
        <v>0</v>
      </c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</row>
    <row r="387" spans="1:51" s="7" customFormat="1" ht="33" customHeight="1" x14ac:dyDescent="0.25">
      <c r="A387" s="289" t="s">
        <v>322</v>
      </c>
      <c r="B387" s="289" t="s">
        <v>323</v>
      </c>
      <c r="C387" s="289" t="s">
        <v>324</v>
      </c>
      <c r="D387" s="64" t="s">
        <v>162</v>
      </c>
      <c r="E387" s="82"/>
      <c r="F387" s="98">
        <v>0</v>
      </c>
      <c r="G387" s="99">
        <v>0</v>
      </c>
      <c r="H387" s="99">
        <v>0</v>
      </c>
      <c r="I387" s="100">
        <v>0</v>
      </c>
      <c r="J387" s="98">
        <v>0</v>
      </c>
      <c r="K387" s="99">
        <v>0</v>
      </c>
      <c r="L387" s="99">
        <v>0</v>
      </c>
      <c r="M387" s="101">
        <v>0</v>
      </c>
      <c r="N387" s="98">
        <v>0</v>
      </c>
      <c r="O387" s="99">
        <v>0</v>
      </c>
      <c r="P387" s="99">
        <v>0</v>
      </c>
      <c r="Q387" s="101">
        <v>0</v>
      </c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</row>
    <row r="388" spans="1:51" s="7" customFormat="1" ht="15.75" x14ac:dyDescent="0.25">
      <c r="A388" s="290"/>
      <c r="B388" s="290"/>
      <c r="C388" s="290"/>
      <c r="D388" s="298" t="s">
        <v>306</v>
      </c>
      <c r="E388" s="82" t="s">
        <v>207</v>
      </c>
      <c r="F388" s="98">
        <v>0</v>
      </c>
      <c r="G388" s="99">
        <v>0</v>
      </c>
      <c r="H388" s="99">
        <v>0</v>
      </c>
      <c r="I388" s="100">
        <v>0</v>
      </c>
      <c r="J388" s="98">
        <v>0</v>
      </c>
      <c r="K388" s="99">
        <v>0</v>
      </c>
      <c r="L388" s="99">
        <v>0</v>
      </c>
      <c r="M388" s="101">
        <v>0</v>
      </c>
      <c r="N388" s="98">
        <v>0</v>
      </c>
      <c r="O388" s="99">
        <v>0</v>
      </c>
      <c r="P388" s="99">
        <v>0</v>
      </c>
      <c r="Q388" s="101">
        <v>0</v>
      </c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</row>
    <row r="389" spans="1:51" s="7" customFormat="1" ht="54" customHeight="1" x14ac:dyDescent="0.25">
      <c r="A389" s="290"/>
      <c r="B389" s="290"/>
      <c r="C389" s="290"/>
      <c r="D389" s="299"/>
      <c r="E389" s="82" t="s">
        <v>212</v>
      </c>
      <c r="F389" s="98">
        <v>0</v>
      </c>
      <c r="G389" s="99">
        <v>0</v>
      </c>
      <c r="H389" s="99">
        <v>0</v>
      </c>
      <c r="I389" s="100">
        <v>0</v>
      </c>
      <c r="J389" s="98">
        <v>0</v>
      </c>
      <c r="K389" s="99">
        <v>0</v>
      </c>
      <c r="L389" s="99">
        <v>0</v>
      </c>
      <c r="M389" s="101">
        <v>0</v>
      </c>
      <c r="N389" s="98">
        <v>0</v>
      </c>
      <c r="O389" s="99">
        <v>0</v>
      </c>
      <c r="P389" s="99">
        <v>0</v>
      </c>
      <c r="Q389" s="101">
        <v>0</v>
      </c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</row>
    <row r="390" spans="1:51" s="7" customFormat="1" ht="25.5" customHeight="1" x14ac:dyDescent="0.25">
      <c r="A390" s="289" t="s">
        <v>325</v>
      </c>
      <c r="B390" s="289" t="s">
        <v>326</v>
      </c>
      <c r="C390" s="289" t="s">
        <v>327</v>
      </c>
      <c r="D390" s="64" t="s">
        <v>162</v>
      </c>
      <c r="E390" s="82"/>
      <c r="F390" s="98">
        <v>0</v>
      </c>
      <c r="G390" s="99">
        <v>0</v>
      </c>
      <c r="H390" s="99">
        <v>0</v>
      </c>
      <c r="I390" s="100">
        <v>0</v>
      </c>
      <c r="J390" s="98">
        <v>0</v>
      </c>
      <c r="K390" s="99">
        <v>0</v>
      </c>
      <c r="L390" s="99">
        <v>0</v>
      </c>
      <c r="M390" s="101">
        <v>0</v>
      </c>
      <c r="N390" s="98">
        <v>0</v>
      </c>
      <c r="O390" s="99">
        <v>0</v>
      </c>
      <c r="P390" s="99">
        <v>0</v>
      </c>
      <c r="Q390" s="101">
        <v>0</v>
      </c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</row>
    <row r="391" spans="1:51" s="7" customFormat="1" ht="26.25" customHeight="1" x14ac:dyDescent="0.25">
      <c r="A391" s="290"/>
      <c r="B391" s="290"/>
      <c r="C391" s="290"/>
      <c r="D391" s="298" t="s">
        <v>306</v>
      </c>
      <c r="E391" s="82" t="s">
        <v>207</v>
      </c>
      <c r="F391" s="98">
        <v>0</v>
      </c>
      <c r="G391" s="99">
        <v>0</v>
      </c>
      <c r="H391" s="99">
        <v>0</v>
      </c>
      <c r="I391" s="100">
        <v>0</v>
      </c>
      <c r="J391" s="98">
        <v>0</v>
      </c>
      <c r="K391" s="99">
        <v>0</v>
      </c>
      <c r="L391" s="99">
        <v>0</v>
      </c>
      <c r="M391" s="101">
        <v>0</v>
      </c>
      <c r="N391" s="98">
        <v>0</v>
      </c>
      <c r="O391" s="99">
        <v>0</v>
      </c>
      <c r="P391" s="99">
        <v>0</v>
      </c>
      <c r="Q391" s="101">
        <v>0</v>
      </c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</row>
    <row r="392" spans="1:51" s="7" customFormat="1" ht="45.75" customHeight="1" x14ac:dyDescent="0.25">
      <c r="A392" s="290"/>
      <c r="B392" s="290"/>
      <c r="C392" s="290"/>
      <c r="D392" s="299"/>
      <c r="E392" s="82" t="s">
        <v>212</v>
      </c>
      <c r="F392" s="98">
        <v>0</v>
      </c>
      <c r="G392" s="99">
        <v>0</v>
      </c>
      <c r="H392" s="99">
        <v>0</v>
      </c>
      <c r="I392" s="100">
        <v>0</v>
      </c>
      <c r="J392" s="98">
        <v>0</v>
      </c>
      <c r="K392" s="99">
        <v>0</v>
      </c>
      <c r="L392" s="99">
        <v>0</v>
      </c>
      <c r="M392" s="101">
        <v>0</v>
      </c>
      <c r="N392" s="98">
        <v>0</v>
      </c>
      <c r="O392" s="99">
        <v>0</v>
      </c>
      <c r="P392" s="99">
        <v>0</v>
      </c>
      <c r="Q392" s="101">
        <v>0</v>
      </c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</row>
    <row r="393" spans="1:51" s="7" customFormat="1" ht="39.75" customHeight="1" x14ac:dyDescent="0.25">
      <c r="A393" s="289" t="s">
        <v>328</v>
      </c>
      <c r="B393" s="289" t="s">
        <v>329</v>
      </c>
      <c r="C393" s="289" t="s">
        <v>330</v>
      </c>
      <c r="D393" s="64" t="s">
        <v>162</v>
      </c>
      <c r="E393" s="82"/>
      <c r="F393" s="98">
        <v>0</v>
      </c>
      <c r="G393" s="99">
        <v>0</v>
      </c>
      <c r="H393" s="99">
        <v>0</v>
      </c>
      <c r="I393" s="100">
        <v>0</v>
      </c>
      <c r="J393" s="98">
        <v>0</v>
      </c>
      <c r="K393" s="99">
        <v>0</v>
      </c>
      <c r="L393" s="99">
        <v>0</v>
      </c>
      <c r="M393" s="101">
        <v>0</v>
      </c>
      <c r="N393" s="98">
        <v>0</v>
      </c>
      <c r="O393" s="99">
        <v>0</v>
      </c>
      <c r="P393" s="99">
        <v>0</v>
      </c>
      <c r="Q393" s="101">
        <v>0</v>
      </c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</row>
    <row r="394" spans="1:51" s="7" customFormat="1" ht="15.75" x14ac:dyDescent="0.25">
      <c r="A394" s="290"/>
      <c r="B394" s="290"/>
      <c r="C394" s="290"/>
      <c r="D394" s="298" t="s">
        <v>306</v>
      </c>
      <c r="E394" s="82" t="s">
        <v>207</v>
      </c>
      <c r="F394" s="98">
        <v>0</v>
      </c>
      <c r="G394" s="99">
        <v>0</v>
      </c>
      <c r="H394" s="99">
        <v>0</v>
      </c>
      <c r="I394" s="100">
        <v>0</v>
      </c>
      <c r="J394" s="98">
        <v>0</v>
      </c>
      <c r="K394" s="99">
        <v>0</v>
      </c>
      <c r="L394" s="99">
        <v>0</v>
      </c>
      <c r="M394" s="101">
        <v>0</v>
      </c>
      <c r="N394" s="98">
        <v>0</v>
      </c>
      <c r="O394" s="99">
        <v>0</v>
      </c>
      <c r="P394" s="99">
        <v>0</v>
      </c>
      <c r="Q394" s="101">
        <v>0</v>
      </c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</row>
    <row r="395" spans="1:51" s="7" customFormat="1" ht="42.75" customHeight="1" x14ac:dyDescent="0.25">
      <c r="A395" s="290"/>
      <c r="B395" s="290"/>
      <c r="C395" s="290"/>
      <c r="D395" s="299"/>
      <c r="E395" s="82" t="s">
        <v>212</v>
      </c>
      <c r="F395" s="98">
        <v>0</v>
      </c>
      <c r="G395" s="99">
        <v>0</v>
      </c>
      <c r="H395" s="99">
        <v>0</v>
      </c>
      <c r="I395" s="100">
        <v>0</v>
      </c>
      <c r="J395" s="98">
        <v>0</v>
      </c>
      <c r="K395" s="99">
        <v>0</v>
      </c>
      <c r="L395" s="99">
        <v>0</v>
      </c>
      <c r="M395" s="101">
        <v>0</v>
      </c>
      <c r="N395" s="98">
        <v>0</v>
      </c>
      <c r="O395" s="99">
        <v>0</v>
      </c>
      <c r="P395" s="99">
        <v>0</v>
      </c>
      <c r="Q395" s="101">
        <v>0</v>
      </c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</row>
    <row r="396" spans="1:51" s="7" customFormat="1" ht="37.5" customHeight="1" x14ac:dyDescent="0.25">
      <c r="A396" s="289" t="s">
        <v>331</v>
      </c>
      <c r="B396" s="289" t="s">
        <v>332</v>
      </c>
      <c r="C396" s="289" t="s">
        <v>333</v>
      </c>
      <c r="D396" s="64" t="s">
        <v>162</v>
      </c>
      <c r="E396" s="82"/>
      <c r="F396" s="98">
        <v>0</v>
      </c>
      <c r="G396" s="99">
        <v>0</v>
      </c>
      <c r="H396" s="99">
        <v>0</v>
      </c>
      <c r="I396" s="100">
        <v>0</v>
      </c>
      <c r="J396" s="98">
        <v>0</v>
      </c>
      <c r="K396" s="99">
        <v>0</v>
      </c>
      <c r="L396" s="99">
        <v>0</v>
      </c>
      <c r="M396" s="101">
        <v>0</v>
      </c>
      <c r="N396" s="98">
        <v>0</v>
      </c>
      <c r="O396" s="99">
        <v>0</v>
      </c>
      <c r="P396" s="99">
        <v>0</v>
      </c>
      <c r="Q396" s="101">
        <v>0</v>
      </c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</row>
    <row r="397" spans="1:51" s="7" customFormat="1" ht="15.75" x14ac:dyDescent="0.25">
      <c r="A397" s="290"/>
      <c r="B397" s="290"/>
      <c r="C397" s="290"/>
      <c r="D397" s="298" t="s">
        <v>306</v>
      </c>
      <c r="E397" s="82" t="s">
        <v>207</v>
      </c>
      <c r="F397" s="98">
        <v>0</v>
      </c>
      <c r="G397" s="99">
        <v>0</v>
      </c>
      <c r="H397" s="99">
        <v>0</v>
      </c>
      <c r="I397" s="100">
        <v>0</v>
      </c>
      <c r="J397" s="98">
        <v>0</v>
      </c>
      <c r="K397" s="99">
        <v>0</v>
      </c>
      <c r="L397" s="99">
        <v>0</v>
      </c>
      <c r="M397" s="101">
        <v>0</v>
      </c>
      <c r="N397" s="98">
        <v>0</v>
      </c>
      <c r="O397" s="99">
        <v>0</v>
      </c>
      <c r="P397" s="99">
        <v>0</v>
      </c>
      <c r="Q397" s="101">
        <v>0</v>
      </c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</row>
    <row r="398" spans="1:51" s="7" customFormat="1" ht="79.5" customHeight="1" x14ac:dyDescent="0.25">
      <c r="A398" s="290"/>
      <c r="B398" s="290"/>
      <c r="C398" s="290"/>
      <c r="D398" s="299"/>
      <c r="E398" s="82" t="s">
        <v>212</v>
      </c>
      <c r="F398" s="98">
        <v>0</v>
      </c>
      <c r="G398" s="99">
        <v>0</v>
      </c>
      <c r="H398" s="99">
        <v>0</v>
      </c>
      <c r="I398" s="100">
        <v>0</v>
      </c>
      <c r="J398" s="98">
        <v>0</v>
      </c>
      <c r="K398" s="99">
        <v>0</v>
      </c>
      <c r="L398" s="99">
        <v>0</v>
      </c>
      <c r="M398" s="101">
        <v>0</v>
      </c>
      <c r="N398" s="98">
        <v>0</v>
      </c>
      <c r="O398" s="99">
        <v>0</v>
      </c>
      <c r="P398" s="99">
        <v>0</v>
      </c>
      <c r="Q398" s="101">
        <v>0</v>
      </c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</row>
    <row r="399" spans="1:51" s="7" customFormat="1" ht="33" customHeight="1" x14ac:dyDescent="0.25">
      <c r="A399" s="289" t="s">
        <v>334</v>
      </c>
      <c r="B399" s="289" t="s">
        <v>335</v>
      </c>
      <c r="C399" s="289" t="s">
        <v>336</v>
      </c>
      <c r="D399" s="64" t="s">
        <v>162</v>
      </c>
      <c r="E399" s="82"/>
      <c r="F399" s="98">
        <v>0</v>
      </c>
      <c r="G399" s="99">
        <v>0</v>
      </c>
      <c r="H399" s="99">
        <v>0</v>
      </c>
      <c r="I399" s="100">
        <v>0</v>
      </c>
      <c r="J399" s="98">
        <v>0</v>
      </c>
      <c r="K399" s="99">
        <v>0</v>
      </c>
      <c r="L399" s="99">
        <v>0</v>
      </c>
      <c r="M399" s="101">
        <v>0</v>
      </c>
      <c r="N399" s="98">
        <v>0</v>
      </c>
      <c r="O399" s="99">
        <v>0</v>
      </c>
      <c r="P399" s="99">
        <v>0</v>
      </c>
      <c r="Q399" s="101">
        <v>0</v>
      </c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</row>
    <row r="400" spans="1:51" s="7" customFormat="1" ht="39" customHeight="1" x14ac:dyDescent="0.25">
      <c r="A400" s="290"/>
      <c r="B400" s="290"/>
      <c r="C400" s="290"/>
      <c r="D400" s="298" t="s">
        <v>306</v>
      </c>
      <c r="E400" s="82" t="s">
        <v>207</v>
      </c>
      <c r="F400" s="98">
        <v>0</v>
      </c>
      <c r="G400" s="99">
        <v>0</v>
      </c>
      <c r="H400" s="99">
        <v>0</v>
      </c>
      <c r="I400" s="100">
        <v>0</v>
      </c>
      <c r="J400" s="98">
        <v>0</v>
      </c>
      <c r="K400" s="99">
        <v>0</v>
      </c>
      <c r="L400" s="99">
        <v>0</v>
      </c>
      <c r="M400" s="101">
        <v>0</v>
      </c>
      <c r="N400" s="98">
        <v>0</v>
      </c>
      <c r="O400" s="99">
        <v>0</v>
      </c>
      <c r="P400" s="99">
        <v>0</v>
      </c>
      <c r="Q400" s="101">
        <v>0</v>
      </c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</row>
    <row r="401" spans="1:51" s="7" customFormat="1" ht="13.5" customHeight="1" x14ac:dyDescent="0.25">
      <c r="A401" s="290"/>
      <c r="B401" s="290"/>
      <c r="C401" s="290"/>
      <c r="D401" s="299"/>
      <c r="E401" s="82" t="s">
        <v>212</v>
      </c>
      <c r="F401" s="98">
        <v>0</v>
      </c>
      <c r="G401" s="99">
        <v>0</v>
      </c>
      <c r="H401" s="99">
        <v>0</v>
      </c>
      <c r="I401" s="100">
        <v>0</v>
      </c>
      <c r="J401" s="98">
        <v>0</v>
      </c>
      <c r="K401" s="99">
        <v>0</v>
      </c>
      <c r="L401" s="99">
        <v>0</v>
      </c>
      <c r="M401" s="101">
        <v>0</v>
      </c>
      <c r="N401" s="98">
        <v>0</v>
      </c>
      <c r="O401" s="99">
        <v>0</v>
      </c>
      <c r="P401" s="99">
        <v>0</v>
      </c>
      <c r="Q401" s="101">
        <v>0</v>
      </c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</row>
    <row r="402" spans="1:51" s="7" customFormat="1" ht="35.25" customHeight="1" x14ac:dyDescent="0.25">
      <c r="A402" s="289" t="s">
        <v>337</v>
      </c>
      <c r="B402" s="289" t="s">
        <v>338</v>
      </c>
      <c r="C402" s="289" t="s">
        <v>339</v>
      </c>
      <c r="D402" s="64" t="s">
        <v>162</v>
      </c>
      <c r="E402" s="82"/>
      <c r="F402" s="98">
        <v>0</v>
      </c>
      <c r="G402" s="99">
        <v>0</v>
      </c>
      <c r="H402" s="99">
        <v>0</v>
      </c>
      <c r="I402" s="100">
        <v>0</v>
      </c>
      <c r="J402" s="98">
        <v>0</v>
      </c>
      <c r="K402" s="99">
        <v>0</v>
      </c>
      <c r="L402" s="99">
        <v>0</v>
      </c>
      <c r="M402" s="101">
        <v>0</v>
      </c>
      <c r="N402" s="98">
        <v>0</v>
      </c>
      <c r="O402" s="99">
        <v>0</v>
      </c>
      <c r="P402" s="99">
        <v>0</v>
      </c>
      <c r="Q402" s="101">
        <v>0</v>
      </c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</row>
    <row r="403" spans="1:51" s="7" customFormat="1" ht="15.75" x14ac:dyDescent="0.25">
      <c r="A403" s="290"/>
      <c r="B403" s="290"/>
      <c r="C403" s="290"/>
      <c r="D403" s="298" t="s">
        <v>306</v>
      </c>
      <c r="E403" s="82" t="s">
        <v>207</v>
      </c>
      <c r="F403" s="98">
        <v>0</v>
      </c>
      <c r="G403" s="99">
        <v>0</v>
      </c>
      <c r="H403" s="99">
        <v>0</v>
      </c>
      <c r="I403" s="100">
        <v>0</v>
      </c>
      <c r="J403" s="98">
        <v>0</v>
      </c>
      <c r="K403" s="99">
        <v>0</v>
      </c>
      <c r="L403" s="99">
        <v>0</v>
      </c>
      <c r="M403" s="101">
        <v>0</v>
      </c>
      <c r="N403" s="98">
        <v>0</v>
      </c>
      <c r="O403" s="99">
        <v>0</v>
      </c>
      <c r="P403" s="99">
        <v>0</v>
      </c>
      <c r="Q403" s="101">
        <v>0</v>
      </c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</row>
    <row r="404" spans="1:51" s="7" customFormat="1" ht="68.25" customHeight="1" x14ac:dyDescent="0.25">
      <c r="A404" s="290"/>
      <c r="B404" s="290"/>
      <c r="C404" s="290"/>
      <c r="D404" s="299"/>
      <c r="E404" s="82" t="s">
        <v>212</v>
      </c>
      <c r="F404" s="98">
        <v>0</v>
      </c>
      <c r="G404" s="99">
        <v>0</v>
      </c>
      <c r="H404" s="99">
        <v>0</v>
      </c>
      <c r="I404" s="100">
        <v>0</v>
      </c>
      <c r="J404" s="98">
        <v>0</v>
      </c>
      <c r="K404" s="99">
        <v>0</v>
      </c>
      <c r="L404" s="99">
        <v>0</v>
      </c>
      <c r="M404" s="101">
        <v>0</v>
      </c>
      <c r="N404" s="98">
        <v>0</v>
      </c>
      <c r="O404" s="99">
        <v>0</v>
      </c>
      <c r="P404" s="99">
        <v>0</v>
      </c>
      <c r="Q404" s="101">
        <v>0</v>
      </c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</row>
    <row r="405" spans="1:51" s="7" customFormat="1" ht="39" customHeight="1" x14ac:dyDescent="0.25">
      <c r="A405" s="289" t="s">
        <v>340</v>
      </c>
      <c r="B405" s="289" t="s">
        <v>341</v>
      </c>
      <c r="C405" s="289" t="s">
        <v>339</v>
      </c>
      <c r="D405" s="64" t="s">
        <v>162</v>
      </c>
      <c r="E405" s="82"/>
      <c r="F405" s="98">
        <v>0</v>
      </c>
      <c r="G405" s="99">
        <v>0</v>
      </c>
      <c r="H405" s="99">
        <v>0</v>
      </c>
      <c r="I405" s="100">
        <v>0</v>
      </c>
      <c r="J405" s="98">
        <v>0</v>
      </c>
      <c r="K405" s="99">
        <v>0</v>
      </c>
      <c r="L405" s="99">
        <v>0</v>
      </c>
      <c r="M405" s="101">
        <v>0</v>
      </c>
      <c r="N405" s="98">
        <v>0</v>
      </c>
      <c r="O405" s="99">
        <v>0</v>
      </c>
      <c r="P405" s="99">
        <v>0</v>
      </c>
      <c r="Q405" s="101">
        <v>0</v>
      </c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</row>
    <row r="406" spans="1:51" s="7" customFormat="1" ht="15.75" x14ac:dyDescent="0.25">
      <c r="A406" s="290"/>
      <c r="B406" s="290"/>
      <c r="C406" s="290"/>
      <c r="D406" s="298" t="s">
        <v>306</v>
      </c>
      <c r="E406" s="82" t="s">
        <v>207</v>
      </c>
      <c r="F406" s="98">
        <v>0</v>
      </c>
      <c r="G406" s="99">
        <v>0</v>
      </c>
      <c r="H406" s="99">
        <v>0</v>
      </c>
      <c r="I406" s="100">
        <v>0</v>
      </c>
      <c r="J406" s="98">
        <v>0</v>
      </c>
      <c r="K406" s="99">
        <v>0</v>
      </c>
      <c r="L406" s="99">
        <v>0</v>
      </c>
      <c r="M406" s="101">
        <v>0</v>
      </c>
      <c r="N406" s="98">
        <v>0</v>
      </c>
      <c r="O406" s="99">
        <v>0</v>
      </c>
      <c r="P406" s="99">
        <v>0</v>
      </c>
      <c r="Q406" s="101">
        <v>0</v>
      </c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</row>
    <row r="407" spans="1:51" s="7" customFormat="1" ht="92.25" customHeight="1" x14ac:dyDescent="0.25">
      <c r="A407" s="290"/>
      <c r="B407" s="290"/>
      <c r="C407" s="290"/>
      <c r="D407" s="299"/>
      <c r="E407" s="82" t="s">
        <v>212</v>
      </c>
      <c r="F407" s="98">
        <v>0</v>
      </c>
      <c r="G407" s="99">
        <v>0</v>
      </c>
      <c r="H407" s="99">
        <v>0</v>
      </c>
      <c r="I407" s="100">
        <v>0</v>
      </c>
      <c r="J407" s="98">
        <v>0</v>
      </c>
      <c r="K407" s="99">
        <v>0</v>
      </c>
      <c r="L407" s="99">
        <v>0</v>
      </c>
      <c r="M407" s="101">
        <v>0</v>
      </c>
      <c r="N407" s="98">
        <v>0</v>
      </c>
      <c r="O407" s="99">
        <v>0</v>
      </c>
      <c r="P407" s="99">
        <v>0</v>
      </c>
      <c r="Q407" s="101">
        <v>0</v>
      </c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</row>
    <row r="408" spans="1:51" s="7" customFormat="1" ht="39" customHeight="1" x14ac:dyDescent="0.25">
      <c r="A408" s="289" t="s">
        <v>342</v>
      </c>
      <c r="B408" s="289" t="s">
        <v>343</v>
      </c>
      <c r="C408" s="289" t="s">
        <v>317</v>
      </c>
      <c r="D408" s="64" t="s">
        <v>162</v>
      </c>
      <c r="E408" s="82"/>
      <c r="F408" s="98">
        <v>0</v>
      </c>
      <c r="G408" s="99">
        <v>0</v>
      </c>
      <c r="H408" s="99">
        <v>0</v>
      </c>
      <c r="I408" s="100">
        <v>0</v>
      </c>
      <c r="J408" s="98">
        <v>0</v>
      </c>
      <c r="K408" s="99">
        <v>0</v>
      </c>
      <c r="L408" s="99">
        <v>0</v>
      </c>
      <c r="M408" s="101">
        <v>0</v>
      </c>
      <c r="N408" s="98">
        <v>0</v>
      </c>
      <c r="O408" s="99">
        <v>0</v>
      </c>
      <c r="P408" s="99">
        <v>0</v>
      </c>
      <c r="Q408" s="101">
        <v>0</v>
      </c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</row>
    <row r="409" spans="1:51" s="7" customFormat="1" ht="15.75" x14ac:dyDescent="0.25">
      <c r="A409" s="290"/>
      <c r="B409" s="290"/>
      <c r="C409" s="290"/>
      <c r="D409" s="298" t="s">
        <v>306</v>
      </c>
      <c r="E409" s="82" t="s">
        <v>207</v>
      </c>
      <c r="F409" s="98">
        <v>0</v>
      </c>
      <c r="G409" s="99">
        <v>0</v>
      </c>
      <c r="H409" s="99">
        <v>0</v>
      </c>
      <c r="I409" s="100">
        <v>0</v>
      </c>
      <c r="J409" s="98">
        <v>0</v>
      </c>
      <c r="K409" s="99">
        <v>0</v>
      </c>
      <c r="L409" s="99">
        <v>0</v>
      </c>
      <c r="M409" s="101">
        <v>0</v>
      </c>
      <c r="N409" s="98">
        <v>0</v>
      </c>
      <c r="O409" s="99">
        <v>0</v>
      </c>
      <c r="P409" s="99">
        <v>0</v>
      </c>
      <c r="Q409" s="101">
        <v>0</v>
      </c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</row>
    <row r="410" spans="1:51" s="7" customFormat="1" ht="188.25" customHeight="1" x14ac:dyDescent="0.25">
      <c r="A410" s="290"/>
      <c r="B410" s="290"/>
      <c r="C410" s="290"/>
      <c r="D410" s="299"/>
      <c r="E410" s="82" t="s">
        <v>212</v>
      </c>
      <c r="F410" s="98">
        <v>0</v>
      </c>
      <c r="G410" s="99">
        <v>0</v>
      </c>
      <c r="H410" s="99">
        <v>0</v>
      </c>
      <c r="I410" s="100">
        <v>0</v>
      </c>
      <c r="J410" s="98">
        <v>0</v>
      </c>
      <c r="K410" s="99">
        <v>0</v>
      </c>
      <c r="L410" s="99">
        <v>0</v>
      </c>
      <c r="M410" s="101">
        <v>0</v>
      </c>
      <c r="N410" s="98">
        <v>0</v>
      </c>
      <c r="O410" s="99">
        <v>0</v>
      </c>
      <c r="P410" s="99">
        <v>0</v>
      </c>
      <c r="Q410" s="101">
        <v>0</v>
      </c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</row>
    <row r="411" spans="1:51" s="7" customFormat="1" ht="36" customHeight="1" x14ac:dyDescent="0.25">
      <c r="A411" s="289" t="s">
        <v>175</v>
      </c>
      <c r="B411" s="289" t="s">
        <v>344</v>
      </c>
      <c r="C411" s="289" t="s">
        <v>345</v>
      </c>
      <c r="D411" s="64" t="s">
        <v>162</v>
      </c>
      <c r="E411" s="82"/>
      <c r="F411" s="98">
        <v>0</v>
      </c>
      <c r="G411" s="99">
        <v>0</v>
      </c>
      <c r="H411" s="99">
        <v>0</v>
      </c>
      <c r="I411" s="100">
        <v>0</v>
      </c>
      <c r="J411" s="98">
        <v>0</v>
      </c>
      <c r="K411" s="99">
        <v>0</v>
      </c>
      <c r="L411" s="99">
        <v>0</v>
      </c>
      <c r="M411" s="101">
        <v>0</v>
      </c>
      <c r="N411" s="98">
        <v>0</v>
      </c>
      <c r="O411" s="99">
        <v>0</v>
      </c>
      <c r="P411" s="99">
        <v>0</v>
      </c>
      <c r="Q411" s="101">
        <v>0</v>
      </c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</row>
    <row r="412" spans="1:51" s="7" customFormat="1" ht="15.75" x14ac:dyDescent="0.25">
      <c r="A412" s="290"/>
      <c r="B412" s="290"/>
      <c r="C412" s="290"/>
      <c r="D412" s="298" t="s">
        <v>306</v>
      </c>
      <c r="E412" s="82" t="s">
        <v>207</v>
      </c>
      <c r="F412" s="98">
        <v>0</v>
      </c>
      <c r="G412" s="99">
        <v>0</v>
      </c>
      <c r="H412" s="99">
        <v>0</v>
      </c>
      <c r="I412" s="100">
        <v>0</v>
      </c>
      <c r="J412" s="98">
        <v>0</v>
      </c>
      <c r="K412" s="99">
        <v>0</v>
      </c>
      <c r="L412" s="99">
        <v>0</v>
      </c>
      <c r="M412" s="101">
        <v>0</v>
      </c>
      <c r="N412" s="98">
        <v>0</v>
      </c>
      <c r="O412" s="99">
        <v>0</v>
      </c>
      <c r="P412" s="99">
        <v>0</v>
      </c>
      <c r="Q412" s="101">
        <v>0</v>
      </c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</row>
    <row r="413" spans="1:51" s="7" customFormat="1" ht="14.25" customHeight="1" x14ac:dyDescent="0.25">
      <c r="A413" s="290"/>
      <c r="B413" s="290"/>
      <c r="C413" s="290"/>
      <c r="D413" s="299"/>
      <c r="E413" s="82" t="s">
        <v>212</v>
      </c>
      <c r="F413" s="98">
        <v>0</v>
      </c>
      <c r="G413" s="99">
        <v>0</v>
      </c>
      <c r="H413" s="99">
        <v>0</v>
      </c>
      <c r="I413" s="100">
        <v>0</v>
      </c>
      <c r="J413" s="98">
        <v>0</v>
      </c>
      <c r="K413" s="99">
        <v>0</v>
      </c>
      <c r="L413" s="99">
        <v>0</v>
      </c>
      <c r="M413" s="101">
        <v>0</v>
      </c>
      <c r="N413" s="98">
        <v>0</v>
      </c>
      <c r="O413" s="99">
        <v>0</v>
      </c>
      <c r="P413" s="99">
        <v>0</v>
      </c>
      <c r="Q413" s="101">
        <v>0</v>
      </c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</row>
    <row r="414" spans="1:51" s="7" customFormat="1" ht="37.5" customHeight="1" x14ac:dyDescent="0.25">
      <c r="A414" s="289" t="s">
        <v>346</v>
      </c>
      <c r="B414" s="289" t="s">
        <v>347</v>
      </c>
      <c r="C414" s="289" t="s">
        <v>345</v>
      </c>
      <c r="D414" s="64" t="s">
        <v>162</v>
      </c>
      <c r="E414" s="82"/>
      <c r="F414" s="98">
        <v>0</v>
      </c>
      <c r="G414" s="99">
        <v>0</v>
      </c>
      <c r="H414" s="99">
        <v>0</v>
      </c>
      <c r="I414" s="100">
        <v>0</v>
      </c>
      <c r="J414" s="98">
        <v>0</v>
      </c>
      <c r="K414" s="99">
        <v>0</v>
      </c>
      <c r="L414" s="99">
        <v>0</v>
      </c>
      <c r="M414" s="101">
        <v>0</v>
      </c>
      <c r="N414" s="98">
        <v>0</v>
      </c>
      <c r="O414" s="99">
        <v>0</v>
      </c>
      <c r="P414" s="99">
        <v>0</v>
      </c>
      <c r="Q414" s="101">
        <v>0</v>
      </c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</row>
    <row r="415" spans="1:51" s="7" customFormat="1" ht="15.75" x14ac:dyDescent="0.25">
      <c r="A415" s="290"/>
      <c r="B415" s="290"/>
      <c r="C415" s="290"/>
      <c r="D415" s="298" t="s">
        <v>306</v>
      </c>
      <c r="E415" s="82" t="s">
        <v>207</v>
      </c>
      <c r="F415" s="98">
        <v>0</v>
      </c>
      <c r="G415" s="99">
        <v>0</v>
      </c>
      <c r="H415" s="99">
        <v>0</v>
      </c>
      <c r="I415" s="100">
        <v>0</v>
      </c>
      <c r="J415" s="98">
        <v>0</v>
      </c>
      <c r="K415" s="99">
        <v>0</v>
      </c>
      <c r="L415" s="99">
        <v>0</v>
      </c>
      <c r="M415" s="101">
        <v>0</v>
      </c>
      <c r="N415" s="98">
        <v>0</v>
      </c>
      <c r="O415" s="99">
        <v>0</v>
      </c>
      <c r="P415" s="99">
        <v>0</v>
      </c>
      <c r="Q415" s="101">
        <v>0</v>
      </c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</row>
    <row r="416" spans="1:51" s="7" customFormat="1" ht="15.75" x14ac:dyDescent="0.25">
      <c r="A416" s="290"/>
      <c r="B416" s="290"/>
      <c r="C416" s="290"/>
      <c r="D416" s="299"/>
      <c r="E416" s="82" t="s">
        <v>212</v>
      </c>
      <c r="F416" s="98">
        <v>0</v>
      </c>
      <c r="G416" s="99">
        <v>0</v>
      </c>
      <c r="H416" s="99">
        <v>0</v>
      </c>
      <c r="I416" s="100">
        <v>0</v>
      </c>
      <c r="J416" s="98">
        <v>0</v>
      </c>
      <c r="K416" s="99">
        <v>0</v>
      </c>
      <c r="L416" s="99">
        <v>0</v>
      </c>
      <c r="M416" s="101">
        <v>0</v>
      </c>
      <c r="N416" s="98">
        <v>0</v>
      </c>
      <c r="O416" s="99">
        <v>0</v>
      </c>
      <c r="P416" s="99">
        <v>0</v>
      </c>
      <c r="Q416" s="101">
        <v>0</v>
      </c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</row>
    <row r="417" spans="1:51" s="7" customFormat="1" ht="39" customHeight="1" x14ac:dyDescent="0.25">
      <c r="A417" s="289" t="s">
        <v>348</v>
      </c>
      <c r="B417" s="289" t="s">
        <v>349</v>
      </c>
      <c r="C417" s="289" t="s">
        <v>350</v>
      </c>
      <c r="D417" s="64" t="s">
        <v>162</v>
      </c>
      <c r="E417" s="82"/>
      <c r="F417" s="98">
        <v>0</v>
      </c>
      <c r="G417" s="99">
        <v>0</v>
      </c>
      <c r="H417" s="99">
        <v>0</v>
      </c>
      <c r="I417" s="100">
        <v>0</v>
      </c>
      <c r="J417" s="98">
        <v>0</v>
      </c>
      <c r="K417" s="99">
        <v>0</v>
      </c>
      <c r="L417" s="99">
        <v>0</v>
      </c>
      <c r="M417" s="101">
        <v>0</v>
      </c>
      <c r="N417" s="98">
        <v>0</v>
      </c>
      <c r="O417" s="99">
        <v>0</v>
      </c>
      <c r="P417" s="99">
        <v>0</v>
      </c>
      <c r="Q417" s="101">
        <v>0</v>
      </c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</row>
    <row r="418" spans="1:51" s="7" customFormat="1" ht="15.75" x14ac:dyDescent="0.25">
      <c r="A418" s="290"/>
      <c r="B418" s="290"/>
      <c r="C418" s="290"/>
      <c r="D418" s="298" t="s">
        <v>306</v>
      </c>
      <c r="E418" s="82" t="s">
        <v>207</v>
      </c>
      <c r="F418" s="98">
        <v>0</v>
      </c>
      <c r="G418" s="99">
        <v>0</v>
      </c>
      <c r="H418" s="99">
        <v>0</v>
      </c>
      <c r="I418" s="100">
        <v>0</v>
      </c>
      <c r="J418" s="98">
        <v>0</v>
      </c>
      <c r="K418" s="99">
        <v>0</v>
      </c>
      <c r="L418" s="99">
        <v>0</v>
      </c>
      <c r="M418" s="101">
        <v>0</v>
      </c>
      <c r="N418" s="98">
        <v>0</v>
      </c>
      <c r="O418" s="99">
        <v>0</v>
      </c>
      <c r="P418" s="99">
        <v>0</v>
      </c>
      <c r="Q418" s="101">
        <v>0</v>
      </c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</row>
    <row r="419" spans="1:51" s="7" customFormat="1" ht="15.75" x14ac:dyDescent="0.25">
      <c r="A419" s="290"/>
      <c r="B419" s="290"/>
      <c r="C419" s="290"/>
      <c r="D419" s="299"/>
      <c r="E419" s="82" t="s">
        <v>212</v>
      </c>
      <c r="F419" s="98">
        <v>0</v>
      </c>
      <c r="G419" s="99">
        <v>0</v>
      </c>
      <c r="H419" s="99">
        <v>0</v>
      </c>
      <c r="I419" s="100">
        <v>0</v>
      </c>
      <c r="J419" s="98">
        <v>0</v>
      </c>
      <c r="K419" s="99">
        <v>0</v>
      </c>
      <c r="L419" s="99">
        <v>0</v>
      </c>
      <c r="M419" s="101">
        <v>0</v>
      </c>
      <c r="N419" s="98">
        <v>0</v>
      </c>
      <c r="O419" s="99">
        <v>0</v>
      </c>
      <c r="P419" s="99">
        <v>0</v>
      </c>
      <c r="Q419" s="101">
        <v>0</v>
      </c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</row>
    <row r="420" spans="1:51" s="7" customFormat="1" ht="36" customHeight="1" x14ac:dyDescent="0.25">
      <c r="A420" s="289" t="s">
        <v>351</v>
      </c>
      <c r="B420" s="289" t="s">
        <v>352</v>
      </c>
      <c r="C420" s="289" t="s">
        <v>353</v>
      </c>
      <c r="D420" s="64" t="s">
        <v>162</v>
      </c>
      <c r="E420" s="82"/>
      <c r="F420" s="98">
        <v>0</v>
      </c>
      <c r="G420" s="99">
        <v>0</v>
      </c>
      <c r="H420" s="99">
        <v>0</v>
      </c>
      <c r="I420" s="100">
        <v>0</v>
      </c>
      <c r="J420" s="98">
        <v>0</v>
      </c>
      <c r="K420" s="99">
        <v>0</v>
      </c>
      <c r="L420" s="99">
        <v>0</v>
      </c>
      <c r="M420" s="101">
        <v>0</v>
      </c>
      <c r="N420" s="98">
        <v>0</v>
      </c>
      <c r="O420" s="99">
        <v>0</v>
      </c>
      <c r="P420" s="99">
        <v>0</v>
      </c>
      <c r="Q420" s="101">
        <v>0</v>
      </c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</row>
    <row r="421" spans="1:51" s="7" customFormat="1" ht="15.75" x14ac:dyDescent="0.25">
      <c r="A421" s="290"/>
      <c r="B421" s="290"/>
      <c r="C421" s="290"/>
      <c r="D421" s="298" t="s">
        <v>306</v>
      </c>
      <c r="E421" s="82" t="s">
        <v>207</v>
      </c>
      <c r="F421" s="98">
        <v>0</v>
      </c>
      <c r="G421" s="99">
        <v>0</v>
      </c>
      <c r="H421" s="99">
        <v>0</v>
      </c>
      <c r="I421" s="100">
        <v>0</v>
      </c>
      <c r="J421" s="98">
        <v>0</v>
      </c>
      <c r="K421" s="99">
        <v>0</v>
      </c>
      <c r="L421" s="99">
        <v>0</v>
      </c>
      <c r="M421" s="101">
        <v>0</v>
      </c>
      <c r="N421" s="98">
        <v>0</v>
      </c>
      <c r="O421" s="99">
        <v>0</v>
      </c>
      <c r="P421" s="99">
        <v>0</v>
      </c>
      <c r="Q421" s="101">
        <v>0</v>
      </c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</row>
    <row r="422" spans="1:51" s="7" customFormat="1" ht="15.75" x14ac:dyDescent="0.25">
      <c r="A422" s="290"/>
      <c r="B422" s="290"/>
      <c r="C422" s="290"/>
      <c r="D422" s="299"/>
      <c r="E422" s="82" t="s">
        <v>212</v>
      </c>
      <c r="F422" s="98">
        <v>0</v>
      </c>
      <c r="G422" s="99">
        <v>0</v>
      </c>
      <c r="H422" s="99">
        <v>0</v>
      </c>
      <c r="I422" s="100">
        <v>0</v>
      </c>
      <c r="J422" s="98">
        <v>0</v>
      </c>
      <c r="K422" s="99">
        <v>0</v>
      </c>
      <c r="L422" s="99">
        <v>0</v>
      </c>
      <c r="M422" s="101">
        <v>0</v>
      </c>
      <c r="N422" s="98">
        <v>0</v>
      </c>
      <c r="O422" s="99">
        <v>0</v>
      </c>
      <c r="P422" s="99">
        <v>0</v>
      </c>
      <c r="Q422" s="101">
        <v>0</v>
      </c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</row>
    <row r="423" spans="1:51" s="7" customFormat="1" ht="35.25" customHeight="1" x14ac:dyDescent="0.25">
      <c r="A423" s="289" t="s">
        <v>354</v>
      </c>
      <c r="B423" s="289" t="s">
        <v>355</v>
      </c>
      <c r="C423" s="289" t="s">
        <v>356</v>
      </c>
      <c r="D423" s="64" t="s">
        <v>162</v>
      </c>
      <c r="E423" s="82"/>
      <c r="F423" s="98">
        <v>0</v>
      </c>
      <c r="G423" s="99">
        <v>0</v>
      </c>
      <c r="H423" s="99">
        <v>0</v>
      </c>
      <c r="I423" s="100">
        <v>0</v>
      </c>
      <c r="J423" s="98">
        <v>0</v>
      </c>
      <c r="K423" s="99">
        <v>0</v>
      </c>
      <c r="L423" s="99">
        <v>0</v>
      </c>
      <c r="M423" s="101">
        <v>0</v>
      </c>
      <c r="N423" s="98">
        <v>0</v>
      </c>
      <c r="O423" s="99">
        <v>0</v>
      </c>
      <c r="P423" s="99">
        <v>0</v>
      </c>
      <c r="Q423" s="101">
        <v>0</v>
      </c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</row>
    <row r="424" spans="1:51" s="7" customFormat="1" ht="15.75" x14ac:dyDescent="0.25">
      <c r="A424" s="290"/>
      <c r="B424" s="290"/>
      <c r="C424" s="290"/>
      <c r="D424" s="298" t="s">
        <v>306</v>
      </c>
      <c r="E424" s="82" t="s">
        <v>207</v>
      </c>
      <c r="F424" s="98">
        <v>0</v>
      </c>
      <c r="G424" s="99">
        <v>0</v>
      </c>
      <c r="H424" s="99">
        <v>0</v>
      </c>
      <c r="I424" s="100">
        <v>0</v>
      </c>
      <c r="J424" s="98">
        <v>0</v>
      </c>
      <c r="K424" s="99">
        <v>0</v>
      </c>
      <c r="L424" s="99">
        <v>0</v>
      </c>
      <c r="M424" s="101">
        <v>0</v>
      </c>
      <c r="N424" s="98">
        <v>0</v>
      </c>
      <c r="O424" s="99">
        <v>0</v>
      </c>
      <c r="P424" s="99">
        <v>0</v>
      </c>
      <c r="Q424" s="101">
        <v>0</v>
      </c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</row>
    <row r="425" spans="1:51" s="7" customFormat="1" ht="15.75" x14ac:dyDescent="0.25">
      <c r="A425" s="290"/>
      <c r="B425" s="290"/>
      <c r="C425" s="290"/>
      <c r="D425" s="299"/>
      <c r="E425" s="82" t="s">
        <v>212</v>
      </c>
      <c r="F425" s="98">
        <v>0</v>
      </c>
      <c r="G425" s="99">
        <v>0</v>
      </c>
      <c r="H425" s="99">
        <v>0</v>
      </c>
      <c r="I425" s="100">
        <v>0</v>
      </c>
      <c r="J425" s="98">
        <v>0</v>
      </c>
      <c r="K425" s="99">
        <v>0</v>
      </c>
      <c r="L425" s="99">
        <v>0</v>
      </c>
      <c r="M425" s="101">
        <v>0</v>
      </c>
      <c r="N425" s="98">
        <v>0</v>
      </c>
      <c r="O425" s="99">
        <v>0</v>
      </c>
      <c r="P425" s="99">
        <v>0</v>
      </c>
      <c r="Q425" s="101">
        <v>0</v>
      </c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</row>
    <row r="426" spans="1:51" s="7" customFormat="1" ht="36.75" customHeight="1" x14ac:dyDescent="0.25">
      <c r="A426" s="289" t="s">
        <v>357</v>
      </c>
      <c r="B426" s="289" t="s">
        <v>358</v>
      </c>
      <c r="C426" s="289" t="s">
        <v>359</v>
      </c>
      <c r="D426" s="64" t="s">
        <v>162</v>
      </c>
      <c r="E426" s="82"/>
      <c r="F426" s="98">
        <v>0</v>
      </c>
      <c r="G426" s="99">
        <v>0</v>
      </c>
      <c r="H426" s="99">
        <v>0</v>
      </c>
      <c r="I426" s="100">
        <v>0</v>
      </c>
      <c r="J426" s="98">
        <v>0</v>
      </c>
      <c r="K426" s="99">
        <v>0</v>
      </c>
      <c r="L426" s="99">
        <v>0</v>
      </c>
      <c r="M426" s="101">
        <v>0</v>
      </c>
      <c r="N426" s="98">
        <v>0</v>
      </c>
      <c r="O426" s="99">
        <v>0</v>
      </c>
      <c r="P426" s="99">
        <v>0</v>
      </c>
      <c r="Q426" s="101">
        <v>0</v>
      </c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</row>
    <row r="427" spans="1:51" s="7" customFormat="1" ht="15.75" x14ac:dyDescent="0.25">
      <c r="A427" s="290"/>
      <c r="B427" s="290"/>
      <c r="C427" s="290"/>
      <c r="D427" s="298" t="s">
        <v>306</v>
      </c>
      <c r="E427" s="82" t="s">
        <v>207</v>
      </c>
      <c r="F427" s="98">
        <v>0</v>
      </c>
      <c r="G427" s="99">
        <v>0</v>
      </c>
      <c r="H427" s="99">
        <v>0</v>
      </c>
      <c r="I427" s="100">
        <v>0</v>
      </c>
      <c r="J427" s="98">
        <v>0</v>
      </c>
      <c r="K427" s="99">
        <v>0</v>
      </c>
      <c r="L427" s="99">
        <v>0</v>
      </c>
      <c r="M427" s="101">
        <v>0</v>
      </c>
      <c r="N427" s="98">
        <v>0</v>
      </c>
      <c r="O427" s="99">
        <v>0</v>
      </c>
      <c r="P427" s="99">
        <v>0</v>
      </c>
      <c r="Q427" s="101">
        <v>0</v>
      </c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</row>
    <row r="428" spans="1:51" s="7" customFormat="1" ht="126.75" customHeight="1" x14ac:dyDescent="0.25">
      <c r="A428" s="290"/>
      <c r="B428" s="290"/>
      <c r="C428" s="290"/>
      <c r="D428" s="299"/>
      <c r="E428" s="82" t="s">
        <v>212</v>
      </c>
      <c r="F428" s="98">
        <v>0</v>
      </c>
      <c r="G428" s="99">
        <v>0</v>
      </c>
      <c r="H428" s="99">
        <v>0</v>
      </c>
      <c r="I428" s="100">
        <v>0</v>
      </c>
      <c r="J428" s="98">
        <v>0</v>
      </c>
      <c r="K428" s="99">
        <v>0</v>
      </c>
      <c r="L428" s="99">
        <v>0</v>
      </c>
      <c r="M428" s="101">
        <v>0</v>
      </c>
      <c r="N428" s="98">
        <v>0</v>
      </c>
      <c r="O428" s="99">
        <v>0</v>
      </c>
      <c r="P428" s="99">
        <v>0</v>
      </c>
      <c r="Q428" s="101">
        <v>0</v>
      </c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</row>
    <row r="429" spans="1:51" s="7" customFormat="1" ht="39" customHeight="1" x14ac:dyDescent="0.25">
      <c r="A429" s="289" t="s">
        <v>360</v>
      </c>
      <c r="B429" s="289" t="s">
        <v>361</v>
      </c>
      <c r="C429" s="289" t="s">
        <v>362</v>
      </c>
      <c r="D429" s="64" t="s">
        <v>162</v>
      </c>
      <c r="E429" s="82"/>
      <c r="F429" s="98">
        <v>0</v>
      </c>
      <c r="G429" s="99">
        <v>0</v>
      </c>
      <c r="H429" s="99">
        <v>0</v>
      </c>
      <c r="I429" s="100">
        <v>0</v>
      </c>
      <c r="J429" s="98">
        <v>0</v>
      </c>
      <c r="K429" s="99">
        <v>0</v>
      </c>
      <c r="L429" s="99">
        <v>0</v>
      </c>
      <c r="M429" s="101">
        <v>0</v>
      </c>
      <c r="N429" s="98">
        <v>0</v>
      </c>
      <c r="O429" s="99">
        <v>0</v>
      </c>
      <c r="P429" s="99">
        <v>0</v>
      </c>
      <c r="Q429" s="101">
        <v>0</v>
      </c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</row>
    <row r="430" spans="1:51" s="7" customFormat="1" ht="15.75" x14ac:dyDescent="0.25">
      <c r="A430" s="290"/>
      <c r="B430" s="290"/>
      <c r="C430" s="290"/>
      <c r="D430" s="298" t="s">
        <v>306</v>
      </c>
      <c r="E430" s="82" t="s">
        <v>207</v>
      </c>
      <c r="F430" s="98">
        <v>0</v>
      </c>
      <c r="G430" s="99">
        <v>0</v>
      </c>
      <c r="H430" s="99">
        <v>0</v>
      </c>
      <c r="I430" s="100">
        <v>0</v>
      </c>
      <c r="J430" s="98">
        <v>0</v>
      </c>
      <c r="K430" s="99">
        <v>0</v>
      </c>
      <c r="L430" s="99">
        <v>0</v>
      </c>
      <c r="M430" s="101">
        <v>0</v>
      </c>
      <c r="N430" s="98">
        <v>0</v>
      </c>
      <c r="O430" s="99">
        <v>0</v>
      </c>
      <c r="P430" s="99">
        <v>0</v>
      </c>
      <c r="Q430" s="101">
        <v>0</v>
      </c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</row>
    <row r="431" spans="1:51" s="7" customFormat="1" ht="111" customHeight="1" x14ac:dyDescent="0.25">
      <c r="A431" s="290"/>
      <c r="B431" s="290"/>
      <c r="C431" s="290"/>
      <c r="D431" s="299"/>
      <c r="E431" s="82" t="s">
        <v>212</v>
      </c>
      <c r="F431" s="98">
        <v>0</v>
      </c>
      <c r="G431" s="99">
        <v>0</v>
      </c>
      <c r="H431" s="99">
        <v>0</v>
      </c>
      <c r="I431" s="100">
        <v>0</v>
      </c>
      <c r="J431" s="98">
        <v>0</v>
      </c>
      <c r="K431" s="99">
        <v>0</v>
      </c>
      <c r="L431" s="99">
        <v>0</v>
      </c>
      <c r="M431" s="101">
        <v>0</v>
      </c>
      <c r="N431" s="98">
        <v>0</v>
      </c>
      <c r="O431" s="99">
        <v>0</v>
      </c>
      <c r="P431" s="99">
        <v>0</v>
      </c>
      <c r="Q431" s="101">
        <v>0</v>
      </c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</row>
    <row r="432" spans="1:51" s="7" customFormat="1" ht="37.5" customHeight="1" x14ac:dyDescent="0.25">
      <c r="A432" s="289" t="s">
        <v>363</v>
      </c>
      <c r="B432" s="289" t="s">
        <v>364</v>
      </c>
      <c r="C432" s="289" t="s">
        <v>365</v>
      </c>
      <c r="D432" s="64" t="s">
        <v>162</v>
      </c>
      <c r="E432" s="82"/>
      <c r="F432" s="98">
        <v>0</v>
      </c>
      <c r="G432" s="99">
        <v>0</v>
      </c>
      <c r="H432" s="99">
        <v>0</v>
      </c>
      <c r="I432" s="100">
        <v>0</v>
      </c>
      <c r="J432" s="98">
        <v>0</v>
      </c>
      <c r="K432" s="99">
        <v>0</v>
      </c>
      <c r="L432" s="99">
        <v>0</v>
      </c>
      <c r="M432" s="101">
        <v>0</v>
      </c>
      <c r="N432" s="98">
        <v>0</v>
      </c>
      <c r="O432" s="99">
        <v>0</v>
      </c>
      <c r="P432" s="99">
        <v>0</v>
      </c>
      <c r="Q432" s="101">
        <v>0</v>
      </c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</row>
    <row r="433" spans="1:51" s="7" customFormat="1" ht="15.75" x14ac:dyDescent="0.25">
      <c r="A433" s="290"/>
      <c r="B433" s="290"/>
      <c r="C433" s="290"/>
      <c r="D433" s="298" t="s">
        <v>306</v>
      </c>
      <c r="E433" s="82" t="s">
        <v>207</v>
      </c>
      <c r="F433" s="98">
        <v>0</v>
      </c>
      <c r="G433" s="99">
        <v>0</v>
      </c>
      <c r="H433" s="99">
        <v>0</v>
      </c>
      <c r="I433" s="100">
        <v>0</v>
      </c>
      <c r="J433" s="98">
        <v>0</v>
      </c>
      <c r="K433" s="99">
        <v>0</v>
      </c>
      <c r="L433" s="99">
        <v>0</v>
      </c>
      <c r="M433" s="101">
        <v>0</v>
      </c>
      <c r="N433" s="98">
        <v>0</v>
      </c>
      <c r="O433" s="99">
        <v>0</v>
      </c>
      <c r="P433" s="99">
        <v>0</v>
      </c>
      <c r="Q433" s="101">
        <v>0</v>
      </c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</row>
    <row r="434" spans="1:51" s="7" customFormat="1" ht="132" customHeight="1" x14ac:dyDescent="0.25">
      <c r="A434" s="290"/>
      <c r="B434" s="290"/>
      <c r="C434" s="290"/>
      <c r="D434" s="299"/>
      <c r="E434" s="82" t="s">
        <v>212</v>
      </c>
      <c r="F434" s="98">
        <v>0</v>
      </c>
      <c r="G434" s="99">
        <v>0</v>
      </c>
      <c r="H434" s="99">
        <v>0</v>
      </c>
      <c r="I434" s="100">
        <v>0</v>
      </c>
      <c r="J434" s="98">
        <v>0</v>
      </c>
      <c r="K434" s="99">
        <v>0</v>
      </c>
      <c r="L434" s="99">
        <v>0</v>
      </c>
      <c r="M434" s="101">
        <v>0</v>
      </c>
      <c r="N434" s="98">
        <v>0</v>
      </c>
      <c r="O434" s="99">
        <v>0</v>
      </c>
      <c r="P434" s="99">
        <v>0</v>
      </c>
      <c r="Q434" s="101">
        <v>0</v>
      </c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</row>
    <row r="435" spans="1:51" s="7" customFormat="1" ht="36" customHeight="1" x14ac:dyDescent="0.25">
      <c r="A435" s="289" t="s">
        <v>366</v>
      </c>
      <c r="B435" s="289" t="s">
        <v>367</v>
      </c>
      <c r="C435" s="289" t="s">
        <v>368</v>
      </c>
      <c r="D435" s="64" t="s">
        <v>162</v>
      </c>
      <c r="E435" s="82"/>
      <c r="F435" s="98">
        <v>0</v>
      </c>
      <c r="G435" s="99">
        <v>0</v>
      </c>
      <c r="H435" s="99">
        <v>0</v>
      </c>
      <c r="I435" s="100">
        <v>0</v>
      </c>
      <c r="J435" s="98">
        <v>0</v>
      </c>
      <c r="K435" s="99">
        <v>0</v>
      </c>
      <c r="L435" s="99">
        <v>0</v>
      </c>
      <c r="M435" s="101">
        <v>0</v>
      </c>
      <c r="N435" s="98">
        <v>0</v>
      </c>
      <c r="O435" s="99">
        <v>0</v>
      </c>
      <c r="P435" s="99">
        <v>0</v>
      </c>
      <c r="Q435" s="101">
        <v>0</v>
      </c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</row>
    <row r="436" spans="1:51" s="7" customFormat="1" ht="15.75" x14ac:dyDescent="0.25">
      <c r="A436" s="290"/>
      <c r="B436" s="290"/>
      <c r="C436" s="290"/>
      <c r="D436" s="298" t="s">
        <v>306</v>
      </c>
      <c r="E436" s="82" t="s">
        <v>207</v>
      </c>
      <c r="F436" s="98">
        <v>0</v>
      </c>
      <c r="G436" s="99">
        <v>0</v>
      </c>
      <c r="H436" s="99">
        <v>0</v>
      </c>
      <c r="I436" s="100">
        <v>0</v>
      </c>
      <c r="J436" s="98">
        <v>0</v>
      </c>
      <c r="K436" s="99">
        <v>0</v>
      </c>
      <c r="L436" s="99">
        <v>0</v>
      </c>
      <c r="M436" s="101">
        <v>0</v>
      </c>
      <c r="N436" s="98">
        <v>0</v>
      </c>
      <c r="O436" s="99">
        <v>0</v>
      </c>
      <c r="P436" s="99">
        <v>0</v>
      </c>
      <c r="Q436" s="101">
        <v>0</v>
      </c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</row>
    <row r="437" spans="1:51" s="7" customFormat="1" ht="111" customHeight="1" x14ac:dyDescent="0.25">
      <c r="A437" s="290"/>
      <c r="B437" s="290"/>
      <c r="C437" s="290"/>
      <c r="D437" s="299"/>
      <c r="E437" s="82" t="s">
        <v>212</v>
      </c>
      <c r="F437" s="98">
        <v>0</v>
      </c>
      <c r="G437" s="99">
        <v>0</v>
      </c>
      <c r="H437" s="99">
        <v>0</v>
      </c>
      <c r="I437" s="100">
        <v>0</v>
      </c>
      <c r="J437" s="98">
        <v>0</v>
      </c>
      <c r="K437" s="99">
        <v>0</v>
      </c>
      <c r="L437" s="99">
        <v>0</v>
      </c>
      <c r="M437" s="101">
        <v>0</v>
      </c>
      <c r="N437" s="98">
        <v>0</v>
      </c>
      <c r="O437" s="99">
        <v>0</v>
      </c>
      <c r="P437" s="99">
        <v>0</v>
      </c>
      <c r="Q437" s="101">
        <v>0</v>
      </c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</row>
    <row r="438" spans="1:51" s="7" customFormat="1" ht="31.5" x14ac:dyDescent="0.25">
      <c r="A438" s="289" t="s">
        <v>369</v>
      </c>
      <c r="B438" s="289" t="s">
        <v>370</v>
      </c>
      <c r="C438" s="289" t="s">
        <v>371</v>
      </c>
      <c r="D438" s="64" t="s">
        <v>162</v>
      </c>
      <c r="E438" s="82"/>
      <c r="F438" s="98">
        <v>0</v>
      </c>
      <c r="G438" s="99">
        <v>0</v>
      </c>
      <c r="H438" s="99">
        <v>0</v>
      </c>
      <c r="I438" s="100">
        <v>0</v>
      </c>
      <c r="J438" s="98">
        <v>0</v>
      </c>
      <c r="K438" s="99">
        <v>0</v>
      </c>
      <c r="L438" s="99">
        <v>0</v>
      </c>
      <c r="M438" s="101">
        <v>0</v>
      </c>
      <c r="N438" s="98">
        <v>0</v>
      </c>
      <c r="O438" s="99">
        <v>0</v>
      </c>
      <c r="P438" s="99">
        <v>0</v>
      </c>
      <c r="Q438" s="101">
        <v>0</v>
      </c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</row>
    <row r="439" spans="1:51" s="7" customFormat="1" ht="15.75" x14ac:dyDescent="0.25">
      <c r="A439" s="290"/>
      <c r="B439" s="290"/>
      <c r="C439" s="290"/>
      <c r="D439" s="298" t="s">
        <v>306</v>
      </c>
      <c r="E439" s="82" t="s">
        <v>207</v>
      </c>
      <c r="F439" s="98">
        <v>0</v>
      </c>
      <c r="G439" s="99">
        <v>0</v>
      </c>
      <c r="H439" s="99">
        <v>0</v>
      </c>
      <c r="I439" s="100">
        <v>0</v>
      </c>
      <c r="J439" s="98">
        <v>0</v>
      </c>
      <c r="K439" s="99">
        <v>0</v>
      </c>
      <c r="L439" s="99">
        <v>0</v>
      </c>
      <c r="M439" s="101">
        <v>0</v>
      </c>
      <c r="N439" s="98">
        <v>0</v>
      </c>
      <c r="O439" s="99">
        <v>0</v>
      </c>
      <c r="P439" s="99">
        <v>0</v>
      </c>
      <c r="Q439" s="101">
        <v>0</v>
      </c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</row>
    <row r="440" spans="1:51" s="7" customFormat="1" ht="117.75" customHeight="1" x14ac:dyDescent="0.25">
      <c r="A440" s="290"/>
      <c r="B440" s="290"/>
      <c r="C440" s="290"/>
      <c r="D440" s="299"/>
      <c r="E440" s="82" t="s">
        <v>212</v>
      </c>
      <c r="F440" s="98">
        <v>0</v>
      </c>
      <c r="G440" s="99">
        <v>0</v>
      </c>
      <c r="H440" s="99">
        <v>0</v>
      </c>
      <c r="I440" s="100">
        <v>0</v>
      </c>
      <c r="J440" s="98">
        <v>0</v>
      </c>
      <c r="K440" s="99">
        <v>0</v>
      </c>
      <c r="L440" s="99">
        <v>0</v>
      </c>
      <c r="M440" s="101">
        <v>0</v>
      </c>
      <c r="N440" s="98">
        <v>0</v>
      </c>
      <c r="O440" s="99">
        <v>0</v>
      </c>
      <c r="P440" s="99">
        <v>0</v>
      </c>
      <c r="Q440" s="101">
        <v>0</v>
      </c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</row>
    <row r="441" spans="1:51" s="7" customFormat="1" ht="39" customHeight="1" x14ac:dyDescent="0.25">
      <c r="A441" s="289" t="s">
        <v>372</v>
      </c>
      <c r="B441" s="289" t="s">
        <v>373</v>
      </c>
      <c r="C441" s="289" t="s">
        <v>374</v>
      </c>
      <c r="D441" s="64" t="s">
        <v>162</v>
      </c>
      <c r="E441" s="82"/>
      <c r="F441" s="98">
        <v>0</v>
      </c>
      <c r="G441" s="99">
        <v>0</v>
      </c>
      <c r="H441" s="99">
        <v>0</v>
      </c>
      <c r="I441" s="100">
        <v>0</v>
      </c>
      <c r="J441" s="98">
        <v>0</v>
      </c>
      <c r="K441" s="99">
        <v>0</v>
      </c>
      <c r="L441" s="99">
        <v>0</v>
      </c>
      <c r="M441" s="101">
        <v>0</v>
      </c>
      <c r="N441" s="98">
        <v>0</v>
      </c>
      <c r="O441" s="99">
        <v>0</v>
      </c>
      <c r="P441" s="99">
        <v>0</v>
      </c>
      <c r="Q441" s="101">
        <v>0</v>
      </c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</row>
    <row r="442" spans="1:51" s="7" customFormat="1" ht="15.75" x14ac:dyDescent="0.25">
      <c r="A442" s="290"/>
      <c r="B442" s="290"/>
      <c r="C442" s="290"/>
      <c r="D442" s="298" t="s">
        <v>306</v>
      </c>
      <c r="E442" s="82" t="s">
        <v>207</v>
      </c>
      <c r="F442" s="98">
        <v>0</v>
      </c>
      <c r="G442" s="99">
        <v>0</v>
      </c>
      <c r="H442" s="99">
        <v>0</v>
      </c>
      <c r="I442" s="100">
        <v>0</v>
      </c>
      <c r="J442" s="98">
        <v>0</v>
      </c>
      <c r="K442" s="99">
        <v>0</v>
      </c>
      <c r="L442" s="99">
        <v>0</v>
      </c>
      <c r="M442" s="101">
        <v>0</v>
      </c>
      <c r="N442" s="98">
        <v>0</v>
      </c>
      <c r="O442" s="99">
        <v>0</v>
      </c>
      <c r="P442" s="99">
        <v>0</v>
      </c>
      <c r="Q442" s="101">
        <v>0</v>
      </c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</row>
    <row r="443" spans="1:51" s="7" customFormat="1" ht="111" customHeight="1" x14ac:dyDescent="0.25">
      <c r="A443" s="290"/>
      <c r="B443" s="290"/>
      <c r="C443" s="290"/>
      <c r="D443" s="299"/>
      <c r="E443" s="82" t="s">
        <v>212</v>
      </c>
      <c r="F443" s="98">
        <v>0</v>
      </c>
      <c r="G443" s="99">
        <v>0</v>
      </c>
      <c r="H443" s="99">
        <v>0</v>
      </c>
      <c r="I443" s="100">
        <v>0</v>
      </c>
      <c r="J443" s="98">
        <v>0</v>
      </c>
      <c r="K443" s="99">
        <v>0</v>
      </c>
      <c r="L443" s="99">
        <v>0</v>
      </c>
      <c r="M443" s="101">
        <v>0</v>
      </c>
      <c r="N443" s="98">
        <v>0</v>
      </c>
      <c r="O443" s="99">
        <v>0</v>
      </c>
      <c r="P443" s="99">
        <v>0</v>
      </c>
      <c r="Q443" s="101">
        <v>0</v>
      </c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</row>
    <row r="444" spans="1:51" s="7" customFormat="1" ht="39" customHeight="1" x14ac:dyDescent="0.25">
      <c r="A444" s="289" t="s">
        <v>375</v>
      </c>
      <c r="B444" s="289" t="s">
        <v>376</v>
      </c>
      <c r="C444" s="289" t="s">
        <v>377</v>
      </c>
      <c r="D444" s="64" t="s">
        <v>162</v>
      </c>
      <c r="E444" s="82"/>
      <c r="F444" s="98">
        <v>0</v>
      </c>
      <c r="G444" s="99">
        <v>0</v>
      </c>
      <c r="H444" s="99">
        <v>0</v>
      </c>
      <c r="I444" s="100">
        <v>0</v>
      </c>
      <c r="J444" s="98">
        <v>0</v>
      </c>
      <c r="K444" s="99">
        <v>0</v>
      </c>
      <c r="L444" s="99">
        <v>0</v>
      </c>
      <c r="M444" s="101">
        <v>0</v>
      </c>
      <c r="N444" s="98">
        <v>0</v>
      </c>
      <c r="O444" s="99">
        <v>0</v>
      </c>
      <c r="P444" s="99">
        <v>0</v>
      </c>
      <c r="Q444" s="101">
        <v>0</v>
      </c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</row>
    <row r="445" spans="1:51" s="7" customFormat="1" ht="15.75" x14ac:dyDescent="0.25">
      <c r="A445" s="290"/>
      <c r="B445" s="290"/>
      <c r="C445" s="290"/>
      <c r="D445" s="298" t="s">
        <v>306</v>
      </c>
      <c r="E445" s="82" t="s">
        <v>207</v>
      </c>
      <c r="F445" s="98">
        <v>0</v>
      </c>
      <c r="G445" s="99">
        <v>0</v>
      </c>
      <c r="H445" s="99">
        <v>0</v>
      </c>
      <c r="I445" s="100">
        <v>0</v>
      </c>
      <c r="J445" s="98">
        <v>0</v>
      </c>
      <c r="K445" s="99">
        <v>0</v>
      </c>
      <c r="L445" s="99">
        <v>0</v>
      </c>
      <c r="M445" s="101">
        <v>0</v>
      </c>
      <c r="N445" s="98">
        <v>0</v>
      </c>
      <c r="O445" s="99">
        <v>0</v>
      </c>
      <c r="P445" s="99">
        <v>0</v>
      </c>
      <c r="Q445" s="101">
        <v>0</v>
      </c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</row>
    <row r="446" spans="1:51" s="7" customFormat="1" ht="54.75" customHeight="1" x14ac:dyDescent="0.25">
      <c r="A446" s="290"/>
      <c r="B446" s="290"/>
      <c r="C446" s="290"/>
      <c r="D446" s="299"/>
      <c r="E446" s="82" t="s">
        <v>212</v>
      </c>
      <c r="F446" s="98">
        <v>0</v>
      </c>
      <c r="G446" s="99">
        <v>0</v>
      </c>
      <c r="H446" s="99">
        <v>0</v>
      </c>
      <c r="I446" s="100">
        <v>0</v>
      </c>
      <c r="J446" s="98">
        <v>0</v>
      </c>
      <c r="K446" s="99">
        <v>0</v>
      </c>
      <c r="L446" s="99">
        <v>0</v>
      </c>
      <c r="M446" s="101">
        <v>0</v>
      </c>
      <c r="N446" s="98">
        <v>0</v>
      </c>
      <c r="O446" s="99">
        <v>0</v>
      </c>
      <c r="P446" s="99">
        <v>0</v>
      </c>
      <c r="Q446" s="101">
        <v>0</v>
      </c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</row>
    <row r="447" spans="1:51" s="7" customFormat="1" ht="36" customHeight="1" x14ac:dyDescent="0.25">
      <c r="A447" s="289" t="s">
        <v>735</v>
      </c>
      <c r="B447" s="289" t="s">
        <v>378</v>
      </c>
      <c r="C447" s="289" t="s">
        <v>379</v>
      </c>
      <c r="D447" s="77" t="s">
        <v>162</v>
      </c>
      <c r="E447" s="85"/>
      <c r="F447" s="98">
        <f>F448</f>
        <v>10333</v>
      </c>
      <c r="G447" s="99">
        <f t="shared" ref="G447:I448" si="169">G448</f>
        <v>0</v>
      </c>
      <c r="H447" s="99">
        <f t="shared" si="169"/>
        <v>0</v>
      </c>
      <c r="I447" s="100">
        <f t="shared" si="169"/>
        <v>10333</v>
      </c>
      <c r="J447" s="98">
        <f>J448</f>
        <v>0</v>
      </c>
      <c r="K447" s="99">
        <f t="shared" ref="K447:M447" si="170">K448</f>
        <v>0</v>
      </c>
      <c r="L447" s="99">
        <f t="shared" si="170"/>
        <v>0</v>
      </c>
      <c r="M447" s="101">
        <f t="shared" si="170"/>
        <v>0</v>
      </c>
      <c r="N447" s="105">
        <f t="shared" ref="N447:N458" si="171">J447/F447*100</f>
        <v>0</v>
      </c>
      <c r="O447" s="106">
        <v>0</v>
      </c>
      <c r="P447" s="106">
        <v>0</v>
      </c>
      <c r="Q447" s="107">
        <f t="shared" ref="Q447:Q449" si="172">M447/I447*100</f>
        <v>0</v>
      </c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</row>
    <row r="448" spans="1:51" s="7" customFormat="1" ht="15.75" x14ac:dyDescent="0.25">
      <c r="A448" s="290"/>
      <c r="B448" s="290"/>
      <c r="C448" s="290"/>
      <c r="D448" s="298" t="s">
        <v>306</v>
      </c>
      <c r="E448" s="85" t="s">
        <v>207</v>
      </c>
      <c r="F448" s="98">
        <f>G448+H448+I448</f>
        <v>10333</v>
      </c>
      <c r="G448" s="99">
        <f t="shared" si="169"/>
        <v>0</v>
      </c>
      <c r="H448" s="99">
        <f t="shared" si="169"/>
        <v>0</v>
      </c>
      <c r="I448" s="100">
        <f>I449+I450+I451+I452</f>
        <v>10333</v>
      </c>
      <c r="J448" s="98">
        <f>K448+L448+M448</f>
        <v>0</v>
      </c>
      <c r="K448" s="99">
        <f>K449+K450+K451+K452</f>
        <v>0</v>
      </c>
      <c r="L448" s="99">
        <f t="shared" ref="L448:M448" si="173">L449+L450+L451+L452</f>
        <v>0</v>
      </c>
      <c r="M448" s="101">
        <f t="shared" si="173"/>
        <v>0</v>
      </c>
      <c r="N448" s="105">
        <f t="shared" si="171"/>
        <v>0</v>
      </c>
      <c r="O448" s="106">
        <v>0</v>
      </c>
      <c r="P448" s="106">
        <v>0</v>
      </c>
      <c r="Q448" s="107">
        <f t="shared" si="172"/>
        <v>0</v>
      </c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</row>
    <row r="449" spans="1:51" s="7" customFormat="1" ht="15.75" x14ac:dyDescent="0.25">
      <c r="A449" s="290"/>
      <c r="B449" s="290"/>
      <c r="C449" s="290"/>
      <c r="D449" s="327"/>
      <c r="E449" s="108" t="s">
        <v>309</v>
      </c>
      <c r="F449" s="98">
        <f>G449+H449+I449</f>
        <v>10208</v>
      </c>
      <c r="G449" s="99">
        <f>G458</f>
        <v>0</v>
      </c>
      <c r="H449" s="99">
        <f>H458</f>
        <v>0</v>
      </c>
      <c r="I449" s="100">
        <f>I458</f>
        <v>10208</v>
      </c>
      <c r="J449" s="98">
        <f>K449+L449+M449</f>
        <v>0</v>
      </c>
      <c r="K449" s="99">
        <f t="shared" ref="K449:M449" si="174">K458</f>
        <v>0</v>
      </c>
      <c r="L449" s="99">
        <f t="shared" si="174"/>
        <v>0</v>
      </c>
      <c r="M449" s="101">
        <f t="shared" si="174"/>
        <v>0</v>
      </c>
      <c r="N449" s="105">
        <f t="shared" si="171"/>
        <v>0</v>
      </c>
      <c r="O449" s="106">
        <v>0</v>
      </c>
      <c r="P449" s="106">
        <v>0</v>
      </c>
      <c r="Q449" s="107">
        <f t="shared" si="172"/>
        <v>0</v>
      </c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</row>
    <row r="450" spans="1:51" s="7" customFormat="1" ht="15.75" x14ac:dyDescent="0.25">
      <c r="A450" s="290"/>
      <c r="B450" s="290"/>
      <c r="C450" s="290"/>
      <c r="D450" s="299"/>
      <c r="E450" s="108" t="s">
        <v>310</v>
      </c>
      <c r="F450" s="98">
        <f t="shared" ref="F450:F452" si="175">G450+H450+I450</f>
        <v>25</v>
      </c>
      <c r="G450" s="99">
        <v>0</v>
      </c>
      <c r="H450" s="99">
        <v>0</v>
      </c>
      <c r="I450" s="100">
        <f>I459</f>
        <v>25</v>
      </c>
      <c r="J450" s="98">
        <f t="shared" ref="J450:J452" si="176">K450+L450+M450</f>
        <v>0</v>
      </c>
      <c r="K450" s="99">
        <v>0</v>
      </c>
      <c r="L450" s="99">
        <v>0</v>
      </c>
      <c r="M450" s="101">
        <v>0</v>
      </c>
      <c r="N450" s="105">
        <v>0</v>
      </c>
      <c r="O450" s="106">
        <v>0</v>
      </c>
      <c r="P450" s="106">
        <v>0</v>
      </c>
      <c r="Q450" s="107">
        <v>0</v>
      </c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</row>
    <row r="451" spans="1:51" s="7" customFormat="1" ht="15.75" x14ac:dyDescent="0.25">
      <c r="A451" s="290"/>
      <c r="B451" s="290"/>
      <c r="C451" s="290"/>
      <c r="D451" s="299"/>
      <c r="E451" s="108" t="s">
        <v>311</v>
      </c>
      <c r="F451" s="98">
        <f t="shared" si="175"/>
        <v>100</v>
      </c>
      <c r="G451" s="99">
        <v>0</v>
      </c>
      <c r="H451" s="99">
        <v>0</v>
      </c>
      <c r="I451" s="100">
        <f>I460</f>
        <v>100</v>
      </c>
      <c r="J451" s="98">
        <f t="shared" si="176"/>
        <v>0</v>
      </c>
      <c r="K451" s="99">
        <v>0</v>
      </c>
      <c r="L451" s="99">
        <v>0</v>
      </c>
      <c r="M451" s="101">
        <v>0</v>
      </c>
      <c r="N451" s="105">
        <v>0</v>
      </c>
      <c r="O451" s="106">
        <v>0</v>
      </c>
      <c r="P451" s="106">
        <v>0</v>
      </c>
      <c r="Q451" s="107">
        <v>0</v>
      </c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</row>
    <row r="452" spans="1:51" s="7" customFormat="1" ht="15.75" x14ac:dyDescent="0.25">
      <c r="A452" s="311"/>
      <c r="B452" s="311"/>
      <c r="C452" s="311"/>
      <c r="D452" s="406"/>
      <c r="E452" s="108" t="s">
        <v>312</v>
      </c>
      <c r="F452" s="98">
        <f t="shared" si="175"/>
        <v>0</v>
      </c>
      <c r="G452" s="99">
        <v>0</v>
      </c>
      <c r="H452" s="99">
        <v>0</v>
      </c>
      <c r="I452" s="100">
        <f>I461</f>
        <v>0</v>
      </c>
      <c r="J452" s="98">
        <f t="shared" si="176"/>
        <v>0</v>
      </c>
      <c r="K452" s="99">
        <v>0</v>
      </c>
      <c r="L452" s="99">
        <v>0</v>
      </c>
      <c r="M452" s="101">
        <v>0</v>
      </c>
      <c r="N452" s="105">
        <v>0</v>
      </c>
      <c r="O452" s="106">
        <v>0</v>
      </c>
      <c r="P452" s="106">
        <v>0</v>
      </c>
      <c r="Q452" s="107">
        <v>0</v>
      </c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</row>
    <row r="453" spans="1:51" s="7" customFormat="1" ht="36.75" customHeight="1" x14ac:dyDescent="0.25">
      <c r="A453" s="289" t="s">
        <v>380</v>
      </c>
      <c r="B453" s="289" t="s">
        <v>381</v>
      </c>
      <c r="C453" s="289" t="s">
        <v>379</v>
      </c>
      <c r="D453" s="64" t="s">
        <v>162</v>
      </c>
      <c r="E453" s="82"/>
      <c r="F453" s="98">
        <v>0</v>
      </c>
      <c r="G453" s="99">
        <v>0</v>
      </c>
      <c r="H453" s="99">
        <v>0</v>
      </c>
      <c r="I453" s="100">
        <v>0</v>
      </c>
      <c r="J453" s="98">
        <v>0</v>
      </c>
      <c r="K453" s="99">
        <v>0</v>
      </c>
      <c r="L453" s="99">
        <v>0</v>
      </c>
      <c r="M453" s="101">
        <v>0</v>
      </c>
      <c r="N453" s="98">
        <v>0</v>
      </c>
      <c r="O453" s="99">
        <v>0</v>
      </c>
      <c r="P453" s="99">
        <v>0</v>
      </c>
      <c r="Q453" s="101">
        <v>0</v>
      </c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</row>
    <row r="454" spans="1:51" s="7" customFormat="1" ht="15.75" x14ac:dyDescent="0.25">
      <c r="A454" s="290"/>
      <c r="B454" s="290"/>
      <c r="C454" s="290"/>
      <c r="D454" s="298" t="s">
        <v>306</v>
      </c>
      <c r="E454" s="82" t="s">
        <v>207</v>
      </c>
      <c r="F454" s="98">
        <v>0</v>
      </c>
      <c r="G454" s="99">
        <v>0</v>
      </c>
      <c r="H454" s="99">
        <v>0</v>
      </c>
      <c r="I454" s="100">
        <v>0</v>
      </c>
      <c r="J454" s="98">
        <v>0</v>
      </c>
      <c r="K454" s="99">
        <v>0</v>
      </c>
      <c r="L454" s="99">
        <v>0</v>
      </c>
      <c r="M454" s="101">
        <v>0</v>
      </c>
      <c r="N454" s="98">
        <v>0</v>
      </c>
      <c r="O454" s="99">
        <v>0</v>
      </c>
      <c r="P454" s="99">
        <v>0</v>
      </c>
      <c r="Q454" s="101">
        <v>0</v>
      </c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</row>
    <row r="455" spans="1:51" s="7" customFormat="1" ht="15.75" x14ac:dyDescent="0.25">
      <c r="A455" s="290"/>
      <c r="B455" s="290"/>
      <c r="C455" s="290"/>
      <c r="D455" s="299"/>
      <c r="E455" s="82" t="s">
        <v>212</v>
      </c>
      <c r="F455" s="98">
        <v>0</v>
      </c>
      <c r="G455" s="99">
        <v>0</v>
      </c>
      <c r="H455" s="99">
        <v>0</v>
      </c>
      <c r="I455" s="100">
        <v>0</v>
      </c>
      <c r="J455" s="98">
        <v>0</v>
      </c>
      <c r="K455" s="99">
        <v>0</v>
      </c>
      <c r="L455" s="99">
        <v>0</v>
      </c>
      <c r="M455" s="101">
        <v>0</v>
      </c>
      <c r="N455" s="98">
        <v>0</v>
      </c>
      <c r="O455" s="99">
        <v>0</v>
      </c>
      <c r="P455" s="99">
        <v>0</v>
      </c>
      <c r="Q455" s="101">
        <v>0</v>
      </c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</row>
    <row r="456" spans="1:51" s="7" customFormat="1" ht="31.5" x14ac:dyDescent="0.25">
      <c r="A456" s="289" t="s">
        <v>382</v>
      </c>
      <c r="B456" s="289" t="s">
        <v>383</v>
      </c>
      <c r="C456" s="289" t="s">
        <v>379</v>
      </c>
      <c r="D456" s="64" t="s">
        <v>162</v>
      </c>
      <c r="E456" s="82"/>
      <c r="F456" s="98">
        <f>F457</f>
        <v>10333</v>
      </c>
      <c r="G456" s="99">
        <f t="shared" ref="G456:I456" si="177">G457</f>
        <v>0</v>
      </c>
      <c r="H456" s="99">
        <f t="shared" si="177"/>
        <v>0</v>
      </c>
      <c r="I456" s="100">
        <f t="shared" si="177"/>
        <v>10333</v>
      </c>
      <c r="J456" s="102">
        <f>J457</f>
        <v>0</v>
      </c>
      <c r="K456" s="103">
        <f t="shared" ref="K456:M457" si="178">K457</f>
        <v>0</v>
      </c>
      <c r="L456" s="103">
        <f t="shared" si="178"/>
        <v>0</v>
      </c>
      <c r="M456" s="104">
        <f t="shared" si="178"/>
        <v>0</v>
      </c>
      <c r="N456" s="105">
        <f t="shared" si="171"/>
        <v>0</v>
      </c>
      <c r="O456" s="106">
        <v>0</v>
      </c>
      <c r="P456" s="106">
        <v>0</v>
      </c>
      <c r="Q456" s="107">
        <f t="shared" ref="Q456:Q458" si="179">M456/I456*100</f>
        <v>0</v>
      </c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</row>
    <row r="457" spans="1:51" s="7" customFormat="1" ht="15.75" x14ac:dyDescent="0.25">
      <c r="A457" s="290"/>
      <c r="B457" s="290"/>
      <c r="C457" s="290"/>
      <c r="D457" s="298" t="s">
        <v>306</v>
      </c>
      <c r="E457" s="82" t="s">
        <v>207</v>
      </c>
      <c r="F457" s="98">
        <f>F458+F459+F460+F461</f>
        <v>10333</v>
      </c>
      <c r="G457" s="99">
        <f t="shared" ref="G457:I457" si="180">G458+G459+G460+G461</f>
        <v>0</v>
      </c>
      <c r="H457" s="99">
        <f t="shared" si="180"/>
        <v>0</v>
      </c>
      <c r="I457" s="100">
        <f t="shared" si="180"/>
        <v>10333</v>
      </c>
      <c r="J457" s="102">
        <f>J458</f>
        <v>0</v>
      </c>
      <c r="K457" s="103">
        <f t="shared" si="178"/>
        <v>0</v>
      </c>
      <c r="L457" s="103">
        <f t="shared" si="178"/>
        <v>0</v>
      </c>
      <c r="M457" s="104">
        <f t="shared" si="178"/>
        <v>0</v>
      </c>
      <c r="N457" s="105">
        <f t="shared" si="171"/>
        <v>0</v>
      </c>
      <c r="O457" s="106">
        <v>0</v>
      </c>
      <c r="P457" s="106">
        <v>0</v>
      </c>
      <c r="Q457" s="107">
        <f t="shared" si="179"/>
        <v>0</v>
      </c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</row>
    <row r="458" spans="1:51" s="7" customFormat="1" ht="15.75" x14ac:dyDescent="0.25">
      <c r="A458" s="290"/>
      <c r="B458" s="290"/>
      <c r="C458" s="290"/>
      <c r="D458" s="327"/>
      <c r="E458" s="108" t="s">
        <v>309</v>
      </c>
      <c r="F458" s="98">
        <f>G458+H458+I458</f>
        <v>10208</v>
      </c>
      <c r="G458" s="99">
        <v>0</v>
      </c>
      <c r="H458" s="99">
        <v>0</v>
      </c>
      <c r="I458" s="100">
        <v>10208</v>
      </c>
      <c r="J458" s="102">
        <f>K458+L458+M458</f>
        <v>0</v>
      </c>
      <c r="K458" s="109">
        <v>0</v>
      </c>
      <c r="L458" s="109">
        <v>0</v>
      </c>
      <c r="M458" s="104">
        <v>0</v>
      </c>
      <c r="N458" s="105">
        <f t="shared" si="171"/>
        <v>0</v>
      </c>
      <c r="O458" s="106">
        <v>0</v>
      </c>
      <c r="P458" s="106">
        <v>0</v>
      </c>
      <c r="Q458" s="107">
        <f t="shared" si="179"/>
        <v>0</v>
      </c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</row>
    <row r="459" spans="1:51" s="7" customFormat="1" ht="15.75" x14ac:dyDescent="0.25">
      <c r="A459" s="290"/>
      <c r="B459" s="290"/>
      <c r="C459" s="290"/>
      <c r="D459" s="299"/>
      <c r="E459" s="108" t="s">
        <v>310</v>
      </c>
      <c r="F459" s="98">
        <f t="shared" ref="F459:F461" si="181">G459+H459+I459</f>
        <v>25</v>
      </c>
      <c r="G459" s="99">
        <v>0</v>
      </c>
      <c r="H459" s="99">
        <v>0</v>
      </c>
      <c r="I459" s="100">
        <v>25</v>
      </c>
      <c r="J459" s="102">
        <f t="shared" ref="J459:J461" si="182">K459+L459+M459</f>
        <v>0</v>
      </c>
      <c r="K459" s="109">
        <v>0</v>
      </c>
      <c r="L459" s="109">
        <v>0</v>
      </c>
      <c r="M459" s="104">
        <v>0</v>
      </c>
      <c r="N459" s="105">
        <v>0</v>
      </c>
      <c r="O459" s="106">
        <v>0</v>
      </c>
      <c r="P459" s="106">
        <v>0</v>
      </c>
      <c r="Q459" s="107">
        <v>0</v>
      </c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</row>
    <row r="460" spans="1:51" s="7" customFormat="1" ht="15.75" x14ac:dyDescent="0.25">
      <c r="A460" s="290"/>
      <c r="B460" s="290"/>
      <c r="C460" s="290"/>
      <c r="D460" s="299"/>
      <c r="E460" s="108" t="s">
        <v>311</v>
      </c>
      <c r="F460" s="98">
        <f t="shared" si="181"/>
        <v>100</v>
      </c>
      <c r="G460" s="99">
        <v>0</v>
      </c>
      <c r="H460" s="99">
        <v>0</v>
      </c>
      <c r="I460" s="100">
        <v>100</v>
      </c>
      <c r="J460" s="102">
        <f t="shared" si="182"/>
        <v>0</v>
      </c>
      <c r="K460" s="109">
        <v>0</v>
      </c>
      <c r="L460" s="109">
        <v>0</v>
      </c>
      <c r="M460" s="104">
        <v>0</v>
      </c>
      <c r="N460" s="105">
        <v>0</v>
      </c>
      <c r="O460" s="106">
        <v>0</v>
      </c>
      <c r="P460" s="106">
        <v>0</v>
      </c>
      <c r="Q460" s="107">
        <v>0</v>
      </c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</row>
    <row r="461" spans="1:51" s="7" customFormat="1" ht="55.5" customHeight="1" x14ac:dyDescent="0.25">
      <c r="A461" s="311"/>
      <c r="B461" s="311"/>
      <c r="C461" s="311"/>
      <c r="D461" s="406"/>
      <c r="E461" s="108" t="s">
        <v>312</v>
      </c>
      <c r="F461" s="98">
        <f t="shared" si="181"/>
        <v>0</v>
      </c>
      <c r="G461" s="99">
        <v>0</v>
      </c>
      <c r="H461" s="99">
        <v>0</v>
      </c>
      <c r="I461" s="100">
        <v>0</v>
      </c>
      <c r="J461" s="102">
        <f t="shared" si="182"/>
        <v>0</v>
      </c>
      <c r="K461" s="109">
        <v>0</v>
      </c>
      <c r="L461" s="109">
        <v>0</v>
      </c>
      <c r="M461" s="104">
        <v>0</v>
      </c>
      <c r="N461" s="105">
        <v>0</v>
      </c>
      <c r="O461" s="106">
        <v>0</v>
      </c>
      <c r="P461" s="106">
        <v>0</v>
      </c>
      <c r="Q461" s="107">
        <v>0</v>
      </c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</row>
    <row r="462" spans="1:51" s="7" customFormat="1" ht="40.5" customHeight="1" x14ac:dyDescent="0.25">
      <c r="A462" s="289" t="s">
        <v>384</v>
      </c>
      <c r="B462" s="289" t="s">
        <v>385</v>
      </c>
      <c r="C462" s="289" t="s">
        <v>386</v>
      </c>
      <c r="D462" s="64" t="s">
        <v>162</v>
      </c>
      <c r="E462" s="82"/>
      <c r="F462" s="98">
        <v>0</v>
      </c>
      <c r="G462" s="99">
        <v>0</v>
      </c>
      <c r="H462" s="99">
        <v>0</v>
      </c>
      <c r="I462" s="100">
        <v>0</v>
      </c>
      <c r="J462" s="98">
        <v>0</v>
      </c>
      <c r="K462" s="99">
        <v>0</v>
      </c>
      <c r="L462" s="99">
        <v>0</v>
      </c>
      <c r="M462" s="101">
        <v>0</v>
      </c>
      <c r="N462" s="98">
        <v>0</v>
      </c>
      <c r="O462" s="99">
        <v>0</v>
      </c>
      <c r="P462" s="99">
        <v>0</v>
      </c>
      <c r="Q462" s="101">
        <v>0</v>
      </c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</row>
    <row r="463" spans="1:51" s="7" customFormat="1" ht="15.75" x14ac:dyDescent="0.25">
      <c r="A463" s="290"/>
      <c r="B463" s="290"/>
      <c r="C463" s="290"/>
      <c r="D463" s="298" t="s">
        <v>306</v>
      </c>
      <c r="E463" s="82" t="s">
        <v>207</v>
      </c>
      <c r="F463" s="98">
        <v>0</v>
      </c>
      <c r="G463" s="99">
        <v>0</v>
      </c>
      <c r="H463" s="99">
        <v>0</v>
      </c>
      <c r="I463" s="100">
        <v>0</v>
      </c>
      <c r="J463" s="98">
        <v>0</v>
      </c>
      <c r="K463" s="99">
        <v>0</v>
      </c>
      <c r="L463" s="99">
        <v>0</v>
      </c>
      <c r="M463" s="101">
        <v>0</v>
      </c>
      <c r="N463" s="98">
        <v>0</v>
      </c>
      <c r="O463" s="99">
        <v>0</v>
      </c>
      <c r="P463" s="99">
        <v>0</v>
      </c>
      <c r="Q463" s="101">
        <v>0</v>
      </c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</row>
    <row r="464" spans="1:51" s="7" customFormat="1" ht="127.5" customHeight="1" x14ac:dyDescent="0.25">
      <c r="A464" s="290"/>
      <c r="B464" s="290"/>
      <c r="C464" s="290"/>
      <c r="D464" s="299"/>
      <c r="E464" s="82" t="s">
        <v>212</v>
      </c>
      <c r="F464" s="98">
        <v>0</v>
      </c>
      <c r="G464" s="99">
        <v>0</v>
      </c>
      <c r="H464" s="99">
        <v>0</v>
      </c>
      <c r="I464" s="100">
        <v>0</v>
      </c>
      <c r="J464" s="98">
        <v>0</v>
      </c>
      <c r="K464" s="99">
        <v>0</v>
      </c>
      <c r="L464" s="99">
        <v>0</v>
      </c>
      <c r="M464" s="101">
        <v>0</v>
      </c>
      <c r="N464" s="98">
        <v>0</v>
      </c>
      <c r="O464" s="99">
        <v>0</v>
      </c>
      <c r="P464" s="99">
        <v>0</v>
      </c>
      <c r="Q464" s="101">
        <v>0</v>
      </c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</row>
    <row r="465" spans="1:51" s="7" customFormat="1" ht="36.75" customHeight="1" x14ac:dyDescent="0.25">
      <c r="A465" s="289" t="s">
        <v>736</v>
      </c>
      <c r="B465" s="289" t="s">
        <v>387</v>
      </c>
      <c r="C465" s="289" t="s">
        <v>388</v>
      </c>
      <c r="D465" s="64" t="s">
        <v>162</v>
      </c>
      <c r="E465" s="82"/>
      <c r="F465" s="98">
        <v>0</v>
      </c>
      <c r="G465" s="99">
        <v>0</v>
      </c>
      <c r="H465" s="99">
        <v>0</v>
      </c>
      <c r="I465" s="100">
        <v>0</v>
      </c>
      <c r="J465" s="98">
        <v>0</v>
      </c>
      <c r="K465" s="99">
        <v>0</v>
      </c>
      <c r="L465" s="99">
        <v>0</v>
      </c>
      <c r="M465" s="101">
        <v>0</v>
      </c>
      <c r="N465" s="98">
        <v>0</v>
      </c>
      <c r="O465" s="99">
        <v>0</v>
      </c>
      <c r="P465" s="99">
        <v>0</v>
      </c>
      <c r="Q465" s="101">
        <v>0</v>
      </c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</row>
    <row r="466" spans="1:51" s="7" customFormat="1" ht="15.75" x14ac:dyDescent="0.25">
      <c r="A466" s="290"/>
      <c r="B466" s="290"/>
      <c r="C466" s="290"/>
      <c r="D466" s="298" t="s">
        <v>306</v>
      </c>
      <c r="E466" s="82" t="s">
        <v>207</v>
      </c>
      <c r="F466" s="98">
        <v>0</v>
      </c>
      <c r="G466" s="99">
        <v>0</v>
      </c>
      <c r="H466" s="99">
        <v>0</v>
      </c>
      <c r="I466" s="100">
        <v>0</v>
      </c>
      <c r="J466" s="98">
        <v>0</v>
      </c>
      <c r="K466" s="99">
        <v>0</v>
      </c>
      <c r="L466" s="99">
        <v>0</v>
      </c>
      <c r="M466" s="101">
        <v>0</v>
      </c>
      <c r="N466" s="98">
        <v>0</v>
      </c>
      <c r="O466" s="99">
        <v>0</v>
      </c>
      <c r="P466" s="99">
        <v>0</v>
      </c>
      <c r="Q466" s="101">
        <v>0</v>
      </c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</row>
    <row r="467" spans="1:51" s="7" customFormat="1" ht="53.25" customHeight="1" x14ac:dyDescent="0.25">
      <c r="A467" s="290"/>
      <c r="B467" s="290"/>
      <c r="C467" s="290"/>
      <c r="D467" s="299"/>
      <c r="E467" s="82" t="s">
        <v>212</v>
      </c>
      <c r="F467" s="98">
        <v>0</v>
      </c>
      <c r="G467" s="99">
        <v>0</v>
      </c>
      <c r="H467" s="99">
        <v>0</v>
      </c>
      <c r="I467" s="100">
        <v>0</v>
      </c>
      <c r="J467" s="98">
        <v>0</v>
      </c>
      <c r="K467" s="99">
        <v>0</v>
      </c>
      <c r="L467" s="99">
        <v>0</v>
      </c>
      <c r="M467" s="101">
        <v>0</v>
      </c>
      <c r="N467" s="98">
        <v>0</v>
      </c>
      <c r="O467" s="99">
        <v>0</v>
      </c>
      <c r="P467" s="99">
        <v>0</v>
      </c>
      <c r="Q467" s="101">
        <v>0</v>
      </c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</row>
    <row r="468" spans="1:51" s="7" customFormat="1" ht="35.25" customHeight="1" x14ac:dyDescent="0.25">
      <c r="A468" s="289" t="s">
        <v>389</v>
      </c>
      <c r="B468" s="289" t="s">
        <v>390</v>
      </c>
      <c r="C468" s="289" t="s">
        <v>388</v>
      </c>
      <c r="D468" s="64" t="s">
        <v>162</v>
      </c>
      <c r="E468" s="82"/>
      <c r="F468" s="98">
        <v>0</v>
      </c>
      <c r="G468" s="99">
        <v>0</v>
      </c>
      <c r="H468" s="99">
        <v>0</v>
      </c>
      <c r="I468" s="100">
        <v>0</v>
      </c>
      <c r="J468" s="98">
        <v>0</v>
      </c>
      <c r="K468" s="99">
        <v>0</v>
      </c>
      <c r="L468" s="99">
        <v>0</v>
      </c>
      <c r="M468" s="101">
        <v>0</v>
      </c>
      <c r="N468" s="98">
        <v>0</v>
      </c>
      <c r="O468" s="99">
        <v>0</v>
      </c>
      <c r="P468" s="99">
        <v>0</v>
      </c>
      <c r="Q468" s="101">
        <v>0</v>
      </c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</row>
    <row r="469" spans="1:51" s="7" customFormat="1" ht="15.75" x14ac:dyDescent="0.25">
      <c r="A469" s="290"/>
      <c r="B469" s="290"/>
      <c r="C469" s="290"/>
      <c r="D469" s="298" t="s">
        <v>306</v>
      </c>
      <c r="E469" s="82" t="s">
        <v>207</v>
      </c>
      <c r="F469" s="98">
        <v>0</v>
      </c>
      <c r="G469" s="99">
        <v>0</v>
      </c>
      <c r="H469" s="99">
        <v>0</v>
      </c>
      <c r="I469" s="100">
        <v>0</v>
      </c>
      <c r="J469" s="98">
        <v>0</v>
      </c>
      <c r="K469" s="99">
        <v>0</v>
      </c>
      <c r="L469" s="99">
        <v>0</v>
      </c>
      <c r="M469" s="101">
        <v>0</v>
      </c>
      <c r="N469" s="98">
        <v>0</v>
      </c>
      <c r="O469" s="99">
        <v>0</v>
      </c>
      <c r="P469" s="99">
        <v>0</v>
      </c>
      <c r="Q469" s="101">
        <v>0</v>
      </c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</row>
    <row r="470" spans="1:51" s="7" customFormat="1" ht="99.75" customHeight="1" x14ac:dyDescent="0.25">
      <c r="A470" s="290"/>
      <c r="B470" s="290"/>
      <c r="C470" s="290"/>
      <c r="D470" s="299"/>
      <c r="E470" s="82" t="s">
        <v>212</v>
      </c>
      <c r="F470" s="98">
        <v>0</v>
      </c>
      <c r="G470" s="99">
        <v>0</v>
      </c>
      <c r="H470" s="99">
        <v>0</v>
      </c>
      <c r="I470" s="100">
        <v>0</v>
      </c>
      <c r="J470" s="98">
        <v>0</v>
      </c>
      <c r="K470" s="99">
        <v>0</v>
      </c>
      <c r="L470" s="99">
        <v>0</v>
      </c>
      <c r="M470" s="101">
        <v>0</v>
      </c>
      <c r="N470" s="98">
        <v>0</v>
      </c>
      <c r="O470" s="99">
        <v>0</v>
      </c>
      <c r="P470" s="99">
        <v>0</v>
      </c>
      <c r="Q470" s="101">
        <v>0</v>
      </c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</row>
    <row r="471" spans="1:51" s="7" customFormat="1" ht="36.75" customHeight="1" x14ac:dyDescent="0.25">
      <c r="A471" s="289" t="s">
        <v>391</v>
      </c>
      <c r="B471" s="289" t="s">
        <v>392</v>
      </c>
      <c r="C471" s="289" t="s">
        <v>393</v>
      </c>
      <c r="D471" s="64" t="s">
        <v>162</v>
      </c>
      <c r="E471" s="82"/>
      <c r="F471" s="98">
        <v>0</v>
      </c>
      <c r="G471" s="99">
        <v>0</v>
      </c>
      <c r="H471" s="99">
        <v>0</v>
      </c>
      <c r="I471" s="100">
        <v>0</v>
      </c>
      <c r="J471" s="98">
        <v>0</v>
      </c>
      <c r="K471" s="99">
        <v>0</v>
      </c>
      <c r="L471" s="99">
        <v>0</v>
      </c>
      <c r="M471" s="101">
        <v>0</v>
      </c>
      <c r="N471" s="98">
        <v>0</v>
      </c>
      <c r="O471" s="99">
        <v>0</v>
      </c>
      <c r="P471" s="99">
        <v>0</v>
      </c>
      <c r="Q471" s="101">
        <v>0</v>
      </c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</row>
    <row r="472" spans="1:51" s="7" customFormat="1" ht="15.75" x14ac:dyDescent="0.25">
      <c r="A472" s="290"/>
      <c r="B472" s="290"/>
      <c r="C472" s="290"/>
      <c r="D472" s="298" t="s">
        <v>306</v>
      </c>
      <c r="E472" s="82" t="s">
        <v>207</v>
      </c>
      <c r="F472" s="98">
        <v>0</v>
      </c>
      <c r="G472" s="99">
        <v>0</v>
      </c>
      <c r="H472" s="99">
        <v>0</v>
      </c>
      <c r="I472" s="100">
        <v>0</v>
      </c>
      <c r="J472" s="98">
        <v>0</v>
      </c>
      <c r="K472" s="99">
        <v>0</v>
      </c>
      <c r="L472" s="99">
        <v>0</v>
      </c>
      <c r="M472" s="101">
        <v>0</v>
      </c>
      <c r="N472" s="98">
        <v>0</v>
      </c>
      <c r="O472" s="99">
        <v>0</v>
      </c>
      <c r="P472" s="99">
        <v>0</v>
      </c>
      <c r="Q472" s="101">
        <v>0</v>
      </c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</row>
    <row r="473" spans="1:51" s="7" customFormat="1" ht="24" customHeight="1" x14ac:dyDescent="0.25">
      <c r="A473" s="290"/>
      <c r="B473" s="290"/>
      <c r="C473" s="290"/>
      <c r="D473" s="299"/>
      <c r="E473" s="82" t="s">
        <v>212</v>
      </c>
      <c r="F473" s="98">
        <v>0</v>
      </c>
      <c r="G473" s="99">
        <v>0</v>
      </c>
      <c r="H473" s="99">
        <v>0</v>
      </c>
      <c r="I473" s="100">
        <v>0</v>
      </c>
      <c r="J473" s="98">
        <v>0</v>
      </c>
      <c r="K473" s="99">
        <v>0</v>
      </c>
      <c r="L473" s="99">
        <v>0</v>
      </c>
      <c r="M473" s="101">
        <v>0</v>
      </c>
      <c r="N473" s="98">
        <v>0</v>
      </c>
      <c r="O473" s="99">
        <v>0</v>
      </c>
      <c r="P473" s="99">
        <v>0</v>
      </c>
      <c r="Q473" s="101">
        <v>0</v>
      </c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</row>
    <row r="474" spans="1:51" s="7" customFormat="1" ht="36" customHeight="1" x14ac:dyDescent="0.25">
      <c r="A474" s="289" t="s">
        <v>394</v>
      </c>
      <c r="B474" s="289" t="s">
        <v>395</v>
      </c>
      <c r="C474" s="289" t="s">
        <v>396</v>
      </c>
      <c r="D474" s="64" t="s">
        <v>162</v>
      </c>
      <c r="E474" s="82"/>
      <c r="F474" s="98">
        <v>0</v>
      </c>
      <c r="G474" s="99">
        <v>0</v>
      </c>
      <c r="H474" s="99">
        <v>0</v>
      </c>
      <c r="I474" s="100">
        <v>0</v>
      </c>
      <c r="J474" s="98">
        <v>0</v>
      </c>
      <c r="K474" s="99">
        <v>0</v>
      </c>
      <c r="L474" s="99">
        <v>0</v>
      </c>
      <c r="M474" s="101">
        <v>0</v>
      </c>
      <c r="N474" s="98">
        <v>0</v>
      </c>
      <c r="O474" s="99">
        <v>0</v>
      </c>
      <c r="P474" s="99">
        <v>0</v>
      </c>
      <c r="Q474" s="101">
        <v>0</v>
      </c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</row>
    <row r="475" spans="1:51" s="7" customFormat="1" ht="15.75" x14ac:dyDescent="0.25">
      <c r="A475" s="290"/>
      <c r="B475" s="290"/>
      <c r="C475" s="290"/>
      <c r="D475" s="298" t="s">
        <v>306</v>
      </c>
      <c r="E475" s="82" t="s">
        <v>207</v>
      </c>
      <c r="F475" s="98">
        <v>0</v>
      </c>
      <c r="G475" s="99">
        <v>0</v>
      </c>
      <c r="H475" s="99">
        <v>0</v>
      </c>
      <c r="I475" s="100">
        <v>0</v>
      </c>
      <c r="J475" s="98">
        <v>0</v>
      </c>
      <c r="K475" s="99">
        <v>0</v>
      </c>
      <c r="L475" s="99">
        <v>0</v>
      </c>
      <c r="M475" s="101">
        <v>0</v>
      </c>
      <c r="N475" s="98">
        <v>0</v>
      </c>
      <c r="O475" s="99">
        <v>0</v>
      </c>
      <c r="P475" s="99">
        <v>0</v>
      </c>
      <c r="Q475" s="101">
        <v>0</v>
      </c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</row>
    <row r="476" spans="1:51" s="7" customFormat="1" ht="33.75" customHeight="1" x14ac:dyDescent="0.25">
      <c r="A476" s="290"/>
      <c r="B476" s="290"/>
      <c r="C476" s="290"/>
      <c r="D476" s="299"/>
      <c r="E476" s="82" t="s">
        <v>212</v>
      </c>
      <c r="F476" s="98">
        <v>0</v>
      </c>
      <c r="G476" s="99">
        <v>0</v>
      </c>
      <c r="H476" s="99">
        <v>0</v>
      </c>
      <c r="I476" s="100">
        <v>0</v>
      </c>
      <c r="J476" s="98">
        <v>0</v>
      </c>
      <c r="K476" s="99">
        <v>0</v>
      </c>
      <c r="L476" s="99">
        <v>0</v>
      </c>
      <c r="M476" s="101">
        <v>0</v>
      </c>
      <c r="N476" s="98">
        <v>0</v>
      </c>
      <c r="O476" s="99">
        <v>0</v>
      </c>
      <c r="P476" s="99">
        <v>0</v>
      </c>
      <c r="Q476" s="101">
        <v>0</v>
      </c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</row>
    <row r="477" spans="1:51" s="7" customFormat="1" ht="36.75" customHeight="1" x14ac:dyDescent="0.25">
      <c r="A477" s="289" t="s">
        <v>397</v>
      </c>
      <c r="B477" s="289" t="s">
        <v>398</v>
      </c>
      <c r="C477" s="289" t="s">
        <v>399</v>
      </c>
      <c r="D477" s="64" t="s">
        <v>162</v>
      </c>
      <c r="E477" s="82"/>
      <c r="F477" s="98">
        <v>0</v>
      </c>
      <c r="G477" s="99">
        <v>0</v>
      </c>
      <c r="H477" s="99">
        <v>0</v>
      </c>
      <c r="I477" s="100">
        <v>0</v>
      </c>
      <c r="J477" s="98">
        <v>0</v>
      </c>
      <c r="K477" s="99">
        <v>0</v>
      </c>
      <c r="L477" s="99">
        <v>0</v>
      </c>
      <c r="M477" s="101">
        <v>0</v>
      </c>
      <c r="N477" s="98">
        <v>0</v>
      </c>
      <c r="O477" s="99">
        <v>0</v>
      </c>
      <c r="P477" s="99">
        <v>0</v>
      </c>
      <c r="Q477" s="101">
        <v>0</v>
      </c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</row>
    <row r="478" spans="1:51" s="7" customFormat="1" ht="15.75" x14ac:dyDescent="0.25">
      <c r="A478" s="290"/>
      <c r="B478" s="290"/>
      <c r="C478" s="290"/>
      <c r="D478" s="298" t="s">
        <v>306</v>
      </c>
      <c r="E478" s="82" t="s">
        <v>207</v>
      </c>
      <c r="F478" s="98">
        <v>0</v>
      </c>
      <c r="G478" s="99">
        <v>0</v>
      </c>
      <c r="H478" s="99">
        <v>0</v>
      </c>
      <c r="I478" s="100">
        <v>0</v>
      </c>
      <c r="J478" s="98">
        <v>0</v>
      </c>
      <c r="K478" s="99">
        <v>0</v>
      </c>
      <c r="L478" s="99">
        <v>0</v>
      </c>
      <c r="M478" s="101">
        <v>0</v>
      </c>
      <c r="N478" s="98">
        <v>0</v>
      </c>
      <c r="O478" s="99">
        <v>0</v>
      </c>
      <c r="P478" s="99">
        <v>0</v>
      </c>
      <c r="Q478" s="101">
        <v>0</v>
      </c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</row>
    <row r="479" spans="1:51" s="7" customFormat="1" ht="48" customHeight="1" x14ac:dyDescent="0.25">
      <c r="A479" s="290"/>
      <c r="B479" s="290"/>
      <c r="C479" s="290"/>
      <c r="D479" s="299"/>
      <c r="E479" s="82" t="s">
        <v>212</v>
      </c>
      <c r="F479" s="98">
        <v>0</v>
      </c>
      <c r="G479" s="99">
        <v>0</v>
      </c>
      <c r="H479" s="99">
        <v>0</v>
      </c>
      <c r="I479" s="100">
        <v>0</v>
      </c>
      <c r="J479" s="98">
        <v>0</v>
      </c>
      <c r="K479" s="99">
        <v>0</v>
      </c>
      <c r="L479" s="99">
        <v>0</v>
      </c>
      <c r="M479" s="101">
        <v>0</v>
      </c>
      <c r="N479" s="98">
        <v>0</v>
      </c>
      <c r="O479" s="99">
        <v>0</v>
      </c>
      <c r="P479" s="99">
        <v>0</v>
      </c>
      <c r="Q479" s="101">
        <v>0</v>
      </c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</row>
    <row r="480" spans="1:51" s="7" customFormat="1" ht="35.25" customHeight="1" x14ac:dyDescent="0.25">
      <c r="A480" s="289" t="s">
        <v>737</v>
      </c>
      <c r="B480" s="289" t="s">
        <v>400</v>
      </c>
      <c r="C480" s="289" t="s">
        <v>401</v>
      </c>
      <c r="D480" s="64" t="s">
        <v>162</v>
      </c>
      <c r="E480" s="82"/>
      <c r="F480" s="98">
        <v>0</v>
      </c>
      <c r="G480" s="99">
        <v>0</v>
      </c>
      <c r="H480" s="99">
        <v>0</v>
      </c>
      <c r="I480" s="100">
        <v>0</v>
      </c>
      <c r="J480" s="98">
        <v>0</v>
      </c>
      <c r="K480" s="99">
        <v>0</v>
      </c>
      <c r="L480" s="99">
        <v>0</v>
      </c>
      <c r="M480" s="101">
        <v>0</v>
      </c>
      <c r="N480" s="98">
        <v>0</v>
      </c>
      <c r="O480" s="99">
        <v>0</v>
      </c>
      <c r="P480" s="99">
        <v>0</v>
      </c>
      <c r="Q480" s="101">
        <v>0</v>
      </c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</row>
    <row r="481" spans="1:51" s="7" customFormat="1" ht="15.75" x14ac:dyDescent="0.25">
      <c r="A481" s="290"/>
      <c r="B481" s="290"/>
      <c r="C481" s="290"/>
      <c r="D481" s="298" t="s">
        <v>306</v>
      </c>
      <c r="E481" s="82" t="s">
        <v>207</v>
      </c>
      <c r="F481" s="98">
        <v>0</v>
      </c>
      <c r="G481" s="99">
        <v>0</v>
      </c>
      <c r="H481" s="99">
        <v>0</v>
      </c>
      <c r="I481" s="100">
        <v>0</v>
      </c>
      <c r="J481" s="98">
        <v>0</v>
      </c>
      <c r="K481" s="99">
        <v>0</v>
      </c>
      <c r="L481" s="99">
        <v>0</v>
      </c>
      <c r="M481" s="101">
        <v>0</v>
      </c>
      <c r="N481" s="98">
        <v>0</v>
      </c>
      <c r="O481" s="99">
        <v>0</v>
      </c>
      <c r="P481" s="99">
        <v>0</v>
      </c>
      <c r="Q481" s="101">
        <v>0</v>
      </c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</row>
    <row r="482" spans="1:51" s="7" customFormat="1" ht="130.5" customHeight="1" x14ac:dyDescent="0.25">
      <c r="A482" s="290"/>
      <c r="B482" s="290"/>
      <c r="C482" s="290"/>
      <c r="D482" s="299"/>
      <c r="E482" s="82" t="s">
        <v>212</v>
      </c>
      <c r="F482" s="98">
        <v>0</v>
      </c>
      <c r="G482" s="99">
        <v>0</v>
      </c>
      <c r="H482" s="99">
        <v>0</v>
      </c>
      <c r="I482" s="100">
        <v>0</v>
      </c>
      <c r="J482" s="98">
        <v>0</v>
      </c>
      <c r="K482" s="99">
        <v>0</v>
      </c>
      <c r="L482" s="99">
        <v>0</v>
      </c>
      <c r="M482" s="101">
        <v>0</v>
      </c>
      <c r="N482" s="98">
        <v>0</v>
      </c>
      <c r="O482" s="99">
        <v>0</v>
      </c>
      <c r="P482" s="99">
        <v>0</v>
      </c>
      <c r="Q482" s="101">
        <v>0</v>
      </c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</row>
    <row r="483" spans="1:51" s="7" customFormat="1" ht="37.5" customHeight="1" x14ac:dyDescent="0.25">
      <c r="A483" s="289" t="s">
        <v>402</v>
      </c>
      <c r="B483" s="289" t="s">
        <v>403</v>
      </c>
      <c r="C483" s="289" t="s">
        <v>401</v>
      </c>
      <c r="D483" s="64" t="s">
        <v>162</v>
      </c>
      <c r="E483" s="82"/>
      <c r="F483" s="98">
        <v>0</v>
      </c>
      <c r="G483" s="99">
        <v>0</v>
      </c>
      <c r="H483" s="99">
        <v>0</v>
      </c>
      <c r="I483" s="100">
        <v>0</v>
      </c>
      <c r="J483" s="98">
        <v>0</v>
      </c>
      <c r="K483" s="99">
        <v>0</v>
      </c>
      <c r="L483" s="99">
        <v>0</v>
      </c>
      <c r="M483" s="101">
        <v>0</v>
      </c>
      <c r="N483" s="98">
        <v>0</v>
      </c>
      <c r="O483" s="99">
        <v>0</v>
      </c>
      <c r="P483" s="99">
        <v>0</v>
      </c>
      <c r="Q483" s="101">
        <v>0</v>
      </c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</row>
    <row r="484" spans="1:51" s="7" customFormat="1" ht="15.75" x14ac:dyDescent="0.25">
      <c r="A484" s="290"/>
      <c r="B484" s="290"/>
      <c r="C484" s="290"/>
      <c r="D484" s="298" t="s">
        <v>306</v>
      </c>
      <c r="E484" s="82" t="s">
        <v>207</v>
      </c>
      <c r="F484" s="98">
        <v>0</v>
      </c>
      <c r="G484" s="99">
        <v>0</v>
      </c>
      <c r="H484" s="99">
        <v>0</v>
      </c>
      <c r="I484" s="100">
        <v>0</v>
      </c>
      <c r="J484" s="98">
        <v>0</v>
      </c>
      <c r="K484" s="99">
        <v>0</v>
      </c>
      <c r="L484" s="99">
        <v>0</v>
      </c>
      <c r="M484" s="101">
        <v>0</v>
      </c>
      <c r="N484" s="98">
        <v>0</v>
      </c>
      <c r="O484" s="99">
        <v>0</v>
      </c>
      <c r="P484" s="99">
        <v>0</v>
      </c>
      <c r="Q484" s="101">
        <v>0</v>
      </c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</row>
    <row r="485" spans="1:51" s="7" customFormat="1" ht="130.5" customHeight="1" x14ac:dyDescent="0.25">
      <c r="A485" s="290"/>
      <c r="B485" s="290"/>
      <c r="C485" s="290"/>
      <c r="D485" s="299"/>
      <c r="E485" s="82" t="s">
        <v>212</v>
      </c>
      <c r="F485" s="98">
        <v>0</v>
      </c>
      <c r="G485" s="99">
        <v>0</v>
      </c>
      <c r="H485" s="99">
        <v>0</v>
      </c>
      <c r="I485" s="100">
        <v>0</v>
      </c>
      <c r="J485" s="98">
        <v>0</v>
      </c>
      <c r="K485" s="99">
        <v>0</v>
      </c>
      <c r="L485" s="99">
        <v>0</v>
      </c>
      <c r="M485" s="101">
        <v>0</v>
      </c>
      <c r="N485" s="98">
        <v>0</v>
      </c>
      <c r="O485" s="99">
        <v>0</v>
      </c>
      <c r="P485" s="99">
        <v>0</v>
      </c>
      <c r="Q485" s="101">
        <v>0</v>
      </c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</row>
    <row r="486" spans="1:51" s="7" customFormat="1" ht="39" customHeight="1" x14ac:dyDescent="0.25">
      <c r="A486" s="289" t="s">
        <v>404</v>
      </c>
      <c r="B486" s="289" t="s">
        <v>405</v>
      </c>
      <c r="C486" s="289" t="s">
        <v>386</v>
      </c>
      <c r="D486" s="64" t="s">
        <v>162</v>
      </c>
      <c r="E486" s="82"/>
      <c r="F486" s="98">
        <v>0</v>
      </c>
      <c r="G486" s="99">
        <v>0</v>
      </c>
      <c r="H486" s="99">
        <v>0</v>
      </c>
      <c r="I486" s="100">
        <v>0</v>
      </c>
      <c r="J486" s="98">
        <v>0</v>
      </c>
      <c r="K486" s="99">
        <v>0</v>
      </c>
      <c r="L486" s="99">
        <v>0</v>
      </c>
      <c r="M486" s="101">
        <v>0</v>
      </c>
      <c r="N486" s="98">
        <v>0</v>
      </c>
      <c r="O486" s="99">
        <v>0</v>
      </c>
      <c r="P486" s="99">
        <v>0</v>
      </c>
      <c r="Q486" s="101">
        <v>0</v>
      </c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</row>
    <row r="487" spans="1:51" s="7" customFormat="1" ht="15.75" x14ac:dyDescent="0.25">
      <c r="A487" s="290"/>
      <c r="B487" s="290"/>
      <c r="C487" s="290"/>
      <c r="D487" s="298" t="s">
        <v>306</v>
      </c>
      <c r="E487" s="82" t="s">
        <v>207</v>
      </c>
      <c r="F487" s="98">
        <v>0</v>
      </c>
      <c r="G487" s="99">
        <v>0</v>
      </c>
      <c r="H487" s="99">
        <v>0</v>
      </c>
      <c r="I487" s="100">
        <v>0</v>
      </c>
      <c r="J487" s="98">
        <v>0</v>
      </c>
      <c r="K487" s="99">
        <v>0</v>
      </c>
      <c r="L487" s="99">
        <v>0</v>
      </c>
      <c r="M487" s="101">
        <v>0</v>
      </c>
      <c r="N487" s="98">
        <v>0</v>
      </c>
      <c r="O487" s="99">
        <v>0</v>
      </c>
      <c r="P487" s="99">
        <v>0</v>
      </c>
      <c r="Q487" s="101">
        <v>0</v>
      </c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</row>
    <row r="488" spans="1:51" s="7" customFormat="1" ht="128.25" customHeight="1" x14ac:dyDescent="0.25">
      <c r="A488" s="290"/>
      <c r="B488" s="290"/>
      <c r="C488" s="290"/>
      <c r="D488" s="299"/>
      <c r="E488" s="82" t="s">
        <v>212</v>
      </c>
      <c r="F488" s="98">
        <v>0</v>
      </c>
      <c r="G488" s="99">
        <v>0</v>
      </c>
      <c r="H488" s="99">
        <v>0</v>
      </c>
      <c r="I488" s="100">
        <v>0</v>
      </c>
      <c r="J488" s="98">
        <v>0</v>
      </c>
      <c r="K488" s="99">
        <v>0</v>
      </c>
      <c r="L488" s="99">
        <v>0</v>
      </c>
      <c r="M488" s="101">
        <v>0</v>
      </c>
      <c r="N488" s="98">
        <v>0</v>
      </c>
      <c r="O488" s="99">
        <v>0</v>
      </c>
      <c r="P488" s="99">
        <v>0</v>
      </c>
      <c r="Q488" s="101">
        <v>0</v>
      </c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</row>
    <row r="489" spans="1:51" s="7" customFormat="1" ht="39.75" customHeight="1" x14ac:dyDescent="0.25">
      <c r="A489" s="289" t="s">
        <v>406</v>
      </c>
      <c r="B489" s="289" t="s">
        <v>407</v>
      </c>
      <c r="C489" s="289" t="s">
        <v>408</v>
      </c>
      <c r="D489" s="64" t="s">
        <v>162</v>
      </c>
      <c r="E489" s="82"/>
      <c r="F489" s="98">
        <v>0</v>
      </c>
      <c r="G489" s="99">
        <v>0</v>
      </c>
      <c r="H489" s="99">
        <v>0</v>
      </c>
      <c r="I489" s="100">
        <v>0</v>
      </c>
      <c r="J489" s="98">
        <v>0</v>
      </c>
      <c r="K489" s="99">
        <v>0</v>
      </c>
      <c r="L489" s="99">
        <v>0</v>
      </c>
      <c r="M489" s="101">
        <v>0</v>
      </c>
      <c r="N489" s="98">
        <v>0</v>
      </c>
      <c r="O489" s="99">
        <v>0</v>
      </c>
      <c r="P489" s="99">
        <v>0</v>
      </c>
      <c r="Q489" s="101">
        <v>0</v>
      </c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</row>
    <row r="490" spans="1:51" s="7" customFormat="1" ht="15.75" x14ac:dyDescent="0.25">
      <c r="A490" s="290"/>
      <c r="B490" s="290"/>
      <c r="C490" s="290"/>
      <c r="D490" s="298" t="s">
        <v>409</v>
      </c>
      <c r="E490" s="82" t="s">
        <v>207</v>
      </c>
      <c r="F490" s="98">
        <v>0</v>
      </c>
      <c r="G490" s="99">
        <v>0</v>
      </c>
      <c r="H490" s="99">
        <v>0</v>
      </c>
      <c r="I490" s="100">
        <v>0</v>
      </c>
      <c r="J490" s="98">
        <v>0</v>
      </c>
      <c r="K490" s="99">
        <v>0</v>
      </c>
      <c r="L490" s="99">
        <v>0</v>
      </c>
      <c r="M490" s="101">
        <v>0</v>
      </c>
      <c r="N490" s="98">
        <v>0</v>
      </c>
      <c r="O490" s="99">
        <v>0</v>
      </c>
      <c r="P490" s="99">
        <v>0</v>
      </c>
      <c r="Q490" s="101">
        <v>0</v>
      </c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</row>
    <row r="491" spans="1:51" s="7" customFormat="1" ht="108.75" customHeight="1" x14ac:dyDescent="0.25">
      <c r="A491" s="290"/>
      <c r="B491" s="290"/>
      <c r="C491" s="290"/>
      <c r="D491" s="299"/>
      <c r="E491" s="82" t="s">
        <v>212</v>
      </c>
      <c r="F491" s="98">
        <v>0</v>
      </c>
      <c r="G491" s="99">
        <v>0</v>
      </c>
      <c r="H491" s="99">
        <v>0</v>
      </c>
      <c r="I491" s="100">
        <v>0</v>
      </c>
      <c r="J491" s="98">
        <v>0</v>
      </c>
      <c r="K491" s="99">
        <v>0</v>
      </c>
      <c r="L491" s="99">
        <v>0</v>
      </c>
      <c r="M491" s="101">
        <v>0</v>
      </c>
      <c r="N491" s="98">
        <v>0</v>
      </c>
      <c r="O491" s="99">
        <v>0</v>
      </c>
      <c r="P491" s="99">
        <v>0</v>
      </c>
      <c r="Q491" s="101">
        <v>0</v>
      </c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</row>
    <row r="492" spans="1:51" s="7" customFormat="1" ht="36.75" customHeight="1" x14ac:dyDescent="0.25">
      <c r="A492" s="289" t="s">
        <v>410</v>
      </c>
      <c r="B492" s="289" t="s">
        <v>411</v>
      </c>
      <c r="C492" s="289" t="s">
        <v>412</v>
      </c>
      <c r="D492" s="64" t="s">
        <v>162</v>
      </c>
      <c r="E492" s="82"/>
      <c r="F492" s="98">
        <v>0</v>
      </c>
      <c r="G492" s="99">
        <v>0</v>
      </c>
      <c r="H492" s="99">
        <v>0</v>
      </c>
      <c r="I492" s="100">
        <v>0</v>
      </c>
      <c r="J492" s="98">
        <v>0</v>
      </c>
      <c r="K492" s="99">
        <v>0</v>
      </c>
      <c r="L492" s="99">
        <v>0</v>
      </c>
      <c r="M492" s="101">
        <v>0</v>
      </c>
      <c r="N492" s="98">
        <v>0</v>
      </c>
      <c r="O492" s="99">
        <v>0</v>
      </c>
      <c r="P492" s="99">
        <v>0</v>
      </c>
      <c r="Q492" s="101">
        <v>0</v>
      </c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</row>
    <row r="493" spans="1:51" s="7" customFormat="1" ht="15.75" x14ac:dyDescent="0.25">
      <c r="A493" s="290"/>
      <c r="B493" s="290"/>
      <c r="C493" s="290"/>
      <c r="D493" s="298" t="s">
        <v>306</v>
      </c>
      <c r="E493" s="82" t="s">
        <v>207</v>
      </c>
      <c r="F493" s="98">
        <v>0</v>
      </c>
      <c r="G493" s="99">
        <v>0</v>
      </c>
      <c r="H493" s="99">
        <v>0</v>
      </c>
      <c r="I493" s="100">
        <v>0</v>
      </c>
      <c r="J493" s="98">
        <v>0</v>
      </c>
      <c r="K493" s="99">
        <v>0</v>
      </c>
      <c r="L493" s="99">
        <v>0</v>
      </c>
      <c r="M493" s="101">
        <v>0</v>
      </c>
      <c r="N493" s="98">
        <v>0</v>
      </c>
      <c r="O493" s="99">
        <v>0</v>
      </c>
      <c r="P493" s="99">
        <v>0</v>
      </c>
      <c r="Q493" s="101">
        <v>0</v>
      </c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</row>
    <row r="494" spans="1:51" s="7" customFormat="1" ht="130.5" customHeight="1" x14ac:dyDescent="0.25">
      <c r="A494" s="290"/>
      <c r="B494" s="290"/>
      <c r="C494" s="290"/>
      <c r="D494" s="299"/>
      <c r="E494" s="82" t="s">
        <v>212</v>
      </c>
      <c r="F494" s="98">
        <v>0</v>
      </c>
      <c r="G494" s="99">
        <v>0</v>
      </c>
      <c r="H494" s="99">
        <v>0</v>
      </c>
      <c r="I494" s="100">
        <v>0</v>
      </c>
      <c r="J494" s="98">
        <v>0</v>
      </c>
      <c r="K494" s="99">
        <v>0</v>
      </c>
      <c r="L494" s="99">
        <v>0</v>
      </c>
      <c r="M494" s="101">
        <v>0</v>
      </c>
      <c r="N494" s="98">
        <v>0</v>
      </c>
      <c r="O494" s="99">
        <v>0</v>
      </c>
      <c r="P494" s="99">
        <v>0</v>
      </c>
      <c r="Q494" s="101">
        <v>0</v>
      </c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</row>
    <row r="495" spans="1:51" s="7" customFormat="1" ht="39.75" customHeight="1" x14ac:dyDescent="0.25">
      <c r="A495" s="289" t="s">
        <v>413</v>
      </c>
      <c r="B495" s="289" t="s">
        <v>414</v>
      </c>
      <c r="C495" s="289" t="s">
        <v>415</v>
      </c>
      <c r="D495" s="64" t="s">
        <v>162</v>
      </c>
      <c r="E495" s="82"/>
      <c r="F495" s="98">
        <v>0</v>
      </c>
      <c r="G495" s="99">
        <v>0</v>
      </c>
      <c r="H495" s="99">
        <v>0</v>
      </c>
      <c r="I495" s="100">
        <v>0</v>
      </c>
      <c r="J495" s="98">
        <v>0</v>
      </c>
      <c r="K495" s="99">
        <v>0</v>
      </c>
      <c r="L495" s="99">
        <v>0</v>
      </c>
      <c r="M495" s="101">
        <v>0</v>
      </c>
      <c r="N495" s="98">
        <v>0</v>
      </c>
      <c r="O495" s="99">
        <v>0</v>
      </c>
      <c r="P495" s="99">
        <v>0</v>
      </c>
      <c r="Q495" s="101">
        <v>0</v>
      </c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</row>
    <row r="496" spans="1:51" s="7" customFormat="1" ht="15.75" x14ac:dyDescent="0.25">
      <c r="A496" s="290"/>
      <c r="B496" s="290"/>
      <c r="C496" s="290"/>
      <c r="D496" s="298" t="s">
        <v>306</v>
      </c>
      <c r="E496" s="82" t="s">
        <v>207</v>
      </c>
      <c r="F496" s="98">
        <v>0</v>
      </c>
      <c r="G496" s="99">
        <v>0</v>
      </c>
      <c r="H496" s="99">
        <v>0</v>
      </c>
      <c r="I496" s="100">
        <v>0</v>
      </c>
      <c r="J496" s="98">
        <v>0</v>
      </c>
      <c r="K496" s="99">
        <v>0</v>
      </c>
      <c r="L496" s="99">
        <v>0</v>
      </c>
      <c r="M496" s="101">
        <v>0</v>
      </c>
      <c r="N496" s="98">
        <v>0</v>
      </c>
      <c r="O496" s="99">
        <v>0</v>
      </c>
      <c r="P496" s="99">
        <v>0</v>
      </c>
      <c r="Q496" s="101">
        <v>0</v>
      </c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</row>
    <row r="497" spans="1:51" s="7" customFormat="1" ht="79.5" customHeight="1" x14ac:dyDescent="0.25">
      <c r="A497" s="290"/>
      <c r="B497" s="290"/>
      <c r="C497" s="290"/>
      <c r="D497" s="299"/>
      <c r="E497" s="82" t="s">
        <v>212</v>
      </c>
      <c r="F497" s="98">
        <v>0</v>
      </c>
      <c r="G497" s="99">
        <v>0</v>
      </c>
      <c r="H497" s="99">
        <v>0</v>
      </c>
      <c r="I497" s="100">
        <v>0</v>
      </c>
      <c r="J497" s="98">
        <v>0</v>
      </c>
      <c r="K497" s="99">
        <v>0</v>
      </c>
      <c r="L497" s="99">
        <v>0</v>
      </c>
      <c r="M497" s="101">
        <v>0</v>
      </c>
      <c r="N497" s="98">
        <v>0</v>
      </c>
      <c r="O497" s="99">
        <v>0</v>
      </c>
      <c r="P497" s="99">
        <v>0</v>
      </c>
      <c r="Q497" s="101">
        <v>0</v>
      </c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</row>
    <row r="498" spans="1:51" s="7" customFormat="1" ht="36.75" customHeight="1" x14ac:dyDescent="0.25">
      <c r="A498" s="289" t="s">
        <v>416</v>
      </c>
      <c r="B498" s="289" t="s">
        <v>417</v>
      </c>
      <c r="C498" s="289" t="s">
        <v>418</v>
      </c>
      <c r="D498" s="64" t="s">
        <v>162</v>
      </c>
      <c r="E498" s="82"/>
      <c r="F498" s="98">
        <v>0</v>
      </c>
      <c r="G498" s="99">
        <v>0</v>
      </c>
      <c r="H498" s="99">
        <v>0</v>
      </c>
      <c r="I498" s="100">
        <v>0</v>
      </c>
      <c r="J498" s="98">
        <v>0</v>
      </c>
      <c r="K498" s="99">
        <v>0</v>
      </c>
      <c r="L498" s="99">
        <v>0</v>
      </c>
      <c r="M498" s="101">
        <v>0</v>
      </c>
      <c r="N498" s="98">
        <v>0</v>
      </c>
      <c r="O498" s="99">
        <v>0</v>
      </c>
      <c r="P498" s="99">
        <v>0</v>
      </c>
      <c r="Q498" s="101">
        <v>0</v>
      </c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</row>
    <row r="499" spans="1:51" s="7" customFormat="1" ht="15.75" x14ac:dyDescent="0.25">
      <c r="A499" s="290"/>
      <c r="B499" s="290"/>
      <c r="C499" s="290"/>
      <c r="D499" s="298" t="s">
        <v>306</v>
      </c>
      <c r="E499" s="82" t="s">
        <v>207</v>
      </c>
      <c r="F499" s="98">
        <v>0</v>
      </c>
      <c r="G499" s="99">
        <v>0</v>
      </c>
      <c r="H499" s="99">
        <v>0</v>
      </c>
      <c r="I499" s="100">
        <v>0</v>
      </c>
      <c r="J499" s="98">
        <v>0</v>
      </c>
      <c r="K499" s="99">
        <v>0</v>
      </c>
      <c r="L499" s="99">
        <v>0</v>
      </c>
      <c r="M499" s="101">
        <v>0</v>
      </c>
      <c r="N499" s="98">
        <v>0</v>
      </c>
      <c r="O499" s="99">
        <v>0</v>
      </c>
      <c r="P499" s="99">
        <v>0</v>
      </c>
      <c r="Q499" s="101">
        <v>0</v>
      </c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</row>
    <row r="500" spans="1:51" s="7" customFormat="1" ht="63.75" customHeight="1" x14ac:dyDescent="0.25">
      <c r="A500" s="290"/>
      <c r="B500" s="290"/>
      <c r="C500" s="290"/>
      <c r="D500" s="299"/>
      <c r="E500" s="82" t="s">
        <v>212</v>
      </c>
      <c r="F500" s="98">
        <v>0</v>
      </c>
      <c r="G500" s="99">
        <v>0</v>
      </c>
      <c r="H500" s="99">
        <v>0</v>
      </c>
      <c r="I500" s="100">
        <v>0</v>
      </c>
      <c r="J500" s="98">
        <v>0</v>
      </c>
      <c r="K500" s="99">
        <v>0</v>
      </c>
      <c r="L500" s="99">
        <v>0</v>
      </c>
      <c r="M500" s="101">
        <v>0</v>
      </c>
      <c r="N500" s="98">
        <v>0</v>
      </c>
      <c r="O500" s="99">
        <v>0</v>
      </c>
      <c r="P500" s="99">
        <v>0</v>
      </c>
      <c r="Q500" s="101">
        <v>0</v>
      </c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</row>
    <row r="501" spans="1:51" s="7" customFormat="1" ht="40.5" customHeight="1" x14ac:dyDescent="0.25">
      <c r="A501" s="289" t="s">
        <v>419</v>
      </c>
      <c r="B501" s="289" t="s">
        <v>420</v>
      </c>
      <c r="C501" s="289" t="s">
        <v>421</v>
      </c>
      <c r="D501" s="64" t="s">
        <v>162</v>
      </c>
      <c r="E501" s="82"/>
      <c r="F501" s="98">
        <v>0</v>
      </c>
      <c r="G501" s="99">
        <v>0</v>
      </c>
      <c r="H501" s="99">
        <v>0</v>
      </c>
      <c r="I501" s="100">
        <v>0</v>
      </c>
      <c r="J501" s="98">
        <v>0</v>
      </c>
      <c r="K501" s="99">
        <v>0</v>
      </c>
      <c r="L501" s="99">
        <v>0</v>
      </c>
      <c r="M501" s="101">
        <v>0</v>
      </c>
      <c r="N501" s="98">
        <v>0</v>
      </c>
      <c r="O501" s="99">
        <v>0</v>
      </c>
      <c r="P501" s="99">
        <v>0</v>
      </c>
      <c r="Q501" s="101">
        <v>0</v>
      </c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</row>
    <row r="502" spans="1:51" s="7" customFormat="1" ht="15.75" x14ac:dyDescent="0.25">
      <c r="A502" s="290"/>
      <c r="B502" s="290"/>
      <c r="C502" s="290"/>
      <c r="D502" s="298" t="s">
        <v>306</v>
      </c>
      <c r="E502" s="82" t="s">
        <v>207</v>
      </c>
      <c r="F502" s="98">
        <v>0</v>
      </c>
      <c r="G502" s="99">
        <v>0</v>
      </c>
      <c r="H502" s="99">
        <v>0</v>
      </c>
      <c r="I502" s="100">
        <v>0</v>
      </c>
      <c r="J502" s="98">
        <v>0</v>
      </c>
      <c r="K502" s="99">
        <v>0</v>
      </c>
      <c r="L502" s="99">
        <v>0</v>
      </c>
      <c r="M502" s="101">
        <v>0</v>
      </c>
      <c r="N502" s="98">
        <v>0</v>
      </c>
      <c r="O502" s="99">
        <v>0</v>
      </c>
      <c r="P502" s="99">
        <v>0</v>
      </c>
      <c r="Q502" s="101">
        <v>0</v>
      </c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</row>
    <row r="503" spans="1:51" s="7" customFormat="1" ht="25.5" customHeight="1" x14ac:dyDescent="0.25">
      <c r="A503" s="290"/>
      <c r="B503" s="290"/>
      <c r="C503" s="290"/>
      <c r="D503" s="299"/>
      <c r="E503" s="82" t="s">
        <v>212</v>
      </c>
      <c r="F503" s="98">
        <v>0</v>
      </c>
      <c r="G503" s="99">
        <v>0</v>
      </c>
      <c r="H503" s="99">
        <v>0</v>
      </c>
      <c r="I503" s="100">
        <v>0</v>
      </c>
      <c r="J503" s="98">
        <v>0</v>
      </c>
      <c r="K503" s="99">
        <v>0</v>
      </c>
      <c r="L503" s="99">
        <v>0</v>
      </c>
      <c r="M503" s="101">
        <v>0</v>
      </c>
      <c r="N503" s="98">
        <v>0</v>
      </c>
      <c r="O503" s="99">
        <v>0</v>
      </c>
      <c r="P503" s="99">
        <v>0</v>
      </c>
      <c r="Q503" s="101">
        <v>0</v>
      </c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</row>
    <row r="504" spans="1:51" s="7" customFormat="1" ht="37.5" customHeight="1" x14ac:dyDescent="0.25">
      <c r="A504" s="289" t="s">
        <v>738</v>
      </c>
      <c r="B504" s="289" t="s">
        <v>422</v>
      </c>
      <c r="C504" s="289" t="s">
        <v>423</v>
      </c>
      <c r="D504" s="64" t="s">
        <v>162</v>
      </c>
      <c r="E504" s="82"/>
      <c r="F504" s="98">
        <v>0</v>
      </c>
      <c r="G504" s="99">
        <v>0</v>
      </c>
      <c r="H504" s="99">
        <v>0</v>
      </c>
      <c r="I504" s="100">
        <v>0</v>
      </c>
      <c r="J504" s="98">
        <v>0</v>
      </c>
      <c r="K504" s="99">
        <v>0</v>
      </c>
      <c r="L504" s="99">
        <v>0</v>
      </c>
      <c r="M504" s="101">
        <v>0</v>
      </c>
      <c r="N504" s="98">
        <v>0</v>
      </c>
      <c r="O504" s="99">
        <v>0</v>
      </c>
      <c r="P504" s="99">
        <v>0</v>
      </c>
      <c r="Q504" s="101">
        <v>0</v>
      </c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</row>
    <row r="505" spans="1:51" s="7" customFormat="1" ht="15.75" x14ac:dyDescent="0.25">
      <c r="A505" s="290"/>
      <c r="B505" s="290"/>
      <c r="C505" s="290"/>
      <c r="D505" s="298" t="s">
        <v>306</v>
      </c>
      <c r="E505" s="82" t="s">
        <v>207</v>
      </c>
      <c r="F505" s="98">
        <v>0</v>
      </c>
      <c r="G505" s="99">
        <v>0</v>
      </c>
      <c r="H505" s="99">
        <v>0</v>
      </c>
      <c r="I505" s="100">
        <v>0</v>
      </c>
      <c r="J505" s="98">
        <v>0</v>
      </c>
      <c r="K505" s="99">
        <v>0</v>
      </c>
      <c r="L505" s="99">
        <v>0</v>
      </c>
      <c r="M505" s="101">
        <v>0</v>
      </c>
      <c r="N505" s="98">
        <v>0</v>
      </c>
      <c r="O505" s="99">
        <v>0</v>
      </c>
      <c r="P505" s="99">
        <v>0</v>
      </c>
      <c r="Q505" s="101">
        <v>0</v>
      </c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</row>
    <row r="506" spans="1:51" s="7" customFormat="1" ht="68.25" customHeight="1" x14ac:dyDescent="0.25">
      <c r="A506" s="290"/>
      <c r="B506" s="290"/>
      <c r="C506" s="290"/>
      <c r="D506" s="299"/>
      <c r="E506" s="82" t="s">
        <v>212</v>
      </c>
      <c r="F506" s="98">
        <v>0</v>
      </c>
      <c r="G506" s="99">
        <v>0</v>
      </c>
      <c r="H506" s="99">
        <v>0</v>
      </c>
      <c r="I506" s="100">
        <v>0</v>
      </c>
      <c r="J506" s="98">
        <v>0</v>
      </c>
      <c r="K506" s="99">
        <v>0</v>
      </c>
      <c r="L506" s="99">
        <v>0</v>
      </c>
      <c r="M506" s="101">
        <v>0</v>
      </c>
      <c r="N506" s="98">
        <v>0</v>
      </c>
      <c r="O506" s="99">
        <v>0</v>
      </c>
      <c r="P506" s="99">
        <v>0</v>
      </c>
      <c r="Q506" s="101">
        <v>0</v>
      </c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</row>
    <row r="507" spans="1:51" s="7" customFormat="1" ht="39" customHeight="1" x14ac:dyDescent="0.25">
      <c r="A507" s="289" t="s">
        <v>424</v>
      </c>
      <c r="B507" s="289" t="s">
        <v>425</v>
      </c>
      <c r="C507" s="289" t="s">
        <v>423</v>
      </c>
      <c r="D507" s="64" t="s">
        <v>162</v>
      </c>
      <c r="E507" s="82"/>
      <c r="F507" s="98">
        <v>0</v>
      </c>
      <c r="G507" s="99">
        <v>0</v>
      </c>
      <c r="H507" s="99">
        <v>0</v>
      </c>
      <c r="I507" s="100">
        <v>0</v>
      </c>
      <c r="J507" s="98">
        <v>0</v>
      </c>
      <c r="K507" s="99">
        <v>0</v>
      </c>
      <c r="L507" s="99">
        <v>0</v>
      </c>
      <c r="M507" s="101">
        <v>0</v>
      </c>
      <c r="N507" s="98">
        <v>0</v>
      </c>
      <c r="O507" s="99">
        <v>0</v>
      </c>
      <c r="P507" s="99">
        <v>0</v>
      </c>
      <c r="Q507" s="101">
        <v>0</v>
      </c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</row>
    <row r="508" spans="1:51" s="7" customFormat="1" ht="15.75" x14ac:dyDescent="0.25">
      <c r="A508" s="290"/>
      <c r="B508" s="290"/>
      <c r="C508" s="290"/>
      <c r="D508" s="298" t="s">
        <v>306</v>
      </c>
      <c r="E508" s="82" t="s">
        <v>207</v>
      </c>
      <c r="F508" s="98">
        <v>0</v>
      </c>
      <c r="G508" s="99">
        <v>0</v>
      </c>
      <c r="H508" s="99">
        <v>0</v>
      </c>
      <c r="I508" s="100">
        <v>0</v>
      </c>
      <c r="J508" s="98">
        <v>0</v>
      </c>
      <c r="K508" s="99">
        <v>0</v>
      </c>
      <c r="L508" s="99">
        <v>0</v>
      </c>
      <c r="M508" s="101">
        <v>0</v>
      </c>
      <c r="N508" s="98">
        <v>0</v>
      </c>
      <c r="O508" s="99">
        <v>0</v>
      </c>
      <c r="P508" s="99">
        <v>0</v>
      </c>
      <c r="Q508" s="101">
        <v>0</v>
      </c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</row>
    <row r="509" spans="1:51" s="7" customFormat="1" ht="129" customHeight="1" x14ac:dyDescent="0.25">
      <c r="A509" s="290"/>
      <c r="B509" s="290"/>
      <c r="C509" s="290"/>
      <c r="D509" s="299"/>
      <c r="E509" s="82" t="s">
        <v>212</v>
      </c>
      <c r="F509" s="98">
        <v>0</v>
      </c>
      <c r="G509" s="99">
        <v>0</v>
      </c>
      <c r="H509" s="99">
        <v>0</v>
      </c>
      <c r="I509" s="100">
        <v>0</v>
      </c>
      <c r="J509" s="98">
        <v>0</v>
      </c>
      <c r="K509" s="99">
        <v>0</v>
      </c>
      <c r="L509" s="99">
        <v>0</v>
      </c>
      <c r="M509" s="101">
        <v>0</v>
      </c>
      <c r="N509" s="98">
        <v>0</v>
      </c>
      <c r="O509" s="99">
        <v>0</v>
      </c>
      <c r="P509" s="99">
        <v>0</v>
      </c>
      <c r="Q509" s="101">
        <v>0</v>
      </c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</row>
    <row r="510" spans="1:51" s="7" customFormat="1" ht="39" customHeight="1" x14ac:dyDescent="0.25">
      <c r="A510" s="289" t="s">
        <v>426</v>
      </c>
      <c r="B510" s="289" t="s">
        <v>427</v>
      </c>
      <c r="C510" s="289" t="s">
        <v>428</v>
      </c>
      <c r="D510" s="64" t="s">
        <v>162</v>
      </c>
      <c r="E510" s="82"/>
      <c r="F510" s="98">
        <v>0</v>
      </c>
      <c r="G510" s="99">
        <v>0</v>
      </c>
      <c r="H510" s="99">
        <v>0</v>
      </c>
      <c r="I510" s="100">
        <v>0</v>
      </c>
      <c r="J510" s="98">
        <v>0</v>
      </c>
      <c r="K510" s="99">
        <v>0</v>
      </c>
      <c r="L510" s="99">
        <v>0</v>
      </c>
      <c r="M510" s="101">
        <v>0</v>
      </c>
      <c r="N510" s="98">
        <v>0</v>
      </c>
      <c r="O510" s="99">
        <v>0</v>
      </c>
      <c r="P510" s="99">
        <v>0</v>
      </c>
      <c r="Q510" s="101">
        <v>0</v>
      </c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</row>
    <row r="511" spans="1:51" s="7" customFormat="1" ht="15.75" x14ac:dyDescent="0.25">
      <c r="A511" s="290"/>
      <c r="B511" s="290"/>
      <c r="C511" s="290"/>
      <c r="D511" s="298" t="s">
        <v>306</v>
      </c>
      <c r="E511" s="82" t="s">
        <v>207</v>
      </c>
      <c r="F511" s="98">
        <v>0</v>
      </c>
      <c r="G511" s="99">
        <v>0</v>
      </c>
      <c r="H511" s="99">
        <v>0</v>
      </c>
      <c r="I511" s="100">
        <v>0</v>
      </c>
      <c r="J511" s="98">
        <v>0</v>
      </c>
      <c r="K511" s="99">
        <v>0</v>
      </c>
      <c r="L511" s="99">
        <v>0</v>
      </c>
      <c r="M511" s="101">
        <v>0</v>
      </c>
      <c r="N511" s="98">
        <v>0</v>
      </c>
      <c r="O511" s="99">
        <v>0</v>
      </c>
      <c r="P511" s="99">
        <v>0</v>
      </c>
      <c r="Q511" s="101">
        <v>0</v>
      </c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</row>
    <row r="512" spans="1:51" s="7" customFormat="1" ht="13.5" customHeight="1" x14ac:dyDescent="0.25">
      <c r="A512" s="290"/>
      <c r="B512" s="290"/>
      <c r="C512" s="290"/>
      <c r="D512" s="299"/>
      <c r="E512" s="82" t="s">
        <v>212</v>
      </c>
      <c r="F512" s="98">
        <v>0</v>
      </c>
      <c r="G512" s="99">
        <v>0</v>
      </c>
      <c r="H512" s="99">
        <v>0</v>
      </c>
      <c r="I512" s="100">
        <v>0</v>
      </c>
      <c r="J512" s="98">
        <v>0</v>
      </c>
      <c r="K512" s="99">
        <v>0</v>
      </c>
      <c r="L512" s="99">
        <v>0</v>
      </c>
      <c r="M512" s="101">
        <v>0</v>
      </c>
      <c r="N512" s="98">
        <v>0</v>
      </c>
      <c r="O512" s="99">
        <v>0</v>
      </c>
      <c r="P512" s="99">
        <v>0</v>
      </c>
      <c r="Q512" s="101">
        <v>0</v>
      </c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</row>
    <row r="513" spans="1:51" s="7" customFormat="1" ht="39" customHeight="1" x14ac:dyDescent="0.25">
      <c r="A513" s="289" t="s">
        <v>429</v>
      </c>
      <c r="B513" s="289" t="s">
        <v>430</v>
      </c>
      <c r="C513" s="289" t="s">
        <v>431</v>
      </c>
      <c r="D513" s="64" t="s">
        <v>162</v>
      </c>
      <c r="E513" s="82"/>
      <c r="F513" s="98">
        <v>0</v>
      </c>
      <c r="G513" s="99">
        <v>0</v>
      </c>
      <c r="H513" s="99">
        <v>0</v>
      </c>
      <c r="I513" s="100">
        <v>0</v>
      </c>
      <c r="J513" s="98">
        <v>0</v>
      </c>
      <c r="K513" s="99">
        <v>0</v>
      </c>
      <c r="L513" s="99">
        <v>0</v>
      </c>
      <c r="M513" s="101">
        <v>0</v>
      </c>
      <c r="N513" s="98">
        <v>0</v>
      </c>
      <c r="O513" s="99">
        <v>0</v>
      </c>
      <c r="P513" s="99">
        <v>0</v>
      </c>
      <c r="Q513" s="101">
        <v>0</v>
      </c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</row>
    <row r="514" spans="1:51" s="7" customFormat="1" ht="15.75" x14ac:dyDescent="0.25">
      <c r="A514" s="290"/>
      <c r="B514" s="290"/>
      <c r="C514" s="290"/>
      <c r="D514" s="298" t="s">
        <v>306</v>
      </c>
      <c r="E514" s="82" t="s">
        <v>207</v>
      </c>
      <c r="F514" s="98">
        <v>0</v>
      </c>
      <c r="G514" s="99">
        <v>0</v>
      </c>
      <c r="H514" s="99">
        <v>0</v>
      </c>
      <c r="I514" s="100">
        <v>0</v>
      </c>
      <c r="J514" s="98">
        <v>0</v>
      </c>
      <c r="K514" s="99">
        <v>0</v>
      </c>
      <c r="L514" s="99">
        <v>0</v>
      </c>
      <c r="M514" s="101">
        <v>0</v>
      </c>
      <c r="N514" s="98">
        <v>0</v>
      </c>
      <c r="O514" s="99">
        <v>0</v>
      </c>
      <c r="P514" s="99">
        <v>0</v>
      </c>
      <c r="Q514" s="101">
        <v>0</v>
      </c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</row>
    <row r="515" spans="1:51" s="7" customFormat="1" ht="48" customHeight="1" x14ac:dyDescent="0.25">
      <c r="A515" s="290"/>
      <c r="B515" s="290"/>
      <c r="C515" s="290"/>
      <c r="D515" s="299"/>
      <c r="E515" s="82" t="s">
        <v>212</v>
      </c>
      <c r="F515" s="98">
        <v>0</v>
      </c>
      <c r="G515" s="99">
        <v>0</v>
      </c>
      <c r="H515" s="99">
        <v>0</v>
      </c>
      <c r="I515" s="100">
        <v>0</v>
      </c>
      <c r="J515" s="98">
        <v>0</v>
      </c>
      <c r="K515" s="99">
        <v>0</v>
      </c>
      <c r="L515" s="99">
        <v>0</v>
      </c>
      <c r="M515" s="101">
        <v>0</v>
      </c>
      <c r="N515" s="98">
        <v>0</v>
      </c>
      <c r="O515" s="99">
        <v>0</v>
      </c>
      <c r="P515" s="99">
        <v>0</v>
      </c>
      <c r="Q515" s="101">
        <v>0</v>
      </c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</row>
    <row r="516" spans="1:51" s="7" customFormat="1" ht="39.75" customHeight="1" x14ac:dyDescent="0.25">
      <c r="A516" s="289" t="s">
        <v>432</v>
      </c>
      <c r="B516" s="289" t="s">
        <v>433</v>
      </c>
      <c r="C516" s="289" t="s">
        <v>434</v>
      </c>
      <c r="D516" s="64" t="s">
        <v>162</v>
      </c>
      <c r="E516" s="82"/>
      <c r="F516" s="98">
        <v>0</v>
      </c>
      <c r="G516" s="99">
        <v>0</v>
      </c>
      <c r="H516" s="99">
        <v>0</v>
      </c>
      <c r="I516" s="100">
        <v>0</v>
      </c>
      <c r="J516" s="98">
        <v>0</v>
      </c>
      <c r="K516" s="99">
        <v>0</v>
      </c>
      <c r="L516" s="99">
        <v>0</v>
      </c>
      <c r="M516" s="101">
        <v>0</v>
      </c>
      <c r="N516" s="98">
        <v>0</v>
      </c>
      <c r="O516" s="99">
        <v>0</v>
      </c>
      <c r="P516" s="99">
        <v>0</v>
      </c>
      <c r="Q516" s="101">
        <v>0</v>
      </c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</row>
    <row r="517" spans="1:51" s="7" customFormat="1" ht="15.75" x14ac:dyDescent="0.25">
      <c r="A517" s="290"/>
      <c r="B517" s="290"/>
      <c r="C517" s="290"/>
      <c r="D517" s="298" t="s">
        <v>306</v>
      </c>
      <c r="E517" s="82" t="s">
        <v>207</v>
      </c>
      <c r="F517" s="98">
        <v>0</v>
      </c>
      <c r="G517" s="99">
        <v>0</v>
      </c>
      <c r="H517" s="99">
        <v>0</v>
      </c>
      <c r="I517" s="100">
        <v>0</v>
      </c>
      <c r="J517" s="98">
        <v>0</v>
      </c>
      <c r="K517" s="99">
        <v>0</v>
      </c>
      <c r="L517" s="99">
        <v>0</v>
      </c>
      <c r="M517" s="101">
        <v>0</v>
      </c>
      <c r="N517" s="98">
        <v>0</v>
      </c>
      <c r="O517" s="99">
        <v>0</v>
      </c>
      <c r="P517" s="99">
        <v>0</v>
      </c>
      <c r="Q517" s="101">
        <v>0</v>
      </c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</row>
    <row r="518" spans="1:51" s="7" customFormat="1" ht="159.75" customHeight="1" x14ac:dyDescent="0.25">
      <c r="A518" s="290"/>
      <c r="B518" s="290"/>
      <c r="C518" s="290"/>
      <c r="D518" s="299"/>
      <c r="E518" s="82" t="s">
        <v>212</v>
      </c>
      <c r="F518" s="98">
        <v>0</v>
      </c>
      <c r="G518" s="99">
        <v>0</v>
      </c>
      <c r="H518" s="99">
        <v>0</v>
      </c>
      <c r="I518" s="100">
        <v>0</v>
      </c>
      <c r="J518" s="98">
        <v>0</v>
      </c>
      <c r="K518" s="99">
        <v>0</v>
      </c>
      <c r="L518" s="99">
        <v>0</v>
      </c>
      <c r="M518" s="101">
        <v>0</v>
      </c>
      <c r="N518" s="98">
        <v>0</v>
      </c>
      <c r="O518" s="99">
        <v>0</v>
      </c>
      <c r="P518" s="99">
        <v>0</v>
      </c>
      <c r="Q518" s="101">
        <v>0</v>
      </c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</row>
    <row r="519" spans="1:51" s="7" customFormat="1" ht="41.25" customHeight="1" x14ac:dyDescent="0.25">
      <c r="A519" s="289" t="s">
        <v>435</v>
      </c>
      <c r="B519" s="289" t="s">
        <v>436</v>
      </c>
      <c r="C519" s="289" t="s">
        <v>437</v>
      </c>
      <c r="D519" s="64" t="s">
        <v>162</v>
      </c>
      <c r="E519" s="82"/>
      <c r="F519" s="98">
        <v>0</v>
      </c>
      <c r="G519" s="99">
        <v>0</v>
      </c>
      <c r="H519" s="99">
        <v>0</v>
      </c>
      <c r="I519" s="100">
        <v>0</v>
      </c>
      <c r="J519" s="98">
        <v>0</v>
      </c>
      <c r="K519" s="99">
        <v>0</v>
      </c>
      <c r="L519" s="99">
        <v>0</v>
      </c>
      <c r="M519" s="101">
        <v>0</v>
      </c>
      <c r="N519" s="98">
        <v>0</v>
      </c>
      <c r="O519" s="99">
        <v>0</v>
      </c>
      <c r="P519" s="99">
        <v>0</v>
      </c>
      <c r="Q519" s="101">
        <v>0</v>
      </c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</row>
    <row r="520" spans="1:51" s="7" customFormat="1" ht="15.75" x14ac:dyDescent="0.25">
      <c r="A520" s="290"/>
      <c r="B520" s="290"/>
      <c r="C520" s="290"/>
      <c r="D520" s="298" t="s">
        <v>306</v>
      </c>
      <c r="E520" s="82" t="s">
        <v>207</v>
      </c>
      <c r="F520" s="98">
        <v>0</v>
      </c>
      <c r="G520" s="99">
        <v>0</v>
      </c>
      <c r="H520" s="99">
        <v>0</v>
      </c>
      <c r="I520" s="100">
        <v>0</v>
      </c>
      <c r="J520" s="98">
        <v>0</v>
      </c>
      <c r="K520" s="99">
        <v>0</v>
      </c>
      <c r="L520" s="99">
        <v>0</v>
      </c>
      <c r="M520" s="101">
        <v>0</v>
      </c>
      <c r="N520" s="98">
        <v>0</v>
      </c>
      <c r="O520" s="99">
        <v>0</v>
      </c>
      <c r="P520" s="99">
        <v>0</v>
      </c>
      <c r="Q520" s="101">
        <v>0</v>
      </c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</row>
    <row r="521" spans="1:51" s="7" customFormat="1" ht="31.5" customHeight="1" x14ac:dyDescent="0.25">
      <c r="A521" s="290"/>
      <c r="B521" s="290"/>
      <c r="C521" s="290"/>
      <c r="D521" s="299"/>
      <c r="E521" s="82" t="s">
        <v>212</v>
      </c>
      <c r="F521" s="98">
        <v>0</v>
      </c>
      <c r="G521" s="99">
        <v>0</v>
      </c>
      <c r="H521" s="99">
        <v>0</v>
      </c>
      <c r="I521" s="100">
        <v>0</v>
      </c>
      <c r="J521" s="98">
        <v>0</v>
      </c>
      <c r="K521" s="99">
        <v>0</v>
      </c>
      <c r="L521" s="99">
        <v>0</v>
      </c>
      <c r="M521" s="101">
        <v>0</v>
      </c>
      <c r="N521" s="98">
        <v>0</v>
      </c>
      <c r="O521" s="99">
        <v>0</v>
      </c>
      <c r="P521" s="99">
        <v>0</v>
      </c>
      <c r="Q521" s="101">
        <v>0</v>
      </c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</row>
    <row r="522" spans="1:51" s="7" customFormat="1" ht="35.25" customHeight="1" x14ac:dyDescent="0.25">
      <c r="A522" s="309" t="s">
        <v>186</v>
      </c>
      <c r="B522" s="309" t="s">
        <v>438</v>
      </c>
      <c r="C522" s="309" t="s">
        <v>439</v>
      </c>
      <c r="D522" s="78" t="s">
        <v>162</v>
      </c>
      <c r="E522" s="86"/>
      <c r="F522" s="87">
        <f>F523</f>
        <v>43441.200000000004</v>
      </c>
      <c r="G522" s="88">
        <f t="shared" ref="G522:I522" si="183">G523</f>
        <v>0</v>
      </c>
      <c r="H522" s="88">
        <f t="shared" si="183"/>
        <v>1975.4</v>
      </c>
      <c r="I522" s="89">
        <f t="shared" si="183"/>
        <v>41465.800000000003</v>
      </c>
      <c r="J522" s="87">
        <f>J523</f>
        <v>12987.300000000001</v>
      </c>
      <c r="K522" s="88">
        <f t="shared" ref="K522:M522" si="184">K523</f>
        <v>0</v>
      </c>
      <c r="L522" s="88">
        <f t="shared" si="184"/>
        <v>1974.6</v>
      </c>
      <c r="M522" s="90">
        <f t="shared" si="184"/>
        <v>11012.7</v>
      </c>
      <c r="N522" s="91">
        <f t="shared" ref="N522:N529" si="185">J522/F522*100</f>
        <v>29.89627358360266</v>
      </c>
      <c r="O522" s="92">
        <v>0</v>
      </c>
      <c r="P522" s="92">
        <f t="shared" ref="P522:Q527" si="186">L522/H522*100</f>
        <v>99.959501873038363</v>
      </c>
      <c r="Q522" s="93">
        <f t="shared" si="186"/>
        <v>26.558513280824197</v>
      </c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</row>
    <row r="523" spans="1:51" s="7" customFormat="1" ht="15.75" x14ac:dyDescent="0.25">
      <c r="A523" s="314"/>
      <c r="B523" s="314"/>
      <c r="C523" s="314"/>
      <c r="D523" s="316" t="s">
        <v>306</v>
      </c>
      <c r="E523" s="86" t="s">
        <v>207</v>
      </c>
      <c r="F523" s="87">
        <f>G523+H523+I523</f>
        <v>43441.200000000004</v>
      </c>
      <c r="G523" s="88">
        <f>G524+G525+G526+G527+G528+G529+G530+G531</f>
        <v>0</v>
      </c>
      <c r="H523" s="88">
        <f t="shared" ref="H523:I523" si="187">H524+H525+H526+H527+H528+H529+H530+H531</f>
        <v>1975.4</v>
      </c>
      <c r="I523" s="89">
        <f t="shared" si="187"/>
        <v>41465.800000000003</v>
      </c>
      <c r="J523" s="87">
        <f>K523+L523+M523</f>
        <v>12987.300000000001</v>
      </c>
      <c r="K523" s="88">
        <f>K524+K525+K526+K527+K528+K529+K530+K531</f>
        <v>0</v>
      </c>
      <c r="L523" s="88">
        <f t="shared" ref="L523:M523" si="188">L524+L525+L526+L527+L528+L529+L530+L531</f>
        <v>1974.6</v>
      </c>
      <c r="M523" s="90">
        <f t="shared" si="188"/>
        <v>11012.7</v>
      </c>
      <c r="N523" s="91">
        <f t="shared" si="185"/>
        <v>29.89627358360266</v>
      </c>
      <c r="O523" s="88">
        <f t="shared" ref="O523" si="189">O524+O526+O527+O529+O530</f>
        <v>0</v>
      </c>
      <c r="P523" s="92">
        <f t="shared" si="186"/>
        <v>99.959501873038363</v>
      </c>
      <c r="Q523" s="93">
        <f t="shared" si="186"/>
        <v>26.558513280824197</v>
      </c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</row>
    <row r="524" spans="1:51" s="7" customFormat="1" ht="15.75" x14ac:dyDescent="0.25">
      <c r="A524" s="314"/>
      <c r="B524" s="314"/>
      <c r="C524" s="314"/>
      <c r="D524" s="317"/>
      <c r="E524" s="110" t="s">
        <v>440</v>
      </c>
      <c r="F524" s="111">
        <f>G524+H524+I524</f>
        <v>1975.4</v>
      </c>
      <c r="G524" s="112">
        <f t="shared" ref="G524:I524" si="190">G540</f>
        <v>0</v>
      </c>
      <c r="H524" s="112">
        <f t="shared" si="190"/>
        <v>1975.4</v>
      </c>
      <c r="I524" s="113">
        <f t="shared" si="190"/>
        <v>0</v>
      </c>
      <c r="J524" s="111">
        <f>K524+L524+M524</f>
        <v>1974.6</v>
      </c>
      <c r="K524" s="112">
        <f t="shared" ref="K524:M525" si="191">K540</f>
        <v>0</v>
      </c>
      <c r="L524" s="112">
        <f t="shared" si="191"/>
        <v>1974.6</v>
      </c>
      <c r="M524" s="114">
        <f t="shared" si="191"/>
        <v>0</v>
      </c>
      <c r="N524" s="91">
        <f t="shared" si="185"/>
        <v>99.959501873038363</v>
      </c>
      <c r="O524" s="92">
        <v>0</v>
      </c>
      <c r="P524" s="92">
        <f t="shared" si="186"/>
        <v>99.959501873038363</v>
      </c>
      <c r="Q524" s="93">
        <v>0</v>
      </c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</row>
    <row r="525" spans="1:51" s="7" customFormat="1" ht="15.75" x14ac:dyDescent="0.25">
      <c r="A525" s="314"/>
      <c r="B525" s="314"/>
      <c r="C525" s="314"/>
      <c r="D525" s="317"/>
      <c r="E525" s="110" t="s">
        <v>441</v>
      </c>
      <c r="F525" s="111">
        <f t="shared" ref="F525:F531" si="192">G525+H525+I525</f>
        <v>6625</v>
      </c>
      <c r="G525" s="112">
        <v>0</v>
      </c>
      <c r="H525" s="112">
        <v>0</v>
      </c>
      <c r="I525" s="113">
        <f>I541</f>
        <v>6625</v>
      </c>
      <c r="J525" s="111">
        <f t="shared" ref="J525:J531" si="193">K525+L525+M525</f>
        <v>6605.5</v>
      </c>
      <c r="K525" s="112">
        <f>K541</f>
        <v>0</v>
      </c>
      <c r="L525" s="112">
        <f t="shared" si="191"/>
        <v>0</v>
      </c>
      <c r="M525" s="114">
        <f t="shared" si="191"/>
        <v>6605.5</v>
      </c>
      <c r="N525" s="91">
        <f t="shared" si="185"/>
        <v>99.705660377358498</v>
      </c>
      <c r="O525" s="92">
        <v>0</v>
      </c>
      <c r="P525" s="92">
        <v>0</v>
      </c>
      <c r="Q525" s="93">
        <f>M525/I525*100</f>
        <v>99.705660377358498</v>
      </c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</row>
    <row r="526" spans="1:51" s="7" customFormat="1" ht="15.75" x14ac:dyDescent="0.25">
      <c r="A526" s="314"/>
      <c r="B526" s="314"/>
      <c r="C526" s="314"/>
      <c r="D526" s="317"/>
      <c r="E526" s="94" t="s">
        <v>442</v>
      </c>
      <c r="F526" s="111">
        <f t="shared" si="192"/>
        <v>31070.799999999999</v>
      </c>
      <c r="G526" s="88">
        <f t="shared" ref="G526:I526" si="194">G551</f>
        <v>0</v>
      </c>
      <c r="H526" s="88">
        <f t="shared" si="194"/>
        <v>0</v>
      </c>
      <c r="I526" s="89">
        <f t="shared" si="194"/>
        <v>31070.799999999999</v>
      </c>
      <c r="J526" s="111">
        <f t="shared" si="193"/>
        <v>3637.2</v>
      </c>
      <c r="K526" s="88">
        <f t="shared" ref="K526:M526" si="195">K551</f>
        <v>0</v>
      </c>
      <c r="L526" s="88">
        <f t="shared" si="195"/>
        <v>0</v>
      </c>
      <c r="M526" s="90">
        <f t="shared" si="195"/>
        <v>3637.2</v>
      </c>
      <c r="N526" s="91">
        <f t="shared" si="185"/>
        <v>11.706167848912804</v>
      </c>
      <c r="O526" s="92">
        <v>0</v>
      </c>
      <c r="P526" s="92">
        <v>0</v>
      </c>
      <c r="Q526" s="93">
        <f t="shared" si="186"/>
        <v>11.706167848912804</v>
      </c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</row>
    <row r="527" spans="1:51" s="7" customFormat="1" ht="15.75" x14ac:dyDescent="0.25">
      <c r="A527" s="314"/>
      <c r="B527" s="314"/>
      <c r="C527" s="314"/>
      <c r="D527" s="317"/>
      <c r="E527" s="94" t="s">
        <v>443</v>
      </c>
      <c r="F527" s="111">
        <f t="shared" si="192"/>
        <v>770</v>
      </c>
      <c r="G527" s="88">
        <f t="shared" ref="G527:I527" si="196">G566</f>
        <v>0</v>
      </c>
      <c r="H527" s="88">
        <f t="shared" si="196"/>
        <v>0</v>
      </c>
      <c r="I527" s="89">
        <f t="shared" si="196"/>
        <v>770</v>
      </c>
      <c r="J527" s="111">
        <f t="shared" si="193"/>
        <v>770</v>
      </c>
      <c r="K527" s="88">
        <f t="shared" ref="K527:M527" si="197">K566</f>
        <v>0</v>
      </c>
      <c r="L527" s="88">
        <f t="shared" si="197"/>
        <v>0</v>
      </c>
      <c r="M527" s="90">
        <f t="shared" si="197"/>
        <v>770</v>
      </c>
      <c r="N527" s="91">
        <f t="shared" si="185"/>
        <v>100</v>
      </c>
      <c r="O527" s="92">
        <v>0</v>
      </c>
      <c r="P527" s="92">
        <v>0</v>
      </c>
      <c r="Q527" s="93">
        <f t="shared" si="186"/>
        <v>100</v>
      </c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</row>
    <row r="528" spans="1:51" s="7" customFormat="1" ht="15.75" x14ac:dyDescent="0.25">
      <c r="A528" s="314"/>
      <c r="B528" s="314"/>
      <c r="C528" s="314"/>
      <c r="D528" s="317"/>
      <c r="E528" s="94" t="s">
        <v>444</v>
      </c>
      <c r="F528" s="111">
        <f t="shared" si="192"/>
        <v>0</v>
      </c>
      <c r="G528" s="88">
        <v>0</v>
      </c>
      <c r="H528" s="88">
        <f>H575</f>
        <v>0</v>
      </c>
      <c r="I528" s="89">
        <v>0</v>
      </c>
      <c r="J528" s="111">
        <f t="shared" si="193"/>
        <v>0</v>
      </c>
      <c r="K528" s="88">
        <f t="shared" ref="K528:M528" si="198">K575</f>
        <v>0</v>
      </c>
      <c r="L528" s="88">
        <f>L575</f>
        <v>0</v>
      </c>
      <c r="M528" s="90">
        <f t="shared" si="198"/>
        <v>0</v>
      </c>
      <c r="N528" s="220">
        <v>0</v>
      </c>
      <c r="O528" s="92">
        <v>0</v>
      </c>
      <c r="P528" s="221">
        <v>0</v>
      </c>
      <c r="Q528" s="93">
        <v>0</v>
      </c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</row>
    <row r="529" spans="1:51" s="7" customFormat="1" ht="15.75" x14ac:dyDescent="0.25">
      <c r="A529" s="314"/>
      <c r="B529" s="314"/>
      <c r="C529" s="314"/>
      <c r="D529" s="317"/>
      <c r="E529" s="94" t="s">
        <v>445</v>
      </c>
      <c r="F529" s="111">
        <f t="shared" si="192"/>
        <v>3000</v>
      </c>
      <c r="G529" s="88">
        <f t="shared" ref="G529:M531" si="199">G576</f>
        <v>0</v>
      </c>
      <c r="H529" s="88">
        <f t="shared" si="199"/>
        <v>0</v>
      </c>
      <c r="I529" s="89">
        <f t="shared" si="199"/>
        <v>3000</v>
      </c>
      <c r="J529" s="111">
        <f t="shared" si="193"/>
        <v>0</v>
      </c>
      <c r="K529" s="88">
        <f t="shared" si="199"/>
        <v>0</v>
      </c>
      <c r="L529" s="88">
        <f t="shared" si="199"/>
        <v>0</v>
      </c>
      <c r="M529" s="90">
        <f>M576</f>
        <v>0</v>
      </c>
      <c r="N529" s="91">
        <f t="shared" si="185"/>
        <v>0</v>
      </c>
      <c r="O529" s="92">
        <v>0</v>
      </c>
      <c r="P529" s="92">
        <v>0</v>
      </c>
      <c r="Q529" s="93">
        <v>0</v>
      </c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</row>
    <row r="530" spans="1:51" s="7" customFormat="1" ht="15.75" x14ac:dyDescent="0.25">
      <c r="A530" s="314"/>
      <c r="B530" s="314"/>
      <c r="C530" s="314"/>
      <c r="D530" s="317"/>
      <c r="E530" s="94"/>
      <c r="F530" s="111">
        <f t="shared" si="192"/>
        <v>0</v>
      </c>
      <c r="G530" s="88">
        <f t="shared" si="199"/>
        <v>0</v>
      </c>
      <c r="H530" s="88">
        <f t="shared" si="199"/>
        <v>0</v>
      </c>
      <c r="I530" s="89">
        <f t="shared" si="199"/>
        <v>0</v>
      </c>
      <c r="J530" s="111">
        <f t="shared" si="193"/>
        <v>0</v>
      </c>
      <c r="K530" s="88">
        <f t="shared" si="199"/>
        <v>0</v>
      </c>
      <c r="L530" s="88">
        <f t="shared" si="199"/>
        <v>0</v>
      </c>
      <c r="M530" s="90">
        <f t="shared" si="199"/>
        <v>0</v>
      </c>
      <c r="N530" s="91">
        <v>0</v>
      </c>
      <c r="O530" s="92">
        <v>0</v>
      </c>
      <c r="P530" s="92">
        <v>0</v>
      </c>
      <c r="Q530" s="93">
        <v>0</v>
      </c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</row>
    <row r="531" spans="1:51" s="7" customFormat="1" ht="15.75" x14ac:dyDescent="0.25">
      <c r="A531" s="314"/>
      <c r="B531" s="314"/>
      <c r="C531" s="314"/>
      <c r="D531" s="317"/>
      <c r="E531" s="94"/>
      <c r="F531" s="111">
        <f t="shared" si="192"/>
        <v>0</v>
      </c>
      <c r="G531" s="88">
        <v>0</v>
      </c>
      <c r="H531" s="88">
        <f>H578</f>
        <v>0</v>
      </c>
      <c r="I531" s="89">
        <v>0</v>
      </c>
      <c r="J531" s="111">
        <f t="shared" si="193"/>
        <v>0</v>
      </c>
      <c r="K531" s="88">
        <f t="shared" si="199"/>
        <v>0</v>
      </c>
      <c r="L531" s="88">
        <f t="shared" si="199"/>
        <v>0</v>
      </c>
      <c r="M531" s="90">
        <f t="shared" si="199"/>
        <v>0</v>
      </c>
      <c r="N531" s="91">
        <v>0</v>
      </c>
      <c r="O531" s="92">
        <v>0</v>
      </c>
      <c r="P531" s="92">
        <v>0</v>
      </c>
      <c r="Q531" s="93">
        <v>0</v>
      </c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</row>
    <row r="532" spans="1:51" s="7" customFormat="1" ht="39" customHeight="1" x14ac:dyDescent="0.25">
      <c r="A532" s="289" t="s">
        <v>189</v>
      </c>
      <c r="B532" s="289" t="s">
        <v>446</v>
      </c>
      <c r="C532" s="289" t="s">
        <v>439</v>
      </c>
      <c r="D532" s="64" t="s">
        <v>162</v>
      </c>
      <c r="E532" s="82"/>
      <c r="F532" s="98">
        <v>0</v>
      </c>
      <c r="G532" s="99">
        <v>0</v>
      </c>
      <c r="H532" s="99">
        <v>0</v>
      </c>
      <c r="I532" s="100">
        <v>0</v>
      </c>
      <c r="J532" s="98">
        <v>0</v>
      </c>
      <c r="K532" s="99">
        <v>0</v>
      </c>
      <c r="L532" s="99">
        <v>0</v>
      </c>
      <c r="M532" s="101">
        <v>0</v>
      </c>
      <c r="N532" s="98">
        <v>0</v>
      </c>
      <c r="O532" s="99">
        <v>0</v>
      </c>
      <c r="P532" s="99">
        <v>0</v>
      </c>
      <c r="Q532" s="101">
        <v>0</v>
      </c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</row>
    <row r="533" spans="1:51" s="7" customFormat="1" ht="15.75" x14ac:dyDescent="0.25">
      <c r="A533" s="290"/>
      <c r="B533" s="290"/>
      <c r="C533" s="290"/>
      <c r="D533" s="298" t="s">
        <v>306</v>
      </c>
      <c r="E533" s="82" t="s">
        <v>207</v>
      </c>
      <c r="F533" s="98">
        <v>0</v>
      </c>
      <c r="G533" s="99">
        <v>0</v>
      </c>
      <c r="H533" s="99">
        <v>0</v>
      </c>
      <c r="I533" s="100">
        <v>0</v>
      </c>
      <c r="J533" s="98">
        <v>0</v>
      </c>
      <c r="K533" s="99">
        <v>0</v>
      </c>
      <c r="L533" s="99">
        <v>0</v>
      </c>
      <c r="M533" s="101">
        <v>0</v>
      </c>
      <c r="N533" s="98">
        <v>0</v>
      </c>
      <c r="O533" s="99">
        <v>0</v>
      </c>
      <c r="P533" s="99">
        <v>0</v>
      </c>
      <c r="Q533" s="101">
        <v>0</v>
      </c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</row>
    <row r="534" spans="1:51" s="7" customFormat="1" ht="92.25" customHeight="1" x14ac:dyDescent="0.25">
      <c r="A534" s="290"/>
      <c r="B534" s="290"/>
      <c r="C534" s="290"/>
      <c r="D534" s="299"/>
      <c r="E534" s="82" t="s">
        <v>212</v>
      </c>
      <c r="F534" s="98">
        <v>0</v>
      </c>
      <c r="G534" s="99">
        <v>0</v>
      </c>
      <c r="H534" s="99">
        <v>0</v>
      </c>
      <c r="I534" s="100">
        <v>0</v>
      </c>
      <c r="J534" s="98">
        <v>0</v>
      </c>
      <c r="K534" s="99">
        <v>0</v>
      </c>
      <c r="L534" s="99">
        <v>0</v>
      </c>
      <c r="M534" s="101">
        <v>0</v>
      </c>
      <c r="N534" s="98">
        <v>0</v>
      </c>
      <c r="O534" s="99">
        <v>0</v>
      </c>
      <c r="P534" s="99">
        <v>0</v>
      </c>
      <c r="Q534" s="101">
        <v>0</v>
      </c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</row>
    <row r="535" spans="1:51" s="7" customFormat="1" ht="39.75" customHeight="1" x14ac:dyDescent="0.25">
      <c r="A535" s="289" t="s">
        <v>447</v>
      </c>
      <c r="B535" s="289" t="s">
        <v>448</v>
      </c>
      <c r="C535" s="289" t="s">
        <v>439</v>
      </c>
      <c r="D535" s="64" t="s">
        <v>162</v>
      </c>
      <c r="E535" s="82"/>
      <c r="F535" s="98">
        <v>0</v>
      </c>
      <c r="G535" s="99">
        <v>0</v>
      </c>
      <c r="H535" s="99">
        <v>0</v>
      </c>
      <c r="I535" s="100">
        <v>0</v>
      </c>
      <c r="J535" s="98">
        <v>0</v>
      </c>
      <c r="K535" s="99">
        <v>0</v>
      </c>
      <c r="L535" s="99">
        <v>0</v>
      </c>
      <c r="M535" s="101">
        <v>0</v>
      </c>
      <c r="N535" s="98">
        <v>0</v>
      </c>
      <c r="O535" s="99">
        <v>0</v>
      </c>
      <c r="P535" s="99">
        <v>0</v>
      </c>
      <c r="Q535" s="101">
        <v>0</v>
      </c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</row>
    <row r="536" spans="1:51" s="7" customFormat="1" ht="15.75" x14ac:dyDescent="0.25">
      <c r="A536" s="290"/>
      <c r="B536" s="290"/>
      <c r="C536" s="290"/>
      <c r="D536" s="298" t="s">
        <v>306</v>
      </c>
      <c r="E536" s="82" t="s">
        <v>207</v>
      </c>
      <c r="F536" s="98">
        <v>0</v>
      </c>
      <c r="G536" s="99">
        <v>0</v>
      </c>
      <c r="H536" s="99">
        <v>0</v>
      </c>
      <c r="I536" s="100">
        <v>0</v>
      </c>
      <c r="J536" s="98">
        <v>0</v>
      </c>
      <c r="K536" s="99">
        <v>0</v>
      </c>
      <c r="L536" s="99">
        <v>0</v>
      </c>
      <c r="M536" s="101">
        <v>0</v>
      </c>
      <c r="N536" s="98">
        <v>0</v>
      </c>
      <c r="O536" s="99">
        <v>0</v>
      </c>
      <c r="P536" s="99">
        <v>0</v>
      </c>
      <c r="Q536" s="101">
        <v>0</v>
      </c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</row>
    <row r="537" spans="1:51" s="7" customFormat="1" ht="125.25" customHeight="1" x14ac:dyDescent="0.25">
      <c r="A537" s="290"/>
      <c r="B537" s="290"/>
      <c r="C537" s="290"/>
      <c r="D537" s="299"/>
      <c r="E537" s="82" t="s">
        <v>212</v>
      </c>
      <c r="F537" s="98">
        <v>0</v>
      </c>
      <c r="G537" s="99">
        <v>0</v>
      </c>
      <c r="H537" s="99">
        <v>0</v>
      </c>
      <c r="I537" s="100">
        <v>0</v>
      </c>
      <c r="J537" s="98">
        <v>0</v>
      </c>
      <c r="K537" s="99">
        <v>0</v>
      </c>
      <c r="L537" s="99">
        <v>0</v>
      </c>
      <c r="M537" s="101">
        <v>0</v>
      </c>
      <c r="N537" s="98">
        <v>0</v>
      </c>
      <c r="O537" s="99">
        <v>0</v>
      </c>
      <c r="P537" s="99">
        <v>0</v>
      </c>
      <c r="Q537" s="101">
        <v>0</v>
      </c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</row>
    <row r="538" spans="1:51" s="7" customFormat="1" ht="37.5" customHeight="1" x14ac:dyDescent="0.25">
      <c r="A538" s="289" t="s">
        <v>193</v>
      </c>
      <c r="B538" s="289" t="s">
        <v>449</v>
      </c>
      <c r="C538" s="289" t="s">
        <v>450</v>
      </c>
      <c r="D538" s="77" t="s">
        <v>162</v>
      </c>
      <c r="E538" s="85"/>
      <c r="F538" s="98">
        <f>F539</f>
        <v>8600.4</v>
      </c>
      <c r="G538" s="99">
        <f t="shared" ref="G538:I538" si="200">G539</f>
        <v>0</v>
      </c>
      <c r="H538" s="99">
        <f t="shared" si="200"/>
        <v>1975.4</v>
      </c>
      <c r="I538" s="100">
        <f t="shared" si="200"/>
        <v>6625</v>
      </c>
      <c r="J538" s="98">
        <f>J539</f>
        <v>8580.1</v>
      </c>
      <c r="K538" s="99">
        <f t="shared" ref="K538:M538" si="201">K539</f>
        <v>0</v>
      </c>
      <c r="L538" s="99">
        <f t="shared" si="201"/>
        <v>1974.6</v>
      </c>
      <c r="M538" s="101">
        <f t="shared" si="201"/>
        <v>6605.5</v>
      </c>
      <c r="N538" s="105">
        <f t="shared" ref="N538:N541" si="202">J538/F538*100</f>
        <v>99.763964466768996</v>
      </c>
      <c r="O538" s="106">
        <v>0</v>
      </c>
      <c r="P538" s="106">
        <f t="shared" ref="P538:Q541" si="203">L538/H538*100</f>
        <v>99.959501873038363</v>
      </c>
      <c r="Q538" s="107">
        <f t="shared" si="203"/>
        <v>99.705660377358498</v>
      </c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</row>
    <row r="539" spans="1:51" s="7" customFormat="1" ht="15.75" x14ac:dyDescent="0.25">
      <c r="A539" s="290"/>
      <c r="B539" s="290"/>
      <c r="C539" s="290"/>
      <c r="D539" s="298" t="s">
        <v>306</v>
      </c>
      <c r="E539" s="85" t="s">
        <v>207</v>
      </c>
      <c r="F539" s="98">
        <f>G539+H539+I539</f>
        <v>8600.4</v>
      </c>
      <c r="G539" s="98">
        <f>G540+G541</f>
        <v>0</v>
      </c>
      <c r="H539" s="98">
        <f t="shared" ref="H539:I539" si="204">H540+H541</f>
        <v>1975.4</v>
      </c>
      <c r="I539" s="182">
        <f t="shared" si="204"/>
        <v>6625</v>
      </c>
      <c r="J539" s="98">
        <f>J543+J546</f>
        <v>8580.1</v>
      </c>
      <c r="K539" s="99">
        <f t="shared" ref="K539:M539" si="205">K543+K546</f>
        <v>0</v>
      </c>
      <c r="L539" s="99">
        <f t="shared" si="205"/>
        <v>1974.6</v>
      </c>
      <c r="M539" s="101">
        <f t="shared" si="205"/>
        <v>6605.5</v>
      </c>
      <c r="N539" s="105">
        <f t="shared" si="202"/>
        <v>99.763964466768996</v>
      </c>
      <c r="O539" s="106">
        <v>0</v>
      </c>
      <c r="P539" s="106">
        <f t="shared" si="203"/>
        <v>99.959501873038363</v>
      </c>
      <c r="Q539" s="107">
        <f t="shared" si="203"/>
        <v>99.705660377358498</v>
      </c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</row>
    <row r="540" spans="1:51" s="7" customFormat="1" ht="15.75" x14ac:dyDescent="0.25">
      <c r="A540" s="290"/>
      <c r="B540" s="290"/>
      <c r="C540" s="290"/>
      <c r="D540" s="299"/>
      <c r="E540" s="108" t="s">
        <v>440</v>
      </c>
      <c r="F540" s="98">
        <f t="shared" ref="F540:F541" si="206">G540+H540+I540</f>
        <v>1975.4</v>
      </c>
      <c r="G540" s="99">
        <f t="shared" ref="G540:I540" si="207">G547</f>
        <v>0</v>
      </c>
      <c r="H540" s="99">
        <f t="shared" si="207"/>
        <v>1975.4</v>
      </c>
      <c r="I540" s="100">
        <f t="shared" si="207"/>
        <v>0</v>
      </c>
      <c r="J540" s="98">
        <f>J547</f>
        <v>1974.6</v>
      </c>
      <c r="K540" s="99">
        <f t="shared" ref="K540:M540" si="208">K547</f>
        <v>0</v>
      </c>
      <c r="L540" s="99">
        <f t="shared" si="208"/>
        <v>1974.6</v>
      </c>
      <c r="M540" s="101">
        <f t="shared" si="208"/>
        <v>0</v>
      </c>
      <c r="N540" s="105">
        <f t="shared" si="202"/>
        <v>99.959501873038363</v>
      </c>
      <c r="O540" s="106">
        <v>0</v>
      </c>
      <c r="P540" s="106">
        <f t="shared" si="203"/>
        <v>99.959501873038363</v>
      </c>
      <c r="Q540" s="107">
        <v>0</v>
      </c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</row>
    <row r="541" spans="1:51" s="7" customFormat="1" ht="101.25" customHeight="1" x14ac:dyDescent="0.25">
      <c r="A541" s="311"/>
      <c r="B541" s="311"/>
      <c r="C541" s="311"/>
      <c r="D541" s="406"/>
      <c r="E541" s="108" t="s">
        <v>441</v>
      </c>
      <c r="F541" s="98">
        <f t="shared" si="206"/>
        <v>6625</v>
      </c>
      <c r="G541" s="99">
        <v>0</v>
      </c>
      <c r="H541" s="99">
        <v>0</v>
      </c>
      <c r="I541" s="100">
        <f>I548</f>
        <v>6625</v>
      </c>
      <c r="J541" s="98">
        <f>K541+L541+M541</f>
        <v>6605.5</v>
      </c>
      <c r="K541" s="99">
        <f>K548</f>
        <v>0</v>
      </c>
      <c r="L541" s="99">
        <f>L548</f>
        <v>0</v>
      </c>
      <c r="M541" s="101">
        <f>M548</f>
        <v>6605.5</v>
      </c>
      <c r="N541" s="105">
        <f t="shared" si="202"/>
        <v>99.705660377358498</v>
      </c>
      <c r="O541" s="106">
        <v>0</v>
      </c>
      <c r="P541" s="106">
        <v>0</v>
      </c>
      <c r="Q541" s="107">
        <f t="shared" si="203"/>
        <v>99.705660377358498</v>
      </c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</row>
    <row r="542" spans="1:51" s="7" customFormat="1" ht="36.75" customHeight="1" x14ac:dyDescent="0.25">
      <c r="A542" s="289" t="s">
        <v>451</v>
      </c>
      <c r="B542" s="289" t="s">
        <v>452</v>
      </c>
      <c r="C542" s="289" t="s">
        <v>450</v>
      </c>
      <c r="D542" s="64" t="s">
        <v>162</v>
      </c>
      <c r="E542" s="82"/>
      <c r="F542" s="98">
        <v>0</v>
      </c>
      <c r="G542" s="99">
        <v>0</v>
      </c>
      <c r="H542" s="99">
        <v>0</v>
      </c>
      <c r="I542" s="100">
        <v>0</v>
      </c>
      <c r="J542" s="98">
        <v>0</v>
      </c>
      <c r="K542" s="99">
        <v>0</v>
      </c>
      <c r="L542" s="99">
        <v>0</v>
      </c>
      <c r="M542" s="101">
        <v>0</v>
      </c>
      <c r="N542" s="98">
        <v>0</v>
      </c>
      <c r="O542" s="99">
        <v>0</v>
      </c>
      <c r="P542" s="99">
        <v>0</v>
      </c>
      <c r="Q542" s="101">
        <v>0</v>
      </c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</row>
    <row r="543" spans="1:51" s="7" customFormat="1" ht="15.75" x14ac:dyDescent="0.25">
      <c r="A543" s="290"/>
      <c r="B543" s="290"/>
      <c r="C543" s="290"/>
      <c r="D543" s="298" t="s">
        <v>306</v>
      </c>
      <c r="E543" s="82" t="s">
        <v>207</v>
      </c>
      <c r="F543" s="98">
        <v>0</v>
      </c>
      <c r="G543" s="99">
        <v>0</v>
      </c>
      <c r="H543" s="99">
        <v>0</v>
      </c>
      <c r="I543" s="100">
        <v>0</v>
      </c>
      <c r="J543" s="98">
        <v>0</v>
      </c>
      <c r="K543" s="99">
        <v>0</v>
      </c>
      <c r="L543" s="99">
        <v>0</v>
      </c>
      <c r="M543" s="101">
        <v>0</v>
      </c>
      <c r="N543" s="98">
        <v>0</v>
      </c>
      <c r="O543" s="99">
        <v>0</v>
      </c>
      <c r="P543" s="99">
        <v>0</v>
      </c>
      <c r="Q543" s="101">
        <v>0</v>
      </c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</row>
    <row r="544" spans="1:51" s="7" customFormat="1" ht="132.75" customHeight="1" x14ac:dyDescent="0.25">
      <c r="A544" s="290"/>
      <c r="B544" s="290"/>
      <c r="C544" s="290"/>
      <c r="D544" s="299"/>
      <c r="E544" s="82" t="s">
        <v>212</v>
      </c>
      <c r="F544" s="98">
        <v>0</v>
      </c>
      <c r="G544" s="99">
        <v>0</v>
      </c>
      <c r="H544" s="99">
        <v>0</v>
      </c>
      <c r="I544" s="100">
        <v>0</v>
      </c>
      <c r="J544" s="98">
        <v>0</v>
      </c>
      <c r="K544" s="99">
        <v>0</v>
      </c>
      <c r="L544" s="99">
        <v>0</v>
      </c>
      <c r="M544" s="101">
        <v>0</v>
      </c>
      <c r="N544" s="98">
        <v>0</v>
      </c>
      <c r="O544" s="99">
        <v>0</v>
      </c>
      <c r="P544" s="99">
        <v>0</v>
      </c>
      <c r="Q544" s="101">
        <v>0</v>
      </c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</row>
    <row r="545" spans="1:51" s="7" customFormat="1" ht="40.5" customHeight="1" x14ac:dyDescent="0.25">
      <c r="A545" s="289" t="s">
        <v>453</v>
      </c>
      <c r="B545" s="345" t="s">
        <v>454</v>
      </c>
      <c r="C545" s="289" t="s">
        <v>455</v>
      </c>
      <c r="D545" s="64" t="s">
        <v>162</v>
      </c>
      <c r="E545" s="82"/>
      <c r="F545" s="98">
        <f>F546</f>
        <v>8600.4</v>
      </c>
      <c r="G545" s="99">
        <f t="shared" ref="G545:I545" si="209">G546</f>
        <v>0</v>
      </c>
      <c r="H545" s="99">
        <f t="shared" si="209"/>
        <v>1975.4</v>
      </c>
      <c r="I545" s="100">
        <f t="shared" si="209"/>
        <v>6625</v>
      </c>
      <c r="J545" s="102">
        <f>J546</f>
        <v>8580.1</v>
      </c>
      <c r="K545" s="103">
        <f t="shared" ref="K545:M546" si="210">K546</f>
        <v>0</v>
      </c>
      <c r="L545" s="103">
        <f t="shared" si="210"/>
        <v>1974.6</v>
      </c>
      <c r="M545" s="104">
        <f t="shared" si="210"/>
        <v>6605.5</v>
      </c>
      <c r="N545" s="105">
        <f>J545/F545*100</f>
        <v>99.763964466768996</v>
      </c>
      <c r="O545" s="106">
        <v>0</v>
      </c>
      <c r="P545" s="106">
        <f t="shared" ref="P545:Q547" si="211">L545/H545*100</f>
        <v>99.959501873038363</v>
      </c>
      <c r="Q545" s="107">
        <f>M545/I545*100</f>
        <v>99.705660377358498</v>
      </c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</row>
    <row r="546" spans="1:51" s="7" customFormat="1" ht="15.75" x14ac:dyDescent="0.25">
      <c r="A546" s="290"/>
      <c r="B546" s="346"/>
      <c r="C546" s="300"/>
      <c r="D546" s="298" t="s">
        <v>306</v>
      </c>
      <c r="E546" s="82" t="s">
        <v>207</v>
      </c>
      <c r="F546" s="98">
        <f>G546+H546+I546</f>
        <v>8600.4</v>
      </c>
      <c r="G546" s="99">
        <f>G547+G548</f>
        <v>0</v>
      </c>
      <c r="H546" s="99">
        <f t="shared" ref="H546:I546" si="212">H547+H548</f>
        <v>1975.4</v>
      </c>
      <c r="I546" s="99">
        <f t="shared" si="212"/>
        <v>6625</v>
      </c>
      <c r="J546" s="102">
        <f>K546+L546+M546</f>
        <v>8580.1</v>
      </c>
      <c r="K546" s="103">
        <f t="shared" si="210"/>
        <v>0</v>
      </c>
      <c r="L546" s="103">
        <f>L547+L548</f>
        <v>1974.6</v>
      </c>
      <c r="M546" s="104">
        <f>M547+M548</f>
        <v>6605.5</v>
      </c>
      <c r="N546" s="105">
        <f t="shared" ref="N546:N551" si="213">J546/F546*100</f>
        <v>99.763964466768996</v>
      </c>
      <c r="O546" s="106">
        <v>0</v>
      </c>
      <c r="P546" s="106">
        <f t="shared" si="211"/>
        <v>99.959501873038363</v>
      </c>
      <c r="Q546" s="107">
        <f t="shared" si="211"/>
        <v>99.705660377358498</v>
      </c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</row>
    <row r="547" spans="1:51" s="7" customFormat="1" ht="15.75" x14ac:dyDescent="0.25">
      <c r="A547" s="290"/>
      <c r="B547" s="346"/>
      <c r="C547" s="300"/>
      <c r="D547" s="299"/>
      <c r="E547" s="108" t="s">
        <v>456</v>
      </c>
      <c r="F547" s="98">
        <f>G547+H547+I547</f>
        <v>1975.4</v>
      </c>
      <c r="G547" s="99">
        <v>0</v>
      </c>
      <c r="H547" s="99">
        <v>1975.4</v>
      </c>
      <c r="I547" s="100">
        <v>0</v>
      </c>
      <c r="J547" s="102">
        <f>K547+L547+M547</f>
        <v>1974.6</v>
      </c>
      <c r="K547" s="109">
        <v>0</v>
      </c>
      <c r="L547" s="103">
        <v>1974.6</v>
      </c>
      <c r="M547" s="104">
        <v>0</v>
      </c>
      <c r="N547" s="105">
        <f t="shared" si="213"/>
        <v>99.959501873038363</v>
      </c>
      <c r="O547" s="106">
        <v>0</v>
      </c>
      <c r="P547" s="106">
        <f t="shared" si="211"/>
        <v>99.959501873038363</v>
      </c>
      <c r="Q547" s="107">
        <v>0</v>
      </c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</row>
    <row r="548" spans="1:51" s="7" customFormat="1" ht="15.75" x14ac:dyDescent="0.25">
      <c r="A548" s="311"/>
      <c r="B548" s="407"/>
      <c r="C548" s="328"/>
      <c r="D548" s="406"/>
      <c r="E548" s="108" t="s">
        <v>441</v>
      </c>
      <c r="F548" s="98">
        <f>G548+H548+I548</f>
        <v>6625</v>
      </c>
      <c r="G548" s="99">
        <v>0</v>
      </c>
      <c r="H548" s="99">
        <v>0</v>
      </c>
      <c r="I548" s="100">
        <v>6625</v>
      </c>
      <c r="J548" s="102">
        <f>K548+L548+M548</f>
        <v>6605.5</v>
      </c>
      <c r="K548" s="109">
        <v>0</v>
      </c>
      <c r="L548" s="103">
        <v>0</v>
      </c>
      <c r="M548" s="104">
        <v>6605.5</v>
      </c>
      <c r="N548" s="105">
        <f t="shared" si="213"/>
        <v>99.705660377358498</v>
      </c>
      <c r="O548" s="106">
        <v>0</v>
      </c>
      <c r="P548" s="106">
        <v>0</v>
      </c>
      <c r="Q548" s="107">
        <f t="shared" ref="Q548:Q551" si="214">M548/I548*100</f>
        <v>99.705660377358498</v>
      </c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</row>
    <row r="549" spans="1:51" ht="37.5" customHeight="1" x14ac:dyDescent="0.25">
      <c r="A549" s="289" t="s">
        <v>708</v>
      </c>
      <c r="B549" s="289" t="s">
        <v>457</v>
      </c>
      <c r="C549" s="289" t="s">
        <v>458</v>
      </c>
      <c r="D549" s="77" t="s">
        <v>162</v>
      </c>
      <c r="E549" s="85"/>
      <c r="F549" s="98">
        <f>F551</f>
        <v>31070.799999999999</v>
      </c>
      <c r="G549" s="99">
        <f t="shared" ref="G549:I549" si="215">G551</f>
        <v>0</v>
      </c>
      <c r="H549" s="99">
        <f t="shared" si="215"/>
        <v>0</v>
      </c>
      <c r="I549" s="100">
        <f t="shared" si="215"/>
        <v>31070.799999999999</v>
      </c>
      <c r="J549" s="98">
        <f>J551</f>
        <v>3637.2</v>
      </c>
      <c r="K549" s="99">
        <f t="shared" ref="K549:M549" si="216">K551</f>
        <v>0</v>
      </c>
      <c r="L549" s="99">
        <f t="shared" si="216"/>
        <v>0</v>
      </c>
      <c r="M549" s="101">
        <f t="shared" si="216"/>
        <v>3637.2</v>
      </c>
      <c r="N549" s="105">
        <f t="shared" si="213"/>
        <v>11.706167848912804</v>
      </c>
      <c r="O549" s="106">
        <v>0</v>
      </c>
      <c r="P549" s="106">
        <v>0</v>
      </c>
      <c r="Q549" s="107">
        <f t="shared" si="214"/>
        <v>11.706167848912804</v>
      </c>
    </row>
    <row r="550" spans="1:51" ht="15.75" x14ac:dyDescent="0.25">
      <c r="A550" s="290"/>
      <c r="B550" s="290"/>
      <c r="C550" s="290"/>
      <c r="D550" s="298" t="s">
        <v>306</v>
      </c>
      <c r="E550" s="85" t="s">
        <v>207</v>
      </c>
      <c r="F550" s="98">
        <f>F553+F556</f>
        <v>31070.799999999999</v>
      </c>
      <c r="G550" s="99">
        <f t="shared" ref="G550:I550" si="217">G553+G556</f>
        <v>0</v>
      </c>
      <c r="H550" s="99">
        <f t="shared" si="217"/>
        <v>0</v>
      </c>
      <c r="I550" s="100">
        <f t="shared" si="217"/>
        <v>31070.799999999999</v>
      </c>
      <c r="J550" s="98">
        <f>J553+J556</f>
        <v>3637.2</v>
      </c>
      <c r="K550" s="99">
        <f t="shared" ref="K550:M550" si="218">K553+K556</f>
        <v>0</v>
      </c>
      <c r="L550" s="99">
        <f t="shared" si="218"/>
        <v>0</v>
      </c>
      <c r="M550" s="101">
        <f t="shared" si="218"/>
        <v>3637.2</v>
      </c>
      <c r="N550" s="105">
        <f t="shared" si="213"/>
        <v>11.706167848912804</v>
      </c>
      <c r="O550" s="106">
        <v>0</v>
      </c>
      <c r="P550" s="106">
        <v>0</v>
      </c>
      <c r="Q550" s="107">
        <f t="shared" si="214"/>
        <v>11.706167848912804</v>
      </c>
    </row>
    <row r="551" spans="1:51" ht="72.75" customHeight="1" x14ac:dyDescent="0.25">
      <c r="A551" s="290"/>
      <c r="B551" s="290"/>
      <c r="C551" s="290"/>
      <c r="D551" s="299"/>
      <c r="E551" s="108" t="s">
        <v>442</v>
      </c>
      <c r="F551" s="98">
        <f>F557</f>
        <v>31070.799999999999</v>
      </c>
      <c r="G551" s="99">
        <f t="shared" ref="G551:I551" si="219">G557</f>
        <v>0</v>
      </c>
      <c r="H551" s="99">
        <f t="shared" si="219"/>
        <v>0</v>
      </c>
      <c r="I551" s="100">
        <f t="shared" si="219"/>
        <v>31070.799999999999</v>
      </c>
      <c r="J551" s="98">
        <f>J557</f>
        <v>3637.2</v>
      </c>
      <c r="K551" s="99">
        <f t="shared" ref="K551:M551" si="220">K557</f>
        <v>0</v>
      </c>
      <c r="L551" s="99">
        <f t="shared" si="220"/>
        <v>0</v>
      </c>
      <c r="M551" s="101">
        <f t="shared" si="220"/>
        <v>3637.2</v>
      </c>
      <c r="N551" s="105">
        <f t="shared" si="213"/>
        <v>11.706167848912804</v>
      </c>
      <c r="O551" s="106">
        <v>0</v>
      </c>
      <c r="P551" s="106">
        <v>0</v>
      </c>
      <c r="Q551" s="107">
        <f t="shared" si="214"/>
        <v>11.706167848912804</v>
      </c>
    </row>
    <row r="552" spans="1:51" ht="39" customHeight="1" x14ac:dyDescent="0.25">
      <c r="A552" s="289" t="s">
        <v>459</v>
      </c>
      <c r="B552" s="289" t="s">
        <v>460</v>
      </c>
      <c r="C552" s="289" t="s">
        <v>458</v>
      </c>
      <c r="D552" s="64" t="s">
        <v>162</v>
      </c>
      <c r="E552" s="82"/>
      <c r="F552" s="98">
        <v>0</v>
      </c>
      <c r="G552" s="99">
        <v>0</v>
      </c>
      <c r="H552" s="99">
        <v>0</v>
      </c>
      <c r="I552" s="100">
        <v>0</v>
      </c>
      <c r="J552" s="98">
        <v>0</v>
      </c>
      <c r="K552" s="99">
        <v>0</v>
      </c>
      <c r="L552" s="99">
        <v>0</v>
      </c>
      <c r="M552" s="101">
        <v>0</v>
      </c>
      <c r="N552" s="98">
        <v>0</v>
      </c>
      <c r="O552" s="99">
        <v>0</v>
      </c>
      <c r="P552" s="99">
        <v>0</v>
      </c>
      <c r="Q552" s="101">
        <v>0</v>
      </c>
    </row>
    <row r="553" spans="1:51" ht="15.75" x14ac:dyDescent="0.25">
      <c r="A553" s="290"/>
      <c r="B553" s="290"/>
      <c r="C553" s="290"/>
      <c r="D553" s="298" t="s">
        <v>306</v>
      </c>
      <c r="E553" s="82" t="s">
        <v>207</v>
      </c>
      <c r="F553" s="98">
        <v>0</v>
      </c>
      <c r="G553" s="99">
        <v>0</v>
      </c>
      <c r="H553" s="99">
        <v>0</v>
      </c>
      <c r="I553" s="100">
        <v>0</v>
      </c>
      <c r="J553" s="98">
        <v>0</v>
      </c>
      <c r="K553" s="99">
        <v>0</v>
      </c>
      <c r="L553" s="99">
        <v>0</v>
      </c>
      <c r="M553" s="101">
        <v>0</v>
      </c>
      <c r="N553" s="98">
        <v>0</v>
      </c>
      <c r="O553" s="99">
        <v>0</v>
      </c>
      <c r="P553" s="99">
        <v>0</v>
      </c>
      <c r="Q553" s="101">
        <v>0</v>
      </c>
    </row>
    <row r="554" spans="1:51" ht="79.5" customHeight="1" x14ac:dyDescent="0.25">
      <c r="A554" s="290"/>
      <c r="B554" s="290"/>
      <c r="C554" s="290"/>
      <c r="D554" s="299"/>
      <c r="E554" s="82" t="s">
        <v>212</v>
      </c>
      <c r="F554" s="98">
        <v>0</v>
      </c>
      <c r="G554" s="99">
        <v>0</v>
      </c>
      <c r="H554" s="99">
        <v>0</v>
      </c>
      <c r="I554" s="100">
        <v>0</v>
      </c>
      <c r="J554" s="98">
        <v>0</v>
      </c>
      <c r="K554" s="99">
        <v>0</v>
      </c>
      <c r="L554" s="99">
        <v>0</v>
      </c>
      <c r="M554" s="101">
        <v>0</v>
      </c>
      <c r="N554" s="98">
        <v>0</v>
      </c>
      <c r="O554" s="99">
        <v>0</v>
      </c>
      <c r="P554" s="99">
        <v>0</v>
      </c>
      <c r="Q554" s="101">
        <v>0</v>
      </c>
    </row>
    <row r="555" spans="1:51" ht="36.75" customHeight="1" x14ac:dyDescent="0.25">
      <c r="A555" s="289" t="s">
        <v>461</v>
      </c>
      <c r="B555" s="289" t="s">
        <v>462</v>
      </c>
      <c r="C555" s="289" t="s">
        <v>463</v>
      </c>
      <c r="D555" s="64" t="s">
        <v>162</v>
      </c>
      <c r="E555" s="82"/>
      <c r="F555" s="98">
        <f>F556</f>
        <v>31070.799999999999</v>
      </c>
      <c r="G555" s="99">
        <f t="shared" ref="G555:I556" si="221">G556</f>
        <v>0</v>
      </c>
      <c r="H555" s="99">
        <f t="shared" si="221"/>
        <v>0</v>
      </c>
      <c r="I555" s="100">
        <f t="shared" si="221"/>
        <v>31070.799999999999</v>
      </c>
      <c r="J555" s="102">
        <f>J556</f>
        <v>3637.2</v>
      </c>
      <c r="K555" s="103">
        <f t="shared" ref="K555:M556" si="222">K556</f>
        <v>0</v>
      </c>
      <c r="L555" s="103">
        <f t="shared" si="222"/>
        <v>0</v>
      </c>
      <c r="M555" s="104">
        <f t="shared" si="222"/>
        <v>3637.2</v>
      </c>
      <c r="N555" s="105">
        <f t="shared" ref="N555:N557" si="223">J555/F555*100</f>
        <v>11.706167848912804</v>
      </c>
      <c r="O555" s="106">
        <v>0</v>
      </c>
      <c r="P555" s="106">
        <v>0</v>
      </c>
      <c r="Q555" s="107">
        <f t="shared" ref="Q555:Q557" si="224">M555/I555*100</f>
        <v>11.706167848912804</v>
      </c>
    </row>
    <row r="556" spans="1:51" ht="15.75" x14ac:dyDescent="0.25">
      <c r="A556" s="290"/>
      <c r="B556" s="290"/>
      <c r="C556" s="290"/>
      <c r="D556" s="298" t="s">
        <v>306</v>
      </c>
      <c r="E556" s="82" t="s">
        <v>207</v>
      </c>
      <c r="F556" s="98">
        <f>G556+H556+I556</f>
        <v>31070.799999999999</v>
      </c>
      <c r="G556" s="99">
        <f t="shared" si="221"/>
        <v>0</v>
      </c>
      <c r="H556" s="99">
        <f t="shared" si="221"/>
        <v>0</v>
      </c>
      <c r="I556" s="100">
        <f t="shared" si="221"/>
        <v>31070.799999999999</v>
      </c>
      <c r="J556" s="102">
        <f>K556+L556+M556</f>
        <v>3637.2</v>
      </c>
      <c r="K556" s="103">
        <f>K557</f>
        <v>0</v>
      </c>
      <c r="L556" s="103">
        <f t="shared" si="222"/>
        <v>0</v>
      </c>
      <c r="M556" s="104">
        <f t="shared" si="222"/>
        <v>3637.2</v>
      </c>
      <c r="N556" s="105">
        <f t="shared" si="223"/>
        <v>11.706167848912804</v>
      </c>
      <c r="O556" s="106">
        <v>0</v>
      </c>
      <c r="P556" s="106">
        <v>0</v>
      </c>
      <c r="Q556" s="107">
        <f t="shared" si="224"/>
        <v>11.706167848912804</v>
      </c>
    </row>
    <row r="557" spans="1:51" ht="76.5" customHeight="1" x14ac:dyDescent="0.25">
      <c r="A557" s="290"/>
      <c r="B557" s="290"/>
      <c r="C557" s="290"/>
      <c r="D557" s="299"/>
      <c r="E557" s="108" t="s">
        <v>442</v>
      </c>
      <c r="F557" s="98">
        <f>G557+H557+I557</f>
        <v>31070.799999999999</v>
      </c>
      <c r="G557" s="99">
        <v>0</v>
      </c>
      <c r="H557" s="99">
        <v>0</v>
      </c>
      <c r="I557" s="100">
        <v>31070.799999999999</v>
      </c>
      <c r="J557" s="102">
        <f>K557+L557+M557</f>
        <v>3637.2</v>
      </c>
      <c r="K557" s="115">
        <v>0</v>
      </c>
      <c r="L557" s="115">
        <v>0</v>
      </c>
      <c r="M557" s="104">
        <v>3637.2</v>
      </c>
      <c r="N557" s="105">
        <f t="shared" si="223"/>
        <v>11.706167848912804</v>
      </c>
      <c r="O557" s="106">
        <v>0</v>
      </c>
      <c r="P557" s="106">
        <v>0</v>
      </c>
      <c r="Q557" s="107">
        <f t="shared" si="224"/>
        <v>11.706167848912804</v>
      </c>
    </row>
    <row r="558" spans="1:51" ht="37.5" customHeight="1" x14ac:dyDescent="0.25">
      <c r="A558" s="289" t="s">
        <v>464</v>
      </c>
      <c r="B558" s="289" t="s">
        <v>465</v>
      </c>
      <c r="C558" s="289" t="s">
        <v>466</v>
      </c>
      <c r="D558" s="64" t="s">
        <v>162</v>
      </c>
      <c r="E558" s="82"/>
      <c r="F558" s="98">
        <v>0</v>
      </c>
      <c r="G558" s="99">
        <v>0</v>
      </c>
      <c r="H558" s="99">
        <v>0</v>
      </c>
      <c r="I558" s="100">
        <v>0</v>
      </c>
      <c r="J558" s="98">
        <v>0</v>
      </c>
      <c r="K558" s="99">
        <v>0</v>
      </c>
      <c r="L558" s="99">
        <v>0</v>
      </c>
      <c r="M558" s="101">
        <v>0</v>
      </c>
      <c r="N558" s="98">
        <v>0</v>
      </c>
      <c r="O558" s="99">
        <v>0</v>
      </c>
      <c r="P558" s="99">
        <v>0</v>
      </c>
      <c r="Q558" s="101">
        <v>0</v>
      </c>
    </row>
    <row r="559" spans="1:51" ht="15.75" x14ac:dyDescent="0.25">
      <c r="A559" s="290"/>
      <c r="B559" s="290"/>
      <c r="C559" s="290"/>
      <c r="D559" s="298" t="s">
        <v>306</v>
      </c>
      <c r="E559" s="82" t="s">
        <v>207</v>
      </c>
      <c r="F559" s="98">
        <v>0</v>
      </c>
      <c r="G559" s="99">
        <v>0</v>
      </c>
      <c r="H559" s="99">
        <v>0</v>
      </c>
      <c r="I559" s="100">
        <v>0</v>
      </c>
      <c r="J559" s="98">
        <v>0</v>
      </c>
      <c r="K559" s="99">
        <v>0</v>
      </c>
      <c r="L559" s="99">
        <v>0</v>
      </c>
      <c r="M559" s="101">
        <v>0</v>
      </c>
      <c r="N559" s="98">
        <v>0</v>
      </c>
      <c r="O559" s="99">
        <v>0</v>
      </c>
      <c r="P559" s="99">
        <v>0</v>
      </c>
      <c r="Q559" s="101">
        <v>0</v>
      </c>
    </row>
    <row r="560" spans="1:51" ht="80.25" customHeight="1" x14ac:dyDescent="0.25">
      <c r="A560" s="290"/>
      <c r="B560" s="290"/>
      <c r="C560" s="290"/>
      <c r="D560" s="299"/>
      <c r="E560" s="82" t="s">
        <v>212</v>
      </c>
      <c r="F560" s="98">
        <v>0</v>
      </c>
      <c r="G560" s="99">
        <v>0</v>
      </c>
      <c r="H560" s="99">
        <v>0</v>
      </c>
      <c r="I560" s="100">
        <v>0</v>
      </c>
      <c r="J560" s="98">
        <v>0</v>
      </c>
      <c r="K560" s="99">
        <v>0</v>
      </c>
      <c r="L560" s="99">
        <v>0</v>
      </c>
      <c r="M560" s="101">
        <v>0</v>
      </c>
      <c r="N560" s="98">
        <v>0</v>
      </c>
      <c r="O560" s="99">
        <v>0</v>
      </c>
      <c r="P560" s="99">
        <v>0</v>
      </c>
      <c r="Q560" s="101">
        <v>0</v>
      </c>
    </row>
    <row r="561" spans="1:17" ht="39" customHeight="1" x14ac:dyDescent="0.25">
      <c r="A561" s="289" t="s">
        <v>467</v>
      </c>
      <c r="B561" s="289" t="s">
        <v>468</v>
      </c>
      <c r="C561" s="289" t="s">
        <v>469</v>
      </c>
      <c r="D561" s="64" t="s">
        <v>162</v>
      </c>
      <c r="E561" s="82"/>
      <c r="F561" s="98">
        <v>0</v>
      </c>
      <c r="G561" s="99">
        <v>0</v>
      </c>
      <c r="H561" s="99">
        <v>0</v>
      </c>
      <c r="I561" s="100">
        <v>0</v>
      </c>
      <c r="J561" s="98">
        <v>0</v>
      </c>
      <c r="K561" s="99">
        <v>0</v>
      </c>
      <c r="L561" s="99">
        <v>0</v>
      </c>
      <c r="M561" s="101">
        <v>0</v>
      </c>
      <c r="N561" s="98">
        <v>0</v>
      </c>
      <c r="O561" s="99">
        <v>0</v>
      </c>
      <c r="P561" s="99">
        <v>0</v>
      </c>
      <c r="Q561" s="101">
        <v>0</v>
      </c>
    </row>
    <row r="562" spans="1:17" ht="15.75" x14ac:dyDescent="0.25">
      <c r="A562" s="290"/>
      <c r="B562" s="290"/>
      <c r="C562" s="290"/>
      <c r="D562" s="298" t="s">
        <v>306</v>
      </c>
      <c r="E562" s="82" t="s">
        <v>207</v>
      </c>
      <c r="F562" s="98">
        <v>0</v>
      </c>
      <c r="G562" s="99">
        <v>0</v>
      </c>
      <c r="H562" s="99">
        <v>0</v>
      </c>
      <c r="I562" s="100">
        <v>0</v>
      </c>
      <c r="J562" s="98">
        <v>0</v>
      </c>
      <c r="K562" s="99">
        <v>0</v>
      </c>
      <c r="L562" s="99">
        <v>0</v>
      </c>
      <c r="M562" s="101">
        <v>0</v>
      </c>
      <c r="N562" s="98">
        <v>0</v>
      </c>
      <c r="O562" s="99">
        <v>0</v>
      </c>
      <c r="P562" s="99">
        <v>0</v>
      </c>
      <c r="Q562" s="101">
        <v>0</v>
      </c>
    </row>
    <row r="563" spans="1:17" ht="77.25" customHeight="1" x14ac:dyDescent="0.25">
      <c r="A563" s="290"/>
      <c r="B563" s="290"/>
      <c r="C563" s="290"/>
      <c r="D563" s="299"/>
      <c r="E563" s="82" t="s">
        <v>212</v>
      </c>
      <c r="F563" s="98">
        <v>0</v>
      </c>
      <c r="G563" s="99">
        <v>0</v>
      </c>
      <c r="H563" s="99">
        <v>0</v>
      </c>
      <c r="I563" s="100">
        <v>0</v>
      </c>
      <c r="J563" s="98">
        <v>0</v>
      </c>
      <c r="K563" s="99">
        <v>0</v>
      </c>
      <c r="L563" s="99">
        <v>0</v>
      </c>
      <c r="M563" s="101">
        <v>0</v>
      </c>
      <c r="N563" s="98">
        <v>0</v>
      </c>
      <c r="O563" s="99">
        <v>0</v>
      </c>
      <c r="P563" s="99">
        <v>0</v>
      </c>
      <c r="Q563" s="101">
        <v>0</v>
      </c>
    </row>
    <row r="564" spans="1:17" ht="36.75" customHeight="1" x14ac:dyDescent="0.25">
      <c r="A564" s="289" t="s">
        <v>710</v>
      </c>
      <c r="B564" s="289" t="s">
        <v>470</v>
      </c>
      <c r="C564" s="289" t="s">
        <v>471</v>
      </c>
      <c r="D564" s="77" t="s">
        <v>162</v>
      </c>
      <c r="E564" s="85"/>
      <c r="F564" s="98">
        <f>F565</f>
        <v>770</v>
      </c>
      <c r="G564" s="99">
        <f t="shared" ref="G564:I564" si="225">G565</f>
        <v>0</v>
      </c>
      <c r="H564" s="99">
        <f t="shared" si="225"/>
        <v>0</v>
      </c>
      <c r="I564" s="100">
        <f t="shared" si="225"/>
        <v>770</v>
      </c>
      <c r="J564" s="98">
        <f>J565</f>
        <v>770</v>
      </c>
      <c r="K564" s="99">
        <f t="shared" ref="K564:M564" si="226">K565</f>
        <v>0</v>
      </c>
      <c r="L564" s="99">
        <f t="shared" si="226"/>
        <v>0</v>
      </c>
      <c r="M564" s="101">
        <f t="shared" si="226"/>
        <v>770</v>
      </c>
      <c r="N564" s="105">
        <f t="shared" ref="N564:N566" si="227">J564/F564*100</f>
        <v>100</v>
      </c>
      <c r="O564" s="106">
        <v>0</v>
      </c>
      <c r="P564" s="106">
        <v>0</v>
      </c>
      <c r="Q564" s="107">
        <f t="shared" ref="Q564:Q566" si="228">M564/I564*100</f>
        <v>100</v>
      </c>
    </row>
    <row r="565" spans="1:17" ht="15.75" x14ac:dyDescent="0.25">
      <c r="A565" s="290"/>
      <c r="B565" s="290"/>
      <c r="C565" s="290"/>
      <c r="D565" s="298" t="s">
        <v>306</v>
      </c>
      <c r="E565" s="85" t="s">
        <v>207</v>
      </c>
      <c r="F565" s="98">
        <f>F568+F571</f>
        <v>770</v>
      </c>
      <c r="G565" s="99">
        <f t="shared" ref="G565:I565" si="229">G568+G571</f>
        <v>0</v>
      </c>
      <c r="H565" s="99">
        <f t="shared" si="229"/>
        <v>0</v>
      </c>
      <c r="I565" s="100">
        <f t="shared" si="229"/>
        <v>770</v>
      </c>
      <c r="J565" s="98">
        <f>J568+J571</f>
        <v>770</v>
      </c>
      <c r="K565" s="99">
        <f t="shared" ref="K565:M565" si="230">K568+K571</f>
        <v>0</v>
      </c>
      <c r="L565" s="99">
        <f t="shared" si="230"/>
        <v>0</v>
      </c>
      <c r="M565" s="101">
        <f t="shared" si="230"/>
        <v>770</v>
      </c>
      <c r="N565" s="105">
        <f t="shared" si="227"/>
        <v>100</v>
      </c>
      <c r="O565" s="99">
        <v>0</v>
      </c>
      <c r="P565" s="99">
        <v>0</v>
      </c>
      <c r="Q565" s="107">
        <f t="shared" si="228"/>
        <v>100</v>
      </c>
    </row>
    <row r="566" spans="1:17" ht="33.75" customHeight="1" x14ac:dyDescent="0.25">
      <c r="A566" s="290"/>
      <c r="B566" s="290"/>
      <c r="C566" s="290"/>
      <c r="D566" s="299"/>
      <c r="E566" s="108" t="s">
        <v>443</v>
      </c>
      <c r="F566" s="98">
        <f>F572</f>
        <v>770</v>
      </c>
      <c r="G566" s="99">
        <f t="shared" ref="G566:I566" si="231">G572</f>
        <v>0</v>
      </c>
      <c r="H566" s="99">
        <f t="shared" si="231"/>
        <v>0</v>
      </c>
      <c r="I566" s="100">
        <f t="shared" si="231"/>
        <v>770</v>
      </c>
      <c r="J566" s="98">
        <f>J572</f>
        <v>770</v>
      </c>
      <c r="K566" s="99">
        <f t="shared" ref="K566:M566" si="232">K572</f>
        <v>0</v>
      </c>
      <c r="L566" s="99">
        <f t="shared" si="232"/>
        <v>0</v>
      </c>
      <c r="M566" s="101">
        <f t="shared" si="232"/>
        <v>770</v>
      </c>
      <c r="N566" s="105">
        <f t="shared" si="227"/>
        <v>100</v>
      </c>
      <c r="O566" s="99">
        <v>0</v>
      </c>
      <c r="P566" s="99">
        <v>0</v>
      </c>
      <c r="Q566" s="107">
        <f t="shared" si="228"/>
        <v>100</v>
      </c>
    </row>
    <row r="567" spans="1:17" ht="39.75" customHeight="1" x14ac:dyDescent="0.25">
      <c r="A567" s="289" t="s">
        <v>472</v>
      </c>
      <c r="B567" s="289" t="s">
        <v>473</v>
      </c>
      <c r="C567" s="289" t="s">
        <v>474</v>
      </c>
      <c r="D567" s="64" t="s">
        <v>162</v>
      </c>
      <c r="E567" s="82"/>
      <c r="F567" s="98">
        <v>0</v>
      </c>
      <c r="G567" s="99">
        <v>0</v>
      </c>
      <c r="H567" s="99">
        <v>0</v>
      </c>
      <c r="I567" s="100">
        <v>0</v>
      </c>
      <c r="J567" s="98">
        <v>0</v>
      </c>
      <c r="K567" s="99">
        <v>0</v>
      </c>
      <c r="L567" s="99">
        <v>0</v>
      </c>
      <c r="M567" s="101">
        <v>0</v>
      </c>
      <c r="N567" s="98">
        <v>0</v>
      </c>
      <c r="O567" s="99">
        <v>0</v>
      </c>
      <c r="P567" s="99">
        <v>0</v>
      </c>
      <c r="Q567" s="101">
        <v>0</v>
      </c>
    </row>
    <row r="568" spans="1:17" ht="15.75" x14ac:dyDescent="0.25">
      <c r="A568" s="290"/>
      <c r="B568" s="290"/>
      <c r="C568" s="290"/>
      <c r="D568" s="298" t="s">
        <v>306</v>
      </c>
      <c r="E568" s="82" t="s">
        <v>207</v>
      </c>
      <c r="F568" s="98">
        <v>0</v>
      </c>
      <c r="G568" s="99">
        <v>0</v>
      </c>
      <c r="H568" s="99">
        <v>0</v>
      </c>
      <c r="I568" s="100">
        <v>0</v>
      </c>
      <c r="J568" s="98">
        <v>0</v>
      </c>
      <c r="K568" s="99">
        <v>0</v>
      </c>
      <c r="L568" s="99">
        <v>0</v>
      </c>
      <c r="M568" s="101">
        <v>0</v>
      </c>
      <c r="N568" s="98">
        <v>0</v>
      </c>
      <c r="O568" s="99">
        <v>0</v>
      </c>
      <c r="P568" s="99">
        <v>0</v>
      </c>
      <c r="Q568" s="101">
        <v>0</v>
      </c>
    </row>
    <row r="569" spans="1:17" ht="30.75" customHeight="1" x14ac:dyDescent="0.25">
      <c r="A569" s="290"/>
      <c r="B569" s="290"/>
      <c r="C569" s="290"/>
      <c r="D569" s="299"/>
      <c r="E569" s="82" t="s">
        <v>212</v>
      </c>
      <c r="F569" s="98">
        <v>0</v>
      </c>
      <c r="G569" s="99">
        <v>0</v>
      </c>
      <c r="H569" s="99">
        <v>0</v>
      </c>
      <c r="I569" s="100">
        <v>0</v>
      </c>
      <c r="J569" s="98">
        <v>0</v>
      </c>
      <c r="K569" s="99">
        <v>0</v>
      </c>
      <c r="L569" s="99">
        <v>0</v>
      </c>
      <c r="M569" s="101">
        <v>0</v>
      </c>
      <c r="N569" s="98">
        <v>0</v>
      </c>
      <c r="O569" s="99">
        <v>0</v>
      </c>
      <c r="P569" s="99">
        <v>0</v>
      </c>
      <c r="Q569" s="101">
        <v>0</v>
      </c>
    </row>
    <row r="570" spans="1:17" ht="39.75" customHeight="1" x14ac:dyDescent="0.25">
      <c r="A570" s="289" t="s">
        <v>475</v>
      </c>
      <c r="B570" s="289" t="s">
        <v>476</v>
      </c>
      <c r="C570" s="289" t="s">
        <v>477</v>
      </c>
      <c r="D570" s="64" t="s">
        <v>162</v>
      </c>
      <c r="E570" s="82"/>
      <c r="F570" s="98">
        <f>F571</f>
        <v>770</v>
      </c>
      <c r="G570" s="99">
        <f t="shared" ref="G570:I571" si="233">G571</f>
        <v>0</v>
      </c>
      <c r="H570" s="99">
        <f t="shared" si="233"/>
        <v>0</v>
      </c>
      <c r="I570" s="100">
        <f t="shared" si="233"/>
        <v>770</v>
      </c>
      <c r="J570" s="98">
        <f>J571</f>
        <v>770</v>
      </c>
      <c r="K570" s="99">
        <f t="shared" ref="K570:M571" si="234">K571</f>
        <v>0</v>
      </c>
      <c r="L570" s="99">
        <f t="shared" si="234"/>
        <v>0</v>
      </c>
      <c r="M570" s="101">
        <f t="shared" si="234"/>
        <v>770</v>
      </c>
      <c r="N570" s="105">
        <f t="shared" ref="N570:N601" si="235">J570/F570*100</f>
        <v>100</v>
      </c>
      <c r="O570" s="106">
        <v>0</v>
      </c>
      <c r="P570" s="106">
        <v>0</v>
      </c>
      <c r="Q570" s="107">
        <f t="shared" ref="Q570:Q601" si="236">M570/I570*100</f>
        <v>100</v>
      </c>
    </row>
    <row r="571" spans="1:17" ht="15.75" x14ac:dyDescent="0.25">
      <c r="A571" s="290"/>
      <c r="B571" s="290"/>
      <c r="C571" s="290"/>
      <c r="D571" s="298" t="s">
        <v>306</v>
      </c>
      <c r="E571" s="82" t="s">
        <v>207</v>
      </c>
      <c r="F571" s="98">
        <f>G571+H571+I571</f>
        <v>770</v>
      </c>
      <c r="G571" s="99">
        <f>G572</f>
        <v>0</v>
      </c>
      <c r="H571" s="99">
        <f t="shared" si="233"/>
        <v>0</v>
      </c>
      <c r="I571" s="100">
        <f t="shared" si="233"/>
        <v>770</v>
      </c>
      <c r="J571" s="98">
        <f>J572</f>
        <v>770</v>
      </c>
      <c r="K571" s="99">
        <f t="shared" si="234"/>
        <v>0</v>
      </c>
      <c r="L571" s="99">
        <f t="shared" si="234"/>
        <v>0</v>
      </c>
      <c r="M571" s="101">
        <f t="shared" si="234"/>
        <v>770</v>
      </c>
      <c r="N571" s="105">
        <f t="shared" si="235"/>
        <v>100</v>
      </c>
      <c r="O571" s="106">
        <v>0</v>
      </c>
      <c r="P571" s="116">
        <v>0</v>
      </c>
      <c r="Q571" s="107">
        <f t="shared" si="236"/>
        <v>100</v>
      </c>
    </row>
    <row r="572" spans="1:17" ht="30.75" customHeight="1" x14ac:dyDescent="0.25">
      <c r="A572" s="290"/>
      <c r="B572" s="290"/>
      <c r="C572" s="290"/>
      <c r="D572" s="299"/>
      <c r="E572" s="108" t="s">
        <v>443</v>
      </c>
      <c r="F572" s="98">
        <f>G572+H572+I572</f>
        <v>770</v>
      </c>
      <c r="G572" s="99">
        <v>0</v>
      </c>
      <c r="H572" s="99">
        <v>0</v>
      </c>
      <c r="I572" s="100">
        <v>770</v>
      </c>
      <c r="J572" s="98">
        <f>K572+L572+M572</f>
        <v>770</v>
      </c>
      <c r="K572" s="117">
        <v>0</v>
      </c>
      <c r="L572" s="117">
        <v>0</v>
      </c>
      <c r="M572" s="118">
        <v>770</v>
      </c>
      <c r="N572" s="105">
        <f t="shared" si="235"/>
        <v>100</v>
      </c>
      <c r="O572" s="106">
        <v>0</v>
      </c>
      <c r="P572" s="116">
        <v>0</v>
      </c>
      <c r="Q572" s="107">
        <f t="shared" si="236"/>
        <v>100</v>
      </c>
    </row>
    <row r="573" spans="1:17" ht="40.5" customHeight="1" x14ac:dyDescent="0.25">
      <c r="A573" s="289" t="s">
        <v>711</v>
      </c>
      <c r="B573" s="289" t="s">
        <v>478</v>
      </c>
      <c r="C573" s="289" t="s">
        <v>479</v>
      </c>
      <c r="D573" s="77" t="s">
        <v>162</v>
      </c>
      <c r="E573" s="85"/>
      <c r="F573" s="98">
        <f>F574</f>
        <v>3000</v>
      </c>
      <c r="G573" s="99">
        <f t="shared" ref="G573:I573" si="237">G574</f>
        <v>0</v>
      </c>
      <c r="H573" s="99">
        <f t="shared" si="237"/>
        <v>0</v>
      </c>
      <c r="I573" s="100">
        <f t="shared" si="237"/>
        <v>3000</v>
      </c>
      <c r="J573" s="98">
        <f>J574</f>
        <v>0</v>
      </c>
      <c r="K573" s="99">
        <f t="shared" ref="K573:M573" si="238">K574</f>
        <v>0</v>
      </c>
      <c r="L573" s="99">
        <f t="shared" si="238"/>
        <v>0</v>
      </c>
      <c r="M573" s="101">
        <f t="shared" si="238"/>
        <v>0</v>
      </c>
      <c r="N573" s="105">
        <f t="shared" si="235"/>
        <v>0</v>
      </c>
      <c r="O573" s="106">
        <v>0</v>
      </c>
      <c r="P573" s="106">
        <v>0</v>
      </c>
      <c r="Q573" s="107">
        <f t="shared" si="236"/>
        <v>0</v>
      </c>
    </row>
    <row r="574" spans="1:17" ht="15.75" x14ac:dyDescent="0.25">
      <c r="A574" s="290"/>
      <c r="B574" s="290"/>
      <c r="C574" s="290"/>
      <c r="D574" s="298" t="s">
        <v>306</v>
      </c>
      <c r="E574" s="85" t="s">
        <v>207</v>
      </c>
      <c r="F574" s="98">
        <f>F575+F576+F577+F578</f>
        <v>3000</v>
      </c>
      <c r="G574" s="99">
        <f>G575+G576+G577+G578</f>
        <v>0</v>
      </c>
      <c r="H574" s="99">
        <f t="shared" ref="H574:J574" si="239">H575+H576+H577+H578</f>
        <v>0</v>
      </c>
      <c r="I574" s="100">
        <f t="shared" si="239"/>
        <v>3000</v>
      </c>
      <c r="J574" s="98">
        <f t="shared" si="239"/>
        <v>0</v>
      </c>
      <c r="K574" s="99">
        <f>K575+K576+K577+K578</f>
        <v>0</v>
      </c>
      <c r="L574" s="99">
        <f t="shared" ref="L574:M574" si="240">L575+L576+L577+L578</f>
        <v>0</v>
      </c>
      <c r="M574" s="101">
        <f t="shared" si="240"/>
        <v>0</v>
      </c>
      <c r="N574" s="105">
        <f t="shared" si="235"/>
        <v>0</v>
      </c>
      <c r="O574" s="106">
        <v>0</v>
      </c>
      <c r="P574" s="106">
        <v>0</v>
      </c>
      <c r="Q574" s="107">
        <f t="shared" si="236"/>
        <v>0</v>
      </c>
    </row>
    <row r="575" spans="1:17" ht="15.75" x14ac:dyDescent="0.25">
      <c r="A575" s="290"/>
      <c r="B575" s="290"/>
      <c r="C575" s="290"/>
      <c r="D575" s="327"/>
      <c r="E575" s="108" t="s">
        <v>444</v>
      </c>
      <c r="F575" s="98">
        <f>F581</f>
        <v>0</v>
      </c>
      <c r="G575" s="99">
        <v>0</v>
      </c>
      <c r="H575" s="99">
        <f>H581</f>
        <v>0</v>
      </c>
      <c r="I575" s="100">
        <v>0</v>
      </c>
      <c r="J575" s="98">
        <f t="shared" ref="J575:M578" si="241">J581</f>
        <v>0</v>
      </c>
      <c r="K575" s="99">
        <f t="shared" si="241"/>
        <v>0</v>
      </c>
      <c r="L575" s="99">
        <f t="shared" si="241"/>
        <v>0</v>
      </c>
      <c r="M575" s="101">
        <f t="shared" si="241"/>
        <v>0</v>
      </c>
      <c r="N575" s="105">
        <v>0</v>
      </c>
      <c r="O575" s="106">
        <v>0</v>
      </c>
      <c r="P575" s="106">
        <v>0</v>
      </c>
      <c r="Q575" s="107">
        <v>0</v>
      </c>
    </row>
    <row r="576" spans="1:17" ht="15.75" x14ac:dyDescent="0.25">
      <c r="A576" s="290"/>
      <c r="B576" s="290"/>
      <c r="C576" s="290"/>
      <c r="D576" s="327"/>
      <c r="E576" s="108" t="s">
        <v>445</v>
      </c>
      <c r="F576" s="98">
        <f>F582</f>
        <v>3000</v>
      </c>
      <c r="G576" s="99">
        <f t="shared" ref="G576:I577" si="242">G582</f>
        <v>0</v>
      </c>
      <c r="H576" s="99">
        <f t="shared" si="242"/>
        <v>0</v>
      </c>
      <c r="I576" s="100">
        <f t="shared" si="242"/>
        <v>3000</v>
      </c>
      <c r="J576" s="98">
        <f t="shared" si="241"/>
        <v>0</v>
      </c>
      <c r="K576" s="99">
        <f t="shared" si="241"/>
        <v>0</v>
      </c>
      <c r="L576" s="99">
        <f t="shared" si="241"/>
        <v>0</v>
      </c>
      <c r="M576" s="101">
        <f t="shared" si="241"/>
        <v>0</v>
      </c>
      <c r="N576" s="105">
        <f t="shared" si="235"/>
        <v>0</v>
      </c>
      <c r="O576" s="106">
        <v>0</v>
      </c>
      <c r="P576" s="106">
        <v>0</v>
      </c>
      <c r="Q576" s="107">
        <v>0</v>
      </c>
    </row>
    <row r="577" spans="1:17" ht="15.75" x14ac:dyDescent="0.25">
      <c r="A577" s="290"/>
      <c r="B577" s="290"/>
      <c r="C577" s="290"/>
      <c r="D577" s="327"/>
      <c r="E577" s="108"/>
      <c r="F577" s="98">
        <f>F583</f>
        <v>0</v>
      </c>
      <c r="G577" s="99">
        <f t="shared" si="242"/>
        <v>0</v>
      </c>
      <c r="H577" s="99">
        <f t="shared" si="242"/>
        <v>0</v>
      </c>
      <c r="I577" s="100">
        <f t="shared" si="242"/>
        <v>0</v>
      </c>
      <c r="J577" s="98">
        <f t="shared" si="241"/>
        <v>0</v>
      </c>
      <c r="K577" s="99">
        <f t="shared" si="241"/>
        <v>0</v>
      </c>
      <c r="L577" s="99">
        <f t="shared" si="241"/>
        <v>0</v>
      </c>
      <c r="M577" s="101">
        <f t="shared" si="241"/>
        <v>0</v>
      </c>
      <c r="N577" s="222">
        <v>0</v>
      </c>
      <c r="O577" s="223">
        <v>0</v>
      </c>
      <c r="P577" s="223">
        <v>0</v>
      </c>
      <c r="Q577" s="224">
        <v>0</v>
      </c>
    </row>
    <row r="578" spans="1:17" ht="64.5" customHeight="1" x14ac:dyDescent="0.25">
      <c r="A578" s="290"/>
      <c r="B578" s="290"/>
      <c r="C578" s="290"/>
      <c r="D578" s="327"/>
      <c r="E578" s="108"/>
      <c r="F578" s="98">
        <f>F584</f>
        <v>0</v>
      </c>
      <c r="G578" s="99">
        <v>0</v>
      </c>
      <c r="H578" s="99">
        <f>H584</f>
        <v>0</v>
      </c>
      <c r="I578" s="100">
        <v>0</v>
      </c>
      <c r="J578" s="98">
        <f t="shared" si="241"/>
        <v>0</v>
      </c>
      <c r="K578" s="99">
        <f t="shared" si="241"/>
        <v>0</v>
      </c>
      <c r="L578" s="99">
        <f t="shared" si="241"/>
        <v>0</v>
      </c>
      <c r="M578" s="101">
        <f t="shared" si="241"/>
        <v>0</v>
      </c>
      <c r="N578" s="222">
        <v>0</v>
      </c>
      <c r="O578" s="223">
        <v>0</v>
      </c>
      <c r="P578" s="223">
        <v>0</v>
      </c>
      <c r="Q578" s="224">
        <v>0</v>
      </c>
    </row>
    <row r="579" spans="1:17" ht="37.5" customHeight="1" x14ac:dyDescent="0.25">
      <c r="A579" s="289" t="s">
        <v>480</v>
      </c>
      <c r="B579" s="289" t="s">
        <v>481</v>
      </c>
      <c r="C579" s="289" t="s">
        <v>479</v>
      </c>
      <c r="D579" s="64" t="s">
        <v>162</v>
      </c>
      <c r="E579" s="82"/>
      <c r="F579" s="119">
        <f>F580</f>
        <v>3000</v>
      </c>
      <c r="G579" s="120">
        <f t="shared" ref="G579:I579" si="243">G580</f>
        <v>0</v>
      </c>
      <c r="H579" s="120">
        <f t="shared" si="243"/>
        <v>0</v>
      </c>
      <c r="I579" s="121">
        <f t="shared" si="243"/>
        <v>3000</v>
      </c>
      <c r="J579" s="119">
        <f>J580</f>
        <v>0</v>
      </c>
      <c r="K579" s="120">
        <f t="shared" ref="K579:M579" si="244">K580</f>
        <v>0</v>
      </c>
      <c r="L579" s="120">
        <f t="shared" si="244"/>
        <v>0</v>
      </c>
      <c r="M579" s="122">
        <f t="shared" si="244"/>
        <v>0</v>
      </c>
      <c r="N579" s="222">
        <f t="shared" si="235"/>
        <v>0</v>
      </c>
      <c r="O579" s="223">
        <v>0</v>
      </c>
      <c r="P579" s="223">
        <v>0</v>
      </c>
      <c r="Q579" s="224">
        <f t="shared" si="236"/>
        <v>0</v>
      </c>
    </row>
    <row r="580" spans="1:17" ht="15.75" x14ac:dyDescent="0.25">
      <c r="A580" s="290"/>
      <c r="B580" s="290"/>
      <c r="C580" s="290"/>
      <c r="D580" s="298" t="s">
        <v>306</v>
      </c>
      <c r="E580" s="82" t="s">
        <v>207</v>
      </c>
      <c r="F580" s="119">
        <f>G580+H580+I580</f>
        <v>3000</v>
      </c>
      <c r="G580" s="120">
        <f>G581+G582+G583+G584+G585</f>
        <v>0</v>
      </c>
      <c r="H580" s="120">
        <f t="shared" ref="H580:J580" si="245">H581+H582+H583+H584+H585</f>
        <v>0</v>
      </c>
      <c r="I580" s="121">
        <f t="shared" si="245"/>
        <v>3000</v>
      </c>
      <c r="J580" s="119">
        <f t="shared" si="245"/>
        <v>0</v>
      </c>
      <c r="K580" s="120">
        <f>K582+K583+K586</f>
        <v>0</v>
      </c>
      <c r="L580" s="120">
        <f t="shared" ref="L580:M580" si="246">L582+L583+L586</f>
        <v>0</v>
      </c>
      <c r="M580" s="122">
        <f t="shared" si="246"/>
        <v>0</v>
      </c>
      <c r="N580" s="222">
        <f t="shared" si="235"/>
        <v>0</v>
      </c>
      <c r="O580" s="223">
        <v>0</v>
      </c>
      <c r="P580" s="223">
        <v>0</v>
      </c>
      <c r="Q580" s="224">
        <f t="shared" si="236"/>
        <v>0</v>
      </c>
    </row>
    <row r="581" spans="1:17" ht="15.75" x14ac:dyDescent="0.25">
      <c r="A581" s="290"/>
      <c r="B581" s="290"/>
      <c r="C581" s="290"/>
      <c r="D581" s="327"/>
      <c r="E581" s="108" t="s">
        <v>444</v>
      </c>
      <c r="F581" s="119">
        <f>G581+H581+I581</f>
        <v>0</v>
      </c>
      <c r="G581" s="120">
        <v>0</v>
      </c>
      <c r="H581" s="120">
        <v>0</v>
      </c>
      <c r="I581" s="121">
        <v>0</v>
      </c>
      <c r="J581" s="119">
        <f>K581+L581+M581</f>
        <v>0</v>
      </c>
      <c r="K581" s="123">
        <v>0</v>
      </c>
      <c r="L581" s="123">
        <v>0</v>
      </c>
      <c r="M581" s="118">
        <v>0</v>
      </c>
      <c r="N581" s="222">
        <v>0</v>
      </c>
      <c r="O581" s="223">
        <v>0</v>
      </c>
      <c r="P581" s="223">
        <v>0</v>
      </c>
      <c r="Q581" s="224">
        <v>0</v>
      </c>
    </row>
    <row r="582" spans="1:17" ht="15.75" x14ac:dyDescent="0.25">
      <c r="A582" s="290"/>
      <c r="B582" s="290"/>
      <c r="C582" s="290"/>
      <c r="D582" s="299"/>
      <c r="E582" s="108" t="s">
        <v>445</v>
      </c>
      <c r="F582" s="119">
        <f>G582+H582+I582</f>
        <v>3000</v>
      </c>
      <c r="G582" s="120">
        <v>0</v>
      </c>
      <c r="H582" s="120">
        <v>0</v>
      </c>
      <c r="I582" s="121">
        <v>3000</v>
      </c>
      <c r="J582" s="119">
        <f t="shared" ref="J582:J586" si="247">K582+L582+M582</f>
        <v>0</v>
      </c>
      <c r="K582" s="123">
        <v>0</v>
      </c>
      <c r="L582" s="123">
        <v>0</v>
      </c>
      <c r="M582" s="118">
        <v>0</v>
      </c>
      <c r="N582" s="222">
        <f t="shared" si="235"/>
        <v>0</v>
      </c>
      <c r="O582" s="223">
        <v>0</v>
      </c>
      <c r="P582" s="223">
        <v>0</v>
      </c>
      <c r="Q582" s="224">
        <v>0</v>
      </c>
    </row>
    <row r="583" spans="1:17" ht="15.75" x14ac:dyDescent="0.25">
      <c r="A583" s="290"/>
      <c r="B583" s="290"/>
      <c r="C583" s="290"/>
      <c r="D583" s="299"/>
      <c r="E583" s="108"/>
      <c r="F583" s="119">
        <f t="shared" ref="F583:F586" si="248">G583+H583+I583</f>
        <v>0</v>
      </c>
      <c r="G583" s="120"/>
      <c r="H583" s="120"/>
      <c r="I583" s="121"/>
      <c r="J583" s="119">
        <f t="shared" si="247"/>
        <v>0</v>
      </c>
      <c r="K583" s="123"/>
      <c r="L583" s="123"/>
      <c r="M583" s="118"/>
      <c r="N583" s="222">
        <v>0</v>
      </c>
      <c r="O583" s="223">
        <v>0</v>
      </c>
      <c r="P583" s="223">
        <v>0</v>
      </c>
      <c r="Q583" s="224">
        <v>0</v>
      </c>
    </row>
    <row r="584" spans="1:17" ht="15.75" x14ac:dyDescent="0.25">
      <c r="A584" s="290"/>
      <c r="B584" s="290"/>
      <c r="C584" s="290"/>
      <c r="D584" s="299"/>
      <c r="E584" s="108"/>
      <c r="F584" s="119">
        <f t="shared" si="248"/>
        <v>0</v>
      </c>
      <c r="G584" s="120"/>
      <c r="H584" s="120"/>
      <c r="I584" s="121"/>
      <c r="J584" s="119">
        <f t="shared" si="247"/>
        <v>0</v>
      </c>
      <c r="K584" s="123"/>
      <c r="L584" s="123"/>
      <c r="M584" s="118"/>
      <c r="N584" s="222">
        <v>0</v>
      </c>
      <c r="O584" s="223">
        <v>0</v>
      </c>
      <c r="P584" s="223">
        <v>0</v>
      </c>
      <c r="Q584" s="224">
        <v>0</v>
      </c>
    </row>
    <row r="585" spans="1:17" ht="15.75" x14ac:dyDescent="0.25">
      <c r="A585" s="290"/>
      <c r="B585" s="290"/>
      <c r="C585" s="290"/>
      <c r="D585" s="299"/>
      <c r="E585" s="108"/>
      <c r="F585" s="119">
        <f t="shared" si="248"/>
        <v>0</v>
      </c>
      <c r="G585" s="120"/>
      <c r="H585" s="120"/>
      <c r="I585" s="121"/>
      <c r="J585" s="119">
        <f t="shared" si="247"/>
        <v>0</v>
      </c>
      <c r="K585" s="123"/>
      <c r="L585" s="123"/>
      <c r="M585" s="118"/>
      <c r="N585" s="222">
        <v>0</v>
      </c>
      <c r="O585" s="223">
        <v>0</v>
      </c>
      <c r="P585" s="223">
        <v>0</v>
      </c>
      <c r="Q585" s="224">
        <v>0</v>
      </c>
    </row>
    <row r="586" spans="1:17" ht="15.75" x14ac:dyDescent="0.25">
      <c r="A586" s="290"/>
      <c r="B586" s="290"/>
      <c r="C586" s="290"/>
      <c r="D586" s="299"/>
      <c r="E586" s="108"/>
      <c r="F586" s="119">
        <f t="shared" si="248"/>
        <v>0</v>
      </c>
      <c r="G586" s="120"/>
      <c r="H586" s="120"/>
      <c r="I586" s="121"/>
      <c r="J586" s="119">
        <f t="shared" si="247"/>
        <v>0</v>
      </c>
      <c r="K586" s="123"/>
      <c r="L586" s="123"/>
      <c r="M586" s="118"/>
      <c r="N586" s="222">
        <v>0</v>
      </c>
      <c r="O586" s="223">
        <v>0</v>
      </c>
      <c r="P586" s="223"/>
      <c r="Q586" s="224">
        <v>0</v>
      </c>
    </row>
    <row r="587" spans="1:17" ht="39" customHeight="1" x14ac:dyDescent="0.25">
      <c r="A587" s="289" t="s">
        <v>712</v>
      </c>
      <c r="B587" s="289" t="s">
        <v>482</v>
      </c>
      <c r="C587" s="289" t="s">
        <v>483</v>
      </c>
      <c r="D587" s="77" t="s">
        <v>162</v>
      </c>
      <c r="E587" s="85"/>
      <c r="F587" s="98">
        <f>F588</f>
        <v>0</v>
      </c>
      <c r="G587" s="99">
        <f t="shared" ref="G587:I588" si="249">G588</f>
        <v>0</v>
      </c>
      <c r="H587" s="99">
        <f t="shared" si="249"/>
        <v>0</v>
      </c>
      <c r="I587" s="100">
        <f t="shared" si="249"/>
        <v>0</v>
      </c>
      <c r="J587" s="102">
        <f>J588</f>
        <v>0</v>
      </c>
      <c r="K587" s="103">
        <f t="shared" ref="K587:M589" si="250">K588</f>
        <v>0</v>
      </c>
      <c r="L587" s="103">
        <f t="shared" si="250"/>
        <v>0</v>
      </c>
      <c r="M587" s="104">
        <f t="shared" si="250"/>
        <v>0</v>
      </c>
      <c r="N587" s="105">
        <v>0</v>
      </c>
      <c r="O587" s="106">
        <v>0</v>
      </c>
      <c r="P587" s="106">
        <v>0</v>
      </c>
      <c r="Q587" s="107">
        <v>0</v>
      </c>
    </row>
    <row r="588" spans="1:17" ht="15.75" x14ac:dyDescent="0.25">
      <c r="A588" s="290"/>
      <c r="B588" s="290"/>
      <c r="C588" s="290"/>
      <c r="D588" s="298" t="s">
        <v>306</v>
      </c>
      <c r="E588" s="85" t="s">
        <v>207</v>
      </c>
      <c r="F588" s="98">
        <f>G588+H588+I588</f>
        <v>0</v>
      </c>
      <c r="G588" s="99">
        <f>G589</f>
        <v>0</v>
      </c>
      <c r="H588" s="99">
        <f t="shared" si="249"/>
        <v>0</v>
      </c>
      <c r="I588" s="100">
        <f t="shared" si="249"/>
        <v>0</v>
      </c>
      <c r="J588" s="102">
        <f>J589</f>
        <v>0</v>
      </c>
      <c r="K588" s="103">
        <f t="shared" si="250"/>
        <v>0</v>
      </c>
      <c r="L588" s="103">
        <f t="shared" si="250"/>
        <v>0</v>
      </c>
      <c r="M588" s="104">
        <f t="shared" si="250"/>
        <v>0</v>
      </c>
      <c r="N588" s="105">
        <v>0</v>
      </c>
      <c r="O588" s="106">
        <v>0</v>
      </c>
      <c r="P588" s="106">
        <v>0</v>
      </c>
      <c r="Q588" s="107">
        <v>0</v>
      </c>
    </row>
    <row r="589" spans="1:17" ht="15.75" x14ac:dyDescent="0.25">
      <c r="A589" s="290"/>
      <c r="B589" s="290"/>
      <c r="C589" s="290"/>
      <c r="D589" s="299"/>
      <c r="E589" s="108" t="s">
        <v>484</v>
      </c>
      <c r="F589" s="98">
        <f>G589+H589+I589</f>
        <v>0</v>
      </c>
      <c r="G589" s="99">
        <f>G590</f>
        <v>0</v>
      </c>
      <c r="H589" s="99">
        <f>H590</f>
        <v>0</v>
      </c>
      <c r="I589" s="100">
        <f>I590</f>
        <v>0</v>
      </c>
      <c r="J589" s="102">
        <f>K589+L589+M589</f>
        <v>0</v>
      </c>
      <c r="K589" s="103">
        <f>K590</f>
        <v>0</v>
      </c>
      <c r="L589" s="103">
        <f t="shared" si="250"/>
        <v>0</v>
      </c>
      <c r="M589" s="104">
        <f t="shared" si="250"/>
        <v>0</v>
      </c>
      <c r="N589" s="105">
        <v>0</v>
      </c>
      <c r="O589" s="106">
        <v>0</v>
      </c>
      <c r="P589" s="106">
        <v>0</v>
      </c>
      <c r="Q589" s="107">
        <v>0</v>
      </c>
    </row>
    <row r="590" spans="1:17" ht="37.5" customHeight="1" x14ac:dyDescent="0.25">
      <c r="A590" s="289" t="s">
        <v>485</v>
      </c>
      <c r="B590" s="289" t="s">
        <v>486</v>
      </c>
      <c r="C590" s="289" t="s">
        <v>483</v>
      </c>
      <c r="D590" s="64" t="s">
        <v>162</v>
      </c>
      <c r="E590" s="82"/>
      <c r="F590" s="98">
        <f>F591</f>
        <v>0</v>
      </c>
      <c r="G590" s="99">
        <f t="shared" ref="G590:M591" si="251">G591</f>
        <v>0</v>
      </c>
      <c r="H590" s="99">
        <f t="shared" si="251"/>
        <v>0</v>
      </c>
      <c r="I590" s="100">
        <f t="shared" si="251"/>
        <v>0</v>
      </c>
      <c r="J590" s="102">
        <f>J591</f>
        <v>0</v>
      </c>
      <c r="K590" s="103">
        <f t="shared" si="251"/>
        <v>0</v>
      </c>
      <c r="L590" s="103">
        <f t="shared" si="251"/>
        <v>0</v>
      </c>
      <c r="M590" s="104">
        <f t="shared" si="251"/>
        <v>0</v>
      </c>
      <c r="N590" s="105">
        <v>0</v>
      </c>
      <c r="O590" s="106">
        <v>0</v>
      </c>
      <c r="P590" s="106">
        <v>0</v>
      </c>
      <c r="Q590" s="107">
        <v>0</v>
      </c>
    </row>
    <row r="591" spans="1:17" ht="15.75" x14ac:dyDescent="0.25">
      <c r="A591" s="290"/>
      <c r="B591" s="290"/>
      <c r="C591" s="290"/>
      <c r="D591" s="298" t="s">
        <v>306</v>
      </c>
      <c r="E591" s="82" t="s">
        <v>207</v>
      </c>
      <c r="F591" s="98">
        <f>F592</f>
        <v>0</v>
      </c>
      <c r="G591" s="99">
        <f t="shared" si="251"/>
        <v>0</v>
      </c>
      <c r="H591" s="99">
        <f t="shared" si="251"/>
        <v>0</v>
      </c>
      <c r="I591" s="100">
        <f t="shared" si="251"/>
        <v>0</v>
      </c>
      <c r="J591" s="102">
        <f>J592</f>
        <v>0</v>
      </c>
      <c r="K591" s="103">
        <f t="shared" si="251"/>
        <v>0</v>
      </c>
      <c r="L591" s="103">
        <f t="shared" si="251"/>
        <v>0</v>
      </c>
      <c r="M591" s="104">
        <f t="shared" si="251"/>
        <v>0</v>
      </c>
      <c r="N591" s="105">
        <v>0</v>
      </c>
      <c r="O591" s="106">
        <v>0</v>
      </c>
      <c r="P591" s="106">
        <v>0</v>
      </c>
      <c r="Q591" s="107">
        <v>0</v>
      </c>
    </row>
    <row r="592" spans="1:17" ht="48.75" customHeight="1" x14ac:dyDescent="0.25">
      <c r="A592" s="290"/>
      <c r="B592" s="290"/>
      <c r="C592" s="290"/>
      <c r="D592" s="299"/>
      <c r="E592" s="108"/>
      <c r="F592" s="98">
        <f>G592+H592+I592</f>
        <v>0</v>
      </c>
      <c r="G592" s="99">
        <v>0</v>
      </c>
      <c r="H592" s="99">
        <v>0</v>
      </c>
      <c r="I592" s="100">
        <v>0</v>
      </c>
      <c r="J592" s="102">
        <v>0</v>
      </c>
      <c r="K592" s="115">
        <v>0</v>
      </c>
      <c r="L592" s="115">
        <v>0</v>
      </c>
      <c r="M592" s="124">
        <v>0</v>
      </c>
      <c r="N592" s="105">
        <v>0</v>
      </c>
      <c r="O592" s="106">
        <v>0</v>
      </c>
      <c r="P592" s="106">
        <v>0</v>
      </c>
      <c r="Q592" s="107">
        <v>0</v>
      </c>
    </row>
    <row r="593" spans="1:17" ht="37.5" customHeight="1" x14ac:dyDescent="0.25">
      <c r="A593" s="309" t="s">
        <v>197</v>
      </c>
      <c r="B593" s="309" t="s">
        <v>487</v>
      </c>
      <c r="C593" s="309" t="s">
        <v>488</v>
      </c>
      <c r="D593" s="78" t="s">
        <v>162</v>
      </c>
      <c r="E593" s="86"/>
      <c r="F593" s="87">
        <f>F594</f>
        <v>2007.1</v>
      </c>
      <c r="G593" s="88">
        <f t="shared" ref="G593:I593" si="252">G594</f>
        <v>0</v>
      </c>
      <c r="H593" s="88">
        <f t="shared" si="252"/>
        <v>0</v>
      </c>
      <c r="I593" s="89">
        <f t="shared" si="252"/>
        <v>2007.1</v>
      </c>
      <c r="J593" s="87">
        <f>J594</f>
        <v>1585.6</v>
      </c>
      <c r="K593" s="88">
        <f t="shared" ref="K593:M593" si="253">K594</f>
        <v>0</v>
      </c>
      <c r="L593" s="88">
        <f t="shared" si="253"/>
        <v>0</v>
      </c>
      <c r="M593" s="90">
        <f t="shared" si="253"/>
        <v>1585.6</v>
      </c>
      <c r="N593" s="91">
        <f t="shared" si="235"/>
        <v>78.999551591848942</v>
      </c>
      <c r="O593" s="92">
        <v>0</v>
      </c>
      <c r="P593" s="92">
        <v>0</v>
      </c>
      <c r="Q593" s="93">
        <f t="shared" si="236"/>
        <v>78.999551591848942</v>
      </c>
    </row>
    <row r="594" spans="1:17" ht="15.75" x14ac:dyDescent="0.25">
      <c r="A594" s="314"/>
      <c r="B594" s="314"/>
      <c r="C594" s="314"/>
      <c r="D594" s="316" t="s">
        <v>306</v>
      </c>
      <c r="E594" s="86" t="s">
        <v>207</v>
      </c>
      <c r="F594" s="87">
        <f>F599</f>
        <v>2007.1</v>
      </c>
      <c r="G594" s="88">
        <f t="shared" ref="G594:I596" si="254">G599</f>
        <v>0</v>
      </c>
      <c r="H594" s="88">
        <f t="shared" si="254"/>
        <v>0</v>
      </c>
      <c r="I594" s="89">
        <f t="shared" si="254"/>
        <v>2007.1</v>
      </c>
      <c r="J594" s="87">
        <f>J599</f>
        <v>1585.6</v>
      </c>
      <c r="K594" s="88">
        <f t="shared" ref="K594:M596" si="255">K599</f>
        <v>0</v>
      </c>
      <c r="L594" s="88">
        <f t="shared" si="255"/>
        <v>0</v>
      </c>
      <c r="M594" s="90">
        <f t="shared" si="255"/>
        <v>1585.6</v>
      </c>
      <c r="N594" s="91">
        <f t="shared" si="235"/>
        <v>78.999551591848942</v>
      </c>
      <c r="O594" s="92">
        <v>0</v>
      </c>
      <c r="P594" s="92">
        <v>0</v>
      </c>
      <c r="Q594" s="93">
        <f t="shared" si="236"/>
        <v>78.999551591848942</v>
      </c>
    </row>
    <row r="595" spans="1:17" ht="15.75" x14ac:dyDescent="0.25">
      <c r="A595" s="314"/>
      <c r="B595" s="314"/>
      <c r="C595" s="314"/>
      <c r="D595" s="317"/>
      <c r="E595" s="94" t="s">
        <v>489</v>
      </c>
      <c r="F595" s="87">
        <f>F600</f>
        <v>1599.6</v>
      </c>
      <c r="G595" s="88">
        <f t="shared" si="254"/>
        <v>0</v>
      </c>
      <c r="H595" s="88">
        <f t="shared" si="254"/>
        <v>0</v>
      </c>
      <c r="I595" s="89">
        <f t="shared" si="254"/>
        <v>1599.6</v>
      </c>
      <c r="J595" s="87">
        <f>J600</f>
        <v>1291.0999999999999</v>
      </c>
      <c r="K595" s="88">
        <f t="shared" si="255"/>
        <v>0</v>
      </c>
      <c r="L595" s="88">
        <f t="shared" si="255"/>
        <v>0</v>
      </c>
      <c r="M595" s="90">
        <f t="shared" si="255"/>
        <v>1291.0999999999999</v>
      </c>
      <c r="N595" s="91">
        <f t="shared" si="235"/>
        <v>80.713928482120537</v>
      </c>
      <c r="O595" s="92">
        <v>0</v>
      </c>
      <c r="P595" s="92">
        <v>0</v>
      </c>
      <c r="Q595" s="93">
        <f t="shared" si="236"/>
        <v>80.713928482120537</v>
      </c>
    </row>
    <row r="596" spans="1:17" ht="15.75" x14ac:dyDescent="0.25">
      <c r="A596" s="314"/>
      <c r="B596" s="314"/>
      <c r="C596" s="314"/>
      <c r="D596" s="317"/>
      <c r="E596" s="94" t="s">
        <v>490</v>
      </c>
      <c r="F596" s="87">
        <f>F601</f>
        <v>407.4</v>
      </c>
      <c r="G596" s="88">
        <f t="shared" si="254"/>
        <v>0</v>
      </c>
      <c r="H596" s="88">
        <f t="shared" si="254"/>
        <v>0</v>
      </c>
      <c r="I596" s="89">
        <f>I601</f>
        <v>407.4</v>
      </c>
      <c r="J596" s="87">
        <f>J601</f>
        <v>294.5</v>
      </c>
      <c r="K596" s="88">
        <f t="shared" si="255"/>
        <v>0</v>
      </c>
      <c r="L596" s="88">
        <f t="shared" si="255"/>
        <v>0</v>
      </c>
      <c r="M596" s="90">
        <f t="shared" si="255"/>
        <v>294.5</v>
      </c>
      <c r="N596" s="91">
        <f t="shared" si="235"/>
        <v>72.287677957781042</v>
      </c>
      <c r="O596" s="92">
        <v>0</v>
      </c>
      <c r="P596" s="92">
        <v>0</v>
      </c>
      <c r="Q596" s="93">
        <f t="shared" si="236"/>
        <v>72.287677957781042</v>
      </c>
    </row>
    <row r="597" spans="1:17" ht="15.75" x14ac:dyDescent="0.25">
      <c r="A597" s="314"/>
      <c r="B597" s="314"/>
      <c r="C597" s="314"/>
      <c r="D597" s="318"/>
      <c r="E597" s="94" t="s">
        <v>491</v>
      </c>
      <c r="F597" s="87">
        <f>F602</f>
        <v>0.1</v>
      </c>
      <c r="G597" s="88">
        <v>0</v>
      </c>
      <c r="H597" s="88">
        <v>0</v>
      </c>
      <c r="I597" s="89">
        <f>I602</f>
        <v>0.1</v>
      </c>
      <c r="J597" s="87">
        <f>J602</f>
        <v>0</v>
      </c>
      <c r="K597" s="95">
        <v>0</v>
      </c>
      <c r="L597" s="95">
        <v>0</v>
      </c>
      <c r="M597" s="96">
        <f>M602</f>
        <v>0</v>
      </c>
      <c r="N597" s="91">
        <v>0</v>
      </c>
      <c r="O597" s="92">
        <v>0</v>
      </c>
      <c r="P597" s="92">
        <v>0</v>
      </c>
      <c r="Q597" s="93">
        <v>0</v>
      </c>
    </row>
    <row r="598" spans="1:17" ht="39" customHeight="1" x14ac:dyDescent="0.25">
      <c r="A598" s="289" t="s">
        <v>200</v>
      </c>
      <c r="B598" s="289" t="s">
        <v>492</v>
      </c>
      <c r="C598" s="289" t="s">
        <v>493</v>
      </c>
      <c r="D598" s="77" t="s">
        <v>162</v>
      </c>
      <c r="E598" s="85"/>
      <c r="F598" s="98">
        <f>F599</f>
        <v>2007.1</v>
      </c>
      <c r="G598" s="99">
        <f t="shared" ref="G598:I598" si="256">G599</f>
        <v>0</v>
      </c>
      <c r="H598" s="99">
        <f t="shared" si="256"/>
        <v>0</v>
      </c>
      <c r="I598" s="100">
        <f t="shared" si="256"/>
        <v>2007.1</v>
      </c>
      <c r="J598" s="98">
        <f>J599</f>
        <v>1585.6</v>
      </c>
      <c r="K598" s="99">
        <f t="shared" ref="K598:M598" si="257">K599</f>
        <v>0</v>
      </c>
      <c r="L598" s="99">
        <f t="shared" si="257"/>
        <v>0</v>
      </c>
      <c r="M598" s="101">
        <f t="shared" si="257"/>
        <v>1585.6</v>
      </c>
      <c r="N598" s="105">
        <f t="shared" si="235"/>
        <v>78.999551591848942</v>
      </c>
      <c r="O598" s="106">
        <v>0</v>
      </c>
      <c r="P598" s="106">
        <v>0</v>
      </c>
      <c r="Q598" s="107">
        <f t="shared" si="236"/>
        <v>78.999551591848942</v>
      </c>
    </row>
    <row r="599" spans="1:17" ht="15.75" x14ac:dyDescent="0.25">
      <c r="A599" s="290"/>
      <c r="B599" s="290"/>
      <c r="C599" s="290"/>
      <c r="D599" s="298" t="s">
        <v>306</v>
      </c>
      <c r="E599" s="85" t="s">
        <v>207</v>
      </c>
      <c r="F599" s="98">
        <f>F600+F601+F602</f>
        <v>2007.1</v>
      </c>
      <c r="G599" s="99">
        <f t="shared" ref="G599:I599" si="258">G600+G601+G602</f>
        <v>0</v>
      </c>
      <c r="H599" s="99">
        <f t="shared" si="258"/>
        <v>0</v>
      </c>
      <c r="I599" s="100">
        <f t="shared" si="258"/>
        <v>2007.1</v>
      </c>
      <c r="J599" s="98">
        <f>J600+J601+J602</f>
        <v>1585.6</v>
      </c>
      <c r="K599" s="99">
        <f t="shared" ref="K599:M599" si="259">K600+K601+K602</f>
        <v>0</v>
      </c>
      <c r="L599" s="99">
        <f t="shared" si="259"/>
        <v>0</v>
      </c>
      <c r="M599" s="101">
        <f t="shared" si="259"/>
        <v>1585.6</v>
      </c>
      <c r="N599" s="105">
        <f t="shared" si="235"/>
        <v>78.999551591848942</v>
      </c>
      <c r="O599" s="106">
        <v>0</v>
      </c>
      <c r="P599" s="106">
        <v>0</v>
      </c>
      <c r="Q599" s="107">
        <f t="shared" si="236"/>
        <v>78.999551591848942</v>
      </c>
    </row>
    <row r="600" spans="1:17" ht="15.75" x14ac:dyDescent="0.25">
      <c r="A600" s="290"/>
      <c r="B600" s="290"/>
      <c r="C600" s="290"/>
      <c r="D600" s="327"/>
      <c r="E600" s="108" t="s">
        <v>489</v>
      </c>
      <c r="F600" s="98">
        <f>G600+H600+I600</f>
        <v>1599.6</v>
      </c>
      <c r="G600" s="99">
        <f>G611</f>
        <v>0</v>
      </c>
      <c r="H600" s="99">
        <f t="shared" ref="H600:I601" si="260">H611</f>
        <v>0</v>
      </c>
      <c r="I600" s="100">
        <f t="shared" si="260"/>
        <v>1599.6</v>
      </c>
      <c r="J600" s="98">
        <f>K600+L600+M600</f>
        <v>1291.0999999999999</v>
      </c>
      <c r="K600" s="99">
        <f>K611</f>
        <v>0</v>
      </c>
      <c r="L600" s="99">
        <f t="shared" ref="L600:M601" si="261">L611</f>
        <v>0</v>
      </c>
      <c r="M600" s="101">
        <f t="shared" si="261"/>
        <v>1291.0999999999999</v>
      </c>
      <c r="N600" s="105">
        <f t="shared" si="235"/>
        <v>80.713928482120537</v>
      </c>
      <c r="O600" s="106">
        <v>0</v>
      </c>
      <c r="P600" s="106">
        <v>0</v>
      </c>
      <c r="Q600" s="107">
        <f t="shared" si="236"/>
        <v>80.713928482120537</v>
      </c>
    </row>
    <row r="601" spans="1:17" ht="15.75" x14ac:dyDescent="0.25">
      <c r="A601" s="290"/>
      <c r="B601" s="290"/>
      <c r="C601" s="290"/>
      <c r="D601" s="327"/>
      <c r="E601" s="108" t="s">
        <v>490</v>
      </c>
      <c r="F601" s="98">
        <f t="shared" ref="F601:F602" si="262">G601+H601+I601</f>
        <v>407.4</v>
      </c>
      <c r="G601" s="99">
        <f>G612</f>
        <v>0</v>
      </c>
      <c r="H601" s="99">
        <f t="shared" si="260"/>
        <v>0</v>
      </c>
      <c r="I601" s="100">
        <f t="shared" si="260"/>
        <v>407.4</v>
      </c>
      <c r="J601" s="98">
        <f t="shared" ref="J601:J602" si="263">K601+L601+M601</f>
        <v>294.5</v>
      </c>
      <c r="K601" s="99">
        <f>K612</f>
        <v>0</v>
      </c>
      <c r="L601" s="99">
        <f t="shared" si="261"/>
        <v>0</v>
      </c>
      <c r="M601" s="101">
        <f t="shared" si="261"/>
        <v>294.5</v>
      </c>
      <c r="N601" s="105">
        <f t="shared" si="235"/>
        <v>72.287677957781042</v>
      </c>
      <c r="O601" s="106">
        <v>0</v>
      </c>
      <c r="P601" s="106">
        <v>0</v>
      </c>
      <c r="Q601" s="107">
        <f t="shared" si="236"/>
        <v>72.287677957781042</v>
      </c>
    </row>
    <row r="602" spans="1:17" ht="15.75" x14ac:dyDescent="0.25">
      <c r="A602" s="290"/>
      <c r="B602" s="290"/>
      <c r="C602" s="290"/>
      <c r="D602" s="299"/>
      <c r="E602" s="108" t="s">
        <v>491</v>
      </c>
      <c r="F602" s="98">
        <f t="shared" si="262"/>
        <v>0.1</v>
      </c>
      <c r="G602" s="99">
        <v>0</v>
      </c>
      <c r="H602" s="99">
        <v>0</v>
      </c>
      <c r="I602" s="100">
        <f>I613</f>
        <v>0.1</v>
      </c>
      <c r="J602" s="98">
        <f t="shared" si="263"/>
        <v>0</v>
      </c>
      <c r="K602" s="125">
        <v>0</v>
      </c>
      <c r="L602" s="125">
        <v>0</v>
      </c>
      <c r="M602" s="129">
        <f>M613</f>
        <v>0</v>
      </c>
      <c r="N602" s="105">
        <v>0</v>
      </c>
      <c r="O602" s="106">
        <v>0</v>
      </c>
      <c r="P602" s="106">
        <v>0</v>
      </c>
      <c r="Q602" s="107">
        <v>0</v>
      </c>
    </row>
    <row r="603" spans="1:17" ht="39.75" customHeight="1" x14ac:dyDescent="0.25">
      <c r="A603" s="289" t="s">
        <v>494</v>
      </c>
      <c r="B603" s="289" t="s">
        <v>495</v>
      </c>
      <c r="C603" s="289" t="s">
        <v>493</v>
      </c>
      <c r="D603" s="64" t="s">
        <v>162</v>
      </c>
      <c r="E603" s="82"/>
      <c r="F603" s="98">
        <v>0</v>
      </c>
      <c r="G603" s="99">
        <v>0</v>
      </c>
      <c r="H603" s="99">
        <v>0</v>
      </c>
      <c r="I603" s="100">
        <v>0</v>
      </c>
      <c r="J603" s="98">
        <v>0</v>
      </c>
      <c r="K603" s="99">
        <v>0</v>
      </c>
      <c r="L603" s="99">
        <v>0</v>
      </c>
      <c r="M603" s="101">
        <v>0</v>
      </c>
      <c r="N603" s="98">
        <v>0</v>
      </c>
      <c r="O603" s="99">
        <v>0</v>
      </c>
      <c r="P603" s="99">
        <v>0</v>
      </c>
      <c r="Q603" s="101">
        <v>0</v>
      </c>
    </row>
    <row r="604" spans="1:17" ht="15.75" x14ac:dyDescent="0.25">
      <c r="A604" s="290"/>
      <c r="B604" s="290"/>
      <c r="C604" s="290"/>
      <c r="D604" s="298" t="s">
        <v>306</v>
      </c>
      <c r="E604" s="82" t="s">
        <v>207</v>
      </c>
      <c r="F604" s="98">
        <v>0</v>
      </c>
      <c r="G604" s="99">
        <v>0</v>
      </c>
      <c r="H604" s="99">
        <v>0</v>
      </c>
      <c r="I604" s="100">
        <v>0</v>
      </c>
      <c r="J604" s="98">
        <v>0</v>
      </c>
      <c r="K604" s="99">
        <v>0</v>
      </c>
      <c r="L604" s="99">
        <v>0</v>
      </c>
      <c r="M604" s="101">
        <v>0</v>
      </c>
      <c r="N604" s="98">
        <v>0</v>
      </c>
      <c r="O604" s="99">
        <v>0</v>
      </c>
      <c r="P604" s="99">
        <v>0</v>
      </c>
      <c r="Q604" s="101">
        <v>0</v>
      </c>
    </row>
    <row r="605" spans="1:17" ht="33" customHeight="1" x14ac:dyDescent="0.25">
      <c r="A605" s="290"/>
      <c r="B605" s="290"/>
      <c r="C605" s="290"/>
      <c r="D605" s="299"/>
      <c r="E605" s="82" t="s">
        <v>212</v>
      </c>
      <c r="F605" s="98">
        <v>0</v>
      </c>
      <c r="G605" s="99">
        <v>0</v>
      </c>
      <c r="H605" s="99">
        <v>0</v>
      </c>
      <c r="I605" s="100">
        <v>0</v>
      </c>
      <c r="J605" s="98">
        <v>0</v>
      </c>
      <c r="K605" s="99">
        <v>0</v>
      </c>
      <c r="L605" s="99">
        <v>0</v>
      </c>
      <c r="M605" s="101">
        <v>0</v>
      </c>
      <c r="N605" s="98">
        <v>0</v>
      </c>
      <c r="O605" s="99">
        <v>0</v>
      </c>
      <c r="P605" s="99">
        <v>0</v>
      </c>
      <c r="Q605" s="101">
        <v>0</v>
      </c>
    </row>
    <row r="606" spans="1:17" ht="36.75" customHeight="1" x14ac:dyDescent="0.25">
      <c r="A606" s="289" t="s">
        <v>496</v>
      </c>
      <c r="B606" s="289" t="s">
        <v>497</v>
      </c>
      <c r="C606" s="289" t="s">
        <v>498</v>
      </c>
      <c r="D606" s="64" t="s">
        <v>162</v>
      </c>
      <c r="E606" s="82"/>
      <c r="F606" s="98">
        <v>0</v>
      </c>
      <c r="G606" s="99">
        <v>0</v>
      </c>
      <c r="H606" s="99">
        <v>0</v>
      </c>
      <c r="I606" s="100">
        <v>0</v>
      </c>
      <c r="J606" s="98">
        <v>0</v>
      </c>
      <c r="K606" s="99">
        <v>0</v>
      </c>
      <c r="L606" s="99">
        <v>0</v>
      </c>
      <c r="M606" s="101">
        <v>0</v>
      </c>
      <c r="N606" s="98">
        <v>0</v>
      </c>
      <c r="O606" s="99">
        <v>0</v>
      </c>
      <c r="P606" s="99">
        <v>0</v>
      </c>
      <c r="Q606" s="101">
        <v>0</v>
      </c>
    </row>
    <row r="607" spans="1:17" ht="15.75" x14ac:dyDescent="0.25">
      <c r="A607" s="290"/>
      <c r="B607" s="290"/>
      <c r="C607" s="290"/>
      <c r="D607" s="298" t="s">
        <v>306</v>
      </c>
      <c r="E607" s="82" t="s">
        <v>207</v>
      </c>
      <c r="F607" s="98">
        <v>0</v>
      </c>
      <c r="G607" s="99">
        <v>0</v>
      </c>
      <c r="H607" s="99">
        <v>0</v>
      </c>
      <c r="I607" s="100">
        <v>0</v>
      </c>
      <c r="J607" s="98">
        <v>0</v>
      </c>
      <c r="K607" s="99">
        <v>0</v>
      </c>
      <c r="L607" s="99">
        <v>0</v>
      </c>
      <c r="M607" s="101">
        <v>0</v>
      </c>
      <c r="N607" s="98">
        <v>0</v>
      </c>
      <c r="O607" s="99">
        <v>0</v>
      </c>
      <c r="P607" s="99">
        <v>0</v>
      </c>
      <c r="Q607" s="101">
        <v>0</v>
      </c>
    </row>
    <row r="608" spans="1:17" ht="15.75" x14ac:dyDescent="0.25">
      <c r="A608" s="290"/>
      <c r="B608" s="290"/>
      <c r="C608" s="290"/>
      <c r="D608" s="299"/>
      <c r="E608" s="82" t="s">
        <v>212</v>
      </c>
      <c r="F608" s="98">
        <v>0</v>
      </c>
      <c r="G608" s="99">
        <v>0</v>
      </c>
      <c r="H608" s="99">
        <v>0</v>
      </c>
      <c r="I608" s="100">
        <v>0</v>
      </c>
      <c r="J608" s="98">
        <v>0</v>
      </c>
      <c r="K608" s="99">
        <v>0</v>
      </c>
      <c r="L608" s="99">
        <v>0</v>
      </c>
      <c r="M608" s="101">
        <v>0</v>
      </c>
      <c r="N608" s="98">
        <v>0</v>
      </c>
      <c r="O608" s="99">
        <v>0</v>
      </c>
      <c r="P608" s="99">
        <v>0</v>
      </c>
      <c r="Q608" s="101">
        <v>0</v>
      </c>
    </row>
    <row r="609" spans="1:17" ht="37.5" customHeight="1" x14ac:dyDescent="0.25">
      <c r="A609" s="289" t="s">
        <v>499</v>
      </c>
      <c r="B609" s="289" t="s">
        <v>500</v>
      </c>
      <c r="C609" s="289" t="s">
        <v>501</v>
      </c>
      <c r="D609" s="64" t="s">
        <v>162</v>
      </c>
      <c r="E609" s="82"/>
      <c r="F609" s="98">
        <f>F610</f>
        <v>2007.1</v>
      </c>
      <c r="G609" s="99">
        <f t="shared" ref="G609:I609" si="264">G610</f>
        <v>0</v>
      </c>
      <c r="H609" s="99">
        <f t="shared" si="264"/>
        <v>0</v>
      </c>
      <c r="I609" s="100">
        <f t="shared" si="264"/>
        <v>2007.1</v>
      </c>
      <c r="J609" s="98">
        <f>J610</f>
        <v>1585.6</v>
      </c>
      <c r="K609" s="99">
        <f t="shared" ref="K609:M609" si="265">K610</f>
        <v>0</v>
      </c>
      <c r="L609" s="99">
        <f t="shared" si="265"/>
        <v>0</v>
      </c>
      <c r="M609" s="101">
        <f t="shared" si="265"/>
        <v>1585.6</v>
      </c>
      <c r="N609" s="105">
        <f t="shared" ref="N609:N612" si="266">J609/F609*100</f>
        <v>78.999551591848942</v>
      </c>
      <c r="O609" s="106">
        <v>0</v>
      </c>
      <c r="P609" s="106">
        <v>0</v>
      </c>
      <c r="Q609" s="107">
        <f t="shared" ref="Q609:Q613" si="267">M609/I609*100</f>
        <v>78.999551591848942</v>
      </c>
    </row>
    <row r="610" spans="1:17" ht="15.75" x14ac:dyDescent="0.25">
      <c r="A610" s="290"/>
      <c r="B610" s="290"/>
      <c r="C610" s="290"/>
      <c r="D610" s="298" t="s">
        <v>306</v>
      </c>
      <c r="E610" s="82" t="s">
        <v>207</v>
      </c>
      <c r="F610" s="98">
        <f>G610+H610+I610</f>
        <v>2007.1</v>
      </c>
      <c r="G610" s="99">
        <f>G611+G612+G613</f>
        <v>0</v>
      </c>
      <c r="H610" s="99">
        <f t="shared" ref="H610:I610" si="268">H611+H612+H613</f>
        <v>0</v>
      </c>
      <c r="I610" s="100">
        <f t="shared" si="268"/>
        <v>2007.1</v>
      </c>
      <c r="J610" s="98">
        <f>J611+J612</f>
        <v>1585.6</v>
      </c>
      <c r="K610" s="99">
        <f t="shared" ref="K610:M610" si="269">K611+K612</f>
        <v>0</v>
      </c>
      <c r="L610" s="99">
        <f t="shared" si="269"/>
        <v>0</v>
      </c>
      <c r="M610" s="101">
        <f t="shared" si="269"/>
        <v>1585.6</v>
      </c>
      <c r="N610" s="105">
        <f t="shared" si="266"/>
        <v>78.999551591848942</v>
      </c>
      <c r="O610" s="106">
        <v>0</v>
      </c>
      <c r="P610" s="106">
        <v>0</v>
      </c>
      <c r="Q610" s="107">
        <f t="shared" si="267"/>
        <v>78.999551591848942</v>
      </c>
    </row>
    <row r="611" spans="1:17" ht="15.75" x14ac:dyDescent="0.25">
      <c r="A611" s="290"/>
      <c r="B611" s="290"/>
      <c r="C611" s="290"/>
      <c r="D611" s="327"/>
      <c r="E611" s="108" t="s">
        <v>489</v>
      </c>
      <c r="F611" s="98">
        <f>G611+H611+I611</f>
        <v>1599.6</v>
      </c>
      <c r="G611" s="99">
        <v>0</v>
      </c>
      <c r="H611" s="99">
        <v>0</v>
      </c>
      <c r="I611" s="100">
        <v>1599.6</v>
      </c>
      <c r="J611" s="98">
        <f>K611+L611+M611</f>
        <v>1291.0999999999999</v>
      </c>
      <c r="K611" s="125">
        <v>0</v>
      </c>
      <c r="L611" s="125">
        <v>0</v>
      </c>
      <c r="M611" s="118">
        <v>1291.0999999999999</v>
      </c>
      <c r="N611" s="105">
        <f t="shared" si="266"/>
        <v>80.713928482120537</v>
      </c>
      <c r="O611" s="106">
        <v>0</v>
      </c>
      <c r="P611" s="106">
        <v>0</v>
      </c>
      <c r="Q611" s="107">
        <f t="shared" si="267"/>
        <v>80.713928482120537</v>
      </c>
    </row>
    <row r="612" spans="1:17" ht="15.75" x14ac:dyDescent="0.25">
      <c r="A612" s="290"/>
      <c r="B612" s="290"/>
      <c r="C612" s="290"/>
      <c r="D612" s="327"/>
      <c r="E612" s="108" t="s">
        <v>490</v>
      </c>
      <c r="F612" s="98">
        <f t="shared" ref="F612:F613" si="270">G612+H612+I612</f>
        <v>407.4</v>
      </c>
      <c r="G612" s="99">
        <v>0</v>
      </c>
      <c r="H612" s="99">
        <v>0</v>
      </c>
      <c r="I612" s="100">
        <v>407.4</v>
      </c>
      <c r="J612" s="98">
        <f t="shared" ref="J612:J613" si="271">K612+L612+M612</f>
        <v>294.5</v>
      </c>
      <c r="K612" s="125">
        <v>0</v>
      </c>
      <c r="L612" s="125">
        <v>0</v>
      </c>
      <c r="M612" s="118">
        <v>294.5</v>
      </c>
      <c r="N612" s="105">
        <f t="shared" si="266"/>
        <v>72.287677957781042</v>
      </c>
      <c r="O612" s="106">
        <v>0</v>
      </c>
      <c r="P612" s="106">
        <v>0</v>
      </c>
      <c r="Q612" s="107">
        <f t="shared" si="267"/>
        <v>72.287677957781042</v>
      </c>
    </row>
    <row r="613" spans="1:17" ht="15.75" x14ac:dyDescent="0.25">
      <c r="A613" s="290"/>
      <c r="B613" s="290"/>
      <c r="C613" s="290"/>
      <c r="D613" s="327"/>
      <c r="E613" s="108" t="s">
        <v>491</v>
      </c>
      <c r="F613" s="98">
        <f t="shared" si="270"/>
        <v>0.1</v>
      </c>
      <c r="G613" s="99">
        <v>0</v>
      </c>
      <c r="H613" s="99">
        <v>0</v>
      </c>
      <c r="I613" s="100">
        <v>0.1</v>
      </c>
      <c r="J613" s="98">
        <f t="shared" si="271"/>
        <v>0</v>
      </c>
      <c r="K613" s="117">
        <v>0</v>
      </c>
      <c r="L613" s="117">
        <v>0</v>
      </c>
      <c r="M613" s="126">
        <v>0</v>
      </c>
      <c r="N613" s="127"/>
      <c r="O613" s="117"/>
      <c r="P613" s="117"/>
      <c r="Q613" s="126">
        <f t="shared" si="267"/>
        <v>0</v>
      </c>
    </row>
    <row r="614" spans="1:17" ht="37.5" customHeight="1" x14ac:dyDescent="0.25">
      <c r="A614" s="289" t="s">
        <v>502</v>
      </c>
      <c r="B614" s="289" t="s">
        <v>503</v>
      </c>
      <c r="C614" s="289" t="s">
        <v>504</v>
      </c>
      <c r="D614" s="64" t="s">
        <v>162</v>
      </c>
      <c r="E614" s="82"/>
      <c r="F614" s="98">
        <v>0</v>
      </c>
      <c r="G614" s="99">
        <v>0</v>
      </c>
      <c r="H614" s="99">
        <v>0</v>
      </c>
      <c r="I614" s="100">
        <v>0</v>
      </c>
      <c r="J614" s="128">
        <v>0</v>
      </c>
      <c r="K614" s="125">
        <v>0</v>
      </c>
      <c r="L614" s="125">
        <v>0</v>
      </c>
      <c r="M614" s="129">
        <v>0</v>
      </c>
      <c r="N614" s="128">
        <v>0</v>
      </c>
      <c r="O614" s="125">
        <v>0</v>
      </c>
      <c r="P614" s="125">
        <v>0</v>
      </c>
      <c r="Q614" s="129">
        <v>0</v>
      </c>
    </row>
    <row r="615" spans="1:17" ht="15.75" x14ac:dyDescent="0.25">
      <c r="A615" s="290"/>
      <c r="B615" s="290"/>
      <c r="C615" s="290"/>
      <c r="D615" s="298" t="s">
        <v>306</v>
      </c>
      <c r="E615" s="82" t="s">
        <v>207</v>
      </c>
      <c r="F615" s="98">
        <v>0</v>
      </c>
      <c r="G615" s="99">
        <v>0</v>
      </c>
      <c r="H615" s="99">
        <v>0</v>
      </c>
      <c r="I615" s="100">
        <v>0</v>
      </c>
      <c r="J615" s="128">
        <v>0</v>
      </c>
      <c r="K615" s="125">
        <v>0</v>
      </c>
      <c r="L615" s="125">
        <v>0</v>
      </c>
      <c r="M615" s="129">
        <v>0</v>
      </c>
      <c r="N615" s="128">
        <v>0</v>
      </c>
      <c r="O615" s="125">
        <v>0</v>
      </c>
      <c r="P615" s="125">
        <v>0</v>
      </c>
      <c r="Q615" s="129">
        <v>0</v>
      </c>
    </row>
    <row r="616" spans="1:17" ht="32.25" customHeight="1" x14ac:dyDescent="0.25">
      <c r="A616" s="290"/>
      <c r="B616" s="290"/>
      <c r="C616" s="290"/>
      <c r="D616" s="299"/>
      <c r="E616" s="82" t="s">
        <v>212</v>
      </c>
      <c r="F616" s="98">
        <v>0</v>
      </c>
      <c r="G616" s="99">
        <v>0</v>
      </c>
      <c r="H616" s="99">
        <v>0</v>
      </c>
      <c r="I616" s="100">
        <v>0</v>
      </c>
      <c r="J616" s="128">
        <v>0</v>
      </c>
      <c r="K616" s="125">
        <v>0</v>
      </c>
      <c r="L616" s="125">
        <v>0</v>
      </c>
      <c r="M616" s="129">
        <v>0</v>
      </c>
      <c r="N616" s="128">
        <v>0</v>
      </c>
      <c r="O616" s="125">
        <v>0</v>
      </c>
      <c r="P616" s="125">
        <v>0</v>
      </c>
      <c r="Q616" s="129">
        <v>0</v>
      </c>
    </row>
    <row r="617" spans="1:17" ht="36" customHeight="1" x14ac:dyDescent="0.25">
      <c r="A617" s="289" t="s">
        <v>714</v>
      </c>
      <c r="B617" s="289" t="s">
        <v>505</v>
      </c>
      <c r="C617" s="289" t="s">
        <v>506</v>
      </c>
      <c r="D617" s="64" t="s">
        <v>162</v>
      </c>
      <c r="E617" s="82"/>
      <c r="F617" s="98">
        <v>0</v>
      </c>
      <c r="G617" s="99">
        <v>0</v>
      </c>
      <c r="H617" s="99">
        <v>0</v>
      </c>
      <c r="I617" s="100">
        <v>0</v>
      </c>
      <c r="J617" s="128">
        <v>0</v>
      </c>
      <c r="K617" s="125">
        <v>0</v>
      </c>
      <c r="L617" s="125">
        <v>0</v>
      </c>
      <c r="M617" s="129">
        <v>0</v>
      </c>
      <c r="N617" s="128">
        <v>0</v>
      </c>
      <c r="O617" s="125">
        <v>0</v>
      </c>
      <c r="P617" s="125">
        <v>0</v>
      </c>
      <c r="Q617" s="129">
        <v>0</v>
      </c>
    </row>
    <row r="618" spans="1:17" ht="15.75" x14ac:dyDescent="0.25">
      <c r="A618" s="290"/>
      <c r="B618" s="290"/>
      <c r="C618" s="290"/>
      <c r="D618" s="298" t="s">
        <v>306</v>
      </c>
      <c r="E618" s="82" t="s">
        <v>207</v>
      </c>
      <c r="F618" s="98">
        <v>0</v>
      </c>
      <c r="G618" s="99">
        <v>0</v>
      </c>
      <c r="H618" s="99">
        <v>0</v>
      </c>
      <c r="I618" s="100">
        <v>0</v>
      </c>
      <c r="J618" s="128">
        <v>0</v>
      </c>
      <c r="K618" s="125">
        <v>0</v>
      </c>
      <c r="L618" s="125">
        <v>0</v>
      </c>
      <c r="M618" s="129">
        <v>0</v>
      </c>
      <c r="N618" s="128">
        <v>0</v>
      </c>
      <c r="O618" s="125">
        <v>0</v>
      </c>
      <c r="P618" s="125">
        <v>0</v>
      </c>
      <c r="Q618" s="129">
        <v>0</v>
      </c>
    </row>
    <row r="619" spans="1:17" ht="34.5" customHeight="1" x14ac:dyDescent="0.25">
      <c r="A619" s="290"/>
      <c r="B619" s="290"/>
      <c r="C619" s="290"/>
      <c r="D619" s="299"/>
      <c r="E619" s="82" t="s">
        <v>212</v>
      </c>
      <c r="F619" s="98">
        <v>0</v>
      </c>
      <c r="G619" s="99">
        <v>0</v>
      </c>
      <c r="H619" s="99">
        <v>0</v>
      </c>
      <c r="I619" s="100">
        <v>0</v>
      </c>
      <c r="J619" s="128">
        <v>0</v>
      </c>
      <c r="K619" s="125">
        <v>0</v>
      </c>
      <c r="L619" s="125">
        <v>0</v>
      </c>
      <c r="M619" s="129">
        <v>0</v>
      </c>
      <c r="N619" s="128">
        <v>0</v>
      </c>
      <c r="O619" s="125">
        <v>0</v>
      </c>
      <c r="P619" s="125">
        <v>0</v>
      </c>
      <c r="Q619" s="129">
        <v>0</v>
      </c>
    </row>
    <row r="620" spans="1:17" ht="36.75" customHeight="1" x14ac:dyDescent="0.25">
      <c r="A620" s="312" t="s">
        <v>507</v>
      </c>
      <c r="B620" s="312" t="s">
        <v>508</v>
      </c>
      <c r="C620" s="312" t="s">
        <v>506</v>
      </c>
      <c r="D620" s="64" t="s">
        <v>162</v>
      </c>
      <c r="E620" s="82"/>
      <c r="F620" s="98">
        <v>0</v>
      </c>
      <c r="G620" s="99">
        <v>0</v>
      </c>
      <c r="H620" s="99">
        <v>0</v>
      </c>
      <c r="I620" s="100">
        <v>0</v>
      </c>
      <c r="J620" s="128">
        <v>0</v>
      </c>
      <c r="K620" s="125">
        <v>0</v>
      </c>
      <c r="L620" s="125">
        <v>0</v>
      </c>
      <c r="M620" s="129">
        <v>0</v>
      </c>
      <c r="N620" s="128">
        <v>0</v>
      </c>
      <c r="O620" s="125">
        <v>0</v>
      </c>
      <c r="P620" s="125">
        <v>0</v>
      </c>
      <c r="Q620" s="129">
        <v>0</v>
      </c>
    </row>
    <row r="621" spans="1:17" ht="15.75" x14ac:dyDescent="0.25">
      <c r="A621" s="313"/>
      <c r="B621" s="313"/>
      <c r="C621" s="313"/>
      <c r="D621" s="321" t="s">
        <v>306</v>
      </c>
      <c r="E621" s="82" t="s">
        <v>207</v>
      </c>
      <c r="F621" s="98">
        <v>0</v>
      </c>
      <c r="G621" s="99">
        <v>0</v>
      </c>
      <c r="H621" s="99">
        <v>0</v>
      </c>
      <c r="I621" s="100">
        <v>0</v>
      </c>
      <c r="J621" s="128">
        <v>0</v>
      </c>
      <c r="K621" s="125">
        <v>0</v>
      </c>
      <c r="L621" s="125">
        <v>0</v>
      </c>
      <c r="M621" s="129">
        <v>0</v>
      </c>
      <c r="N621" s="128">
        <v>0</v>
      </c>
      <c r="O621" s="125">
        <v>0</v>
      </c>
      <c r="P621" s="125">
        <v>0</v>
      </c>
      <c r="Q621" s="129">
        <v>0</v>
      </c>
    </row>
    <row r="622" spans="1:17" ht="49.5" customHeight="1" thickBot="1" x14ac:dyDescent="0.3">
      <c r="A622" s="313"/>
      <c r="B622" s="313"/>
      <c r="C622" s="313"/>
      <c r="D622" s="408"/>
      <c r="E622" s="82" t="s">
        <v>212</v>
      </c>
      <c r="F622" s="130">
        <v>0</v>
      </c>
      <c r="G622" s="131">
        <v>0</v>
      </c>
      <c r="H622" s="131">
        <v>0</v>
      </c>
      <c r="I622" s="132">
        <v>0</v>
      </c>
      <c r="J622" s="133">
        <v>0</v>
      </c>
      <c r="K622" s="134">
        <v>0</v>
      </c>
      <c r="L622" s="134">
        <v>0</v>
      </c>
      <c r="M622" s="135">
        <v>0</v>
      </c>
      <c r="N622" s="133">
        <v>0</v>
      </c>
      <c r="O622" s="134">
        <v>0</v>
      </c>
      <c r="P622" s="134">
        <v>0</v>
      </c>
      <c r="Q622" s="135">
        <v>0</v>
      </c>
    </row>
    <row r="623" spans="1:17" s="4" customFormat="1" ht="43.5" customHeight="1" x14ac:dyDescent="0.25">
      <c r="A623" s="276" t="s">
        <v>149</v>
      </c>
      <c r="B623" s="276" t="s">
        <v>509</v>
      </c>
      <c r="C623" s="276" t="s">
        <v>150</v>
      </c>
      <c r="D623" s="192" t="s">
        <v>162</v>
      </c>
      <c r="E623" s="233"/>
      <c r="F623" s="250">
        <f>F624+F625+F626+F627</f>
        <v>89586.1</v>
      </c>
      <c r="G623" s="250">
        <f t="shared" ref="G623:L623" si="272">G624+G625+G626+G627</f>
        <v>59.8</v>
      </c>
      <c r="H623" s="250">
        <f t="shared" si="272"/>
        <v>339.3</v>
      </c>
      <c r="I623" s="250">
        <v>89187</v>
      </c>
      <c r="J623" s="250">
        <v>40727.199999999997</v>
      </c>
      <c r="K623" s="250">
        <f t="shared" si="272"/>
        <v>32.299999999999997</v>
      </c>
      <c r="L623" s="250">
        <f t="shared" si="272"/>
        <v>189.10000000000002</v>
      </c>
      <c r="M623" s="250">
        <v>40505.800000000003</v>
      </c>
      <c r="N623" s="251">
        <f>J623/F623*100</f>
        <v>45.461516909431253</v>
      </c>
      <c r="O623" s="251">
        <f>K623/G623*100</f>
        <v>54.013377926421398</v>
      </c>
      <c r="P623" s="251">
        <f>L623/H623*100</f>
        <v>55.73239021514884</v>
      </c>
      <c r="Q623" s="251">
        <f>M623/I623*100</f>
        <v>45.416708713153263</v>
      </c>
    </row>
    <row r="624" spans="1:17" s="4" customFormat="1" ht="79.5" customHeight="1" x14ac:dyDescent="0.25">
      <c r="A624" s="358"/>
      <c r="B624" s="301"/>
      <c r="C624" s="301"/>
      <c r="D624" s="237" t="s">
        <v>510</v>
      </c>
      <c r="E624" s="252" t="s">
        <v>153</v>
      </c>
      <c r="F624" s="253">
        <v>61913.8</v>
      </c>
      <c r="G624" s="253">
        <v>59.8</v>
      </c>
      <c r="H624" s="253">
        <v>339.3</v>
      </c>
      <c r="I624" s="253">
        <v>61514.7</v>
      </c>
      <c r="J624" s="253">
        <v>25718.6</v>
      </c>
      <c r="K624" s="253">
        <v>32.299999999999997</v>
      </c>
      <c r="L624" s="253">
        <f>L629</f>
        <v>189.10000000000002</v>
      </c>
      <c r="M624" s="253">
        <v>23843.200000000001</v>
      </c>
      <c r="N624" s="251">
        <f>J624/F624*100</f>
        <v>41.539366021791587</v>
      </c>
      <c r="O624" s="251">
        <f t="shared" ref="O624:Q639" si="273">K624/G624*100</f>
        <v>54.013377926421398</v>
      </c>
      <c r="P624" s="251">
        <f t="shared" si="273"/>
        <v>55.73239021514884</v>
      </c>
      <c r="Q624" s="251">
        <f t="shared" si="273"/>
        <v>38.760166269200695</v>
      </c>
    </row>
    <row r="625" spans="1:17" s="4" customFormat="1" ht="20.25" customHeight="1" x14ac:dyDescent="0.25">
      <c r="A625" s="358"/>
      <c r="B625" s="301"/>
      <c r="C625" s="301"/>
      <c r="D625" s="237" t="s">
        <v>511</v>
      </c>
      <c r="E625" s="252" t="s">
        <v>153</v>
      </c>
      <c r="F625" s="253">
        <v>23251</v>
      </c>
      <c r="G625" s="253">
        <v>0</v>
      </c>
      <c r="H625" s="253">
        <v>0</v>
      </c>
      <c r="I625" s="253">
        <v>23251</v>
      </c>
      <c r="J625" s="253">
        <v>15173.9</v>
      </c>
      <c r="K625" s="253">
        <v>0</v>
      </c>
      <c r="L625" s="253">
        <v>0</v>
      </c>
      <c r="M625" s="253">
        <v>15173.9</v>
      </c>
      <c r="N625" s="251">
        <f>J625/F625*100</f>
        <v>65.261279084770536</v>
      </c>
      <c r="O625" s="251">
        <v>0</v>
      </c>
      <c r="P625" s="251">
        <v>0</v>
      </c>
      <c r="Q625" s="251">
        <f t="shared" si="273"/>
        <v>65.261279084770536</v>
      </c>
    </row>
    <row r="626" spans="1:17" s="4" customFormat="1" ht="39" customHeight="1" x14ac:dyDescent="0.25">
      <c r="A626" s="358"/>
      <c r="B626" s="301"/>
      <c r="C626" s="301"/>
      <c r="D626" s="237" t="s">
        <v>512</v>
      </c>
      <c r="E626" s="252" t="s">
        <v>153</v>
      </c>
      <c r="F626" s="253">
        <v>3151.3</v>
      </c>
      <c r="G626" s="253">
        <v>0</v>
      </c>
      <c r="H626" s="253">
        <v>0</v>
      </c>
      <c r="I626" s="253">
        <v>3151.3</v>
      </c>
      <c r="J626" s="253">
        <v>661.7</v>
      </c>
      <c r="K626" s="253">
        <v>0</v>
      </c>
      <c r="L626" s="253">
        <v>0</v>
      </c>
      <c r="M626" s="253">
        <v>661.7</v>
      </c>
      <c r="N626" s="251">
        <f>J626/F626*100</f>
        <v>20.997683495700187</v>
      </c>
      <c r="O626" s="251">
        <v>0</v>
      </c>
      <c r="P626" s="251">
        <v>0</v>
      </c>
      <c r="Q626" s="251">
        <f t="shared" si="273"/>
        <v>20.997683495700187</v>
      </c>
    </row>
    <row r="627" spans="1:17" s="4" customFormat="1" ht="19.5" customHeight="1" x14ac:dyDescent="0.25">
      <c r="A627" s="303"/>
      <c r="B627" s="302"/>
      <c r="C627" s="302"/>
      <c r="D627" s="237" t="s">
        <v>513</v>
      </c>
      <c r="E627" s="252" t="s">
        <v>153</v>
      </c>
      <c r="F627" s="253">
        <v>1270</v>
      </c>
      <c r="G627" s="253">
        <v>0</v>
      </c>
      <c r="H627" s="253">
        <v>0</v>
      </c>
      <c r="I627" s="253">
        <v>1270</v>
      </c>
      <c r="J627" s="253">
        <v>827</v>
      </c>
      <c r="K627" s="253">
        <v>0</v>
      </c>
      <c r="L627" s="253">
        <v>0</v>
      </c>
      <c r="M627" s="253">
        <v>827</v>
      </c>
      <c r="N627" s="251">
        <f>J627/F627*100</f>
        <v>65.118110236220474</v>
      </c>
      <c r="O627" s="251">
        <v>0</v>
      </c>
      <c r="P627" s="251">
        <v>0</v>
      </c>
      <c r="Q627" s="251">
        <f t="shared" si="273"/>
        <v>65.118110236220474</v>
      </c>
    </row>
    <row r="628" spans="1:17" ht="52.5" customHeight="1" x14ac:dyDescent="0.25">
      <c r="A628" s="309" t="s">
        <v>154</v>
      </c>
      <c r="B628" s="309" t="s">
        <v>514</v>
      </c>
      <c r="C628" s="309" t="s">
        <v>150</v>
      </c>
      <c r="D628" s="62" t="s">
        <v>162</v>
      </c>
      <c r="E628" s="58"/>
      <c r="F628" s="136"/>
      <c r="G628" s="136"/>
      <c r="H628" s="136"/>
      <c r="I628" s="136"/>
      <c r="J628" s="136"/>
      <c r="K628" s="136"/>
      <c r="L628" s="136"/>
      <c r="M628" s="136"/>
      <c r="N628" s="88"/>
      <c r="O628" s="88"/>
      <c r="P628" s="88"/>
      <c r="Q628" s="88"/>
    </row>
    <row r="629" spans="1:17" ht="19.5" customHeight="1" x14ac:dyDescent="0.25">
      <c r="A629" s="300"/>
      <c r="B629" s="310"/>
      <c r="C629" s="310"/>
      <c r="D629" s="316" t="s">
        <v>510</v>
      </c>
      <c r="E629" s="181" t="s">
        <v>207</v>
      </c>
      <c r="F629" s="137">
        <f>F634+F635+F636+F637+F638+F639+F640+F641+F642+F643+F644+F645+F646+F633</f>
        <v>49892.600000000006</v>
      </c>
      <c r="G629" s="137">
        <f>G633</f>
        <v>59.8</v>
      </c>
      <c r="H629" s="137">
        <f>H634+H635+H636+H637+H646</f>
        <v>339.29999999999995</v>
      </c>
      <c r="I629" s="137">
        <f t="shared" ref="I629:M629" si="274">I634+I635+I636+I637+I638+I639+I640+I641+I642+I643+I644+I645+I646</f>
        <v>49493.5</v>
      </c>
      <c r="J629" s="137">
        <f t="shared" si="274"/>
        <v>15603.099999999999</v>
      </c>
      <c r="K629" s="137">
        <f>K633</f>
        <v>32.299999999999997</v>
      </c>
      <c r="L629" s="137">
        <f>L634+L636+L646</f>
        <v>189.10000000000002</v>
      </c>
      <c r="M629" s="137">
        <f t="shared" si="274"/>
        <v>15414</v>
      </c>
      <c r="N629" s="112">
        <f t="shared" ref="N629:N654" si="275">J629/F629*100</f>
        <v>31.273375209950967</v>
      </c>
      <c r="O629" s="112">
        <v>54</v>
      </c>
      <c r="P629" s="112">
        <f>L629/H629*100</f>
        <v>55.732390215148854</v>
      </c>
      <c r="Q629" s="112">
        <f t="shared" ref="Q629" si="276">M629/I629*100</f>
        <v>31.143483487730713</v>
      </c>
    </row>
    <row r="630" spans="1:17" ht="15.75" hidden="1" x14ac:dyDescent="0.25">
      <c r="A630" s="300"/>
      <c r="B630" s="310"/>
      <c r="C630" s="310"/>
      <c r="D630" s="317"/>
      <c r="E630" s="63" t="s">
        <v>309</v>
      </c>
      <c r="F630" s="190">
        <f>F665</f>
        <v>43588.5</v>
      </c>
      <c r="G630" s="138" t="e">
        <f>#REF!</f>
        <v>#REF!</v>
      </c>
      <c r="H630" s="138" t="e">
        <f>#REF!</f>
        <v>#REF!</v>
      </c>
      <c r="I630" s="138" t="e">
        <f>#REF!</f>
        <v>#REF!</v>
      </c>
      <c r="J630" s="138" t="e">
        <f>#REF!</f>
        <v>#REF!</v>
      </c>
      <c r="K630" s="138" t="e">
        <f>#REF!</f>
        <v>#REF!</v>
      </c>
      <c r="L630" s="138" t="e">
        <f>#REF!</f>
        <v>#REF!</v>
      </c>
      <c r="M630" s="138" t="e">
        <f>#REF!</f>
        <v>#REF!</v>
      </c>
      <c r="N630" s="139" t="e">
        <f t="shared" si="275"/>
        <v>#REF!</v>
      </c>
      <c r="O630" s="139" t="e">
        <f t="shared" si="273"/>
        <v>#REF!</v>
      </c>
      <c r="P630" s="139" t="e">
        <f t="shared" si="273"/>
        <v>#REF!</v>
      </c>
      <c r="Q630" s="139" t="e">
        <f t="shared" si="273"/>
        <v>#REF!</v>
      </c>
    </row>
    <row r="631" spans="1:17" ht="15.75" hidden="1" x14ac:dyDescent="0.25">
      <c r="A631" s="300"/>
      <c r="B631" s="310"/>
      <c r="C631" s="310"/>
      <c r="D631" s="318"/>
      <c r="E631" s="63" t="s">
        <v>515</v>
      </c>
      <c r="F631" s="138" t="e">
        <f>#REF!</f>
        <v>#REF!</v>
      </c>
      <c r="G631" s="138" t="e">
        <f>#REF!</f>
        <v>#REF!</v>
      </c>
      <c r="H631" s="138" t="e">
        <f>#REF!</f>
        <v>#REF!</v>
      </c>
      <c r="I631" s="138" t="e">
        <f>#REF!</f>
        <v>#REF!</v>
      </c>
      <c r="J631" s="212"/>
      <c r="K631" s="212"/>
      <c r="L631" s="212"/>
      <c r="M631" s="212"/>
      <c r="N631" s="139" t="e">
        <f t="shared" si="275"/>
        <v>#REF!</v>
      </c>
      <c r="O631" s="139" t="e">
        <f t="shared" si="273"/>
        <v>#REF!</v>
      </c>
      <c r="P631" s="139" t="e">
        <f t="shared" si="273"/>
        <v>#REF!</v>
      </c>
      <c r="Q631" s="139" t="e">
        <f t="shared" si="273"/>
        <v>#REF!</v>
      </c>
    </row>
    <row r="632" spans="1:17" ht="15.75" hidden="1" x14ac:dyDescent="0.25">
      <c r="A632" s="300"/>
      <c r="B632" s="310"/>
      <c r="C632" s="310"/>
      <c r="D632" s="318"/>
      <c r="E632" s="63" t="s">
        <v>516</v>
      </c>
      <c r="F632" s="138" t="e">
        <f>#REF!</f>
        <v>#REF!</v>
      </c>
      <c r="G632" s="138" t="e">
        <f>#REF!</f>
        <v>#REF!</v>
      </c>
      <c r="H632" s="138" t="e">
        <f>#REF!</f>
        <v>#REF!</v>
      </c>
      <c r="I632" s="138" t="e">
        <f>#REF!</f>
        <v>#REF!</v>
      </c>
      <c r="J632" s="212"/>
      <c r="K632" s="212"/>
      <c r="L632" s="212"/>
      <c r="M632" s="212"/>
      <c r="N632" s="139" t="e">
        <f t="shared" si="275"/>
        <v>#REF!</v>
      </c>
      <c r="O632" s="139" t="e">
        <f t="shared" si="273"/>
        <v>#REF!</v>
      </c>
      <c r="P632" s="139" t="e">
        <f t="shared" si="273"/>
        <v>#REF!</v>
      </c>
      <c r="Q632" s="139" t="e">
        <f t="shared" si="273"/>
        <v>#REF!</v>
      </c>
    </row>
    <row r="633" spans="1:17" ht="15.75" x14ac:dyDescent="0.25">
      <c r="A633" s="300"/>
      <c r="B633" s="310"/>
      <c r="C633" s="310"/>
      <c r="D633" s="318"/>
      <c r="E633" s="63" t="s">
        <v>517</v>
      </c>
      <c r="F633" s="137">
        <v>59.8</v>
      </c>
      <c r="G633" s="137">
        <v>59.8</v>
      </c>
      <c r="H633" s="137">
        <v>0</v>
      </c>
      <c r="I633" s="137">
        <v>0</v>
      </c>
      <c r="J633" s="213">
        <v>32.299999999999997</v>
      </c>
      <c r="K633" s="213">
        <v>32.299999999999997</v>
      </c>
      <c r="L633" s="213">
        <v>0</v>
      </c>
      <c r="M633" s="213">
        <v>0</v>
      </c>
      <c r="N633" s="112">
        <f t="shared" si="275"/>
        <v>54.013377926421398</v>
      </c>
      <c r="O633" s="112">
        <f>K633/G633*100</f>
        <v>54.013377926421398</v>
      </c>
      <c r="P633" s="112">
        <v>0</v>
      </c>
      <c r="Q633" s="112">
        <v>0</v>
      </c>
    </row>
    <row r="634" spans="1:17" ht="15.75" x14ac:dyDescent="0.25">
      <c r="A634" s="300"/>
      <c r="B634" s="310"/>
      <c r="C634" s="310"/>
      <c r="D634" s="318"/>
      <c r="E634" s="63" t="s">
        <v>518</v>
      </c>
      <c r="F634" s="137">
        <v>121</v>
      </c>
      <c r="G634" s="137">
        <v>0</v>
      </c>
      <c r="H634" s="137">
        <v>121</v>
      </c>
      <c r="I634" s="137">
        <v>0</v>
      </c>
      <c r="J634" s="213">
        <v>100.4</v>
      </c>
      <c r="K634" s="213">
        <v>0</v>
      </c>
      <c r="L634" s="213">
        <v>100.4</v>
      </c>
      <c r="M634" s="213">
        <v>0</v>
      </c>
      <c r="N634" s="112">
        <f t="shared" si="275"/>
        <v>82.975206611570258</v>
      </c>
      <c r="O634" s="112">
        <v>0</v>
      </c>
      <c r="P634" s="112">
        <f t="shared" si="273"/>
        <v>82.975206611570258</v>
      </c>
      <c r="Q634" s="112">
        <v>0</v>
      </c>
    </row>
    <row r="635" spans="1:17" ht="15.75" x14ac:dyDescent="0.25">
      <c r="A635" s="300"/>
      <c r="B635" s="310"/>
      <c r="C635" s="310"/>
      <c r="D635" s="318"/>
      <c r="E635" s="63" t="s">
        <v>519</v>
      </c>
      <c r="F635" s="137">
        <v>2.2999999999999998</v>
      </c>
      <c r="G635" s="137">
        <v>0</v>
      </c>
      <c r="H635" s="137">
        <v>2.2999999999999998</v>
      </c>
      <c r="I635" s="137">
        <v>0</v>
      </c>
      <c r="J635" s="213">
        <v>0</v>
      </c>
      <c r="K635" s="213">
        <v>0</v>
      </c>
      <c r="L635" s="213">
        <v>0</v>
      </c>
      <c r="M635" s="213">
        <v>0</v>
      </c>
      <c r="N635" s="112">
        <f t="shared" si="275"/>
        <v>0</v>
      </c>
      <c r="O635" s="112">
        <v>0</v>
      </c>
      <c r="P635" s="112">
        <f t="shared" si="273"/>
        <v>0</v>
      </c>
      <c r="Q635" s="112">
        <v>0</v>
      </c>
    </row>
    <row r="636" spans="1:17" ht="15.75" x14ac:dyDescent="0.25">
      <c r="A636" s="300"/>
      <c r="B636" s="310"/>
      <c r="C636" s="310"/>
      <c r="D636" s="318"/>
      <c r="E636" s="63" t="s">
        <v>520</v>
      </c>
      <c r="F636" s="137">
        <v>115.8</v>
      </c>
      <c r="G636" s="137">
        <v>0</v>
      </c>
      <c r="H636" s="137">
        <v>115.8</v>
      </c>
      <c r="I636" s="137">
        <v>0</v>
      </c>
      <c r="J636" s="213">
        <v>85.9</v>
      </c>
      <c r="K636" s="213">
        <v>0</v>
      </c>
      <c r="L636" s="213">
        <v>85.9</v>
      </c>
      <c r="M636" s="213">
        <v>0</v>
      </c>
      <c r="N636" s="112">
        <f t="shared" si="275"/>
        <v>74.179620034542324</v>
      </c>
      <c r="O636" s="112">
        <v>0</v>
      </c>
      <c r="P636" s="112">
        <f t="shared" si="273"/>
        <v>74.179620034542324</v>
      </c>
      <c r="Q636" s="112">
        <v>0</v>
      </c>
    </row>
    <row r="637" spans="1:17" ht="15.75" x14ac:dyDescent="0.25">
      <c r="A637" s="300"/>
      <c r="B637" s="310"/>
      <c r="C637" s="310"/>
      <c r="D637" s="318"/>
      <c r="E637" s="63" t="s">
        <v>521</v>
      </c>
      <c r="F637" s="137">
        <v>0.2</v>
      </c>
      <c r="G637" s="137">
        <v>0</v>
      </c>
      <c r="H637" s="137">
        <v>0.2</v>
      </c>
      <c r="I637" s="137">
        <v>0</v>
      </c>
      <c r="J637" s="213">
        <v>0</v>
      </c>
      <c r="K637" s="213">
        <v>0</v>
      </c>
      <c r="L637" s="213">
        <v>0</v>
      </c>
      <c r="M637" s="213">
        <v>0</v>
      </c>
      <c r="N637" s="214">
        <f t="shared" si="275"/>
        <v>0</v>
      </c>
      <c r="O637" s="112">
        <v>0</v>
      </c>
      <c r="P637" s="214">
        <f t="shared" si="273"/>
        <v>0</v>
      </c>
      <c r="Q637" s="112">
        <v>0</v>
      </c>
    </row>
    <row r="638" spans="1:17" ht="15.75" x14ac:dyDescent="0.25">
      <c r="A638" s="300"/>
      <c r="B638" s="310"/>
      <c r="C638" s="310"/>
      <c r="D638" s="318"/>
      <c r="E638" s="143" t="s">
        <v>522</v>
      </c>
      <c r="F638" s="137">
        <v>0</v>
      </c>
      <c r="G638" s="137">
        <v>0</v>
      </c>
      <c r="H638" s="137">
        <v>0</v>
      </c>
      <c r="I638" s="137">
        <v>0</v>
      </c>
      <c r="J638" s="213">
        <v>0</v>
      </c>
      <c r="K638" s="213">
        <v>0</v>
      </c>
      <c r="L638" s="213">
        <v>0</v>
      </c>
      <c r="M638" s="213">
        <v>0</v>
      </c>
      <c r="N638" s="214">
        <v>0</v>
      </c>
      <c r="O638" s="112">
        <v>0</v>
      </c>
      <c r="P638" s="214">
        <v>0</v>
      </c>
      <c r="Q638" s="112">
        <v>0</v>
      </c>
    </row>
    <row r="639" spans="1:17" ht="15.75" x14ac:dyDescent="0.25">
      <c r="A639" s="300"/>
      <c r="B639" s="310"/>
      <c r="C639" s="310"/>
      <c r="D639" s="318"/>
      <c r="E639" s="63" t="s">
        <v>523</v>
      </c>
      <c r="F639" s="137">
        <v>43868.5</v>
      </c>
      <c r="G639" s="137">
        <v>0</v>
      </c>
      <c r="H639" s="137">
        <v>0</v>
      </c>
      <c r="I639" s="137">
        <v>43868.5</v>
      </c>
      <c r="J639" s="213">
        <v>15074.6</v>
      </c>
      <c r="K639" s="213">
        <v>0</v>
      </c>
      <c r="L639" s="213">
        <v>0</v>
      </c>
      <c r="M639" s="213">
        <v>15074.6</v>
      </c>
      <c r="N639" s="214">
        <f t="shared" si="275"/>
        <v>34.363153515620546</v>
      </c>
      <c r="O639" s="112">
        <v>0</v>
      </c>
      <c r="P639" s="214">
        <v>0</v>
      </c>
      <c r="Q639" s="112">
        <f t="shared" si="273"/>
        <v>34.363153515620546</v>
      </c>
    </row>
    <row r="640" spans="1:17" ht="15.75" x14ac:dyDescent="0.25">
      <c r="A640" s="300"/>
      <c r="B640" s="310"/>
      <c r="C640" s="310"/>
      <c r="D640" s="318"/>
      <c r="E640" s="63" t="s">
        <v>524</v>
      </c>
      <c r="F640" s="137">
        <v>30</v>
      </c>
      <c r="G640" s="137">
        <v>0</v>
      </c>
      <c r="H640" s="137">
        <v>0</v>
      </c>
      <c r="I640" s="137">
        <v>30</v>
      </c>
      <c r="J640" s="213">
        <v>0</v>
      </c>
      <c r="K640" s="213">
        <v>0</v>
      </c>
      <c r="L640" s="213">
        <v>0</v>
      </c>
      <c r="M640" s="213">
        <v>0</v>
      </c>
      <c r="N640" s="214">
        <f t="shared" si="275"/>
        <v>0</v>
      </c>
      <c r="O640" s="112">
        <v>0</v>
      </c>
      <c r="P640" s="214">
        <v>0</v>
      </c>
      <c r="Q640" s="112">
        <f t="shared" ref="Q640:Q645" si="277">M640/I640*100</f>
        <v>0</v>
      </c>
    </row>
    <row r="641" spans="1:18" ht="15.75" x14ac:dyDescent="0.25">
      <c r="A641" s="300"/>
      <c r="B641" s="310"/>
      <c r="C641" s="310"/>
      <c r="D641" s="318"/>
      <c r="E641" s="63" t="s">
        <v>525</v>
      </c>
      <c r="F641" s="137">
        <v>187.5</v>
      </c>
      <c r="G641" s="137">
        <v>0</v>
      </c>
      <c r="H641" s="137">
        <v>0</v>
      </c>
      <c r="I641" s="137">
        <v>187.5</v>
      </c>
      <c r="J641" s="213">
        <v>187.5</v>
      </c>
      <c r="K641" s="213">
        <v>0</v>
      </c>
      <c r="L641" s="213">
        <v>0</v>
      </c>
      <c r="M641" s="213">
        <v>187.5</v>
      </c>
      <c r="N641" s="214">
        <f t="shared" si="275"/>
        <v>100</v>
      </c>
      <c r="O641" s="112">
        <v>0</v>
      </c>
      <c r="P641" s="214">
        <v>0</v>
      </c>
      <c r="Q641" s="112">
        <f t="shared" si="277"/>
        <v>100</v>
      </c>
    </row>
    <row r="642" spans="1:18" ht="15.75" x14ac:dyDescent="0.25">
      <c r="A642" s="300"/>
      <c r="B642" s="310"/>
      <c r="C642" s="310"/>
      <c r="D642" s="318"/>
      <c r="E642" s="63" t="s">
        <v>526</v>
      </c>
      <c r="F642" s="137">
        <v>57.5</v>
      </c>
      <c r="G642" s="137">
        <v>0</v>
      </c>
      <c r="H642" s="137">
        <v>0</v>
      </c>
      <c r="I642" s="137">
        <v>57.5</v>
      </c>
      <c r="J642" s="213">
        <v>57.5</v>
      </c>
      <c r="K642" s="213">
        <v>0</v>
      </c>
      <c r="L642" s="213">
        <v>0</v>
      </c>
      <c r="M642" s="213">
        <v>57.5</v>
      </c>
      <c r="N642" s="214">
        <f t="shared" si="275"/>
        <v>100</v>
      </c>
      <c r="O642" s="112">
        <v>0</v>
      </c>
      <c r="P642" s="214">
        <v>0</v>
      </c>
      <c r="Q642" s="112">
        <f t="shared" si="277"/>
        <v>100</v>
      </c>
    </row>
    <row r="643" spans="1:18" ht="15.75" x14ac:dyDescent="0.25">
      <c r="A643" s="300"/>
      <c r="B643" s="310"/>
      <c r="C643" s="310"/>
      <c r="D643" s="318"/>
      <c r="E643" s="63" t="s">
        <v>527</v>
      </c>
      <c r="F643" s="137">
        <v>300</v>
      </c>
      <c r="G643" s="137">
        <v>0</v>
      </c>
      <c r="H643" s="137">
        <v>0</v>
      </c>
      <c r="I643" s="137">
        <v>300</v>
      </c>
      <c r="J643" s="213">
        <v>94.4</v>
      </c>
      <c r="K643" s="213">
        <v>0</v>
      </c>
      <c r="L643" s="213">
        <v>0</v>
      </c>
      <c r="M643" s="213">
        <v>94.4</v>
      </c>
      <c r="N643" s="214">
        <f t="shared" si="275"/>
        <v>31.466666666666672</v>
      </c>
      <c r="O643" s="112">
        <v>0</v>
      </c>
      <c r="P643" s="214">
        <v>0</v>
      </c>
      <c r="Q643" s="112">
        <f t="shared" si="277"/>
        <v>31.466666666666672</v>
      </c>
    </row>
    <row r="644" spans="1:18" ht="15.75" x14ac:dyDescent="0.25">
      <c r="A644" s="300"/>
      <c r="B644" s="310"/>
      <c r="C644" s="310"/>
      <c r="D644" s="318"/>
      <c r="E644" s="63" t="s">
        <v>528</v>
      </c>
      <c r="F644" s="137">
        <v>50</v>
      </c>
      <c r="G644" s="137">
        <v>0</v>
      </c>
      <c r="H644" s="137">
        <v>0</v>
      </c>
      <c r="I644" s="137">
        <v>50</v>
      </c>
      <c r="J644" s="213">
        <v>0</v>
      </c>
      <c r="K644" s="213">
        <v>0</v>
      </c>
      <c r="L644" s="213">
        <v>0</v>
      </c>
      <c r="M644" s="213">
        <v>0</v>
      </c>
      <c r="N644" s="214">
        <f t="shared" si="275"/>
        <v>0</v>
      </c>
      <c r="O644" s="112">
        <v>0</v>
      </c>
      <c r="P644" s="214">
        <v>0</v>
      </c>
      <c r="Q644" s="112">
        <f t="shared" si="277"/>
        <v>0</v>
      </c>
    </row>
    <row r="645" spans="1:18" ht="15.75" x14ac:dyDescent="0.25">
      <c r="A645" s="300"/>
      <c r="B645" s="310"/>
      <c r="C645" s="310"/>
      <c r="D645" s="318"/>
      <c r="E645" s="63" t="s">
        <v>529</v>
      </c>
      <c r="F645" s="137">
        <v>5000</v>
      </c>
      <c r="G645" s="137">
        <v>0</v>
      </c>
      <c r="H645" s="137">
        <v>0</v>
      </c>
      <c r="I645" s="137">
        <v>5000</v>
      </c>
      <c r="J645" s="213">
        <v>0</v>
      </c>
      <c r="K645" s="213">
        <v>0</v>
      </c>
      <c r="L645" s="213">
        <v>0</v>
      </c>
      <c r="M645" s="213">
        <v>0</v>
      </c>
      <c r="N645" s="214">
        <f t="shared" si="275"/>
        <v>0</v>
      </c>
      <c r="O645" s="112">
        <v>0</v>
      </c>
      <c r="P645" s="214">
        <v>0</v>
      </c>
      <c r="Q645" s="112">
        <f t="shared" si="277"/>
        <v>0</v>
      </c>
    </row>
    <row r="646" spans="1:18" ht="15.75" x14ac:dyDescent="0.25">
      <c r="A646" s="300"/>
      <c r="B646" s="310"/>
      <c r="C646" s="310"/>
      <c r="D646" s="318"/>
      <c r="E646" s="63" t="s">
        <v>530</v>
      </c>
      <c r="F646" s="137">
        <v>100</v>
      </c>
      <c r="G646" s="137">
        <v>0</v>
      </c>
      <c r="H646" s="137">
        <v>100</v>
      </c>
      <c r="I646" s="137">
        <v>0</v>
      </c>
      <c r="J646" s="213">
        <v>2.8</v>
      </c>
      <c r="K646" s="213">
        <v>0</v>
      </c>
      <c r="L646" s="213">
        <v>2.8</v>
      </c>
      <c r="M646" s="213">
        <v>0</v>
      </c>
      <c r="N646" s="214">
        <f t="shared" si="275"/>
        <v>2.8</v>
      </c>
      <c r="O646" s="112">
        <v>0</v>
      </c>
      <c r="P646" s="214">
        <f t="shared" ref="P646:P655" si="278">L646/H646*100</f>
        <v>2.8</v>
      </c>
      <c r="Q646" s="112">
        <v>0</v>
      </c>
    </row>
    <row r="647" spans="1:18" ht="39" customHeight="1" x14ac:dyDescent="0.25">
      <c r="A647" s="289" t="s">
        <v>739</v>
      </c>
      <c r="B647" s="289" t="s">
        <v>531</v>
      </c>
      <c r="C647" s="289" t="s">
        <v>532</v>
      </c>
      <c r="D647" s="64" t="s">
        <v>162</v>
      </c>
      <c r="E647" s="140" t="s">
        <v>207</v>
      </c>
      <c r="F647" s="141">
        <v>0</v>
      </c>
      <c r="G647" s="141">
        <v>0</v>
      </c>
      <c r="H647" s="141">
        <v>0</v>
      </c>
      <c r="I647" s="141">
        <v>0</v>
      </c>
      <c r="J647" s="141">
        <v>0</v>
      </c>
      <c r="K647" s="141">
        <v>0</v>
      </c>
      <c r="L647" s="141">
        <v>0</v>
      </c>
      <c r="M647" s="141">
        <v>0</v>
      </c>
      <c r="N647" s="142">
        <v>0</v>
      </c>
      <c r="O647" s="142">
        <v>0</v>
      </c>
      <c r="P647" s="142">
        <v>0</v>
      </c>
      <c r="Q647" s="142">
        <v>0</v>
      </c>
      <c r="R647" s="191"/>
    </row>
    <row r="648" spans="1:18" ht="15.75" x14ac:dyDescent="0.25">
      <c r="A648" s="290"/>
      <c r="B648" s="290"/>
      <c r="C648" s="290"/>
      <c r="D648" s="298" t="s">
        <v>510</v>
      </c>
      <c r="E648" s="140" t="s">
        <v>533</v>
      </c>
      <c r="F648" s="141">
        <v>0</v>
      </c>
      <c r="G648" s="141">
        <v>0</v>
      </c>
      <c r="H648" s="141">
        <v>0</v>
      </c>
      <c r="I648" s="141">
        <v>0</v>
      </c>
      <c r="J648" s="141">
        <v>0</v>
      </c>
      <c r="K648" s="141">
        <v>0</v>
      </c>
      <c r="L648" s="141">
        <v>0</v>
      </c>
      <c r="M648" s="141">
        <v>0</v>
      </c>
      <c r="N648" s="142">
        <v>0</v>
      </c>
      <c r="O648" s="142">
        <v>0</v>
      </c>
      <c r="P648" s="142">
        <v>0</v>
      </c>
      <c r="Q648" s="142">
        <v>0</v>
      </c>
      <c r="R648" s="191"/>
    </row>
    <row r="649" spans="1:18" ht="63.75" customHeight="1" x14ac:dyDescent="0.25">
      <c r="A649" s="311"/>
      <c r="B649" s="311"/>
      <c r="C649" s="311"/>
      <c r="D649" s="320"/>
      <c r="E649" s="140"/>
      <c r="F649" s="141">
        <v>0</v>
      </c>
      <c r="G649" s="141">
        <v>0</v>
      </c>
      <c r="H649" s="141">
        <v>0</v>
      </c>
      <c r="I649" s="141">
        <v>0</v>
      </c>
      <c r="J649" s="141">
        <v>0</v>
      </c>
      <c r="K649" s="141">
        <v>0</v>
      </c>
      <c r="L649" s="141">
        <v>0</v>
      </c>
      <c r="M649" s="141">
        <v>0</v>
      </c>
      <c r="N649" s="142">
        <v>0</v>
      </c>
      <c r="O649" s="142">
        <v>0</v>
      </c>
      <c r="P649" s="142">
        <v>0</v>
      </c>
      <c r="Q649" s="142">
        <v>0</v>
      </c>
      <c r="R649" s="191"/>
    </row>
    <row r="650" spans="1:18" ht="45" customHeight="1" x14ac:dyDescent="0.25">
      <c r="A650" s="289" t="s">
        <v>740</v>
      </c>
      <c r="B650" s="289" t="s">
        <v>534</v>
      </c>
      <c r="C650" s="289" t="s">
        <v>532</v>
      </c>
      <c r="D650" s="64" t="s">
        <v>162</v>
      </c>
      <c r="E650" s="140" t="s">
        <v>207</v>
      </c>
      <c r="F650" s="153">
        <f>F652+F651</f>
        <v>123.3</v>
      </c>
      <c r="G650" s="153">
        <f t="shared" ref="G650:M650" si="279">G652+G651</f>
        <v>0</v>
      </c>
      <c r="H650" s="153">
        <f t="shared" si="279"/>
        <v>121</v>
      </c>
      <c r="I650" s="153">
        <f t="shared" si="279"/>
        <v>0</v>
      </c>
      <c r="J650" s="153">
        <f t="shared" si="279"/>
        <v>100.4</v>
      </c>
      <c r="K650" s="153">
        <f t="shared" si="279"/>
        <v>0</v>
      </c>
      <c r="L650" s="153">
        <f t="shared" si="279"/>
        <v>100.4</v>
      </c>
      <c r="M650" s="153">
        <f t="shared" si="279"/>
        <v>0</v>
      </c>
      <c r="N650" s="147">
        <f t="shared" ref="N650" si="280">J650/F650*100</f>
        <v>81.427412814274135</v>
      </c>
      <c r="O650" s="147">
        <v>0</v>
      </c>
      <c r="P650" s="147">
        <f t="shared" ref="P650" si="281">L650/H650*100</f>
        <v>82.975206611570258</v>
      </c>
      <c r="Q650" s="147">
        <v>0</v>
      </c>
      <c r="R650" s="191"/>
    </row>
    <row r="651" spans="1:18" ht="15.75" x14ac:dyDescent="0.25">
      <c r="A651" s="290"/>
      <c r="B651" s="290"/>
      <c r="C651" s="290"/>
      <c r="D651" s="298" t="s">
        <v>510</v>
      </c>
      <c r="E651" s="140" t="s">
        <v>518</v>
      </c>
      <c r="F651" s="153">
        <v>121</v>
      </c>
      <c r="G651" s="153">
        <v>0</v>
      </c>
      <c r="H651" s="153">
        <v>121</v>
      </c>
      <c r="I651" s="153">
        <v>0</v>
      </c>
      <c r="J651" s="153">
        <v>100.4</v>
      </c>
      <c r="K651" s="153">
        <v>0</v>
      </c>
      <c r="L651" s="153">
        <v>100.4</v>
      </c>
      <c r="M651" s="153">
        <v>0</v>
      </c>
      <c r="N651" s="147">
        <f t="shared" si="275"/>
        <v>82.975206611570258</v>
      </c>
      <c r="O651" s="147">
        <v>0</v>
      </c>
      <c r="P651" s="147">
        <f t="shared" si="278"/>
        <v>82.975206611570258</v>
      </c>
      <c r="Q651" s="147">
        <v>0</v>
      </c>
      <c r="R651" s="191"/>
    </row>
    <row r="652" spans="1:18" ht="90" customHeight="1" x14ac:dyDescent="0.25">
      <c r="A652" s="311"/>
      <c r="B652" s="311"/>
      <c r="C652" s="311"/>
      <c r="D652" s="320"/>
      <c r="E652" s="140" t="s">
        <v>519</v>
      </c>
      <c r="F652" s="153">
        <v>2.2999999999999998</v>
      </c>
      <c r="G652" s="153">
        <v>0</v>
      </c>
      <c r="H652" s="153">
        <v>0</v>
      </c>
      <c r="I652" s="153">
        <v>0</v>
      </c>
      <c r="J652" s="153">
        <v>0</v>
      </c>
      <c r="K652" s="153">
        <v>0</v>
      </c>
      <c r="L652" s="153">
        <v>0</v>
      </c>
      <c r="M652" s="153">
        <v>0</v>
      </c>
      <c r="N652" s="147">
        <f t="shared" si="275"/>
        <v>0</v>
      </c>
      <c r="O652" s="147">
        <v>0</v>
      </c>
      <c r="P652" s="147">
        <v>0</v>
      </c>
      <c r="Q652" s="147">
        <v>0</v>
      </c>
      <c r="R652" s="191"/>
    </row>
    <row r="653" spans="1:18" ht="39" customHeight="1" x14ac:dyDescent="0.25">
      <c r="A653" s="312" t="s">
        <v>175</v>
      </c>
      <c r="B653" s="312" t="s">
        <v>535</v>
      </c>
      <c r="C653" s="312" t="s">
        <v>532</v>
      </c>
      <c r="D653" s="64" t="s">
        <v>162</v>
      </c>
      <c r="E653" s="154" t="s">
        <v>207</v>
      </c>
      <c r="F653" s="152">
        <f>F654+F655</f>
        <v>116</v>
      </c>
      <c r="G653" s="152">
        <f t="shared" ref="G653:Q653" si="282">G654+G655</f>
        <v>0</v>
      </c>
      <c r="H653" s="152">
        <f t="shared" si="282"/>
        <v>116</v>
      </c>
      <c r="I653" s="152">
        <f t="shared" si="282"/>
        <v>0</v>
      </c>
      <c r="J653" s="152">
        <f t="shared" si="282"/>
        <v>85.9</v>
      </c>
      <c r="K653" s="152">
        <f t="shared" si="282"/>
        <v>0</v>
      </c>
      <c r="L653" s="152">
        <f t="shared" si="282"/>
        <v>85.9</v>
      </c>
      <c r="M653" s="152">
        <f t="shared" si="282"/>
        <v>0</v>
      </c>
      <c r="N653" s="147">
        <f t="shared" si="275"/>
        <v>74.051724137931046</v>
      </c>
      <c r="O653" s="152">
        <f t="shared" si="282"/>
        <v>0</v>
      </c>
      <c r="P653" s="147">
        <f t="shared" si="278"/>
        <v>74.051724137931046</v>
      </c>
      <c r="Q653" s="152">
        <f t="shared" si="282"/>
        <v>0</v>
      </c>
      <c r="R653" s="191"/>
    </row>
    <row r="654" spans="1:18" ht="15.75" x14ac:dyDescent="0.25">
      <c r="A654" s="313"/>
      <c r="B654" s="313"/>
      <c r="C654" s="313"/>
      <c r="D654" s="321" t="s">
        <v>510</v>
      </c>
      <c r="E654" s="149" t="s">
        <v>520</v>
      </c>
      <c r="F654" s="150">
        <v>115.8</v>
      </c>
      <c r="G654" s="150">
        <v>0</v>
      </c>
      <c r="H654" s="150">
        <v>115.8</v>
      </c>
      <c r="I654" s="150">
        <v>0</v>
      </c>
      <c r="J654" s="150">
        <v>85.9</v>
      </c>
      <c r="K654" s="150">
        <v>0</v>
      </c>
      <c r="L654" s="150">
        <v>85.9</v>
      </c>
      <c r="M654" s="150">
        <v>0</v>
      </c>
      <c r="N654" s="147">
        <f t="shared" si="275"/>
        <v>74.179620034542324</v>
      </c>
      <c r="O654" s="147">
        <v>0</v>
      </c>
      <c r="P654" s="147">
        <f t="shared" si="278"/>
        <v>74.179620034542324</v>
      </c>
      <c r="Q654" s="147">
        <v>0</v>
      </c>
    </row>
    <row r="655" spans="1:18" ht="15" customHeight="1" x14ac:dyDescent="0.25">
      <c r="A655" s="313"/>
      <c r="B655" s="313"/>
      <c r="C655" s="313"/>
      <c r="D655" s="321"/>
      <c r="E655" s="329" t="s">
        <v>521</v>
      </c>
      <c r="F655" s="291">
        <v>0.2</v>
      </c>
      <c r="G655" s="291">
        <v>0</v>
      </c>
      <c r="H655" s="291">
        <v>0.2</v>
      </c>
      <c r="I655" s="291">
        <v>0</v>
      </c>
      <c r="J655" s="291">
        <v>0</v>
      </c>
      <c r="K655" s="291">
        <v>0</v>
      </c>
      <c r="L655" s="291">
        <v>0</v>
      </c>
      <c r="M655" s="291">
        <v>0</v>
      </c>
      <c r="N655" s="254">
        <f>J655/F655*100</f>
        <v>0</v>
      </c>
      <c r="O655" s="254">
        <v>0</v>
      </c>
      <c r="P655" s="254">
        <f t="shared" si="278"/>
        <v>0</v>
      </c>
      <c r="Q655" s="254">
        <v>0</v>
      </c>
    </row>
    <row r="656" spans="1:18" ht="15" customHeight="1" x14ac:dyDescent="0.25">
      <c r="A656" s="313"/>
      <c r="B656" s="313"/>
      <c r="C656" s="313"/>
      <c r="D656" s="321"/>
      <c r="E656" s="356"/>
      <c r="F656" s="354"/>
      <c r="G656" s="354"/>
      <c r="H656" s="354"/>
      <c r="I656" s="354"/>
      <c r="J656" s="354"/>
      <c r="K656" s="354"/>
      <c r="L656" s="354"/>
      <c r="M656" s="354"/>
      <c r="N656" s="255"/>
      <c r="O656" s="350"/>
      <c r="P656" s="255"/>
      <c r="Q656" s="350"/>
    </row>
    <row r="657" spans="1:17" ht="15" customHeight="1" x14ac:dyDescent="0.25">
      <c r="A657" s="313"/>
      <c r="B657" s="313"/>
      <c r="C657" s="313"/>
      <c r="D657" s="321"/>
      <c r="E657" s="356"/>
      <c r="F657" s="354"/>
      <c r="G657" s="354"/>
      <c r="H657" s="354"/>
      <c r="I657" s="354"/>
      <c r="J657" s="354"/>
      <c r="K657" s="354"/>
      <c r="L657" s="354"/>
      <c r="M657" s="354"/>
      <c r="N657" s="255"/>
      <c r="O657" s="350"/>
      <c r="P657" s="255"/>
      <c r="Q657" s="350"/>
    </row>
    <row r="658" spans="1:17" ht="15.75" customHeight="1" x14ac:dyDescent="0.25">
      <c r="A658" s="313"/>
      <c r="B658" s="313"/>
      <c r="C658" s="313"/>
      <c r="D658" s="321"/>
      <c r="E658" s="357"/>
      <c r="F658" s="355"/>
      <c r="G658" s="355"/>
      <c r="H658" s="355"/>
      <c r="I658" s="355"/>
      <c r="J658" s="355"/>
      <c r="K658" s="355"/>
      <c r="L658" s="355"/>
      <c r="M658" s="355"/>
      <c r="N658" s="256"/>
      <c r="O658" s="351"/>
      <c r="P658" s="256"/>
      <c r="Q658" s="351"/>
    </row>
    <row r="659" spans="1:17" ht="15.75" customHeight="1" x14ac:dyDescent="0.25">
      <c r="A659" s="289" t="s">
        <v>181</v>
      </c>
      <c r="B659" s="289" t="s">
        <v>536</v>
      </c>
      <c r="C659" s="289" t="s">
        <v>532</v>
      </c>
      <c r="D659" s="298" t="s">
        <v>162</v>
      </c>
      <c r="E659" s="282" t="s">
        <v>207</v>
      </c>
      <c r="F659" s="352">
        <v>0</v>
      </c>
      <c r="G659" s="291">
        <v>0</v>
      </c>
      <c r="H659" s="291">
        <v>0</v>
      </c>
      <c r="I659" s="291">
        <v>0</v>
      </c>
      <c r="J659" s="291">
        <v>0</v>
      </c>
      <c r="K659" s="291">
        <v>0</v>
      </c>
      <c r="L659" s="291">
        <v>0</v>
      </c>
      <c r="M659" s="291">
        <v>0</v>
      </c>
      <c r="N659" s="254">
        <v>0</v>
      </c>
      <c r="O659" s="254">
        <v>0</v>
      </c>
      <c r="P659" s="254">
        <v>0</v>
      </c>
      <c r="Q659" s="254">
        <v>0</v>
      </c>
    </row>
    <row r="660" spans="1:17" ht="21" customHeight="1" x14ac:dyDescent="0.25">
      <c r="A660" s="290"/>
      <c r="B660" s="290"/>
      <c r="C660" s="290"/>
      <c r="D660" s="320"/>
      <c r="E660" s="331"/>
      <c r="F660" s="352"/>
      <c r="G660" s="292"/>
      <c r="H660" s="292"/>
      <c r="I660" s="292"/>
      <c r="J660" s="292"/>
      <c r="K660" s="292"/>
      <c r="L660" s="292"/>
      <c r="M660" s="292"/>
      <c r="N660" s="256"/>
      <c r="O660" s="256"/>
      <c r="P660" s="256"/>
      <c r="Q660" s="256"/>
    </row>
    <row r="661" spans="1:17" x14ac:dyDescent="0.25">
      <c r="A661" s="290"/>
      <c r="B661" s="290"/>
      <c r="C661" s="290"/>
      <c r="D661" s="298" t="s">
        <v>510</v>
      </c>
      <c r="E661" s="329"/>
      <c r="F661" s="291">
        <v>0</v>
      </c>
      <c r="G661" s="291">
        <v>0</v>
      </c>
      <c r="H661" s="291">
        <v>0</v>
      </c>
      <c r="I661" s="291">
        <v>0</v>
      </c>
      <c r="J661" s="291">
        <v>0</v>
      </c>
      <c r="K661" s="291">
        <v>0</v>
      </c>
      <c r="L661" s="291">
        <v>0</v>
      </c>
      <c r="M661" s="291">
        <v>0</v>
      </c>
      <c r="N661" s="254">
        <v>0</v>
      </c>
      <c r="O661" s="254">
        <v>0</v>
      </c>
      <c r="P661" s="254">
        <v>0</v>
      </c>
      <c r="Q661" s="254">
        <v>0</v>
      </c>
    </row>
    <row r="662" spans="1:17" x14ac:dyDescent="0.25">
      <c r="A662" s="290"/>
      <c r="B662" s="290"/>
      <c r="C662" s="290"/>
      <c r="D662" s="327"/>
      <c r="E662" s="353"/>
      <c r="F662" s="349"/>
      <c r="G662" s="349"/>
      <c r="H662" s="349"/>
      <c r="I662" s="349"/>
      <c r="J662" s="349"/>
      <c r="K662" s="349"/>
      <c r="L662" s="349"/>
      <c r="M662" s="349"/>
      <c r="N662" s="255"/>
      <c r="O662" s="255"/>
      <c r="P662" s="255"/>
      <c r="Q662" s="255"/>
    </row>
    <row r="663" spans="1:17" x14ac:dyDescent="0.25">
      <c r="A663" s="290"/>
      <c r="B663" s="290"/>
      <c r="C663" s="290"/>
      <c r="D663" s="327"/>
      <c r="E663" s="353"/>
      <c r="F663" s="349"/>
      <c r="G663" s="349"/>
      <c r="H663" s="349"/>
      <c r="I663" s="349"/>
      <c r="J663" s="349"/>
      <c r="K663" s="349"/>
      <c r="L663" s="349"/>
      <c r="M663" s="349"/>
      <c r="N663" s="255"/>
      <c r="O663" s="255"/>
      <c r="P663" s="255"/>
      <c r="Q663" s="255"/>
    </row>
    <row r="664" spans="1:17" ht="24" customHeight="1" x14ac:dyDescent="0.25">
      <c r="A664" s="290"/>
      <c r="B664" s="290"/>
      <c r="C664" s="290"/>
      <c r="D664" s="320"/>
      <c r="E664" s="330"/>
      <c r="F664" s="292"/>
      <c r="G664" s="292"/>
      <c r="H664" s="292"/>
      <c r="I664" s="292"/>
      <c r="J664" s="292"/>
      <c r="K664" s="292"/>
      <c r="L664" s="292"/>
      <c r="M664" s="292"/>
      <c r="N664" s="256"/>
      <c r="O664" s="256"/>
      <c r="P664" s="256"/>
      <c r="Q664" s="256"/>
    </row>
    <row r="665" spans="1:17" x14ac:dyDescent="0.25">
      <c r="A665" s="289" t="s">
        <v>736</v>
      </c>
      <c r="B665" s="289" t="s">
        <v>537</v>
      </c>
      <c r="C665" s="289" t="s">
        <v>538</v>
      </c>
      <c r="D665" s="327" t="s">
        <v>162</v>
      </c>
      <c r="E665" s="282" t="s">
        <v>207</v>
      </c>
      <c r="F665" s="291">
        <f>F667+F668+F669</f>
        <v>43588.5</v>
      </c>
      <c r="G665" s="291">
        <f t="shared" ref="G665:P665" si="283">G667+G668+G669</f>
        <v>0</v>
      </c>
      <c r="H665" s="291">
        <f t="shared" si="283"/>
        <v>100</v>
      </c>
      <c r="I665" s="347">
        <v>43458.5</v>
      </c>
      <c r="J665" s="291">
        <f t="shared" si="283"/>
        <v>15077.4</v>
      </c>
      <c r="K665" s="291">
        <f t="shared" si="283"/>
        <v>0</v>
      </c>
      <c r="L665" s="291">
        <f t="shared" si="283"/>
        <v>2.8</v>
      </c>
      <c r="M665" s="291">
        <f t="shared" si="283"/>
        <v>15074.6</v>
      </c>
      <c r="N665" s="291">
        <f t="shared" si="283"/>
        <v>37.487345398483605</v>
      </c>
      <c r="O665" s="291">
        <f t="shared" si="283"/>
        <v>0</v>
      </c>
      <c r="P665" s="291">
        <f t="shared" si="283"/>
        <v>2.8</v>
      </c>
      <c r="Q665" s="291">
        <v>0</v>
      </c>
    </row>
    <row r="666" spans="1:17" ht="18.75" customHeight="1" x14ac:dyDescent="0.25">
      <c r="A666" s="290"/>
      <c r="B666" s="290"/>
      <c r="C666" s="290"/>
      <c r="D666" s="320"/>
      <c r="E666" s="331"/>
      <c r="F666" s="292"/>
      <c r="G666" s="292"/>
      <c r="H666" s="292"/>
      <c r="I666" s="348"/>
      <c r="J666" s="292"/>
      <c r="K666" s="292"/>
      <c r="L666" s="292"/>
      <c r="M666" s="292"/>
      <c r="N666" s="292"/>
      <c r="O666" s="292"/>
      <c r="P666" s="292"/>
      <c r="Q666" s="292"/>
    </row>
    <row r="667" spans="1:17" ht="15.75" x14ac:dyDescent="0.25">
      <c r="A667" s="290"/>
      <c r="B667" s="290"/>
      <c r="C667" s="290"/>
      <c r="D667" s="327"/>
      <c r="E667" s="149" t="s">
        <v>523</v>
      </c>
      <c r="F667" s="150">
        <v>43458.5</v>
      </c>
      <c r="G667" s="150">
        <v>0</v>
      </c>
      <c r="H667" s="150">
        <v>0</v>
      </c>
      <c r="I667" s="150" t="s">
        <v>539</v>
      </c>
      <c r="J667" s="150">
        <v>15074.6</v>
      </c>
      <c r="K667" s="150">
        <v>0</v>
      </c>
      <c r="L667" s="150">
        <v>0</v>
      </c>
      <c r="M667" s="150">
        <v>15074.6</v>
      </c>
      <c r="N667" s="148">
        <f t="shared" ref="N667:N670" si="284">J667/F667*100</f>
        <v>34.687345398483608</v>
      </c>
      <c r="O667" s="148">
        <v>0</v>
      </c>
      <c r="P667" s="148">
        <v>0</v>
      </c>
      <c r="Q667" s="148">
        <v>0</v>
      </c>
    </row>
    <row r="668" spans="1:17" ht="15.75" x14ac:dyDescent="0.25">
      <c r="A668" s="290"/>
      <c r="B668" s="290"/>
      <c r="C668" s="290"/>
      <c r="D668" s="327"/>
      <c r="E668" s="149" t="s">
        <v>524</v>
      </c>
      <c r="F668" s="150">
        <v>30</v>
      </c>
      <c r="G668" s="150">
        <v>0</v>
      </c>
      <c r="H668" s="150">
        <v>0</v>
      </c>
      <c r="I668" s="150">
        <v>30</v>
      </c>
      <c r="J668" s="150">
        <v>0</v>
      </c>
      <c r="K668" s="150">
        <v>0</v>
      </c>
      <c r="L668" s="150">
        <v>0</v>
      </c>
      <c r="M668" s="150">
        <v>0</v>
      </c>
      <c r="N668" s="148">
        <f t="shared" si="284"/>
        <v>0</v>
      </c>
      <c r="O668" s="148">
        <v>0</v>
      </c>
      <c r="P668" s="148">
        <v>0</v>
      </c>
      <c r="Q668" s="148">
        <f t="shared" ref="Q668" si="285">M668/I668*100</f>
        <v>0</v>
      </c>
    </row>
    <row r="669" spans="1:17" ht="69.75" customHeight="1" x14ac:dyDescent="0.25">
      <c r="A669" s="290"/>
      <c r="B669" s="290"/>
      <c r="C669" s="290"/>
      <c r="D669" s="320"/>
      <c r="E669" s="140" t="s">
        <v>530</v>
      </c>
      <c r="F669" s="146">
        <v>100</v>
      </c>
      <c r="G669" s="146">
        <v>0</v>
      </c>
      <c r="H669" s="146">
        <v>100</v>
      </c>
      <c r="I669" s="146">
        <v>0</v>
      </c>
      <c r="J669" s="146">
        <v>2.8</v>
      </c>
      <c r="K669" s="146">
        <v>0</v>
      </c>
      <c r="L669" s="146">
        <v>2.8</v>
      </c>
      <c r="M669" s="146">
        <v>0</v>
      </c>
      <c r="N669" s="157">
        <f t="shared" si="284"/>
        <v>2.8</v>
      </c>
      <c r="O669" s="157">
        <v>0</v>
      </c>
      <c r="P669" s="157">
        <f t="shared" ref="P669" si="286">L669/H669*100</f>
        <v>2.8</v>
      </c>
      <c r="Q669" s="157">
        <v>0</v>
      </c>
    </row>
    <row r="670" spans="1:17" x14ac:dyDescent="0.25">
      <c r="A670" s="289" t="s">
        <v>737</v>
      </c>
      <c r="B670" s="289" t="s">
        <v>540</v>
      </c>
      <c r="C670" s="289" t="s">
        <v>541</v>
      </c>
      <c r="D670" s="298" t="s">
        <v>162</v>
      </c>
      <c r="E670" s="282" t="s">
        <v>207</v>
      </c>
      <c r="F670" s="254">
        <f>F672+F673</f>
        <v>245</v>
      </c>
      <c r="G670" s="254">
        <f t="shared" ref="G670:P670" si="287">G672+G673</f>
        <v>0</v>
      </c>
      <c r="H670" s="254">
        <f t="shared" si="287"/>
        <v>0</v>
      </c>
      <c r="I670" s="254">
        <f t="shared" si="287"/>
        <v>245</v>
      </c>
      <c r="J670" s="254">
        <f t="shared" si="287"/>
        <v>245</v>
      </c>
      <c r="K670" s="254">
        <f t="shared" si="287"/>
        <v>0</v>
      </c>
      <c r="L670" s="254">
        <f t="shared" si="287"/>
        <v>0</v>
      </c>
      <c r="M670" s="254">
        <f t="shared" si="287"/>
        <v>245</v>
      </c>
      <c r="N670" s="254">
        <f t="shared" si="284"/>
        <v>100</v>
      </c>
      <c r="O670" s="254">
        <f t="shared" si="287"/>
        <v>0</v>
      </c>
      <c r="P670" s="254">
        <f t="shared" si="287"/>
        <v>0</v>
      </c>
      <c r="Q670" s="254">
        <v>100</v>
      </c>
    </row>
    <row r="671" spans="1:17" ht="24.75" customHeight="1" x14ac:dyDescent="0.25">
      <c r="A671" s="290"/>
      <c r="B671" s="290"/>
      <c r="C671" s="290"/>
      <c r="D671" s="320"/>
      <c r="E671" s="331"/>
      <c r="F671" s="256"/>
      <c r="G671" s="256"/>
      <c r="H671" s="256"/>
      <c r="I671" s="256"/>
      <c r="J671" s="256"/>
      <c r="K671" s="256"/>
      <c r="L671" s="256"/>
      <c r="M671" s="256"/>
      <c r="N671" s="256"/>
      <c r="O671" s="256"/>
      <c r="P671" s="256"/>
      <c r="Q671" s="256"/>
    </row>
    <row r="672" spans="1:17" ht="15.75" x14ac:dyDescent="0.25">
      <c r="A672" s="290"/>
      <c r="B672" s="290"/>
      <c r="C672" s="290"/>
      <c r="D672" s="298" t="s">
        <v>510</v>
      </c>
      <c r="E672" s="149" t="s">
        <v>525</v>
      </c>
      <c r="F672" s="150">
        <v>187.5</v>
      </c>
      <c r="G672" s="150">
        <v>0</v>
      </c>
      <c r="H672" s="150">
        <v>0</v>
      </c>
      <c r="I672" s="150">
        <v>187.5</v>
      </c>
      <c r="J672" s="150">
        <v>187.5</v>
      </c>
      <c r="K672" s="150">
        <v>0</v>
      </c>
      <c r="L672" s="150">
        <v>0</v>
      </c>
      <c r="M672" s="150">
        <v>187.5</v>
      </c>
      <c r="N672" s="148">
        <f>J672/F672*100</f>
        <v>100</v>
      </c>
      <c r="O672" s="148">
        <v>0</v>
      </c>
      <c r="P672" s="148">
        <v>0</v>
      </c>
      <c r="Q672" s="148">
        <f t="shared" ref="Q672:Q674" si="288">M672/I672*100</f>
        <v>100</v>
      </c>
    </row>
    <row r="673" spans="1:17" ht="51.75" customHeight="1" x14ac:dyDescent="0.25">
      <c r="A673" s="290"/>
      <c r="B673" s="290"/>
      <c r="C673" s="290"/>
      <c r="D673" s="320"/>
      <c r="E673" s="140" t="s">
        <v>526</v>
      </c>
      <c r="F673" s="146">
        <v>57.5</v>
      </c>
      <c r="G673" s="146">
        <v>0</v>
      </c>
      <c r="H673" s="146">
        <v>0</v>
      </c>
      <c r="I673" s="146">
        <v>57.5</v>
      </c>
      <c r="J673" s="146">
        <v>57.5</v>
      </c>
      <c r="K673" s="146">
        <v>0</v>
      </c>
      <c r="L673" s="146">
        <v>0</v>
      </c>
      <c r="M673" s="146">
        <v>57.5</v>
      </c>
      <c r="N673" s="148">
        <f>J673/F673*100</f>
        <v>100</v>
      </c>
      <c r="O673" s="148">
        <v>0</v>
      </c>
      <c r="P673" s="148">
        <v>0</v>
      </c>
      <c r="Q673" s="148">
        <f t="shared" si="288"/>
        <v>100</v>
      </c>
    </row>
    <row r="674" spans="1:17" ht="45" customHeight="1" x14ac:dyDescent="0.25">
      <c r="A674" s="289" t="s">
        <v>738</v>
      </c>
      <c r="B674" s="345" t="s">
        <v>542</v>
      </c>
      <c r="C674" s="343" t="s">
        <v>543</v>
      </c>
      <c r="D674" s="64" t="s">
        <v>162</v>
      </c>
      <c r="E674" s="179" t="s">
        <v>207</v>
      </c>
      <c r="F674" s="153">
        <f>F675</f>
        <v>300</v>
      </c>
      <c r="G674" s="153">
        <f t="shared" ref="G674:M674" si="289">G675</f>
        <v>0</v>
      </c>
      <c r="H674" s="153">
        <f t="shared" si="289"/>
        <v>0</v>
      </c>
      <c r="I674" s="153">
        <f t="shared" si="289"/>
        <v>300</v>
      </c>
      <c r="J674" s="153">
        <f t="shared" si="289"/>
        <v>94.4</v>
      </c>
      <c r="K674" s="153">
        <f t="shared" si="289"/>
        <v>0</v>
      </c>
      <c r="L674" s="153">
        <f t="shared" si="289"/>
        <v>0</v>
      </c>
      <c r="M674" s="153">
        <f t="shared" si="289"/>
        <v>94.4</v>
      </c>
      <c r="N674" s="152">
        <f>J674/F674*100</f>
        <v>31.466666666666672</v>
      </c>
      <c r="O674" s="152">
        <v>0</v>
      </c>
      <c r="P674" s="152">
        <v>0</v>
      </c>
      <c r="Q674" s="152">
        <f t="shared" si="288"/>
        <v>31.466666666666672</v>
      </c>
    </row>
    <row r="675" spans="1:17" x14ac:dyDescent="0.25">
      <c r="A675" s="290"/>
      <c r="B675" s="346"/>
      <c r="C675" s="344"/>
      <c r="D675" s="298" t="s">
        <v>510</v>
      </c>
      <c r="E675" s="329" t="s">
        <v>527</v>
      </c>
      <c r="F675" s="291">
        <v>300</v>
      </c>
      <c r="G675" s="291">
        <v>0</v>
      </c>
      <c r="H675" s="291">
        <v>0</v>
      </c>
      <c r="I675" s="291">
        <v>300</v>
      </c>
      <c r="J675" s="291">
        <v>94.4</v>
      </c>
      <c r="K675" s="291">
        <v>0</v>
      </c>
      <c r="L675" s="291">
        <v>0</v>
      </c>
      <c r="M675" s="291">
        <v>94.4</v>
      </c>
      <c r="N675" s="254">
        <f t="shared" ref="N675:N677" si="290">J675/F675*100</f>
        <v>31.466666666666672</v>
      </c>
      <c r="O675" s="254">
        <v>0</v>
      </c>
      <c r="P675" s="254">
        <v>0</v>
      </c>
      <c r="Q675" s="254">
        <f>M675/I675*100</f>
        <v>31.466666666666672</v>
      </c>
    </row>
    <row r="676" spans="1:17" ht="125.25" customHeight="1" x14ac:dyDescent="0.25">
      <c r="A676" s="290"/>
      <c r="B676" s="346"/>
      <c r="C676" s="344"/>
      <c r="D676" s="320"/>
      <c r="E676" s="330"/>
      <c r="F676" s="292"/>
      <c r="G676" s="292"/>
      <c r="H676" s="292"/>
      <c r="I676" s="292"/>
      <c r="J676" s="292"/>
      <c r="K676" s="292"/>
      <c r="L676" s="292"/>
      <c r="M676" s="292"/>
      <c r="N676" s="256"/>
      <c r="O676" s="256"/>
      <c r="P676" s="256"/>
      <c r="Q676" s="256"/>
    </row>
    <row r="677" spans="1:17" ht="15.75" x14ac:dyDescent="0.25">
      <c r="A677" s="289" t="s">
        <v>741</v>
      </c>
      <c r="B677" s="289" t="s">
        <v>544</v>
      </c>
      <c r="C677" s="289" t="s">
        <v>545</v>
      </c>
      <c r="D677" s="298" t="s">
        <v>162</v>
      </c>
      <c r="E677" s="282" t="s">
        <v>207</v>
      </c>
      <c r="F677" s="151">
        <f>F679</f>
        <v>50</v>
      </c>
      <c r="G677" s="151">
        <f t="shared" ref="G677:M677" si="291">G679</f>
        <v>0</v>
      </c>
      <c r="H677" s="151">
        <f t="shared" si="291"/>
        <v>0</v>
      </c>
      <c r="I677" s="151">
        <f t="shared" si="291"/>
        <v>50</v>
      </c>
      <c r="J677" s="151">
        <f t="shared" si="291"/>
        <v>0</v>
      </c>
      <c r="K677" s="151">
        <f t="shared" si="291"/>
        <v>0</v>
      </c>
      <c r="L677" s="151">
        <f t="shared" si="291"/>
        <v>0</v>
      </c>
      <c r="M677" s="151">
        <f t="shared" si="291"/>
        <v>0</v>
      </c>
      <c r="N677" s="254">
        <f t="shared" si="290"/>
        <v>0</v>
      </c>
      <c r="O677" s="254">
        <v>0</v>
      </c>
      <c r="P677" s="254">
        <v>0</v>
      </c>
      <c r="Q677" s="163">
        <v>0</v>
      </c>
    </row>
    <row r="678" spans="1:17" ht="23.25" customHeight="1" x14ac:dyDescent="0.25">
      <c r="A678" s="290"/>
      <c r="B678" s="290"/>
      <c r="C678" s="290"/>
      <c r="D678" s="320"/>
      <c r="E678" s="331"/>
      <c r="F678" s="153">
        <v>0</v>
      </c>
      <c r="G678" s="153">
        <v>0</v>
      </c>
      <c r="H678" s="153">
        <v>0</v>
      </c>
      <c r="I678" s="153">
        <v>0</v>
      </c>
      <c r="J678" s="153">
        <v>0</v>
      </c>
      <c r="K678" s="153">
        <v>0</v>
      </c>
      <c r="L678" s="153">
        <v>0</v>
      </c>
      <c r="M678" s="153">
        <v>0</v>
      </c>
      <c r="N678" s="256"/>
      <c r="O678" s="256"/>
      <c r="P678" s="256"/>
      <c r="Q678" s="147">
        <v>0</v>
      </c>
    </row>
    <row r="679" spans="1:17" ht="83.25" customHeight="1" x14ac:dyDescent="0.25">
      <c r="A679" s="290"/>
      <c r="B679" s="290"/>
      <c r="C679" s="290"/>
      <c r="D679" s="164" t="s">
        <v>510</v>
      </c>
      <c r="E679" s="161" t="s">
        <v>528</v>
      </c>
      <c r="F679" s="146">
        <v>50</v>
      </c>
      <c r="G679" s="146">
        <v>0</v>
      </c>
      <c r="H679" s="146">
        <v>0</v>
      </c>
      <c r="I679" s="146">
        <v>50</v>
      </c>
      <c r="J679" s="146">
        <v>0</v>
      </c>
      <c r="K679" s="146">
        <v>0</v>
      </c>
      <c r="L679" s="146">
        <v>0</v>
      </c>
      <c r="M679" s="146">
        <v>0</v>
      </c>
      <c r="N679" s="147">
        <v>0</v>
      </c>
      <c r="O679" s="147">
        <v>0</v>
      </c>
      <c r="P679" s="147">
        <v>0</v>
      </c>
      <c r="Q679" s="147">
        <v>0</v>
      </c>
    </row>
    <row r="680" spans="1:17" ht="39" customHeight="1" x14ac:dyDescent="0.25">
      <c r="A680" s="289" t="s">
        <v>742</v>
      </c>
      <c r="B680" s="289" t="s">
        <v>546</v>
      </c>
      <c r="C680" s="289" t="s">
        <v>547</v>
      </c>
      <c r="D680" s="64" t="s">
        <v>162</v>
      </c>
      <c r="E680" s="162" t="s">
        <v>207</v>
      </c>
      <c r="F680" s="151">
        <f>F681</f>
        <v>5000</v>
      </c>
      <c r="G680" s="151">
        <f t="shared" ref="G680:L680" si="292">G681</f>
        <v>0</v>
      </c>
      <c r="H680" s="151">
        <f t="shared" si="292"/>
        <v>0</v>
      </c>
      <c r="I680" s="151">
        <f t="shared" si="292"/>
        <v>5000</v>
      </c>
      <c r="J680" s="151">
        <f t="shared" si="292"/>
        <v>0</v>
      </c>
      <c r="K680" s="151">
        <f t="shared" si="292"/>
        <v>0</v>
      </c>
      <c r="L680" s="151">
        <f t="shared" si="292"/>
        <v>0</v>
      </c>
      <c r="M680" s="151">
        <v>0</v>
      </c>
      <c r="N680" s="163">
        <f>J680/F680*100</f>
        <v>0</v>
      </c>
      <c r="O680" s="163">
        <v>0</v>
      </c>
      <c r="P680" s="163">
        <v>0</v>
      </c>
      <c r="Q680" s="163">
        <f t="shared" ref="Q680" si="293">M680/I680*100</f>
        <v>0</v>
      </c>
    </row>
    <row r="681" spans="1:17" x14ac:dyDescent="0.25">
      <c r="A681" s="290"/>
      <c r="B681" s="290"/>
      <c r="C681" s="290"/>
      <c r="D681" s="298" t="s">
        <v>510</v>
      </c>
      <c r="E681" s="329" t="s">
        <v>529</v>
      </c>
      <c r="F681" s="291">
        <v>5000</v>
      </c>
      <c r="G681" s="291">
        <v>0</v>
      </c>
      <c r="H681" s="291">
        <v>0</v>
      </c>
      <c r="I681" s="291">
        <v>5000</v>
      </c>
      <c r="J681" s="291">
        <v>0</v>
      </c>
      <c r="K681" s="291">
        <v>0</v>
      </c>
      <c r="L681" s="291">
        <v>0</v>
      </c>
      <c r="M681" s="291">
        <v>0</v>
      </c>
      <c r="N681" s="254">
        <f>J681/F681*100</f>
        <v>0</v>
      </c>
      <c r="O681" s="254">
        <v>0</v>
      </c>
      <c r="P681" s="254">
        <v>0</v>
      </c>
      <c r="Q681" s="254">
        <v>0</v>
      </c>
    </row>
    <row r="682" spans="1:17" ht="55.5" customHeight="1" x14ac:dyDescent="0.25">
      <c r="A682" s="290"/>
      <c r="B682" s="290"/>
      <c r="C682" s="290"/>
      <c r="D682" s="320"/>
      <c r="E682" s="330"/>
      <c r="F682" s="292"/>
      <c r="G682" s="292"/>
      <c r="H682" s="292"/>
      <c r="I682" s="292"/>
      <c r="J682" s="292"/>
      <c r="K682" s="292"/>
      <c r="L682" s="292"/>
      <c r="M682" s="292"/>
      <c r="N682" s="256"/>
      <c r="O682" s="256"/>
      <c r="P682" s="256"/>
      <c r="Q682" s="256"/>
    </row>
    <row r="683" spans="1:17" ht="39.75" customHeight="1" x14ac:dyDescent="0.25">
      <c r="A683" s="289" t="s">
        <v>743</v>
      </c>
      <c r="B683" s="289" t="s">
        <v>548</v>
      </c>
      <c r="C683" s="289" t="s">
        <v>549</v>
      </c>
      <c r="D683" s="64" t="s">
        <v>162</v>
      </c>
      <c r="E683" s="162" t="s">
        <v>207</v>
      </c>
      <c r="F683" s="163">
        <v>0</v>
      </c>
      <c r="G683" s="163">
        <v>0</v>
      </c>
      <c r="H683" s="163">
        <v>0</v>
      </c>
      <c r="I683" s="163">
        <v>0</v>
      </c>
      <c r="J683" s="163">
        <v>0</v>
      </c>
      <c r="K683" s="163">
        <v>0</v>
      </c>
      <c r="L683" s="163">
        <v>0</v>
      </c>
      <c r="M683" s="163">
        <v>0</v>
      </c>
      <c r="N683" s="163">
        <v>0</v>
      </c>
      <c r="O683" s="163">
        <v>0</v>
      </c>
      <c r="P683" s="163">
        <v>0</v>
      </c>
      <c r="Q683" s="163">
        <v>0</v>
      </c>
    </row>
    <row r="684" spans="1:17" x14ac:dyDescent="0.25">
      <c r="A684" s="290"/>
      <c r="B684" s="290"/>
      <c r="C684" s="290"/>
      <c r="D684" s="321" t="s">
        <v>510</v>
      </c>
      <c r="E684" s="282" t="s">
        <v>212</v>
      </c>
      <c r="F684" s="254">
        <v>0</v>
      </c>
      <c r="G684" s="254">
        <v>0</v>
      </c>
      <c r="H684" s="254">
        <v>0</v>
      </c>
      <c r="I684" s="254">
        <v>0</v>
      </c>
      <c r="J684" s="254">
        <v>0</v>
      </c>
      <c r="K684" s="254">
        <v>0</v>
      </c>
      <c r="L684" s="254">
        <v>0</v>
      </c>
      <c r="M684" s="254">
        <v>0</v>
      </c>
      <c r="N684" s="254">
        <v>0</v>
      </c>
      <c r="O684" s="254">
        <v>0</v>
      </c>
      <c r="P684" s="254">
        <v>0</v>
      </c>
      <c r="Q684" s="254">
        <v>0</v>
      </c>
    </row>
    <row r="685" spans="1:17" ht="51" customHeight="1" x14ac:dyDescent="0.25">
      <c r="A685" s="290"/>
      <c r="B685" s="290"/>
      <c r="C685" s="290"/>
      <c r="D685" s="321"/>
      <c r="E685" s="331"/>
      <c r="F685" s="256"/>
      <c r="G685" s="256"/>
      <c r="H685" s="256"/>
      <c r="I685" s="256"/>
      <c r="J685" s="256"/>
      <c r="K685" s="256"/>
      <c r="L685" s="256"/>
      <c r="M685" s="256"/>
      <c r="N685" s="256"/>
      <c r="O685" s="256"/>
      <c r="P685" s="256"/>
      <c r="Q685" s="256"/>
    </row>
    <row r="686" spans="1:17" ht="39" customHeight="1" x14ac:dyDescent="0.25">
      <c r="A686" s="289" t="s">
        <v>744</v>
      </c>
      <c r="B686" s="289" t="s">
        <v>550</v>
      </c>
      <c r="C686" s="289" t="s">
        <v>551</v>
      </c>
      <c r="D686" s="64" t="s">
        <v>162</v>
      </c>
      <c r="E686" s="162" t="s">
        <v>207</v>
      </c>
      <c r="F686" s="163">
        <v>0</v>
      </c>
      <c r="G686" s="163">
        <v>0</v>
      </c>
      <c r="H686" s="163">
        <v>0</v>
      </c>
      <c r="I686" s="163">
        <v>0</v>
      </c>
      <c r="J686" s="163">
        <v>0</v>
      </c>
      <c r="K686" s="163">
        <v>0</v>
      </c>
      <c r="L686" s="163">
        <v>0</v>
      </c>
      <c r="M686" s="163">
        <v>0</v>
      </c>
      <c r="N686" s="163">
        <v>0</v>
      </c>
      <c r="O686" s="163">
        <v>0</v>
      </c>
      <c r="P686" s="163">
        <v>0</v>
      </c>
      <c r="Q686" s="163">
        <v>0</v>
      </c>
    </row>
    <row r="687" spans="1:17" ht="15.75" x14ac:dyDescent="0.25">
      <c r="A687" s="290"/>
      <c r="B687" s="290"/>
      <c r="C687" s="290"/>
      <c r="D687" s="321" t="s">
        <v>510</v>
      </c>
      <c r="E687" s="282" t="s">
        <v>212</v>
      </c>
      <c r="F687" s="147">
        <v>0</v>
      </c>
      <c r="G687" s="147">
        <v>0</v>
      </c>
      <c r="H687" s="147">
        <v>0</v>
      </c>
      <c r="I687" s="147">
        <v>0</v>
      </c>
      <c r="J687" s="147">
        <v>0</v>
      </c>
      <c r="K687" s="147">
        <v>0</v>
      </c>
      <c r="L687" s="147">
        <v>0</v>
      </c>
      <c r="M687" s="147">
        <v>0</v>
      </c>
      <c r="N687" s="147">
        <v>0</v>
      </c>
      <c r="O687" s="147">
        <v>0</v>
      </c>
      <c r="P687" s="147">
        <v>0</v>
      </c>
      <c r="Q687" s="147">
        <v>0</v>
      </c>
    </row>
    <row r="688" spans="1:17" ht="51" customHeight="1" x14ac:dyDescent="0.25">
      <c r="A688" s="290"/>
      <c r="B688" s="290"/>
      <c r="C688" s="290"/>
      <c r="D688" s="321"/>
      <c r="E688" s="331"/>
      <c r="F688" s="147">
        <v>0</v>
      </c>
      <c r="G688" s="147">
        <v>0</v>
      </c>
      <c r="H688" s="147">
        <v>0</v>
      </c>
      <c r="I688" s="147">
        <v>0</v>
      </c>
      <c r="J688" s="147">
        <v>0</v>
      </c>
      <c r="K688" s="147">
        <v>0</v>
      </c>
      <c r="L688" s="147">
        <v>0</v>
      </c>
      <c r="M688" s="147">
        <v>0</v>
      </c>
      <c r="N688" s="147">
        <v>0</v>
      </c>
      <c r="O688" s="147">
        <v>0</v>
      </c>
      <c r="P688" s="147">
        <v>0</v>
      </c>
      <c r="Q688" s="147">
        <v>0</v>
      </c>
    </row>
    <row r="689" spans="1:17" x14ac:dyDescent="0.25">
      <c r="A689" s="289" t="s">
        <v>745</v>
      </c>
      <c r="B689" s="289" t="s">
        <v>552</v>
      </c>
      <c r="C689" s="289" t="s">
        <v>553</v>
      </c>
      <c r="D689" s="298" t="s">
        <v>162</v>
      </c>
      <c r="E689" s="282" t="s">
        <v>207</v>
      </c>
      <c r="F689" s="254">
        <v>0</v>
      </c>
      <c r="G689" s="254">
        <v>0</v>
      </c>
      <c r="H689" s="254">
        <v>0</v>
      </c>
      <c r="I689" s="254">
        <v>0</v>
      </c>
      <c r="J689" s="254">
        <v>0</v>
      </c>
      <c r="K689" s="254">
        <v>0</v>
      </c>
      <c r="L689" s="254">
        <v>0</v>
      </c>
      <c r="M689" s="254">
        <v>0</v>
      </c>
      <c r="N689" s="254">
        <v>0</v>
      </c>
      <c r="O689" s="254">
        <v>0</v>
      </c>
      <c r="P689" s="254">
        <v>0</v>
      </c>
      <c r="Q689" s="254">
        <v>0</v>
      </c>
    </row>
    <row r="690" spans="1:17" ht="22.5" customHeight="1" x14ac:dyDescent="0.25">
      <c r="A690" s="290"/>
      <c r="B690" s="290"/>
      <c r="C690" s="290"/>
      <c r="D690" s="320"/>
      <c r="E690" s="283"/>
      <c r="F690" s="256"/>
      <c r="G690" s="256"/>
      <c r="H690" s="256"/>
      <c r="I690" s="256"/>
      <c r="J690" s="256"/>
      <c r="K690" s="256"/>
      <c r="L690" s="256"/>
      <c r="M690" s="256"/>
      <c r="N690" s="256"/>
      <c r="O690" s="256"/>
      <c r="P690" s="256"/>
      <c r="Q690" s="256"/>
    </row>
    <row r="691" spans="1:17" ht="78.75" x14ac:dyDescent="0.25">
      <c r="A691" s="290"/>
      <c r="B691" s="290"/>
      <c r="C691" s="290"/>
      <c r="D691" s="164" t="s">
        <v>510</v>
      </c>
      <c r="E691" s="161" t="s">
        <v>212</v>
      </c>
      <c r="F691" s="163">
        <v>0</v>
      </c>
      <c r="G691" s="163">
        <v>0</v>
      </c>
      <c r="H691" s="163">
        <v>0</v>
      </c>
      <c r="I691" s="163">
        <v>0</v>
      </c>
      <c r="J691" s="163">
        <v>0</v>
      </c>
      <c r="K691" s="163">
        <v>0</v>
      </c>
      <c r="L691" s="163">
        <v>0</v>
      </c>
      <c r="M691" s="163">
        <v>0</v>
      </c>
      <c r="N691" s="163">
        <v>0</v>
      </c>
      <c r="O691" s="163">
        <v>0</v>
      </c>
      <c r="P691" s="163">
        <v>0</v>
      </c>
      <c r="Q691" s="163">
        <v>0</v>
      </c>
    </row>
    <row r="692" spans="1:17" x14ac:dyDescent="0.25">
      <c r="A692" s="289" t="s">
        <v>746</v>
      </c>
      <c r="B692" s="289" t="s">
        <v>554</v>
      </c>
      <c r="C692" s="289" t="s">
        <v>555</v>
      </c>
      <c r="D692" s="298" t="s">
        <v>162</v>
      </c>
      <c r="E692" s="282" t="s">
        <v>207</v>
      </c>
      <c r="F692" s="254">
        <v>0</v>
      </c>
      <c r="G692" s="254">
        <v>0</v>
      </c>
      <c r="H692" s="254">
        <v>0</v>
      </c>
      <c r="I692" s="254">
        <v>0</v>
      </c>
      <c r="J692" s="254">
        <v>0</v>
      </c>
      <c r="K692" s="254">
        <v>0</v>
      </c>
      <c r="L692" s="254">
        <v>0</v>
      </c>
      <c r="M692" s="254">
        <v>0</v>
      </c>
      <c r="N692" s="254">
        <v>0</v>
      </c>
      <c r="O692" s="254">
        <v>0</v>
      </c>
      <c r="P692" s="254">
        <v>0</v>
      </c>
      <c r="Q692" s="254">
        <v>0</v>
      </c>
    </row>
    <row r="693" spans="1:17" ht="20.25" customHeight="1" x14ac:dyDescent="0.25">
      <c r="A693" s="290"/>
      <c r="B693" s="290"/>
      <c r="C693" s="290"/>
      <c r="D693" s="320"/>
      <c r="E693" s="283"/>
      <c r="F693" s="256"/>
      <c r="G693" s="256"/>
      <c r="H693" s="256"/>
      <c r="I693" s="256"/>
      <c r="J693" s="256"/>
      <c r="K693" s="256"/>
      <c r="L693" s="256"/>
      <c r="M693" s="256"/>
      <c r="N693" s="256"/>
      <c r="O693" s="256"/>
      <c r="P693" s="256"/>
      <c r="Q693" s="256"/>
    </row>
    <row r="694" spans="1:17" ht="78.75" x14ac:dyDescent="0.25">
      <c r="A694" s="290"/>
      <c r="B694" s="290"/>
      <c r="C694" s="290"/>
      <c r="D694" s="64" t="s">
        <v>510</v>
      </c>
      <c r="E694" s="161" t="s">
        <v>212</v>
      </c>
      <c r="F694" s="163">
        <v>0</v>
      </c>
      <c r="G694" s="163">
        <v>0</v>
      </c>
      <c r="H694" s="163">
        <v>0</v>
      </c>
      <c r="I694" s="163">
        <v>0</v>
      </c>
      <c r="J694" s="163">
        <v>0</v>
      </c>
      <c r="K694" s="163">
        <v>0</v>
      </c>
      <c r="L694" s="163">
        <v>0</v>
      </c>
      <c r="M694" s="163">
        <v>0</v>
      </c>
      <c r="N694" s="163">
        <v>0</v>
      </c>
      <c r="O694" s="163">
        <v>0</v>
      </c>
      <c r="P694" s="163">
        <v>0</v>
      </c>
      <c r="Q694" s="163">
        <v>0</v>
      </c>
    </row>
    <row r="695" spans="1:17" x14ac:dyDescent="0.25">
      <c r="A695" s="289" t="s">
        <v>747</v>
      </c>
      <c r="B695" s="289" t="s">
        <v>556</v>
      </c>
      <c r="C695" s="289" t="s">
        <v>557</v>
      </c>
      <c r="D695" s="298" t="s">
        <v>162</v>
      </c>
      <c r="E695" s="282" t="s">
        <v>207</v>
      </c>
      <c r="F695" s="254">
        <v>0</v>
      </c>
      <c r="G695" s="254">
        <v>0</v>
      </c>
      <c r="H695" s="254">
        <v>0</v>
      </c>
      <c r="I695" s="254">
        <v>0</v>
      </c>
      <c r="J695" s="254">
        <v>0</v>
      </c>
      <c r="K695" s="254">
        <v>0</v>
      </c>
      <c r="L695" s="254">
        <v>0</v>
      </c>
      <c r="M695" s="254">
        <v>0</v>
      </c>
      <c r="N695" s="254">
        <v>0</v>
      </c>
      <c r="O695" s="254">
        <v>0</v>
      </c>
      <c r="P695" s="254">
        <v>0</v>
      </c>
      <c r="Q695" s="254">
        <v>0</v>
      </c>
    </row>
    <row r="696" spans="1:17" ht="19.5" customHeight="1" x14ac:dyDescent="0.25">
      <c r="A696" s="290"/>
      <c r="B696" s="290"/>
      <c r="C696" s="290"/>
      <c r="D696" s="320"/>
      <c r="E696" s="283"/>
      <c r="F696" s="256"/>
      <c r="G696" s="256"/>
      <c r="H696" s="256"/>
      <c r="I696" s="256"/>
      <c r="J696" s="256"/>
      <c r="K696" s="256"/>
      <c r="L696" s="256"/>
      <c r="M696" s="256"/>
      <c r="N696" s="256"/>
      <c r="O696" s="256"/>
      <c r="P696" s="256"/>
      <c r="Q696" s="256"/>
    </row>
    <row r="697" spans="1:17" ht="78.75" x14ac:dyDescent="0.25">
      <c r="A697" s="290"/>
      <c r="B697" s="290"/>
      <c r="C697" s="290"/>
      <c r="D697" s="64" t="s">
        <v>510</v>
      </c>
      <c r="E697" s="161" t="s">
        <v>212</v>
      </c>
      <c r="F697" s="163">
        <v>0</v>
      </c>
      <c r="G697" s="163">
        <v>0</v>
      </c>
      <c r="H697" s="163">
        <v>0</v>
      </c>
      <c r="I697" s="163">
        <v>0</v>
      </c>
      <c r="J697" s="163">
        <v>0</v>
      </c>
      <c r="K697" s="163">
        <v>0</v>
      </c>
      <c r="L697" s="163">
        <v>0</v>
      </c>
      <c r="M697" s="163">
        <v>0</v>
      </c>
      <c r="N697" s="163">
        <v>0</v>
      </c>
      <c r="O697" s="163">
        <v>0</v>
      </c>
      <c r="P697" s="163">
        <v>0</v>
      </c>
      <c r="Q697" s="163">
        <v>0</v>
      </c>
    </row>
    <row r="698" spans="1:17" x14ac:dyDescent="0.25">
      <c r="A698" s="289" t="s">
        <v>748</v>
      </c>
      <c r="B698" s="289" t="s">
        <v>558</v>
      </c>
      <c r="C698" s="289" t="s">
        <v>559</v>
      </c>
      <c r="D698" s="298" t="s">
        <v>162</v>
      </c>
      <c r="E698" s="282" t="s">
        <v>207</v>
      </c>
      <c r="F698" s="254">
        <v>0</v>
      </c>
      <c r="G698" s="254">
        <v>0</v>
      </c>
      <c r="H698" s="254">
        <v>0</v>
      </c>
      <c r="I698" s="254">
        <v>0</v>
      </c>
      <c r="J698" s="254">
        <v>0</v>
      </c>
      <c r="K698" s="254">
        <v>0</v>
      </c>
      <c r="L698" s="254">
        <v>0</v>
      </c>
      <c r="M698" s="254">
        <v>0</v>
      </c>
      <c r="N698" s="254">
        <v>0</v>
      </c>
      <c r="O698" s="254">
        <v>0</v>
      </c>
      <c r="P698" s="254">
        <v>0</v>
      </c>
      <c r="Q698" s="254">
        <v>0</v>
      </c>
    </row>
    <row r="699" spans="1:17" ht="20.25" customHeight="1" x14ac:dyDescent="0.25">
      <c r="A699" s="290"/>
      <c r="B699" s="290"/>
      <c r="C699" s="290"/>
      <c r="D699" s="320"/>
      <c r="E699" s="331"/>
      <c r="F699" s="256"/>
      <c r="G699" s="256"/>
      <c r="H699" s="256"/>
      <c r="I699" s="256"/>
      <c r="J699" s="256"/>
      <c r="K699" s="256"/>
      <c r="L699" s="256"/>
      <c r="M699" s="256"/>
      <c r="N699" s="256"/>
      <c r="O699" s="256"/>
      <c r="P699" s="256"/>
      <c r="Q699" s="256"/>
    </row>
    <row r="700" spans="1:17" ht="81.75" customHeight="1" x14ac:dyDescent="0.25">
      <c r="A700" s="290"/>
      <c r="B700" s="290"/>
      <c r="C700" s="290"/>
      <c r="D700" s="77" t="s">
        <v>510</v>
      </c>
      <c r="E700" s="162" t="s">
        <v>212</v>
      </c>
      <c r="F700" s="163">
        <v>0</v>
      </c>
      <c r="G700" s="163">
        <v>0</v>
      </c>
      <c r="H700" s="163">
        <v>0</v>
      </c>
      <c r="I700" s="163">
        <v>0</v>
      </c>
      <c r="J700" s="163">
        <v>0</v>
      </c>
      <c r="K700" s="163">
        <v>0</v>
      </c>
      <c r="L700" s="163">
        <v>0</v>
      </c>
      <c r="M700" s="163">
        <v>0</v>
      </c>
      <c r="N700" s="163">
        <v>0</v>
      </c>
      <c r="O700" s="163">
        <v>0</v>
      </c>
      <c r="P700" s="163">
        <v>0</v>
      </c>
      <c r="Q700" s="163">
        <v>0</v>
      </c>
    </row>
    <row r="701" spans="1:17" x14ac:dyDescent="0.25">
      <c r="A701" s="289" t="s">
        <v>749</v>
      </c>
      <c r="B701" s="289" t="s">
        <v>560</v>
      </c>
      <c r="C701" s="289" t="s">
        <v>561</v>
      </c>
      <c r="D701" s="298" t="s">
        <v>162</v>
      </c>
      <c r="E701" s="282" t="s">
        <v>207</v>
      </c>
      <c r="F701" s="254">
        <v>0</v>
      </c>
      <c r="G701" s="254">
        <v>0</v>
      </c>
      <c r="H701" s="254">
        <v>0</v>
      </c>
      <c r="I701" s="254">
        <v>0</v>
      </c>
      <c r="J701" s="254">
        <v>0</v>
      </c>
      <c r="K701" s="254">
        <v>0</v>
      </c>
      <c r="L701" s="254">
        <v>0</v>
      </c>
      <c r="M701" s="254">
        <v>0</v>
      </c>
      <c r="N701" s="254">
        <v>0</v>
      </c>
      <c r="O701" s="254">
        <v>0</v>
      </c>
      <c r="P701" s="254">
        <v>0</v>
      </c>
      <c r="Q701" s="254">
        <v>0</v>
      </c>
    </row>
    <row r="702" spans="1:17" ht="19.5" customHeight="1" x14ac:dyDescent="0.25">
      <c r="A702" s="290"/>
      <c r="B702" s="290"/>
      <c r="C702" s="290"/>
      <c r="D702" s="320"/>
      <c r="E702" s="331"/>
      <c r="F702" s="256"/>
      <c r="G702" s="256"/>
      <c r="H702" s="256"/>
      <c r="I702" s="256"/>
      <c r="J702" s="256"/>
      <c r="K702" s="256"/>
      <c r="L702" s="256"/>
      <c r="M702" s="256"/>
      <c r="N702" s="256"/>
      <c r="O702" s="256"/>
      <c r="P702" s="256"/>
      <c r="Q702" s="256"/>
    </row>
    <row r="703" spans="1:17" ht="78.75" x14ac:dyDescent="0.25">
      <c r="A703" s="290"/>
      <c r="B703" s="290"/>
      <c r="C703" s="290"/>
      <c r="D703" s="64" t="s">
        <v>510</v>
      </c>
      <c r="E703" s="162" t="s">
        <v>212</v>
      </c>
      <c r="F703" s="163">
        <v>0</v>
      </c>
      <c r="G703" s="163">
        <v>0</v>
      </c>
      <c r="H703" s="163">
        <v>0</v>
      </c>
      <c r="I703" s="163">
        <v>0</v>
      </c>
      <c r="J703" s="163">
        <v>0</v>
      </c>
      <c r="K703" s="163">
        <v>0</v>
      </c>
      <c r="L703" s="163">
        <v>0</v>
      </c>
      <c r="M703" s="163">
        <v>0</v>
      </c>
      <c r="N703" s="163">
        <v>0</v>
      </c>
      <c r="O703" s="163">
        <v>0</v>
      </c>
      <c r="P703" s="163">
        <v>0</v>
      </c>
      <c r="Q703" s="163">
        <v>0</v>
      </c>
    </row>
    <row r="704" spans="1:17" ht="18.75" customHeight="1" x14ac:dyDescent="0.25">
      <c r="A704" s="289" t="s">
        <v>750</v>
      </c>
      <c r="B704" s="289" t="s">
        <v>562</v>
      </c>
      <c r="C704" s="289" t="s">
        <v>563</v>
      </c>
      <c r="D704" s="298" t="s">
        <v>162</v>
      </c>
      <c r="E704" s="282" t="s">
        <v>207</v>
      </c>
      <c r="F704" s="254">
        <v>0</v>
      </c>
      <c r="G704" s="254">
        <v>0</v>
      </c>
      <c r="H704" s="254">
        <v>0</v>
      </c>
      <c r="I704" s="254">
        <v>0</v>
      </c>
      <c r="J704" s="254">
        <v>0</v>
      </c>
      <c r="K704" s="254">
        <v>0</v>
      </c>
      <c r="L704" s="254">
        <v>0</v>
      </c>
      <c r="M704" s="254">
        <v>0</v>
      </c>
      <c r="N704" s="254">
        <v>0</v>
      </c>
      <c r="O704" s="254">
        <v>0</v>
      </c>
      <c r="P704" s="254">
        <v>0</v>
      </c>
      <c r="Q704" s="254">
        <v>0</v>
      </c>
    </row>
    <row r="705" spans="1:17" ht="22.5" customHeight="1" x14ac:dyDescent="0.25">
      <c r="A705" s="290"/>
      <c r="B705" s="290"/>
      <c r="C705" s="290"/>
      <c r="D705" s="320"/>
      <c r="E705" s="331"/>
      <c r="F705" s="256"/>
      <c r="G705" s="256"/>
      <c r="H705" s="256"/>
      <c r="I705" s="256"/>
      <c r="J705" s="256"/>
      <c r="K705" s="256"/>
      <c r="L705" s="256"/>
      <c r="M705" s="256"/>
      <c r="N705" s="256"/>
      <c r="O705" s="256"/>
      <c r="P705" s="256"/>
      <c r="Q705" s="256"/>
    </row>
    <row r="706" spans="1:17" ht="93.75" customHeight="1" x14ac:dyDescent="0.25">
      <c r="A706" s="290"/>
      <c r="B706" s="290"/>
      <c r="C706" s="290"/>
      <c r="D706" s="164" t="s">
        <v>510</v>
      </c>
      <c r="E706" s="162" t="s">
        <v>212</v>
      </c>
      <c r="F706" s="163">
        <v>0</v>
      </c>
      <c r="G706" s="163">
        <v>0</v>
      </c>
      <c r="H706" s="163">
        <v>0</v>
      </c>
      <c r="I706" s="163">
        <v>0</v>
      </c>
      <c r="J706" s="163">
        <v>0</v>
      </c>
      <c r="K706" s="163">
        <v>0</v>
      </c>
      <c r="L706" s="163">
        <v>0</v>
      </c>
      <c r="M706" s="163">
        <v>0</v>
      </c>
      <c r="N706" s="163">
        <v>0</v>
      </c>
      <c r="O706" s="163">
        <v>0</v>
      </c>
      <c r="P706" s="163">
        <v>0</v>
      </c>
      <c r="Q706" s="163">
        <v>0</v>
      </c>
    </row>
    <row r="707" spans="1:17" x14ac:dyDescent="0.25">
      <c r="A707" s="289" t="s">
        <v>751</v>
      </c>
      <c r="B707" s="289" t="s">
        <v>564</v>
      </c>
      <c r="C707" s="289" t="s">
        <v>565</v>
      </c>
      <c r="D707" s="298" t="s">
        <v>162</v>
      </c>
      <c r="E707" s="282" t="s">
        <v>207</v>
      </c>
      <c r="F707" s="254">
        <v>0</v>
      </c>
      <c r="G707" s="254">
        <v>0</v>
      </c>
      <c r="H707" s="254">
        <v>0</v>
      </c>
      <c r="I707" s="254">
        <v>0</v>
      </c>
      <c r="J707" s="254">
        <v>0</v>
      </c>
      <c r="K707" s="254">
        <v>0</v>
      </c>
      <c r="L707" s="254">
        <v>0</v>
      </c>
      <c r="M707" s="254">
        <v>0</v>
      </c>
      <c r="N707" s="254">
        <v>0</v>
      </c>
      <c r="O707" s="254">
        <v>0</v>
      </c>
      <c r="P707" s="254">
        <v>0</v>
      </c>
      <c r="Q707" s="254">
        <v>0</v>
      </c>
    </row>
    <row r="708" spans="1:17" ht="19.5" customHeight="1" x14ac:dyDescent="0.25">
      <c r="A708" s="290"/>
      <c r="B708" s="290"/>
      <c r="C708" s="290"/>
      <c r="D708" s="320"/>
      <c r="E708" s="331"/>
      <c r="F708" s="256"/>
      <c r="G708" s="256"/>
      <c r="H708" s="256"/>
      <c r="I708" s="256"/>
      <c r="J708" s="256"/>
      <c r="K708" s="256"/>
      <c r="L708" s="256"/>
      <c r="M708" s="256"/>
      <c r="N708" s="256"/>
      <c r="O708" s="256"/>
      <c r="P708" s="256"/>
      <c r="Q708" s="256"/>
    </row>
    <row r="709" spans="1:17" ht="132" customHeight="1" x14ac:dyDescent="0.25">
      <c r="A709" s="290"/>
      <c r="B709" s="290"/>
      <c r="C709" s="290"/>
      <c r="D709" s="64" t="s">
        <v>510</v>
      </c>
      <c r="E709" s="162" t="s">
        <v>212</v>
      </c>
      <c r="F709" s="163">
        <v>0</v>
      </c>
      <c r="G709" s="163">
        <v>0</v>
      </c>
      <c r="H709" s="163">
        <v>0</v>
      </c>
      <c r="I709" s="163">
        <v>0</v>
      </c>
      <c r="J709" s="163">
        <v>0</v>
      </c>
      <c r="K709" s="163">
        <v>0</v>
      </c>
      <c r="L709" s="163">
        <v>0</v>
      </c>
      <c r="M709" s="163">
        <v>0</v>
      </c>
      <c r="N709" s="163">
        <v>0</v>
      </c>
      <c r="O709" s="163">
        <v>0</v>
      </c>
      <c r="P709" s="163">
        <v>0</v>
      </c>
      <c r="Q709" s="163">
        <v>0</v>
      </c>
    </row>
    <row r="710" spans="1:17" x14ac:dyDescent="0.25">
      <c r="A710" s="289" t="s">
        <v>752</v>
      </c>
      <c r="B710" s="289" t="s">
        <v>566</v>
      </c>
      <c r="C710" s="289" t="s">
        <v>567</v>
      </c>
      <c r="D710" s="298" t="s">
        <v>162</v>
      </c>
      <c r="E710" s="282" t="s">
        <v>207</v>
      </c>
      <c r="F710" s="254">
        <v>0</v>
      </c>
      <c r="G710" s="254">
        <v>0</v>
      </c>
      <c r="H710" s="254">
        <v>0</v>
      </c>
      <c r="I710" s="254">
        <v>0</v>
      </c>
      <c r="J710" s="254">
        <v>0</v>
      </c>
      <c r="K710" s="254">
        <v>0</v>
      </c>
      <c r="L710" s="254">
        <v>0</v>
      </c>
      <c r="M710" s="254">
        <v>0</v>
      </c>
      <c r="N710" s="254">
        <v>0</v>
      </c>
      <c r="O710" s="254">
        <v>0</v>
      </c>
      <c r="P710" s="254">
        <v>0</v>
      </c>
      <c r="Q710" s="254">
        <v>0</v>
      </c>
    </row>
    <row r="711" spans="1:17" ht="19.5" customHeight="1" x14ac:dyDescent="0.25">
      <c r="A711" s="290"/>
      <c r="B711" s="290"/>
      <c r="C711" s="290"/>
      <c r="D711" s="320"/>
      <c r="E711" s="331"/>
      <c r="F711" s="256"/>
      <c r="G711" s="256"/>
      <c r="H711" s="256"/>
      <c r="I711" s="256"/>
      <c r="J711" s="256"/>
      <c r="K711" s="256"/>
      <c r="L711" s="256"/>
      <c r="M711" s="256"/>
      <c r="N711" s="256"/>
      <c r="O711" s="256"/>
      <c r="P711" s="256"/>
      <c r="Q711" s="256"/>
    </row>
    <row r="712" spans="1:17" ht="118.5" customHeight="1" x14ac:dyDescent="0.25">
      <c r="A712" s="290"/>
      <c r="B712" s="290"/>
      <c r="C712" s="290"/>
      <c r="D712" s="64" t="s">
        <v>510</v>
      </c>
      <c r="E712" s="162" t="s">
        <v>212</v>
      </c>
      <c r="F712" s="165">
        <v>0</v>
      </c>
      <c r="G712" s="165">
        <v>0</v>
      </c>
      <c r="H712" s="165">
        <v>0</v>
      </c>
      <c r="I712" s="165">
        <v>0</v>
      </c>
      <c r="J712" s="165">
        <v>0</v>
      </c>
      <c r="K712" s="165">
        <v>0</v>
      </c>
      <c r="L712" s="165">
        <v>0</v>
      </c>
      <c r="M712" s="165">
        <v>0</v>
      </c>
      <c r="N712" s="165">
        <v>0</v>
      </c>
      <c r="O712" s="165">
        <v>0</v>
      </c>
      <c r="P712" s="165">
        <v>0</v>
      </c>
      <c r="Q712" s="165">
        <v>0</v>
      </c>
    </row>
    <row r="713" spans="1:17" x14ac:dyDescent="0.25">
      <c r="A713" s="289" t="s">
        <v>753</v>
      </c>
      <c r="B713" s="289" t="s">
        <v>568</v>
      </c>
      <c r="C713" s="289" t="s">
        <v>569</v>
      </c>
      <c r="D713" s="298" t="s">
        <v>162</v>
      </c>
      <c r="E713" s="282" t="s">
        <v>207</v>
      </c>
      <c r="F713" s="341">
        <v>0</v>
      </c>
      <c r="G713" s="341">
        <v>0</v>
      </c>
      <c r="H713" s="341">
        <v>0</v>
      </c>
      <c r="I713" s="341">
        <v>0</v>
      </c>
      <c r="J713" s="341">
        <v>0</v>
      </c>
      <c r="K713" s="341">
        <v>0</v>
      </c>
      <c r="L713" s="341">
        <v>0</v>
      </c>
      <c r="M713" s="341">
        <v>0</v>
      </c>
      <c r="N713" s="341">
        <v>0</v>
      </c>
      <c r="O713" s="341">
        <v>0</v>
      </c>
      <c r="P713" s="341">
        <v>0</v>
      </c>
      <c r="Q713" s="341">
        <v>0</v>
      </c>
    </row>
    <row r="714" spans="1:17" ht="23.25" customHeight="1" x14ac:dyDescent="0.25">
      <c r="A714" s="290"/>
      <c r="B714" s="290"/>
      <c r="C714" s="290"/>
      <c r="D714" s="327"/>
      <c r="E714" s="331"/>
      <c r="F714" s="342"/>
      <c r="G714" s="342"/>
      <c r="H714" s="342"/>
      <c r="I714" s="342"/>
      <c r="J714" s="342"/>
      <c r="K714" s="342"/>
      <c r="L714" s="342"/>
      <c r="M714" s="342"/>
      <c r="N714" s="342"/>
      <c r="O714" s="342"/>
      <c r="P714" s="342"/>
      <c r="Q714" s="342"/>
    </row>
    <row r="715" spans="1:17" ht="78.75" x14ac:dyDescent="0.25">
      <c r="A715" s="290"/>
      <c r="B715" s="290"/>
      <c r="C715" s="290"/>
      <c r="D715" s="77" t="s">
        <v>510</v>
      </c>
      <c r="E715" s="162" t="s">
        <v>212</v>
      </c>
      <c r="F715" s="165">
        <v>0</v>
      </c>
      <c r="G715" s="165">
        <v>0</v>
      </c>
      <c r="H715" s="165">
        <v>0</v>
      </c>
      <c r="I715" s="165">
        <v>0</v>
      </c>
      <c r="J715" s="165">
        <v>0</v>
      </c>
      <c r="K715" s="165">
        <v>0</v>
      </c>
      <c r="L715" s="165">
        <v>0</v>
      </c>
      <c r="M715" s="165">
        <v>0</v>
      </c>
      <c r="N715" s="165">
        <v>0</v>
      </c>
      <c r="O715" s="165">
        <v>0</v>
      </c>
      <c r="P715" s="165">
        <v>0</v>
      </c>
      <c r="Q715" s="142">
        <v>0</v>
      </c>
    </row>
    <row r="716" spans="1:17" x14ac:dyDescent="0.25">
      <c r="A716" s="289" t="s">
        <v>754</v>
      </c>
      <c r="B716" s="289" t="s">
        <v>570</v>
      </c>
      <c r="C716" s="289" t="s">
        <v>569</v>
      </c>
      <c r="D716" s="298" t="s">
        <v>162</v>
      </c>
      <c r="E716" s="282" t="s">
        <v>207</v>
      </c>
      <c r="F716" s="341">
        <v>0</v>
      </c>
      <c r="G716" s="341">
        <v>0</v>
      </c>
      <c r="H716" s="341">
        <v>0</v>
      </c>
      <c r="I716" s="341">
        <v>0</v>
      </c>
      <c r="J716" s="341">
        <v>0</v>
      </c>
      <c r="K716" s="341">
        <v>0</v>
      </c>
      <c r="L716" s="341">
        <v>0</v>
      </c>
      <c r="M716" s="341">
        <v>0</v>
      </c>
      <c r="N716" s="341">
        <v>0</v>
      </c>
      <c r="O716" s="341">
        <v>0</v>
      </c>
      <c r="P716" s="341">
        <v>0</v>
      </c>
      <c r="Q716" s="341">
        <v>0</v>
      </c>
    </row>
    <row r="717" spans="1:17" ht="23.25" customHeight="1" x14ac:dyDescent="0.25">
      <c r="A717" s="290"/>
      <c r="B717" s="290"/>
      <c r="C717" s="290"/>
      <c r="D717" s="327"/>
      <c r="E717" s="331"/>
      <c r="F717" s="342"/>
      <c r="G717" s="342"/>
      <c r="H717" s="342"/>
      <c r="I717" s="342"/>
      <c r="J717" s="342"/>
      <c r="K717" s="342"/>
      <c r="L717" s="342"/>
      <c r="M717" s="342"/>
      <c r="N717" s="342"/>
      <c r="O717" s="342"/>
      <c r="P717" s="342"/>
      <c r="Q717" s="342"/>
    </row>
    <row r="718" spans="1:17" ht="78.75" x14ac:dyDescent="0.25">
      <c r="A718" s="290"/>
      <c r="B718" s="290"/>
      <c r="C718" s="290"/>
      <c r="D718" s="77" t="s">
        <v>510</v>
      </c>
      <c r="E718" s="162" t="s">
        <v>212</v>
      </c>
      <c r="F718" s="165">
        <v>0</v>
      </c>
      <c r="G718" s="165">
        <v>0</v>
      </c>
      <c r="H718" s="165">
        <v>0</v>
      </c>
      <c r="I718" s="165">
        <v>0</v>
      </c>
      <c r="J718" s="165">
        <v>0</v>
      </c>
      <c r="K718" s="165">
        <v>0</v>
      </c>
      <c r="L718" s="165">
        <v>0</v>
      </c>
      <c r="M718" s="165">
        <v>0</v>
      </c>
      <c r="N718" s="165">
        <v>0</v>
      </c>
      <c r="O718" s="165">
        <v>0</v>
      </c>
      <c r="P718" s="165">
        <v>0</v>
      </c>
      <c r="Q718" s="165">
        <v>0</v>
      </c>
    </row>
    <row r="719" spans="1:17" x14ac:dyDescent="0.25">
      <c r="A719" s="289" t="s">
        <v>755</v>
      </c>
      <c r="B719" s="289" t="s">
        <v>571</v>
      </c>
      <c r="C719" s="289" t="s">
        <v>569</v>
      </c>
      <c r="D719" s="298" t="s">
        <v>162</v>
      </c>
      <c r="E719" s="282"/>
      <c r="F719" s="341">
        <v>0</v>
      </c>
      <c r="G719" s="341">
        <v>0</v>
      </c>
      <c r="H719" s="341">
        <v>0</v>
      </c>
      <c r="I719" s="341">
        <v>0</v>
      </c>
      <c r="J719" s="341">
        <v>0</v>
      </c>
      <c r="K719" s="341">
        <v>0</v>
      </c>
      <c r="L719" s="341">
        <v>0</v>
      </c>
      <c r="M719" s="341">
        <v>0</v>
      </c>
      <c r="N719" s="341">
        <v>0</v>
      </c>
      <c r="O719" s="341">
        <v>0</v>
      </c>
      <c r="P719" s="341">
        <v>0</v>
      </c>
      <c r="Q719" s="341">
        <v>0</v>
      </c>
    </row>
    <row r="720" spans="1:17" ht="21" customHeight="1" x14ac:dyDescent="0.25">
      <c r="A720" s="290"/>
      <c r="B720" s="290"/>
      <c r="C720" s="290"/>
      <c r="D720" s="320"/>
      <c r="E720" s="331"/>
      <c r="F720" s="342"/>
      <c r="G720" s="342"/>
      <c r="H720" s="342"/>
      <c r="I720" s="342"/>
      <c r="J720" s="342"/>
      <c r="K720" s="342"/>
      <c r="L720" s="342"/>
      <c r="M720" s="342"/>
      <c r="N720" s="342"/>
      <c r="O720" s="342"/>
      <c r="P720" s="342"/>
      <c r="Q720" s="342"/>
    </row>
    <row r="721" spans="1:17" ht="78.75" x14ac:dyDescent="0.25">
      <c r="A721" s="290"/>
      <c r="B721" s="290"/>
      <c r="C721" s="290"/>
      <c r="D721" s="164" t="s">
        <v>510</v>
      </c>
      <c r="E721" s="161" t="s">
        <v>207</v>
      </c>
      <c r="F721" s="142">
        <v>0</v>
      </c>
      <c r="G721" s="142">
        <v>0</v>
      </c>
      <c r="H721" s="142">
        <v>0</v>
      </c>
      <c r="I721" s="142">
        <v>0</v>
      </c>
      <c r="J721" s="142">
        <v>0</v>
      </c>
      <c r="K721" s="142">
        <v>0</v>
      </c>
      <c r="L721" s="142">
        <v>0</v>
      </c>
      <c r="M721" s="142">
        <v>0</v>
      </c>
      <c r="N721" s="142">
        <v>0</v>
      </c>
      <c r="O721" s="142">
        <v>0</v>
      </c>
      <c r="P721" s="142">
        <v>0</v>
      </c>
      <c r="Q721" s="142">
        <v>0</v>
      </c>
    </row>
    <row r="722" spans="1:17" ht="39" customHeight="1" x14ac:dyDescent="0.25">
      <c r="A722" s="309" t="s">
        <v>186</v>
      </c>
      <c r="B722" s="309" t="s">
        <v>572</v>
      </c>
      <c r="C722" s="309"/>
      <c r="D722" s="78" t="s">
        <v>162</v>
      </c>
      <c r="E722" s="263" t="s">
        <v>207</v>
      </c>
      <c r="F722" s="166">
        <f>F724+F725+F726</f>
        <v>23251</v>
      </c>
      <c r="G722" s="166">
        <f t="shared" ref="G722:M722" si="294">G724+G725+G726</f>
        <v>0</v>
      </c>
      <c r="H722" s="166">
        <f t="shared" si="294"/>
        <v>0</v>
      </c>
      <c r="I722" s="166">
        <f t="shared" si="294"/>
        <v>23251</v>
      </c>
      <c r="J722" s="166">
        <f t="shared" si="294"/>
        <v>15173.9</v>
      </c>
      <c r="K722" s="166">
        <f t="shared" si="294"/>
        <v>0</v>
      </c>
      <c r="L722" s="166">
        <f t="shared" si="294"/>
        <v>0</v>
      </c>
      <c r="M722" s="166">
        <f t="shared" si="294"/>
        <v>15173.9</v>
      </c>
      <c r="N722" s="167">
        <f>J722/F722*100</f>
        <v>65.261279084770536</v>
      </c>
      <c r="O722" s="167">
        <v>0</v>
      </c>
      <c r="P722" s="167">
        <v>0</v>
      </c>
      <c r="Q722" s="167">
        <f>M722/I722*100</f>
        <v>65.261279084770536</v>
      </c>
    </row>
    <row r="723" spans="1:17" ht="15.75" hidden="1" x14ac:dyDescent="0.25">
      <c r="A723" s="310"/>
      <c r="B723" s="310"/>
      <c r="C723" s="310"/>
      <c r="D723" s="316" t="s">
        <v>511</v>
      </c>
      <c r="E723" s="338"/>
      <c r="F723" s="215" t="e">
        <f>#REF!+#REF!+#REF!+#REF!+#REF!+#REF!+#REF!+#REF!+#REF!+#REF!+#REF!+#REF!+F724+F725+F726+#REF!+#REF!+#REF!+#REF!+#REF!+#REF!</f>
        <v>#REF!</v>
      </c>
      <c r="G723" s="215" t="e">
        <f>#REF!+#REF!+#REF!+#REF!+#REF!+#REF!+#REF!+#REF!+#REF!+#REF!+#REF!+#REF!+G724+G725+G726</f>
        <v>#REF!</v>
      </c>
      <c r="H723" s="215" t="e">
        <f>#REF!+#REF!+#REF!+#REF!+#REF!+#REF!+#REF!+#REF!+#REF!+#REF!+#REF!+#REF!+H724+H725+H726+#REF!+#REF!+#REF!+#REF!+#REF!</f>
        <v>#REF!</v>
      </c>
      <c r="I723" s="215" t="e">
        <f>#REF!+#REF!+#REF!+#REF!+#REF!+#REF!+#REF!+#REF!+#REF!+#REF!+#REF!+#REF!+I724+I725+I726+#REF!</f>
        <v>#REF!</v>
      </c>
      <c r="J723" s="215" t="e">
        <f>#REF!+#REF!+#REF!+#REF!+#REF!+#REF!+#REF!+#REF!+#REF!+#REF!+#REF!+#REF!+J724+J725+J726+#REF!+#REF!+#REF!+#REF!+#REF!+#REF!</f>
        <v>#REF!</v>
      </c>
      <c r="K723" s="215" t="e">
        <f>#REF!+#REF!+#REF!+#REF!+#REF!+#REF!+#REF!+#REF!+#REF!+#REF!+#REF!+#REF!+K724+K725+K726+#REF!+#REF!+#REF!+#REF!+#REF!+#REF!</f>
        <v>#REF!</v>
      </c>
      <c r="L723" s="215" t="e">
        <f>#REF!+#REF!+#REF!+#REF!+#REF!+#REF!+#REF!+#REF!+#REF!+#REF!+#REF!+#REF!+L724+L725+L726+#REF!+#REF!+#REF!+#REF!+#REF!+#REF!</f>
        <v>#REF!</v>
      </c>
      <c r="M723" s="215" t="e">
        <f>#REF!+#REF!+#REF!+#REF!+#REF!+#REF!+#REF!+#REF!+#REF!+#REF!+#REF!+#REF!+M724+M725+M726+#REF!+#REF!+#REF!+#REF!+#REF!+#REF!</f>
        <v>#REF!</v>
      </c>
      <c r="N723" s="216" t="e">
        <f t="shared" ref="N723:Q726" si="295">J723/F723*100</f>
        <v>#REF!</v>
      </c>
      <c r="O723" s="216" t="e">
        <f t="shared" si="295"/>
        <v>#REF!</v>
      </c>
      <c r="P723" s="216" t="e">
        <f t="shared" si="295"/>
        <v>#REF!</v>
      </c>
      <c r="Q723" s="216" t="e">
        <f t="shared" si="295"/>
        <v>#REF!</v>
      </c>
    </row>
    <row r="724" spans="1:17" ht="15.75" x14ac:dyDescent="0.25">
      <c r="A724" s="310"/>
      <c r="B724" s="310"/>
      <c r="C724" s="310"/>
      <c r="D724" s="317"/>
      <c r="E724" s="143" t="s">
        <v>573</v>
      </c>
      <c r="F724" s="168">
        <v>6770</v>
      </c>
      <c r="G724" s="168">
        <v>0</v>
      </c>
      <c r="H724" s="168">
        <v>0</v>
      </c>
      <c r="I724" s="168">
        <v>6770</v>
      </c>
      <c r="J724" s="168">
        <v>5898.6</v>
      </c>
      <c r="K724" s="168">
        <v>0</v>
      </c>
      <c r="L724" s="168">
        <v>0</v>
      </c>
      <c r="M724" s="168">
        <v>5898.6</v>
      </c>
      <c r="N724" s="217">
        <f t="shared" si="295"/>
        <v>87.128508124076816</v>
      </c>
      <c r="O724" s="217">
        <v>0</v>
      </c>
      <c r="P724" s="217">
        <v>0</v>
      </c>
      <c r="Q724" s="217">
        <f t="shared" si="295"/>
        <v>87.128508124076816</v>
      </c>
    </row>
    <row r="725" spans="1:17" ht="15.75" x14ac:dyDescent="0.25">
      <c r="A725" s="310"/>
      <c r="B725" s="310"/>
      <c r="C725" s="310"/>
      <c r="D725" s="317"/>
      <c r="E725" s="143" t="s">
        <v>574</v>
      </c>
      <c r="F725" s="168">
        <v>16475</v>
      </c>
      <c r="G725" s="168">
        <v>0</v>
      </c>
      <c r="H725" s="168">
        <v>0</v>
      </c>
      <c r="I725" s="168">
        <v>16475</v>
      </c>
      <c r="J725" s="168">
        <v>9273.2999999999993</v>
      </c>
      <c r="K725" s="168">
        <v>0</v>
      </c>
      <c r="L725" s="168">
        <v>0</v>
      </c>
      <c r="M725" s="168">
        <v>9273.2999999999993</v>
      </c>
      <c r="N725" s="217">
        <f t="shared" si="295"/>
        <v>56.287101669195749</v>
      </c>
      <c r="O725" s="217">
        <v>0</v>
      </c>
      <c r="P725" s="217">
        <v>0</v>
      </c>
      <c r="Q725" s="217">
        <f t="shared" si="295"/>
        <v>56.287101669195749</v>
      </c>
    </row>
    <row r="726" spans="1:17" ht="15.75" x14ac:dyDescent="0.25">
      <c r="A726" s="310"/>
      <c r="B726" s="332"/>
      <c r="C726" s="310"/>
      <c r="D726" s="319"/>
      <c r="E726" s="143" t="s">
        <v>575</v>
      </c>
      <c r="F726" s="168">
        <v>6</v>
      </c>
      <c r="G726" s="168">
        <v>0</v>
      </c>
      <c r="H726" s="168">
        <v>0</v>
      </c>
      <c r="I726" s="168">
        <v>6</v>
      </c>
      <c r="J726" s="168">
        <v>2</v>
      </c>
      <c r="K726" s="168">
        <v>0</v>
      </c>
      <c r="L726" s="168">
        <v>0</v>
      </c>
      <c r="M726" s="168">
        <v>2</v>
      </c>
      <c r="N726" s="217">
        <f t="shared" si="295"/>
        <v>33.333333333333329</v>
      </c>
      <c r="O726" s="217">
        <v>0</v>
      </c>
      <c r="P726" s="217">
        <v>0</v>
      </c>
      <c r="Q726" s="217">
        <f t="shared" si="295"/>
        <v>33.333333333333329</v>
      </c>
    </row>
    <row r="727" spans="1:17" ht="39.75" customHeight="1" x14ac:dyDescent="0.25">
      <c r="A727" s="289" t="s">
        <v>189</v>
      </c>
      <c r="B727" s="289" t="s">
        <v>576</v>
      </c>
      <c r="C727" s="289" t="s">
        <v>577</v>
      </c>
      <c r="D727" s="64" t="s">
        <v>162</v>
      </c>
      <c r="E727" s="161" t="s">
        <v>207</v>
      </c>
      <c r="F727" s="147">
        <v>0</v>
      </c>
      <c r="G727" s="147">
        <v>0</v>
      </c>
      <c r="H727" s="147">
        <v>0</v>
      </c>
      <c r="I727" s="147">
        <v>0</v>
      </c>
      <c r="J727" s="147">
        <v>0</v>
      </c>
      <c r="K727" s="147">
        <v>0</v>
      </c>
      <c r="L727" s="147">
        <v>0</v>
      </c>
      <c r="M727" s="147">
        <v>0</v>
      </c>
      <c r="N727" s="147">
        <v>0</v>
      </c>
      <c r="O727" s="147">
        <v>0</v>
      </c>
      <c r="P727" s="147">
        <v>0</v>
      </c>
      <c r="Q727" s="147">
        <v>0</v>
      </c>
    </row>
    <row r="728" spans="1:17" ht="85.5" customHeight="1" x14ac:dyDescent="0.25">
      <c r="A728" s="300"/>
      <c r="B728" s="300"/>
      <c r="C728" s="300"/>
      <c r="D728" s="64" t="s">
        <v>511</v>
      </c>
      <c r="E728" s="161" t="s">
        <v>212</v>
      </c>
      <c r="F728" s="147">
        <v>0</v>
      </c>
      <c r="G728" s="147">
        <v>0</v>
      </c>
      <c r="H728" s="147">
        <v>0</v>
      </c>
      <c r="I728" s="147">
        <v>0</v>
      </c>
      <c r="J728" s="147">
        <v>0</v>
      </c>
      <c r="K728" s="147">
        <v>0</v>
      </c>
      <c r="L728" s="147">
        <v>0</v>
      </c>
      <c r="M728" s="147">
        <v>0</v>
      </c>
      <c r="N728" s="147">
        <v>0</v>
      </c>
      <c r="O728" s="147">
        <v>0</v>
      </c>
      <c r="P728" s="147">
        <v>0</v>
      </c>
      <c r="Q728" s="147">
        <v>0</v>
      </c>
    </row>
    <row r="729" spans="1:17" ht="15" customHeight="1" x14ac:dyDescent="0.25">
      <c r="A729" s="289" t="s">
        <v>193</v>
      </c>
      <c r="B729" s="289" t="s">
        <v>578</v>
      </c>
      <c r="C729" s="289" t="s">
        <v>579</v>
      </c>
      <c r="D729" s="298" t="s">
        <v>162</v>
      </c>
      <c r="E729" s="282"/>
      <c r="F729" s="254">
        <v>0</v>
      </c>
      <c r="G729" s="254">
        <v>0</v>
      </c>
      <c r="H729" s="254">
        <v>0</v>
      </c>
      <c r="I729" s="254">
        <v>0</v>
      </c>
      <c r="J729" s="254">
        <v>0</v>
      </c>
      <c r="K729" s="254">
        <v>0</v>
      </c>
      <c r="L729" s="254">
        <v>0</v>
      </c>
      <c r="M729" s="254">
        <v>0</v>
      </c>
      <c r="N729" s="254">
        <v>0</v>
      </c>
      <c r="O729" s="254">
        <v>0</v>
      </c>
      <c r="P729" s="254">
        <v>0</v>
      </c>
      <c r="Q729" s="254">
        <v>0</v>
      </c>
    </row>
    <row r="730" spans="1:17" ht="15" customHeight="1" x14ac:dyDescent="0.25">
      <c r="A730" s="290"/>
      <c r="B730" s="290"/>
      <c r="C730" s="300"/>
      <c r="D730" s="327"/>
      <c r="E730" s="331"/>
      <c r="F730" s="256"/>
      <c r="G730" s="256"/>
      <c r="H730" s="256"/>
      <c r="I730" s="256"/>
      <c r="J730" s="256"/>
      <c r="K730" s="256"/>
      <c r="L730" s="256"/>
      <c r="M730" s="256"/>
      <c r="N730" s="256"/>
      <c r="O730" s="256"/>
      <c r="P730" s="256"/>
      <c r="Q730" s="256"/>
    </row>
    <row r="731" spans="1:17" ht="15.75" x14ac:dyDescent="0.25">
      <c r="A731" s="290"/>
      <c r="B731" s="290"/>
      <c r="C731" s="300"/>
      <c r="D731" s="320"/>
      <c r="E731" s="154" t="s">
        <v>207</v>
      </c>
      <c r="F731" s="152">
        <f>F732+F733+F734</f>
        <v>23251</v>
      </c>
      <c r="G731" s="152">
        <f t="shared" ref="G731:M731" si="296">G732+G733+G734</f>
        <v>0</v>
      </c>
      <c r="H731" s="152">
        <f t="shared" si="296"/>
        <v>0</v>
      </c>
      <c r="I731" s="152">
        <f t="shared" si="296"/>
        <v>23251</v>
      </c>
      <c r="J731" s="152">
        <f t="shared" si="296"/>
        <v>15173.9</v>
      </c>
      <c r="K731" s="152">
        <f t="shared" si="296"/>
        <v>0</v>
      </c>
      <c r="L731" s="152">
        <f t="shared" si="296"/>
        <v>0</v>
      </c>
      <c r="M731" s="152">
        <f t="shared" si="296"/>
        <v>15173.9</v>
      </c>
      <c r="N731" s="147">
        <f>J731/F731*100</f>
        <v>65.261279084770536</v>
      </c>
      <c r="O731" s="147">
        <v>0</v>
      </c>
      <c r="P731" s="147">
        <v>0</v>
      </c>
      <c r="Q731" s="147">
        <f t="shared" ref="Q731:Q734" si="297">M731/I731*100</f>
        <v>65.261279084770536</v>
      </c>
    </row>
    <row r="732" spans="1:17" ht="15.75" x14ac:dyDescent="0.25">
      <c r="A732" s="290"/>
      <c r="B732" s="290"/>
      <c r="C732" s="300"/>
      <c r="D732" s="321" t="s">
        <v>511</v>
      </c>
      <c r="E732" s="149" t="s">
        <v>573</v>
      </c>
      <c r="F732" s="150">
        <v>6770</v>
      </c>
      <c r="G732" s="150">
        <v>0</v>
      </c>
      <c r="H732" s="150">
        <v>0</v>
      </c>
      <c r="I732" s="150">
        <v>6770</v>
      </c>
      <c r="J732" s="150">
        <v>5898.6</v>
      </c>
      <c r="K732" s="150">
        <v>0</v>
      </c>
      <c r="L732" s="150">
        <v>0</v>
      </c>
      <c r="M732" s="150">
        <v>5898.6</v>
      </c>
      <c r="N732" s="148">
        <f>J732/F732*100</f>
        <v>87.128508124076816</v>
      </c>
      <c r="O732" s="148">
        <v>0</v>
      </c>
      <c r="P732" s="148">
        <v>0</v>
      </c>
      <c r="Q732" s="148">
        <f t="shared" si="297"/>
        <v>87.128508124076816</v>
      </c>
    </row>
    <row r="733" spans="1:17" ht="15.75" x14ac:dyDescent="0.25">
      <c r="A733" s="290"/>
      <c r="B733" s="290"/>
      <c r="C733" s="300"/>
      <c r="D733" s="321"/>
      <c r="E733" s="149" t="s">
        <v>574</v>
      </c>
      <c r="F733" s="150">
        <v>16475</v>
      </c>
      <c r="G733" s="150">
        <v>0</v>
      </c>
      <c r="H733" s="150">
        <v>0</v>
      </c>
      <c r="I733" s="150">
        <v>16475</v>
      </c>
      <c r="J733" s="150">
        <v>9273.2999999999993</v>
      </c>
      <c r="K733" s="150">
        <v>0</v>
      </c>
      <c r="L733" s="150">
        <v>0</v>
      </c>
      <c r="M733" s="150">
        <v>9273.2999999999993</v>
      </c>
      <c r="N733" s="148">
        <f>J733/F733*100</f>
        <v>56.287101669195749</v>
      </c>
      <c r="O733" s="148">
        <v>0</v>
      </c>
      <c r="P733" s="148">
        <v>0</v>
      </c>
      <c r="Q733" s="148">
        <f t="shared" si="297"/>
        <v>56.287101669195749</v>
      </c>
    </row>
    <row r="734" spans="1:17" ht="24.75" customHeight="1" x14ac:dyDescent="0.25">
      <c r="A734" s="290"/>
      <c r="B734" s="290"/>
      <c r="C734" s="328"/>
      <c r="D734" s="321"/>
      <c r="E734" s="140" t="s">
        <v>575</v>
      </c>
      <c r="F734" s="146">
        <v>6</v>
      </c>
      <c r="G734" s="146">
        <v>0</v>
      </c>
      <c r="H734" s="146">
        <v>0</v>
      </c>
      <c r="I734" s="146">
        <v>6</v>
      </c>
      <c r="J734" s="146">
        <v>2</v>
      </c>
      <c r="K734" s="146">
        <v>0</v>
      </c>
      <c r="L734" s="146">
        <v>0</v>
      </c>
      <c r="M734" s="146">
        <v>2</v>
      </c>
      <c r="N734" s="147">
        <f>J734/F734*100</f>
        <v>33.333333333333329</v>
      </c>
      <c r="O734" s="147">
        <v>0</v>
      </c>
      <c r="P734" s="147">
        <v>0</v>
      </c>
      <c r="Q734" s="147">
        <f t="shared" si="297"/>
        <v>33.333333333333329</v>
      </c>
    </row>
    <row r="735" spans="1:17" ht="15.75" x14ac:dyDescent="0.25">
      <c r="A735" s="309" t="s">
        <v>197</v>
      </c>
      <c r="B735" s="309" t="s">
        <v>580</v>
      </c>
      <c r="C735" s="336"/>
      <c r="D735" s="317" t="s">
        <v>162</v>
      </c>
      <c r="E735" s="339"/>
      <c r="F735" s="160">
        <v>0</v>
      </c>
      <c r="G735" s="160">
        <v>0</v>
      </c>
      <c r="H735" s="160">
        <v>0</v>
      </c>
      <c r="I735" s="160">
        <v>0</v>
      </c>
      <c r="J735" s="160">
        <v>0</v>
      </c>
      <c r="K735" s="160">
        <v>0</v>
      </c>
      <c r="L735" s="160">
        <v>0</v>
      </c>
      <c r="M735" s="160">
        <v>0</v>
      </c>
      <c r="N735" s="160">
        <v>0</v>
      </c>
      <c r="O735" s="160">
        <v>0</v>
      </c>
      <c r="P735" s="160">
        <v>0</v>
      </c>
      <c r="Q735" s="160">
        <v>0</v>
      </c>
    </row>
    <row r="736" spans="1:17" ht="24" customHeight="1" x14ac:dyDescent="0.25">
      <c r="A736" s="314"/>
      <c r="B736" s="314"/>
      <c r="C736" s="337"/>
      <c r="D736" s="333"/>
      <c r="E736" s="340"/>
      <c r="F736" s="158"/>
      <c r="G736" s="158"/>
      <c r="H736" s="158"/>
      <c r="I736" s="158"/>
      <c r="J736" s="158"/>
      <c r="K736" s="158"/>
      <c r="L736" s="158"/>
      <c r="M736" s="158"/>
      <c r="N736" s="158"/>
      <c r="O736" s="158"/>
      <c r="P736" s="158"/>
      <c r="Q736" s="158"/>
    </row>
    <row r="737" spans="1:17" ht="15.75" x14ac:dyDescent="0.25">
      <c r="A737" s="314"/>
      <c r="B737" s="314"/>
      <c r="C737" s="337"/>
      <c r="D737" s="316" t="s">
        <v>510</v>
      </c>
      <c r="E737" s="159" t="s">
        <v>207</v>
      </c>
      <c r="F737" s="145">
        <v>0</v>
      </c>
      <c r="G737" s="145"/>
      <c r="H737" s="145">
        <v>0</v>
      </c>
      <c r="I737" s="145">
        <v>0</v>
      </c>
      <c r="J737" s="145">
        <v>0</v>
      </c>
      <c r="K737" s="145">
        <v>0</v>
      </c>
      <c r="L737" s="145">
        <v>0</v>
      </c>
      <c r="M737" s="145">
        <v>0</v>
      </c>
      <c r="N737" s="145">
        <v>0</v>
      </c>
      <c r="O737" s="145">
        <v>0</v>
      </c>
      <c r="P737" s="145">
        <v>0</v>
      </c>
      <c r="Q737" s="145">
        <v>0</v>
      </c>
    </row>
    <row r="738" spans="1:17" ht="15.75" x14ac:dyDescent="0.25">
      <c r="A738" s="314"/>
      <c r="B738" s="314"/>
      <c r="C738" s="337"/>
      <c r="D738" s="317"/>
      <c r="E738" s="339" t="s">
        <v>212</v>
      </c>
      <c r="F738" s="160">
        <v>0</v>
      </c>
      <c r="G738" s="160">
        <v>0</v>
      </c>
      <c r="H738" s="160">
        <v>0</v>
      </c>
      <c r="I738" s="160">
        <v>0</v>
      </c>
      <c r="J738" s="160">
        <v>0</v>
      </c>
      <c r="K738" s="160">
        <v>0</v>
      </c>
      <c r="L738" s="160">
        <v>0</v>
      </c>
      <c r="M738" s="160">
        <v>0</v>
      </c>
      <c r="N738" s="160">
        <v>0</v>
      </c>
      <c r="O738" s="160">
        <v>0</v>
      </c>
      <c r="P738" s="160">
        <v>0</v>
      </c>
      <c r="Q738" s="160"/>
    </row>
    <row r="739" spans="1:17" ht="38.25" customHeight="1" x14ac:dyDescent="0.25">
      <c r="A739" s="314"/>
      <c r="B739" s="314"/>
      <c r="C739" s="337"/>
      <c r="D739" s="333"/>
      <c r="E739" s="340"/>
      <c r="F739" s="158"/>
      <c r="G739" s="158"/>
      <c r="H739" s="158"/>
      <c r="I739" s="158"/>
      <c r="J739" s="158"/>
      <c r="K739" s="158"/>
      <c r="L739" s="158"/>
      <c r="M739" s="158"/>
      <c r="N739" s="158"/>
      <c r="O739" s="158"/>
      <c r="P739" s="158"/>
      <c r="Q739" s="158"/>
    </row>
    <row r="740" spans="1:17" ht="15.75" x14ac:dyDescent="0.25">
      <c r="A740" s="289" t="s">
        <v>200</v>
      </c>
      <c r="B740" s="289" t="s">
        <v>581</v>
      </c>
      <c r="C740" s="289" t="s">
        <v>582</v>
      </c>
      <c r="D740" s="298" t="s">
        <v>162</v>
      </c>
      <c r="E740" s="140"/>
      <c r="F740" s="147">
        <v>0</v>
      </c>
      <c r="G740" s="147">
        <v>0</v>
      </c>
      <c r="H740" s="147">
        <v>0</v>
      </c>
      <c r="I740" s="147">
        <v>0</v>
      </c>
      <c r="J740" s="169">
        <v>0</v>
      </c>
      <c r="K740" s="169">
        <v>0</v>
      </c>
      <c r="L740" s="169">
        <v>0</v>
      </c>
      <c r="M740" s="169">
        <v>0</v>
      </c>
      <c r="N740" s="147">
        <v>0</v>
      </c>
      <c r="O740" s="147">
        <v>0</v>
      </c>
      <c r="P740" s="147">
        <v>0</v>
      </c>
      <c r="Q740" s="147">
        <v>0</v>
      </c>
    </row>
    <row r="741" spans="1:17" ht="21.75" customHeight="1" x14ac:dyDescent="0.25">
      <c r="A741" s="290"/>
      <c r="B741" s="290"/>
      <c r="C741" s="290"/>
      <c r="D741" s="320"/>
      <c r="E741" s="161"/>
      <c r="F741" s="147">
        <v>0</v>
      </c>
      <c r="G741" s="147">
        <v>0</v>
      </c>
      <c r="H741" s="147">
        <v>0</v>
      </c>
      <c r="I741" s="147">
        <v>0</v>
      </c>
      <c r="J741" s="147">
        <v>0</v>
      </c>
      <c r="K741" s="147">
        <v>0</v>
      </c>
      <c r="L741" s="147">
        <v>0</v>
      </c>
      <c r="M741" s="147">
        <v>0</v>
      </c>
      <c r="N741" s="147">
        <v>0</v>
      </c>
      <c r="O741" s="147">
        <v>0</v>
      </c>
      <c r="P741" s="147">
        <v>0</v>
      </c>
      <c r="Q741" s="147">
        <v>0</v>
      </c>
    </row>
    <row r="742" spans="1:17" ht="15.75" x14ac:dyDescent="0.25">
      <c r="A742" s="290"/>
      <c r="B742" s="290"/>
      <c r="C742" s="290"/>
      <c r="D742" s="298" t="s">
        <v>510</v>
      </c>
      <c r="E742" s="161" t="s">
        <v>207</v>
      </c>
      <c r="F742" s="147">
        <v>0</v>
      </c>
      <c r="G742" s="147">
        <v>0</v>
      </c>
      <c r="H742" s="147">
        <v>0</v>
      </c>
      <c r="I742" s="147">
        <v>0</v>
      </c>
      <c r="J742" s="147">
        <v>0</v>
      </c>
      <c r="K742" s="147">
        <v>0</v>
      </c>
      <c r="L742" s="147">
        <v>0</v>
      </c>
      <c r="M742" s="147">
        <v>0</v>
      </c>
      <c r="N742" s="147">
        <v>0</v>
      </c>
      <c r="O742" s="147">
        <v>0</v>
      </c>
      <c r="P742" s="147">
        <v>0</v>
      </c>
      <c r="Q742" s="147">
        <v>0</v>
      </c>
    </row>
    <row r="743" spans="1:17" ht="15.75" x14ac:dyDescent="0.25">
      <c r="A743" s="290"/>
      <c r="B743" s="290"/>
      <c r="C743" s="290"/>
      <c r="D743" s="327"/>
      <c r="E743" s="329" t="s">
        <v>212</v>
      </c>
      <c r="F743" s="163">
        <v>0</v>
      </c>
      <c r="G743" s="163">
        <v>0</v>
      </c>
      <c r="H743" s="163">
        <v>0</v>
      </c>
      <c r="I743" s="163">
        <v>0</v>
      </c>
      <c r="J743" s="163">
        <v>0</v>
      </c>
      <c r="K743" s="163">
        <v>0</v>
      </c>
      <c r="L743" s="163">
        <v>0</v>
      </c>
      <c r="M743" s="163">
        <v>0</v>
      </c>
      <c r="N743" s="163">
        <v>0</v>
      </c>
      <c r="O743" s="163">
        <v>0</v>
      </c>
      <c r="P743" s="163">
        <v>0</v>
      </c>
      <c r="Q743" s="163"/>
    </row>
    <row r="744" spans="1:17" ht="39" customHeight="1" x14ac:dyDescent="0.25">
      <c r="A744" s="290"/>
      <c r="B744" s="290"/>
      <c r="C744" s="290"/>
      <c r="D744" s="327"/>
      <c r="E744" s="330"/>
      <c r="F744" s="148"/>
      <c r="G744" s="148"/>
      <c r="H744" s="148"/>
      <c r="I744" s="148"/>
      <c r="J744" s="148"/>
      <c r="K744" s="148"/>
      <c r="L744" s="148"/>
      <c r="M744" s="148"/>
      <c r="N744" s="148"/>
      <c r="O744" s="148"/>
      <c r="P744" s="148"/>
      <c r="Q744" s="148"/>
    </row>
    <row r="745" spans="1:17" ht="15.75" x14ac:dyDescent="0.25">
      <c r="A745" s="289" t="s">
        <v>714</v>
      </c>
      <c r="B745" s="289" t="s">
        <v>756</v>
      </c>
      <c r="C745" s="289" t="s">
        <v>583</v>
      </c>
      <c r="D745" s="298" t="s">
        <v>162</v>
      </c>
      <c r="E745" s="140"/>
      <c r="F745" s="147">
        <v>0</v>
      </c>
      <c r="G745" s="147">
        <v>0</v>
      </c>
      <c r="H745" s="147">
        <v>0</v>
      </c>
      <c r="I745" s="147">
        <v>0</v>
      </c>
      <c r="J745" s="169">
        <v>0</v>
      </c>
      <c r="K745" s="169">
        <v>0</v>
      </c>
      <c r="L745" s="169">
        <v>0</v>
      </c>
      <c r="M745" s="169">
        <v>0</v>
      </c>
      <c r="N745" s="147">
        <v>0</v>
      </c>
      <c r="O745" s="147">
        <v>0</v>
      </c>
      <c r="P745" s="147">
        <v>0</v>
      </c>
      <c r="Q745" s="147">
        <v>0</v>
      </c>
    </row>
    <row r="746" spans="1:17" ht="20.25" customHeight="1" x14ac:dyDescent="0.25">
      <c r="A746" s="290"/>
      <c r="B746" s="290"/>
      <c r="C746" s="290"/>
      <c r="D746" s="320"/>
      <c r="E746" s="161"/>
      <c r="F746" s="147">
        <v>0</v>
      </c>
      <c r="G746" s="147">
        <v>0</v>
      </c>
      <c r="H746" s="147">
        <v>0</v>
      </c>
      <c r="I746" s="147">
        <v>0</v>
      </c>
      <c r="J746" s="147">
        <v>0</v>
      </c>
      <c r="K746" s="147">
        <v>0</v>
      </c>
      <c r="L746" s="147">
        <v>0</v>
      </c>
      <c r="M746" s="147">
        <v>0</v>
      </c>
      <c r="N746" s="147">
        <v>0</v>
      </c>
      <c r="O746" s="147">
        <v>0</v>
      </c>
      <c r="P746" s="147">
        <v>0</v>
      </c>
      <c r="Q746" s="147">
        <v>0</v>
      </c>
    </row>
    <row r="747" spans="1:17" ht="15.75" x14ac:dyDescent="0.25">
      <c r="A747" s="290"/>
      <c r="B747" s="290"/>
      <c r="C747" s="290"/>
      <c r="D747" s="298" t="s">
        <v>510</v>
      </c>
      <c r="E747" s="161" t="s">
        <v>207</v>
      </c>
      <c r="F747" s="147">
        <v>0</v>
      </c>
      <c r="G747" s="147">
        <v>0</v>
      </c>
      <c r="H747" s="147">
        <v>0</v>
      </c>
      <c r="I747" s="147">
        <v>0</v>
      </c>
      <c r="J747" s="147">
        <v>0</v>
      </c>
      <c r="K747" s="147">
        <v>0</v>
      </c>
      <c r="L747" s="147">
        <v>0</v>
      </c>
      <c r="M747" s="147">
        <v>0</v>
      </c>
      <c r="N747" s="147">
        <v>0</v>
      </c>
      <c r="O747" s="147">
        <v>0</v>
      </c>
      <c r="P747" s="147">
        <v>0</v>
      </c>
      <c r="Q747" s="147">
        <v>0</v>
      </c>
    </row>
    <row r="748" spans="1:17" ht="51.75" customHeight="1" x14ac:dyDescent="0.25">
      <c r="A748" s="290"/>
      <c r="B748" s="290"/>
      <c r="C748" s="290"/>
      <c r="D748" s="320"/>
      <c r="E748" s="161" t="s">
        <v>212</v>
      </c>
      <c r="F748" s="147">
        <v>0</v>
      </c>
      <c r="G748" s="147">
        <v>0</v>
      </c>
      <c r="H748" s="147">
        <v>0</v>
      </c>
      <c r="I748" s="147">
        <v>0</v>
      </c>
      <c r="J748" s="147">
        <v>0</v>
      </c>
      <c r="K748" s="147">
        <v>0</v>
      </c>
      <c r="L748" s="147">
        <v>0</v>
      </c>
      <c r="M748" s="147">
        <v>0</v>
      </c>
      <c r="N748" s="147">
        <v>0</v>
      </c>
      <c r="O748" s="147">
        <v>0</v>
      </c>
      <c r="P748" s="147">
        <v>0</v>
      </c>
      <c r="Q748" s="147">
        <v>0</v>
      </c>
    </row>
    <row r="749" spans="1:17" ht="15.75" x14ac:dyDescent="0.25">
      <c r="A749" s="289" t="s">
        <v>715</v>
      </c>
      <c r="B749" s="289" t="s">
        <v>584</v>
      </c>
      <c r="C749" s="289" t="s">
        <v>585</v>
      </c>
      <c r="D749" s="84"/>
      <c r="E749" s="161"/>
      <c r="F749" s="147">
        <v>0</v>
      </c>
      <c r="G749" s="147">
        <v>0</v>
      </c>
      <c r="H749" s="147">
        <v>0</v>
      </c>
      <c r="I749" s="147">
        <v>0</v>
      </c>
      <c r="J749" s="147">
        <v>0</v>
      </c>
      <c r="K749" s="147">
        <v>0</v>
      </c>
      <c r="L749" s="147">
        <v>0</v>
      </c>
      <c r="M749" s="147">
        <v>0</v>
      </c>
      <c r="N749" s="147">
        <v>0</v>
      </c>
      <c r="O749" s="147">
        <v>0</v>
      </c>
      <c r="P749" s="147">
        <v>0</v>
      </c>
      <c r="Q749" s="147"/>
    </row>
    <row r="750" spans="1:17" ht="36" customHeight="1" x14ac:dyDescent="0.25">
      <c r="A750" s="290"/>
      <c r="B750" s="290"/>
      <c r="C750" s="290"/>
      <c r="D750" s="64" t="s">
        <v>162</v>
      </c>
      <c r="E750" s="161"/>
      <c r="F750" s="147">
        <v>0</v>
      </c>
      <c r="G750" s="147">
        <v>0</v>
      </c>
      <c r="H750" s="147">
        <v>0</v>
      </c>
      <c r="I750" s="147">
        <v>0</v>
      </c>
      <c r="J750" s="147">
        <v>0</v>
      </c>
      <c r="K750" s="147">
        <v>0</v>
      </c>
      <c r="L750" s="147">
        <v>0</v>
      </c>
      <c r="M750" s="147">
        <v>0</v>
      </c>
      <c r="N750" s="147">
        <v>0</v>
      </c>
      <c r="O750" s="147">
        <v>0</v>
      </c>
      <c r="P750" s="147">
        <v>0</v>
      </c>
      <c r="Q750" s="147">
        <v>0</v>
      </c>
    </row>
    <row r="751" spans="1:17" ht="15.75" x14ac:dyDescent="0.25">
      <c r="A751" s="290"/>
      <c r="B751" s="290"/>
      <c r="C751" s="290"/>
      <c r="D751" s="298" t="s">
        <v>510</v>
      </c>
      <c r="E751" s="161" t="s">
        <v>207</v>
      </c>
      <c r="F751" s="147">
        <v>0</v>
      </c>
      <c r="G751" s="147">
        <v>0</v>
      </c>
      <c r="H751" s="147">
        <v>0</v>
      </c>
      <c r="I751" s="147">
        <v>0</v>
      </c>
      <c r="J751" s="147">
        <v>0</v>
      </c>
      <c r="K751" s="147">
        <v>0</v>
      </c>
      <c r="L751" s="147">
        <v>0</v>
      </c>
      <c r="M751" s="147">
        <v>0</v>
      </c>
      <c r="N751" s="147">
        <v>0</v>
      </c>
      <c r="O751" s="147">
        <v>0</v>
      </c>
      <c r="P751" s="147">
        <v>0</v>
      </c>
      <c r="Q751" s="147">
        <v>0</v>
      </c>
    </row>
    <row r="752" spans="1:17" ht="54.75" customHeight="1" x14ac:dyDescent="0.25">
      <c r="A752" s="290"/>
      <c r="B752" s="290"/>
      <c r="C752" s="290"/>
      <c r="D752" s="320"/>
      <c r="E752" s="161" t="s">
        <v>212</v>
      </c>
      <c r="F752" s="147">
        <v>0</v>
      </c>
      <c r="G752" s="147">
        <v>0</v>
      </c>
      <c r="H752" s="147">
        <v>0</v>
      </c>
      <c r="I752" s="147">
        <v>0</v>
      </c>
      <c r="J752" s="147">
        <v>0</v>
      </c>
      <c r="K752" s="147">
        <v>0</v>
      </c>
      <c r="L752" s="147">
        <v>0</v>
      </c>
      <c r="M752" s="147">
        <v>0</v>
      </c>
      <c r="N752" s="147">
        <v>0</v>
      </c>
      <c r="O752" s="147">
        <v>0</v>
      </c>
      <c r="P752" s="147">
        <v>0</v>
      </c>
      <c r="Q752" s="147">
        <v>0</v>
      </c>
    </row>
    <row r="753" spans="1:17" x14ac:dyDescent="0.25">
      <c r="A753" s="309" t="s">
        <v>586</v>
      </c>
      <c r="B753" s="309" t="s">
        <v>587</v>
      </c>
      <c r="C753" s="336"/>
      <c r="D753" s="316" t="s">
        <v>162</v>
      </c>
      <c r="E753" s="263"/>
      <c r="F753" s="334">
        <v>0</v>
      </c>
      <c r="G753" s="334">
        <v>0</v>
      </c>
      <c r="H753" s="334">
        <v>0</v>
      </c>
      <c r="I753" s="334">
        <v>0</v>
      </c>
      <c r="J753" s="334">
        <v>0</v>
      </c>
      <c r="K753" s="334">
        <v>0</v>
      </c>
      <c r="L753" s="334">
        <v>0</v>
      </c>
      <c r="M753" s="334">
        <v>0</v>
      </c>
      <c r="N753" s="334">
        <v>0</v>
      </c>
      <c r="O753" s="334">
        <v>0</v>
      </c>
      <c r="P753" s="334">
        <v>0</v>
      </c>
      <c r="Q753" s="334">
        <v>0</v>
      </c>
    </row>
    <row r="754" spans="1:17" ht="21" customHeight="1" x14ac:dyDescent="0.25">
      <c r="A754" s="314"/>
      <c r="B754" s="314"/>
      <c r="C754" s="337"/>
      <c r="D754" s="333"/>
      <c r="E754" s="338"/>
      <c r="F754" s="335"/>
      <c r="G754" s="335"/>
      <c r="H754" s="335"/>
      <c r="I754" s="335"/>
      <c r="J754" s="335"/>
      <c r="K754" s="335"/>
      <c r="L754" s="335"/>
      <c r="M754" s="335"/>
      <c r="N754" s="335"/>
      <c r="O754" s="335"/>
      <c r="P754" s="335"/>
      <c r="Q754" s="335"/>
    </row>
    <row r="755" spans="1:17" ht="15.75" customHeight="1" x14ac:dyDescent="0.25">
      <c r="A755" s="314"/>
      <c r="B755" s="314"/>
      <c r="C755" s="337"/>
      <c r="D755" s="316" t="s">
        <v>510</v>
      </c>
      <c r="E755" s="159" t="s">
        <v>207</v>
      </c>
      <c r="F755" s="145">
        <v>0</v>
      </c>
      <c r="G755" s="145">
        <f>G756+G757+G758</f>
        <v>0</v>
      </c>
      <c r="H755" s="145">
        <f>H756+H757+H758</f>
        <v>0</v>
      </c>
      <c r="I755" s="145">
        <v>0</v>
      </c>
      <c r="J755" s="145">
        <v>0</v>
      </c>
      <c r="K755" s="145">
        <f>K756+K757</f>
        <v>0</v>
      </c>
      <c r="L755" s="145">
        <f>L756+L757</f>
        <v>0</v>
      </c>
      <c r="M755" s="145">
        <v>0</v>
      </c>
      <c r="N755" s="145">
        <v>0</v>
      </c>
      <c r="O755" s="145">
        <v>0</v>
      </c>
      <c r="P755" s="145">
        <v>0</v>
      </c>
      <c r="Q755" s="145">
        <v>0</v>
      </c>
    </row>
    <row r="756" spans="1:17" ht="15.75" x14ac:dyDescent="0.25">
      <c r="A756" s="314"/>
      <c r="B756" s="314"/>
      <c r="C756" s="337"/>
      <c r="D756" s="317"/>
      <c r="E756" s="143" t="s">
        <v>212</v>
      </c>
      <c r="F756" s="145">
        <v>0</v>
      </c>
      <c r="G756" s="145">
        <v>0</v>
      </c>
      <c r="H756" s="145">
        <v>0</v>
      </c>
      <c r="I756" s="145">
        <v>0</v>
      </c>
      <c r="J756" s="145">
        <v>0</v>
      </c>
      <c r="K756" s="218">
        <v>0</v>
      </c>
      <c r="L756" s="218">
        <v>0</v>
      </c>
      <c r="M756" s="145">
        <v>0</v>
      </c>
      <c r="N756" s="145">
        <v>0</v>
      </c>
      <c r="O756" s="145">
        <v>0</v>
      </c>
      <c r="P756" s="145">
        <v>0</v>
      </c>
      <c r="Q756" s="145">
        <v>0</v>
      </c>
    </row>
    <row r="757" spans="1:17" ht="38.25" customHeight="1" x14ac:dyDescent="0.25">
      <c r="A757" s="314"/>
      <c r="B757" s="314"/>
      <c r="C757" s="337"/>
      <c r="D757" s="333"/>
      <c r="E757" s="143" t="s">
        <v>588</v>
      </c>
      <c r="F757" s="145">
        <f t="shared" ref="F757:F758" si="298">G757+H757+I757</f>
        <v>1649.6</v>
      </c>
      <c r="G757" s="145">
        <v>0</v>
      </c>
      <c r="H757" s="145">
        <v>0</v>
      </c>
      <c r="I757" s="145">
        <v>1649.6</v>
      </c>
      <c r="J757" s="145">
        <f t="shared" ref="J757" si="299">K757+L757+M757</f>
        <v>1648.7</v>
      </c>
      <c r="K757" s="218">
        <v>0</v>
      </c>
      <c r="L757" s="218">
        <v>0</v>
      </c>
      <c r="M757" s="145">
        <v>1648.7</v>
      </c>
      <c r="N757" s="145">
        <f t="shared" ref="N757" si="300">J757/F757*100</f>
        <v>99.945441319107672</v>
      </c>
      <c r="O757" s="145">
        <v>0</v>
      </c>
      <c r="P757" s="145">
        <v>0</v>
      </c>
      <c r="Q757" s="145">
        <f t="shared" ref="Q757" si="301">M757/I757*100</f>
        <v>99.945441319107672</v>
      </c>
    </row>
    <row r="758" spans="1:17" ht="15.75" x14ac:dyDescent="0.25">
      <c r="A758" s="289" t="s">
        <v>128</v>
      </c>
      <c r="B758" s="289" t="s">
        <v>757</v>
      </c>
      <c r="C758" s="289" t="s">
        <v>758</v>
      </c>
      <c r="D758" s="298" t="s">
        <v>162</v>
      </c>
      <c r="E758" s="140"/>
      <c r="F758" s="147">
        <f t="shared" si="298"/>
        <v>0</v>
      </c>
      <c r="G758" s="147">
        <v>0</v>
      </c>
      <c r="H758" s="147">
        <v>0</v>
      </c>
      <c r="I758" s="147">
        <v>0</v>
      </c>
      <c r="J758" s="169">
        <v>0</v>
      </c>
      <c r="K758" s="169">
        <v>0</v>
      </c>
      <c r="L758" s="169">
        <v>0</v>
      </c>
      <c r="M758" s="169">
        <v>0</v>
      </c>
      <c r="N758" s="147">
        <v>0</v>
      </c>
      <c r="O758" s="147">
        <v>0</v>
      </c>
      <c r="P758" s="147">
        <v>0</v>
      </c>
      <c r="Q758" s="147"/>
    </row>
    <row r="759" spans="1:17" ht="21" customHeight="1" x14ac:dyDescent="0.25">
      <c r="A759" s="290"/>
      <c r="B759" s="290"/>
      <c r="C759" s="290"/>
      <c r="D759" s="320"/>
      <c r="E759" s="161"/>
      <c r="F759" s="147">
        <v>0</v>
      </c>
      <c r="G759" s="147">
        <v>0</v>
      </c>
      <c r="H759" s="147">
        <v>0</v>
      </c>
      <c r="I759" s="147">
        <v>0</v>
      </c>
      <c r="J759" s="170">
        <v>0</v>
      </c>
      <c r="K759" s="170">
        <v>0</v>
      </c>
      <c r="L759" s="170">
        <v>0</v>
      </c>
      <c r="M759" s="170">
        <v>0</v>
      </c>
      <c r="N759" s="147">
        <v>0</v>
      </c>
      <c r="O759" s="147">
        <v>0</v>
      </c>
      <c r="P759" s="147">
        <v>0</v>
      </c>
      <c r="Q759" s="147">
        <v>0</v>
      </c>
    </row>
    <row r="760" spans="1:17" ht="15.75" x14ac:dyDescent="0.25">
      <c r="A760" s="290"/>
      <c r="B760" s="290"/>
      <c r="C760" s="290"/>
      <c r="D760" s="298" t="s">
        <v>510</v>
      </c>
      <c r="E760" s="161" t="s">
        <v>207</v>
      </c>
      <c r="F760" s="147">
        <v>0</v>
      </c>
      <c r="G760" s="147">
        <v>0</v>
      </c>
      <c r="H760" s="147">
        <v>0</v>
      </c>
      <c r="I760" s="147">
        <v>0</v>
      </c>
      <c r="J760" s="170">
        <v>0</v>
      </c>
      <c r="K760" s="170">
        <v>0</v>
      </c>
      <c r="L760" s="170">
        <v>0</v>
      </c>
      <c r="M760" s="170">
        <v>0</v>
      </c>
      <c r="N760" s="147">
        <v>0</v>
      </c>
      <c r="O760" s="147">
        <v>0</v>
      </c>
      <c r="P760" s="147">
        <v>0</v>
      </c>
      <c r="Q760" s="147">
        <v>0</v>
      </c>
    </row>
    <row r="761" spans="1:17" ht="118.5" customHeight="1" x14ac:dyDescent="0.25">
      <c r="A761" s="290"/>
      <c r="B761" s="290"/>
      <c r="C761" s="290"/>
      <c r="D761" s="320"/>
      <c r="E761" s="161" t="s">
        <v>212</v>
      </c>
      <c r="F761" s="147">
        <v>0</v>
      </c>
      <c r="G761" s="147">
        <v>0</v>
      </c>
      <c r="H761" s="147">
        <v>0</v>
      </c>
      <c r="I761" s="147">
        <v>0</v>
      </c>
      <c r="J761" s="170">
        <v>0</v>
      </c>
      <c r="K761" s="170">
        <v>0</v>
      </c>
      <c r="L761" s="170">
        <v>0</v>
      </c>
      <c r="M761" s="170">
        <v>0</v>
      </c>
      <c r="N761" s="147">
        <v>0</v>
      </c>
      <c r="O761" s="147">
        <v>0</v>
      </c>
      <c r="P761" s="147">
        <v>0</v>
      </c>
      <c r="Q761" s="147">
        <v>0</v>
      </c>
    </row>
    <row r="762" spans="1:17" ht="15.75" x14ac:dyDescent="0.25">
      <c r="A762" s="289" t="s">
        <v>759</v>
      </c>
      <c r="B762" s="289" t="s">
        <v>589</v>
      </c>
      <c r="C762" s="289" t="s">
        <v>590</v>
      </c>
      <c r="D762" s="298" t="s">
        <v>162</v>
      </c>
      <c r="E762" s="161"/>
      <c r="F762" s="147">
        <v>0</v>
      </c>
      <c r="G762" s="147">
        <v>0</v>
      </c>
      <c r="H762" s="147">
        <v>0</v>
      </c>
      <c r="I762" s="147">
        <v>0</v>
      </c>
      <c r="J762" s="170">
        <v>0</v>
      </c>
      <c r="K762" s="170">
        <v>0</v>
      </c>
      <c r="L762" s="170">
        <v>0</v>
      </c>
      <c r="M762" s="170">
        <v>0</v>
      </c>
      <c r="N762" s="147">
        <v>0</v>
      </c>
      <c r="O762" s="147">
        <v>0</v>
      </c>
      <c r="P762" s="147">
        <v>0</v>
      </c>
      <c r="Q762" s="147">
        <v>0</v>
      </c>
    </row>
    <row r="763" spans="1:17" ht="37.5" customHeight="1" x14ac:dyDescent="0.25">
      <c r="A763" s="290"/>
      <c r="B763" s="290"/>
      <c r="C763" s="290"/>
      <c r="D763" s="320"/>
      <c r="E763" s="161"/>
      <c r="F763" s="147">
        <v>0</v>
      </c>
      <c r="G763" s="147">
        <v>0</v>
      </c>
      <c r="H763" s="147">
        <v>0</v>
      </c>
      <c r="I763" s="147">
        <v>0</v>
      </c>
      <c r="J763" s="170">
        <v>0</v>
      </c>
      <c r="K763" s="170">
        <v>0</v>
      </c>
      <c r="L763" s="170">
        <v>0</v>
      </c>
      <c r="M763" s="170">
        <v>0</v>
      </c>
      <c r="N763" s="147">
        <v>0</v>
      </c>
      <c r="O763" s="147">
        <v>0</v>
      </c>
      <c r="P763" s="147">
        <v>0</v>
      </c>
      <c r="Q763" s="147">
        <v>0</v>
      </c>
    </row>
    <row r="764" spans="1:17" ht="15.75" x14ac:dyDescent="0.25">
      <c r="A764" s="290"/>
      <c r="B764" s="290"/>
      <c r="C764" s="290"/>
      <c r="D764" s="298" t="s">
        <v>510</v>
      </c>
      <c r="E764" s="161" t="s">
        <v>207</v>
      </c>
      <c r="F764" s="147">
        <v>0</v>
      </c>
      <c r="G764" s="147">
        <v>0</v>
      </c>
      <c r="H764" s="147">
        <v>0</v>
      </c>
      <c r="I764" s="147">
        <v>0</v>
      </c>
      <c r="J764" s="170">
        <v>0</v>
      </c>
      <c r="K764" s="170">
        <v>0</v>
      </c>
      <c r="L764" s="170">
        <v>0</v>
      </c>
      <c r="M764" s="170">
        <v>0</v>
      </c>
      <c r="N764" s="147">
        <v>0</v>
      </c>
      <c r="O764" s="147">
        <v>0</v>
      </c>
      <c r="P764" s="147">
        <v>0</v>
      </c>
      <c r="Q764" s="147">
        <v>0</v>
      </c>
    </row>
    <row r="765" spans="1:17" ht="114" customHeight="1" x14ac:dyDescent="0.25">
      <c r="A765" s="290"/>
      <c r="B765" s="290"/>
      <c r="C765" s="290"/>
      <c r="D765" s="320"/>
      <c r="E765" s="161" t="s">
        <v>212</v>
      </c>
      <c r="F765" s="147">
        <v>0</v>
      </c>
      <c r="G765" s="147">
        <v>0</v>
      </c>
      <c r="H765" s="147">
        <v>0</v>
      </c>
      <c r="I765" s="147">
        <v>0</v>
      </c>
      <c r="J765" s="170">
        <v>0</v>
      </c>
      <c r="K765" s="170">
        <v>0</v>
      </c>
      <c r="L765" s="170">
        <v>0</v>
      </c>
      <c r="M765" s="170">
        <v>0</v>
      </c>
      <c r="N765" s="147">
        <v>0</v>
      </c>
      <c r="O765" s="147">
        <v>0</v>
      </c>
      <c r="P765" s="147">
        <v>0</v>
      </c>
      <c r="Q765" s="147">
        <v>0</v>
      </c>
    </row>
    <row r="766" spans="1:17" ht="15.75" x14ac:dyDescent="0.25">
      <c r="A766" s="312" t="s">
        <v>760</v>
      </c>
      <c r="B766" s="312" t="s">
        <v>591</v>
      </c>
      <c r="C766" s="312" t="s">
        <v>592</v>
      </c>
      <c r="D766" s="298" t="s">
        <v>162</v>
      </c>
      <c r="E766" s="161"/>
      <c r="F766" s="147">
        <v>0</v>
      </c>
      <c r="G766" s="147">
        <v>0</v>
      </c>
      <c r="H766" s="147">
        <v>0</v>
      </c>
      <c r="I766" s="147">
        <v>0</v>
      </c>
      <c r="J766" s="170">
        <v>0</v>
      </c>
      <c r="K766" s="170">
        <v>0</v>
      </c>
      <c r="L766" s="170">
        <v>0</v>
      </c>
      <c r="M766" s="170">
        <v>0</v>
      </c>
      <c r="N766" s="147">
        <v>0</v>
      </c>
      <c r="O766" s="147">
        <v>0</v>
      </c>
      <c r="P766" s="147">
        <v>0</v>
      </c>
      <c r="Q766" s="147">
        <v>0</v>
      </c>
    </row>
    <row r="767" spans="1:17" ht="21.75" customHeight="1" x14ac:dyDescent="0.25">
      <c r="A767" s="313"/>
      <c r="B767" s="313"/>
      <c r="C767" s="313"/>
      <c r="D767" s="320"/>
      <c r="E767" s="161"/>
      <c r="F767" s="147">
        <v>0</v>
      </c>
      <c r="G767" s="147">
        <v>0</v>
      </c>
      <c r="H767" s="147">
        <v>0</v>
      </c>
      <c r="I767" s="147">
        <v>0</v>
      </c>
      <c r="J767" s="170">
        <v>0</v>
      </c>
      <c r="K767" s="170">
        <v>0</v>
      </c>
      <c r="L767" s="170">
        <v>0</v>
      </c>
      <c r="M767" s="170">
        <v>0</v>
      </c>
      <c r="N767" s="147">
        <v>0</v>
      </c>
      <c r="O767" s="147">
        <v>0</v>
      </c>
      <c r="P767" s="147">
        <v>0</v>
      </c>
      <c r="Q767" s="147">
        <v>0</v>
      </c>
    </row>
    <row r="768" spans="1:17" ht="15.75" x14ac:dyDescent="0.25">
      <c r="A768" s="313"/>
      <c r="B768" s="313"/>
      <c r="C768" s="313"/>
      <c r="D768" s="298" t="s">
        <v>510</v>
      </c>
      <c r="E768" s="161" t="s">
        <v>207</v>
      </c>
      <c r="F768" s="147"/>
      <c r="G768" s="147"/>
      <c r="H768" s="147"/>
      <c r="I768" s="147"/>
      <c r="J768" s="170"/>
      <c r="K768" s="170"/>
      <c r="L768" s="170"/>
      <c r="M768" s="170"/>
      <c r="N768" s="147"/>
      <c r="O768" s="147"/>
      <c r="P768" s="147"/>
      <c r="Q768" s="147"/>
    </row>
    <row r="769" spans="1:17" ht="56.25" customHeight="1" x14ac:dyDescent="0.25">
      <c r="A769" s="313"/>
      <c r="B769" s="313"/>
      <c r="C769" s="313"/>
      <c r="D769" s="320"/>
      <c r="E769" s="161" t="s">
        <v>212</v>
      </c>
      <c r="F769" s="147">
        <v>0</v>
      </c>
      <c r="G769" s="147">
        <v>0</v>
      </c>
      <c r="H769" s="147">
        <v>0</v>
      </c>
      <c r="I769" s="147">
        <v>0</v>
      </c>
      <c r="J769" s="170">
        <v>0</v>
      </c>
      <c r="K769" s="170">
        <v>0</v>
      </c>
      <c r="L769" s="170">
        <v>0</v>
      </c>
      <c r="M769" s="170">
        <v>0</v>
      </c>
      <c r="N769" s="147">
        <v>0</v>
      </c>
      <c r="O769" s="147">
        <v>0</v>
      </c>
      <c r="P769" s="147">
        <v>0</v>
      </c>
      <c r="Q769" s="147">
        <v>0</v>
      </c>
    </row>
    <row r="770" spans="1:17" ht="15.75" x14ac:dyDescent="0.25">
      <c r="A770" s="312" t="s">
        <v>761</v>
      </c>
      <c r="B770" s="289" t="s">
        <v>593</v>
      </c>
      <c r="C770" s="289" t="s">
        <v>594</v>
      </c>
      <c r="D770" s="298" t="s">
        <v>162</v>
      </c>
      <c r="E770" s="161"/>
      <c r="F770" s="147">
        <v>0</v>
      </c>
      <c r="G770" s="147">
        <v>0</v>
      </c>
      <c r="H770" s="147">
        <v>0</v>
      </c>
      <c r="I770" s="147">
        <v>0</v>
      </c>
      <c r="J770" s="170">
        <v>0</v>
      </c>
      <c r="K770" s="170">
        <v>0</v>
      </c>
      <c r="L770" s="170">
        <v>0</v>
      </c>
      <c r="M770" s="170">
        <v>0</v>
      </c>
      <c r="N770" s="147">
        <v>0</v>
      </c>
      <c r="O770" s="147">
        <v>0</v>
      </c>
      <c r="P770" s="147">
        <v>0</v>
      </c>
      <c r="Q770" s="147">
        <v>0</v>
      </c>
    </row>
    <row r="771" spans="1:17" ht="21.75" customHeight="1" x14ac:dyDescent="0.25">
      <c r="A771" s="313"/>
      <c r="B771" s="300"/>
      <c r="C771" s="300"/>
      <c r="D771" s="320"/>
      <c r="E771" s="161"/>
      <c r="F771" s="147">
        <v>0</v>
      </c>
      <c r="G771" s="147">
        <v>0</v>
      </c>
      <c r="H771" s="147">
        <v>0</v>
      </c>
      <c r="I771" s="147">
        <v>0</v>
      </c>
      <c r="J771" s="170">
        <v>0</v>
      </c>
      <c r="K771" s="170">
        <v>0</v>
      </c>
      <c r="L771" s="170">
        <v>0</v>
      </c>
      <c r="M771" s="170">
        <v>0</v>
      </c>
      <c r="N771" s="147">
        <v>0</v>
      </c>
      <c r="O771" s="147">
        <v>0</v>
      </c>
      <c r="P771" s="147">
        <v>0</v>
      </c>
      <c r="Q771" s="147">
        <v>0</v>
      </c>
    </row>
    <row r="772" spans="1:17" ht="15.75" x14ac:dyDescent="0.25">
      <c r="A772" s="313"/>
      <c r="B772" s="300"/>
      <c r="C772" s="300"/>
      <c r="D772" s="298" t="s">
        <v>510</v>
      </c>
      <c r="E772" s="161" t="s">
        <v>207</v>
      </c>
      <c r="F772" s="147"/>
      <c r="G772" s="147"/>
      <c r="H772" s="147"/>
      <c r="I772" s="147"/>
      <c r="J772" s="170"/>
      <c r="K772" s="170"/>
      <c r="L772" s="170"/>
      <c r="M772" s="170"/>
      <c r="N772" s="147"/>
      <c r="O772" s="147"/>
      <c r="P772" s="147"/>
      <c r="Q772" s="147"/>
    </row>
    <row r="773" spans="1:17" ht="57.75" customHeight="1" x14ac:dyDescent="0.25">
      <c r="A773" s="313"/>
      <c r="B773" s="328"/>
      <c r="C773" s="328"/>
      <c r="D773" s="320"/>
      <c r="E773" s="161" t="s">
        <v>212</v>
      </c>
      <c r="F773" s="147">
        <v>0</v>
      </c>
      <c r="G773" s="147">
        <v>0</v>
      </c>
      <c r="H773" s="147">
        <v>0</v>
      </c>
      <c r="I773" s="147">
        <v>0</v>
      </c>
      <c r="J773" s="170">
        <v>0</v>
      </c>
      <c r="K773" s="170">
        <v>0</v>
      </c>
      <c r="L773" s="170">
        <v>0</v>
      </c>
      <c r="M773" s="170">
        <v>0</v>
      </c>
      <c r="N773" s="147">
        <v>0</v>
      </c>
      <c r="O773" s="147">
        <v>0</v>
      </c>
      <c r="P773" s="147">
        <v>0</v>
      </c>
      <c r="Q773" s="147">
        <v>0</v>
      </c>
    </row>
    <row r="774" spans="1:17" ht="15.75" x14ac:dyDescent="0.25">
      <c r="A774" s="309" t="s">
        <v>595</v>
      </c>
      <c r="B774" s="309" t="s">
        <v>596</v>
      </c>
      <c r="C774" s="309"/>
      <c r="D774" s="316" t="s">
        <v>162</v>
      </c>
      <c r="E774" s="159" t="s">
        <v>207</v>
      </c>
      <c r="F774" s="144">
        <f>F775+F781+F784</f>
        <v>12309.599999999999</v>
      </c>
      <c r="G774" s="144">
        <f t="shared" ref="G774:M774" si="302">G775+G781+G784</f>
        <v>0</v>
      </c>
      <c r="H774" s="144">
        <f t="shared" si="302"/>
        <v>0</v>
      </c>
      <c r="I774" s="144">
        <f t="shared" si="302"/>
        <v>12309.599999999999</v>
      </c>
      <c r="J774" s="144">
        <f t="shared" si="302"/>
        <v>7381.5</v>
      </c>
      <c r="K774" s="144">
        <f t="shared" si="302"/>
        <v>0</v>
      </c>
      <c r="L774" s="144">
        <f t="shared" si="302"/>
        <v>0</v>
      </c>
      <c r="M774" s="144">
        <f t="shared" si="302"/>
        <v>7381.5</v>
      </c>
      <c r="N774" s="145">
        <f>J774/F774*100</f>
        <v>59.965392864106072</v>
      </c>
      <c r="O774" s="145">
        <v>0</v>
      </c>
      <c r="P774" s="145">
        <v>0</v>
      </c>
      <c r="Q774" s="145">
        <f>M774/I774*100</f>
        <v>59.965392864106072</v>
      </c>
    </row>
    <row r="775" spans="1:17" ht="21.75" customHeight="1" x14ac:dyDescent="0.25">
      <c r="A775" s="310"/>
      <c r="B775" s="310"/>
      <c r="C775" s="310"/>
      <c r="D775" s="333"/>
      <c r="E775" s="159"/>
      <c r="F775" s="144">
        <f>F776+F777+F778+F779+F780</f>
        <v>7888.2999999999993</v>
      </c>
      <c r="G775" s="144">
        <f t="shared" ref="G775:M775" si="303">G776+G777+G778+G779+G780</f>
        <v>0</v>
      </c>
      <c r="H775" s="144">
        <f t="shared" si="303"/>
        <v>0</v>
      </c>
      <c r="I775" s="144">
        <f t="shared" si="303"/>
        <v>7888.2999999999993</v>
      </c>
      <c r="J775" s="144">
        <f t="shared" si="303"/>
        <v>5892.8</v>
      </c>
      <c r="K775" s="144">
        <f t="shared" si="303"/>
        <v>0</v>
      </c>
      <c r="L775" s="144">
        <f t="shared" si="303"/>
        <v>0</v>
      </c>
      <c r="M775" s="144">
        <f t="shared" si="303"/>
        <v>5892.8</v>
      </c>
      <c r="N775" s="145">
        <f t="shared" ref="N775:N788" si="304">J775/F775*100</f>
        <v>74.703041212935631</v>
      </c>
      <c r="O775" s="145">
        <v>0</v>
      </c>
      <c r="P775" s="145">
        <v>0</v>
      </c>
      <c r="Q775" s="145">
        <f t="shared" ref="Q775:Q788" si="305">M775/I775*100</f>
        <v>74.703041212935631</v>
      </c>
    </row>
    <row r="776" spans="1:17" ht="15.75" x14ac:dyDescent="0.25">
      <c r="A776" s="310"/>
      <c r="B776" s="310"/>
      <c r="C776" s="310"/>
      <c r="D776" s="316" t="s">
        <v>510</v>
      </c>
      <c r="E776" s="143" t="s">
        <v>597</v>
      </c>
      <c r="F776" s="144">
        <v>4992.7</v>
      </c>
      <c r="G776" s="144">
        <f>G779+G780+G788</f>
        <v>0</v>
      </c>
      <c r="H776" s="144">
        <f>H779+H780+H788</f>
        <v>0</v>
      </c>
      <c r="I776" s="144">
        <v>4992.7</v>
      </c>
      <c r="J776" s="144">
        <v>3646.9</v>
      </c>
      <c r="K776" s="144">
        <f t="shared" ref="K776:L776" si="306">K779+K780</f>
        <v>0</v>
      </c>
      <c r="L776" s="144">
        <f t="shared" si="306"/>
        <v>0</v>
      </c>
      <c r="M776" s="144">
        <v>3646.9</v>
      </c>
      <c r="N776" s="145">
        <f t="shared" si="304"/>
        <v>73.044645181965677</v>
      </c>
      <c r="O776" s="145">
        <v>0</v>
      </c>
      <c r="P776" s="145">
        <v>0</v>
      </c>
      <c r="Q776" s="145">
        <f t="shared" si="305"/>
        <v>73.044645181965677</v>
      </c>
    </row>
    <row r="777" spans="1:17" ht="15.75" x14ac:dyDescent="0.25">
      <c r="A777" s="310"/>
      <c r="B777" s="310"/>
      <c r="C777" s="310"/>
      <c r="D777" s="317"/>
      <c r="E777" s="143" t="s">
        <v>598</v>
      </c>
      <c r="F777" s="144">
        <v>1484</v>
      </c>
      <c r="G777" s="144">
        <v>0</v>
      </c>
      <c r="H777" s="144">
        <v>0</v>
      </c>
      <c r="I777" s="144">
        <v>1484</v>
      </c>
      <c r="J777" s="144">
        <v>945.1</v>
      </c>
      <c r="K777" s="144">
        <v>0</v>
      </c>
      <c r="L777" s="144">
        <v>0</v>
      </c>
      <c r="M777" s="144">
        <v>945.1</v>
      </c>
      <c r="N777" s="145">
        <f t="shared" si="304"/>
        <v>63.685983827493267</v>
      </c>
      <c r="O777" s="145">
        <v>0</v>
      </c>
      <c r="P777" s="145">
        <v>0</v>
      </c>
      <c r="Q777" s="145">
        <f t="shared" si="305"/>
        <v>63.685983827493267</v>
      </c>
    </row>
    <row r="778" spans="1:17" ht="15.75" x14ac:dyDescent="0.25">
      <c r="A778" s="310"/>
      <c r="B778" s="310"/>
      <c r="C778" s="310"/>
      <c r="D778" s="317"/>
      <c r="E778" s="143" t="s">
        <v>599</v>
      </c>
      <c r="F778" s="144">
        <v>7.5</v>
      </c>
      <c r="G778" s="144">
        <v>0</v>
      </c>
      <c r="H778" s="144">
        <v>0</v>
      </c>
      <c r="I778" s="144">
        <v>7.5</v>
      </c>
      <c r="J778" s="144">
        <v>1.5</v>
      </c>
      <c r="K778" s="144">
        <v>0</v>
      </c>
      <c r="L778" s="144">
        <v>0</v>
      </c>
      <c r="M778" s="144">
        <v>1.5</v>
      </c>
      <c r="N778" s="145">
        <f t="shared" si="304"/>
        <v>20</v>
      </c>
      <c r="O778" s="145">
        <v>0</v>
      </c>
      <c r="P778" s="145">
        <v>0</v>
      </c>
      <c r="Q778" s="145">
        <f t="shared" si="305"/>
        <v>20</v>
      </c>
    </row>
    <row r="779" spans="1:17" ht="15.75" x14ac:dyDescent="0.25">
      <c r="A779" s="310"/>
      <c r="B779" s="310"/>
      <c r="C779" s="310"/>
      <c r="D779" s="317"/>
      <c r="E779" s="143" t="s">
        <v>600</v>
      </c>
      <c r="F779" s="144">
        <v>1278.0999999999999</v>
      </c>
      <c r="G779" s="144">
        <v>0</v>
      </c>
      <c r="H779" s="144">
        <v>0</v>
      </c>
      <c r="I779" s="144">
        <v>1278.0999999999999</v>
      </c>
      <c r="J779" s="144">
        <v>1173.3</v>
      </c>
      <c r="K779" s="144">
        <v>0</v>
      </c>
      <c r="L779" s="144">
        <v>0</v>
      </c>
      <c r="M779" s="144">
        <v>1173.3</v>
      </c>
      <c r="N779" s="145">
        <f t="shared" si="304"/>
        <v>91.800328612784611</v>
      </c>
      <c r="O779" s="145">
        <v>0</v>
      </c>
      <c r="P779" s="145">
        <v>0</v>
      </c>
      <c r="Q779" s="145">
        <f t="shared" si="305"/>
        <v>91.800328612784611</v>
      </c>
    </row>
    <row r="780" spans="1:17" ht="15.75" x14ac:dyDescent="0.25">
      <c r="A780" s="310"/>
      <c r="B780" s="310"/>
      <c r="C780" s="310"/>
      <c r="D780" s="333"/>
      <c r="E780" s="143" t="s">
        <v>601</v>
      </c>
      <c r="F780" s="144">
        <v>126</v>
      </c>
      <c r="G780" s="144">
        <v>0</v>
      </c>
      <c r="H780" s="144">
        <v>0</v>
      </c>
      <c r="I780" s="144">
        <v>126</v>
      </c>
      <c r="J780" s="144">
        <v>126</v>
      </c>
      <c r="K780" s="144">
        <v>0</v>
      </c>
      <c r="L780" s="144">
        <v>0</v>
      </c>
      <c r="M780" s="144">
        <v>126</v>
      </c>
      <c r="N780" s="145">
        <f t="shared" si="304"/>
        <v>100</v>
      </c>
      <c r="O780" s="145">
        <v>0</v>
      </c>
      <c r="P780" s="145">
        <v>0</v>
      </c>
      <c r="Q780" s="145">
        <f t="shared" si="305"/>
        <v>100</v>
      </c>
    </row>
    <row r="781" spans="1:17" ht="15.75" x14ac:dyDescent="0.25">
      <c r="A781" s="310"/>
      <c r="B781" s="310"/>
      <c r="C781" s="310"/>
      <c r="D781" s="316" t="s">
        <v>602</v>
      </c>
      <c r="E781" s="143" t="s">
        <v>207</v>
      </c>
      <c r="F781" s="144">
        <f>F782+F783</f>
        <v>3151.3</v>
      </c>
      <c r="G781" s="144">
        <f t="shared" ref="G781:M781" si="307">G782+G783</f>
        <v>0</v>
      </c>
      <c r="H781" s="144">
        <f t="shared" si="307"/>
        <v>0</v>
      </c>
      <c r="I781" s="144">
        <f t="shared" si="307"/>
        <v>3151.3</v>
      </c>
      <c r="J781" s="144">
        <f t="shared" si="307"/>
        <v>661.7</v>
      </c>
      <c r="K781" s="144">
        <f t="shared" si="307"/>
        <v>0</v>
      </c>
      <c r="L781" s="144">
        <f t="shared" si="307"/>
        <v>0</v>
      </c>
      <c r="M781" s="144">
        <f t="shared" si="307"/>
        <v>661.7</v>
      </c>
      <c r="N781" s="145">
        <f t="shared" si="304"/>
        <v>20.997683495700187</v>
      </c>
      <c r="O781" s="145">
        <v>0</v>
      </c>
      <c r="P781" s="145">
        <v>0</v>
      </c>
      <c r="Q781" s="145">
        <f t="shared" si="305"/>
        <v>20.997683495700187</v>
      </c>
    </row>
    <row r="782" spans="1:17" ht="15.75" x14ac:dyDescent="0.25">
      <c r="A782" s="310"/>
      <c r="B782" s="310"/>
      <c r="C782" s="310"/>
      <c r="D782" s="317"/>
      <c r="E782" s="143" t="s">
        <v>603</v>
      </c>
      <c r="F782" s="144">
        <v>2728</v>
      </c>
      <c r="G782" s="144">
        <v>0</v>
      </c>
      <c r="H782" s="144">
        <v>0</v>
      </c>
      <c r="I782" s="144">
        <v>2728</v>
      </c>
      <c r="J782" s="144">
        <v>599.1</v>
      </c>
      <c r="K782" s="144">
        <v>0</v>
      </c>
      <c r="L782" s="144">
        <v>0</v>
      </c>
      <c r="M782" s="144">
        <v>599.1</v>
      </c>
      <c r="N782" s="145">
        <f t="shared" si="304"/>
        <v>21.961143695014666</v>
      </c>
      <c r="O782" s="145">
        <v>0</v>
      </c>
      <c r="P782" s="145">
        <v>0</v>
      </c>
      <c r="Q782" s="145">
        <f t="shared" si="305"/>
        <v>21.961143695014666</v>
      </c>
    </row>
    <row r="783" spans="1:17" ht="15.75" x14ac:dyDescent="0.25">
      <c r="A783" s="310"/>
      <c r="B783" s="310"/>
      <c r="C783" s="310"/>
      <c r="D783" s="333"/>
      <c r="E783" s="143" t="s">
        <v>604</v>
      </c>
      <c r="F783" s="144">
        <v>423.3</v>
      </c>
      <c r="G783" s="144">
        <v>0</v>
      </c>
      <c r="H783" s="144">
        <v>0</v>
      </c>
      <c r="I783" s="144">
        <v>423.3</v>
      </c>
      <c r="J783" s="144">
        <v>62.6</v>
      </c>
      <c r="K783" s="144">
        <v>0</v>
      </c>
      <c r="L783" s="144">
        <v>0</v>
      </c>
      <c r="M783" s="144">
        <v>62.6</v>
      </c>
      <c r="N783" s="145">
        <f t="shared" si="304"/>
        <v>14.788566028821167</v>
      </c>
      <c r="O783" s="145">
        <v>0</v>
      </c>
      <c r="P783" s="145">
        <v>0</v>
      </c>
      <c r="Q783" s="145">
        <f t="shared" si="305"/>
        <v>14.788566028821167</v>
      </c>
    </row>
    <row r="784" spans="1:17" ht="15.75" x14ac:dyDescent="0.25">
      <c r="A784" s="310"/>
      <c r="B784" s="310"/>
      <c r="C784" s="310"/>
      <c r="D784" s="316" t="s">
        <v>513</v>
      </c>
      <c r="E784" s="143" t="s">
        <v>207</v>
      </c>
      <c r="F784" s="144">
        <f>F785+F786+F787</f>
        <v>1270</v>
      </c>
      <c r="G784" s="144">
        <f t="shared" ref="G784:M784" si="308">G785+G786+G787</f>
        <v>0</v>
      </c>
      <c r="H784" s="144">
        <f t="shared" si="308"/>
        <v>0</v>
      </c>
      <c r="I784" s="144">
        <f t="shared" si="308"/>
        <v>1270</v>
      </c>
      <c r="J784" s="144">
        <f t="shared" si="308"/>
        <v>827</v>
      </c>
      <c r="K784" s="144">
        <f t="shared" si="308"/>
        <v>0</v>
      </c>
      <c r="L784" s="144">
        <f t="shared" si="308"/>
        <v>0</v>
      </c>
      <c r="M784" s="144">
        <f t="shared" si="308"/>
        <v>827</v>
      </c>
      <c r="N784" s="145">
        <f t="shared" si="304"/>
        <v>65.118110236220474</v>
      </c>
      <c r="O784" s="145">
        <f t="shared" ref="O784:P784" si="309">O785+O786+O787</f>
        <v>0</v>
      </c>
      <c r="P784" s="145">
        <f t="shared" si="309"/>
        <v>0</v>
      </c>
      <c r="Q784" s="145">
        <f t="shared" si="305"/>
        <v>65.118110236220474</v>
      </c>
    </row>
    <row r="785" spans="1:17" ht="15.75" x14ac:dyDescent="0.25">
      <c r="A785" s="310"/>
      <c r="B785" s="310"/>
      <c r="C785" s="310"/>
      <c r="D785" s="317"/>
      <c r="E785" s="143" t="s">
        <v>605</v>
      </c>
      <c r="F785" s="144">
        <v>515</v>
      </c>
      <c r="G785" s="144">
        <v>0</v>
      </c>
      <c r="H785" s="144">
        <v>0</v>
      </c>
      <c r="I785" s="144">
        <v>515</v>
      </c>
      <c r="J785" s="144">
        <v>457.9</v>
      </c>
      <c r="K785" s="144">
        <v>0</v>
      </c>
      <c r="L785" s="144">
        <v>0</v>
      </c>
      <c r="M785" s="144">
        <v>457.9</v>
      </c>
      <c r="N785" s="145">
        <f t="shared" si="304"/>
        <v>88.912621359223294</v>
      </c>
      <c r="O785" s="145">
        <v>0</v>
      </c>
      <c r="P785" s="145">
        <v>0</v>
      </c>
      <c r="Q785" s="145">
        <f t="shared" si="305"/>
        <v>88.912621359223294</v>
      </c>
    </row>
    <row r="786" spans="1:17" ht="15.75" x14ac:dyDescent="0.25">
      <c r="A786" s="310"/>
      <c r="B786" s="310"/>
      <c r="C786" s="310"/>
      <c r="D786" s="317"/>
      <c r="E786" s="143" t="s">
        <v>606</v>
      </c>
      <c r="F786" s="144">
        <v>755</v>
      </c>
      <c r="G786" s="144">
        <v>0</v>
      </c>
      <c r="H786" s="144">
        <v>0</v>
      </c>
      <c r="I786" s="144">
        <v>755</v>
      </c>
      <c r="J786" s="144">
        <v>369.1</v>
      </c>
      <c r="K786" s="144">
        <v>0</v>
      </c>
      <c r="L786" s="144">
        <v>0</v>
      </c>
      <c r="M786" s="144">
        <v>369.1</v>
      </c>
      <c r="N786" s="145">
        <f t="shared" si="304"/>
        <v>48.88741721854305</v>
      </c>
      <c r="O786" s="145">
        <v>0</v>
      </c>
      <c r="P786" s="145">
        <v>0</v>
      </c>
      <c r="Q786" s="145">
        <f t="shared" si="305"/>
        <v>48.88741721854305</v>
      </c>
    </row>
    <row r="787" spans="1:17" ht="15.75" x14ac:dyDescent="0.25">
      <c r="A787" s="332"/>
      <c r="B787" s="332"/>
      <c r="C787" s="332"/>
      <c r="D787" s="333"/>
      <c r="E787" s="143" t="s">
        <v>607</v>
      </c>
      <c r="F787" s="144">
        <v>0</v>
      </c>
      <c r="G787" s="144">
        <v>0</v>
      </c>
      <c r="H787" s="144">
        <v>0</v>
      </c>
      <c r="I787" s="144">
        <v>0</v>
      </c>
      <c r="J787" s="144">
        <v>0</v>
      </c>
      <c r="K787" s="144">
        <v>0</v>
      </c>
      <c r="L787" s="144">
        <v>0</v>
      </c>
      <c r="M787" s="144">
        <v>0</v>
      </c>
      <c r="N787" s="145">
        <v>0</v>
      </c>
      <c r="O787" s="145">
        <v>0</v>
      </c>
      <c r="P787" s="145">
        <v>0</v>
      </c>
      <c r="Q787" s="145">
        <v>0</v>
      </c>
    </row>
    <row r="788" spans="1:17" x14ac:dyDescent="0.25">
      <c r="A788" s="289" t="s">
        <v>129</v>
      </c>
      <c r="B788" s="289" t="s">
        <v>608</v>
      </c>
      <c r="C788" s="289" t="s">
        <v>609</v>
      </c>
      <c r="D788" s="298" t="s">
        <v>162</v>
      </c>
      <c r="E788" s="329"/>
      <c r="F788" s="254">
        <f>F790+F796+F799</f>
        <v>12309.599999999999</v>
      </c>
      <c r="G788" s="254">
        <f t="shared" ref="G788:M788" si="310">G790+G796+G799</f>
        <v>0</v>
      </c>
      <c r="H788" s="254">
        <f t="shared" si="310"/>
        <v>0</v>
      </c>
      <c r="I788" s="254">
        <f t="shared" si="310"/>
        <v>12309.599999999999</v>
      </c>
      <c r="J788" s="254">
        <f t="shared" si="310"/>
        <v>7381.5</v>
      </c>
      <c r="K788" s="254">
        <f t="shared" si="310"/>
        <v>0</v>
      </c>
      <c r="L788" s="254">
        <f t="shared" si="310"/>
        <v>0</v>
      </c>
      <c r="M788" s="254">
        <f t="shared" si="310"/>
        <v>7381.5</v>
      </c>
      <c r="N788" s="254">
        <f t="shared" si="304"/>
        <v>59.965392864106072</v>
      </c>
      <c r="O788" s="254">
        <v>0</v>
      </c>
      <c r="P788" s="254">
        <v>0</v>
      </c>
      <c r="Q788" s="254">
        <f t="shared" si="305"/>
        <v>59.965392864106072</v>
      </c>
    </row>
    <row r="789" spans="1:17" ht="18.75" customHeight="1" x14ac:dyDescent="0.25">
      <c r="A789" s="300"/>
      <c r="B789" s="300"/>
      <c r="C789" s="300"/>
      <c r="D789" s="320"/>
      <c r="E789" s="330"/>
      <c r="F789" s="256"/>
      <c r="G789" s="256"/>
      <c r="H789" s="256"/>
      <c r="I789" s="256"/>
      <c r="J789" s="256"/>
      <c r="K789" s="256"/>
      <c r="L789" s="256"/>
      <c r="M789" s="256"/>
      <c r="N789" s="256"/>
      <c r="O789" s="256"/>
      <c r="P789" s="256"/>
      <c r="Q789" s="256"/>
    </row>
    <row r="790" spans="1:17" ht="15.75" x14ac:dyDescent="0.25">
      <c r="A790" s="300"/>
      <c r="B790" s="300"/>
      <c r="C790" s="300"/>
      <c r="D790" s="298" t="s">
        <v>510</v>
      </c>
      <c r="E790" s="149" t="s">
        <v>207</v>
      </c>
      <c r="F790" s="152">
        <f>F791+F792+F793+F794+F795</f>
        <v>7888.2999999999993</v>
      </c>
      <c r="G790" s="152">
        <f t="shared" ref="G790:M790" si="311">G791+G792+G793+G794+G795</f>
        <v>0</v>
      </c>
      <c r="H790" s="152">
        <f t="shared" si="311"/>
        <v>0</v>
      </c>
      <c r="I790" s="152">
        <f t="shared" si="311"/>
        <v>7888.2999999999993</v>
      </c>
      <c r="J790" s="152">
        <f t="shared" si="311"/>
        <v>5892.8</v>
      </c>
      <c r="K790" s="152">
        <f t="shared" si="311"/>
        <v>0</v>
      </c>
      <c r="L790" s="152">
        <f t="shared" si="311"/>
        <v>0</v>
      </c>
      <c r="M790" s="152">
        <f t="shared" si="311"/>
        <v>5892.8</v>
      </c>
      <c r="N790" s="152">
        <f>J790/F790*100</f>
        <v>74.703041212935631</v>
      </c>
      <c r="O790" s="152">
        <v>0</v>
      </c>
      <c r="P790" s="152">
        <v>0</v>
      </c>
      <c r="Q790" s="152">
        <f>M790/I790*100</f>
        <v>74.703041212935631</v>
      </c>
    </row>
    <row r="791" spans="1:17" ht="15.75" x14ac:dyDescent="0.25">
      <c r="A791" s="300"/>
      <c r="B791" s="300"/>
      <c r="C791" s="300"/>
      <c r="D791" s="327"/>
      <c r="E791" s="149" t="s">
        <v>597</v>
      </c>
      <c r="F791" s="155">
        <v>4992.7</v>
      </c>
      <c r="G791" s="155">
        <v>0</v>
      </c>
      <c r="H791" s="155">
        <v>0</v>
      </c>
      <c r="I791" s="155">
        <v>4992.7</v>
      </c>
      <c r="J791" s="155">
        <v>3646.9</v>
      </c>
      <c r="K791" s="155">
        <v>0</v>
      </c>
      <c r="L791" s="155">
        <v>0</v>
      </c>
      <c r="M791" s="155">
        <v>3646.9</v>
      </c>
      <c r="N791" s="152">
        <f t="shared" ref="N791:N801" si="312">J791/F791*100</f>
        <v>73.044645181965677</v>
      </c>
      <c r="O791" s="152">
        <v>0</v>
      </c>
      <c r="P791" s="152">
        <v>0</v>
      </c>
      <c r="Q791" s="152">
        <f t="shared" ref="Q791:Q801" si="313">M791/I791*100</f>
        <v>73.044645181965677</v>
      </c>
    </row>
    <row r="792" spans="1:17" ht="15.75" x14ac:dyDescent="0.25">
      <c r="A792" s="300"/>
      <c r="B792" s="300"/>
      <c r="C792" s="300"/>
      <c r="D792" s="327"/>
      <c r="E792" s="149" t="s">
        <v>598</v>
      </c>
      <c r="F792" s="155">
        <v>1484</v>
      </c>
      <c r="G792" s="155">
        <v>0</v>
      </c>
      <c r="H792" s="155">
        <v>0</v>
      </c>
      <c r="I792" s="155">
        <v>1484</v>
      </c>
      <c r="J792" s="155">
        <v>945.1</v>
      </c>
      <c r="K792" s="155">
        <v>0</v>
      </c>
      <c r="L792" s="155">
        <v>0</v>
      </c>
      <c r="M792" s="155">
        <v>945.1</v>
      </c>
      <c r="N792" s="152">
        <f t="shared" si="312"/>
        <v>63.685983827493267</v>
      </c>
      <c r="O792" s="152">
        <v>0</v>
      </c>
      <c r="P792" s="152">
        <v>0</v>
      </c>
      <c r="Q792" s="152">
        <f t="shared" si="313"/>
        <v>63.685983827493267</v>
      </c>
    </row>
    <row r="793" spans="1:17" ht="15.75" x14ac:dyDescent="0.25">
      <c r="A793" s="300"/>
      <c r="B793" s="300"/>
      <c r="C793" s="300"/>
      <c r="D793" s="327"/>
      <c r="E793" s="149" t="s">
        <v>599</v>
      </c>
      <c r="F793" s="155">
        <v>7.5</v>
      </c>
      <c r="G793" s="155">
        <v>0</v>
      </c>
      <c r="H793" s="155">
        <v>0</v>
      </c>
      <c r="I793" s="155">
        <v>7.5</v>
      </c>
      <c r="J793" s="155">
        <v>1.5</v>
      </c>
      <c r="K793" s="155">
        <v>0</v>
      </c>
      <c r="L793" s="155">
        <v>0</v>
      </c>
      <c r="M793" s="155">
        <v>1.5</v>
      </c>
      <c r="N793" s="152">
        <f t="shared" si="312"/>
        <v>20</v>
      </c>
      <c r="O793" s="152">
        <v>0</v>
      </c>
      <c r="P793" s="152">
        <v>0</v>
      </c>
      <c r="Q793" s="152">
        <f t="shared" si="313"/>
        <v>20</v>
      </c>
    </row>
    <row r="794" spans="1:17" ht="15.75" x14ac:dyDescent="0.25">
      <c r="A794" s="300"/>
      <c r="B794" s="300"/>
      <c r="C794" s="300"/>
      <c r="D794" s="327"/>
      <c r="E794" s="149" t="s">
        <v>600</v>
      </c>
      <c r="F794" s="155">
        <v>1278.0999999999999</v>
      </c>
      <c r="G794" s="155">
        <v>0</v>
      </c>
      <c r="H794" s="155">
        <v>0</v>
      </c>
      <c r="I794" s="155">
        <v>1278.0999999999999</v>
      </c>
      <c r="J794" s="155">
        <v>1173.3</v>
      </c>
      <c r="K794" s="155">
        <v>0</v>
      </c>
      <c r="L794" s="155">
        <v>0</v>
      </c>
      <c r="M794" s="155">
        <v>1173.3</v>
      </c>
      <c r="N794" s="152">
        <f t="shared" si="312"/>
        <v>91.800328612784611</v>
      </c>
      <c r="O794" s="152">
        <v>0</v>
      </c>
      <c r="P794" s="152">
        <v>0</v>
      </c>
      <c r="Q794" s="152">
        <f t="shared" si="313"/>
        <v>91.800328612784611</v>
      </c>
    </row>
    <row r="795" spans="1:17" ht="15.75" x14ac:dyDescent="0.25">
      <c r="A795" s="300"/>
      <c r="B795" s="300"/>
      <c r="C795" s="300"/>
      <c r="D795" s="320"/>
      <c r="E795" s="140" t="s">
        <v>601</v>
      </c>
      <c r="F795" s="153">
        <v>126</v>
      </c>
      <c r="G795" s="153">
        <v>0</v>
      </c>
      <c r="H795" s="153">
        <v>0</v>
      </c>
      <c r="I795" s="153">
        <v>126</v>
      </c>
      <c r="J795" s="153">
        <v>126</v>
      </c>
      <c r="K795" s="153">
        <v>0</v>
      </c>
      <c r="L795" s="153">
        <v>0</v>
      </c>
      <c r="M795" s="153">
        <v>126</v>
      </c>
      <c r="N795" s="152">
        <f t="shared" si="312"/>
        <v>100</v>
      </c>
      <c r="O795" s="147">
        <v>0</v>
      </c>
      <c r="P795" s="147">
        <v>0</v>
      </c>
      <c r="Q795" s="152">
        <f t="shared" si="313"/>
        <v>100</v>
      </c>
    </row>
    <row r="796" spans="1:17" ht="15.75" x14ac:dyDescent="0.25">
      <c r="A796" s="300"/>
      <c r="B796" s="300"/>
      <c r="C796" s="300"/>
      <c r="D796" s="298" t="s">
        <v>602</v>
      </c>
      <c r="E796" s="140" t="s">
        <v>207</v>
      </c>
      <c r="F796" s="153">
        <f>F797+F798</f>
        <v>3151.3</v>
      </c>
      <c r="G796" s="153">
        <f t="shared" ref="G796:M796" si="314">G797+G798</f>
        <v>0</v>
      </c>
      <c r="H796" s="153">
        <f t="shared" si="314"/>
        <v>0</v>
      </c>
      <c r="I796" s="153">
        <f t="shared" si="314"/>
        <v>3151.3</v>
      </c>
      <c r="J796" s="153">
        <f t="shared" si="314"/>
        <v>661.7</v>
      </c>
      <c r="K796" s="153">
        <v>0</v>
      </c>
      <c r="L796" s="153">
        <f t="shared" si="314"/>
        <v>0</v>
      </c>
      <c r="M796" s="153">
        <f t="shared" si="314"/>
        <v>661.7</v>
      </c>
      <c r="N796" s="152">
        <f t="shared" si="312"/>
        <v>20.997683495700187</v>
      </c>
      <c r="O796" s="147">
        <v>0</v>
      </c>
      <c r="P796" s="147">
        <v>0</v>
      </c>
      <c r="Q796" s="152">
        <f t="shared" si="313"/>
        <v>20.997683495700187</v>
      </c>
    </row>
    <row r="797" spans="1:17" ht="15.75" x14ac:dyDescent="0.25">
      <c r="A797" s="300"/>
      <c r="B797" s="300"/>
      <c r="C797" s="300"/>
      <c r="D797" s="327"/>
      <c r="E797" s="140" t="s">
        <v>603</v>
      </c>
      <c r="F797" s="153">
        <v>2728</v>
      </c>
      <c r="G797" s="153">
        <v>0</v>
      </c>
      <c r="H797" s="153">
        <v>0</v>
      </c>
      <c r="I797" s="153">
        <v>2728</v>
      </c>
      <c r="J797" s="153">
        <v>599.1</v>
      </c>
      <c r="K797" s="153">
        <v>0</v>
      </c>
      <c r="L797" s="153">
        <v>0</v>
      </c>
      <c r="M797" s="153">
        <v>599.1</v>
      </c>
      <c r="N797" s="152">
        <f t="shared" si="312"/>
        <v>21.961143695014666</v>
      </c>
      <c r="O797" s="147">
        <v>0</v>
      </c>
      <c r="P797" s="147">
        <v>0</v>
      </c>
      <c r="Q797" s="152">
        <f t="shared" si="313"/>
        <v>21.961143695014666</v>
      </c>
    </row>
    <row r="798" spans="1:17" ht="15.75" x14ac:dyDescent="0.25">
      <c r="A798" s="300"/>
      <c r="B798" s="300"/>
      <c r="C798" s="300"/>
      <c r="D798" s="320"/>
      <c r="E798" s="140" t="s">
        <v>604</v>
      </c>
      <c r="F798" s="153">
        <v>423.3</v>
      </c>
      <c r="G798" s="153">
        <v>0</v>
      </c>
      <c r="H798" s="153">
        <v>0</v>
      </c>
      <c r="I798" s="153">
        <v>423.3</v>
      </c>
      <c r="J798" s="153">
        <v>62.6</v>
      </c>
      <c r="K798" s="153">
        <v>0</v>
      </c>
      <c r="L798" s="153">
        <v>0</v>
      </c>
      <c r="M798" s="153">
        <v>62.6</v>
      </c>
      <c r="N798" s="152">
        <f t="shared" si="312"/>
        <v>14.788566028821167</v>
      </c>
      <c r="O798" s="147">
        <v>0</v>
      </c>
      <c r="P798" s="147">
        <v>0</v>
      </c>
      <c r="Q798" s="152">
        <f t="shared" si="313"/>
        <v>14.788566028821167</v>
      </c>
    </row>
    <row r="799" spans="1:17" ht="15.75" x14ac:dyDescent="0.25">
      <c r="A799" s="300"/>
      <c r="B799" s="300"/>
      <c r="C799" s="300"/>
      <c r="D799" s="298" t="s">
        <v>513</v>
      </c>
      <c r="E799" s="140" t="s">
        <v>207</v>
      </c>
      <c r="F799" s="153">
        <f>F800+F801+F802</f>
        <v>1270</v>
      </c>
      <c r="G799" s="153">
        <f t="shared" ref="G799:M799" si="315">G800+G801+G802</f>
        <v>0</v>
      </c>
      <c r="H799" s="153">
        <f t="shared" si="315"/>
        <v>0</v>
      </c>
      <c r="I799" s="153">
        <f t="shared" si="315"/>
        <v>1270</v>
      </c>
      <c r="J799" s="153">
        <f t="shared" si="315"/>
        <v>827</v>
      </c>
      <c r="K799" s="153">
        <f t="shared" si="315"/>
        <v>0</v>
      </c>
      <c r="L799" s="153">
        <f t="shared" si="315"/>
        <v>0</v>
      </c>
      <c r="M799" s="153">
        <f t="shared" si="315"/>
        <v>827</v>
      </c>
      <c r="N799" s="152">
        <f t="shared" si="312"/>
        <v>65.118110236220474</v>
      </c>
      <c r="O799" s="147">
        <v>0</v>
      </c>
      <c r="P799" s="147">
        <v>0</v>
      </c>
      <c r="Q799" s="152">
        <f t="shared" si="313"/>
        <v>65.118110236220474</v>
      </c>
    </row>
    <row r="800" spans="1:17" ht="15.75" x14ac:dyDescent="0.25">
      <c r="A800" s="300"/>
      <c r="B800" s="300"/>
      <c r="C800" s="300"/>
      <c r="D800" s="327"/>
      <c r="E800" s="140" t="s">
        <v>605</v>
      </c>
      <c r="F800" s="146">
        <v>515</v>
      </c>
      <c r="G800" s="146">
        <v>0</v>
      </c>
      <c r="H800" s="146">
        <v>0</v>
      </c>
      <c r="I800" s="146">
        <v>515</v>
      </c>
      <c r="J800" s="146">
        <v>457.9</v>
      </c>
      <c r="K800" s="146">
        <v>0</v>
      </c>
      <c r="L800" s="146">
        <v>0</v>
      </c>
      <c r="M800" s="146">
        <v>457.9</v>
      </c>
      <c r="N800" s="148">
        <f t="shared" si="312"/>
        <v>88.912621359223294</v>
      </c>
      <c r="O800" s="147">
        <v>0</v>
      </c>
      <c r="P800" s="147">
        <v>0</v>
      </c>
      <c r="Q800" s="148">
        <f t="shared" si="313"/>
        <v>88.912621359223294</v>
      </c>
    </row>
    <row r="801" spans="1:17" ht="15.75" x14ac:dyDescent="0.25">
      <c r="A801" s="300"/>
      <c r="B801" s="300"/>
      <c r="C801" s="300"/>
      <c r="D801" s="327"/>
      <c r="E801" s="140" t="s">
        <v>606</v>
      </c>
      <c r="F801" s="146">
        <v>755</v>
      </c>
      <c r="G801" s="146">
        <v>0</v>
      </c>
      <c r="H801" s="146">
        <v>0</v>
      </c>
      <c r="I801" s="146">
        <v>755</v>
      </c>
      <c r="J801" s="146">
        <v>369.1</v>
      </c>
      <c r="K801" s="146">
        <v>0</v>
      </c>
      <c r="L801" s="146">
        <v>0</v>
      </c>
      <c r="M801" s="146">
        <v>369.1</v>
      </c>
      <c r="N801" s="148">
        <f t="shared" si="312"/>
        <v>48.88741721854305</v>
      </c>
      <c r="O801" s="147">
        <v>0</v>
      </c>
      <c r="P801" s="147">
        <v>0</v>
      </c>
      <c r="Q801" s="148">
        <f t="shared" si="313"/>
        <v>48.88741721854305</v>
      </c>
    </row>
    <row r="802" spans="1:17" ht="15.75" x14ac:dyDescent="0.25">
      <c r="A802" s="328"/>
      <c r="B802" s="328"/>
      <c r="C802" s="328"/>
      <c r="D802" s="320"/>
      <c r="E802" s="140" t="s">
        <v>607</v>
      </c>
      <c r="F802" s="146">
        <v>0</v>
      </c>
      <c r="G802" s="146">
        <v>0</v>
      </c>
      <c r="H802" s="146">
        <v>0</v>
      </c>
      <c r="I802" s="146">
        <v>0</v>
      </c>
      <c r="J802" s="146">
        <v>0</v>
      </c>
      <c r="K802" s="146">
        <v>0</v>
      </c>
      <c r="L802" s="146">
        <v>0</v>
      </c>
      <c r="M802" s="146">
        <v>0</v>
      </c>
      <c r="N802" s="148">
        <v>0</v>
      </c>
      <c r="O802" s="147">
        <v>0</v>
      </c>
      <c r="P802" s="147">
        <v>0</v>
      </c>
      <c r="Q802" s="148">
        <v>0</v>
      </c>
    </row>
    <row r="803" spans="1:17" x14ac:dyDescent="0.25">
      <c r="A803" s="289" t="s">
        <v>762</v>
      </c>
      <c r="B803" s="289" t="s">
        <v>610</v>
      </c>
      <c r="C803" s="289" t="s">
        <v>611</v>
      </c>
      <c r="D803" s="298" t="s">
        <v>162</v>
      </c>
      <c r="E803" s="282" t="s">
        <v>207</v>
      </c>
      <c r="F803" s="291">
        <f>F805+F806</f>
        <v>3151.3</v>
      </c>
      <c r="G803" s="291">
        <f t="shared" ref="G803:M803" si="316">G805+G806</f>
        <v>0</v>
      </c>
      <c r="H803" s="291">
        <f t="shared" si="316"/>
        <v>0</v>
      </c>
      <c r="I803" s="291">
        <f t="shared" si="316"/>
        <v>3151.3</v>
      </c>
      <c r="J803" s="291">
        <f t="shared" si="316"/>
        <v>661.7</v>
      </c>
      <c r="K803" s="291">
        <f t="shared" si="316"/>
        <v>0</v>
      </c>
      <c r="L803" s="291">
        <f t="shared" si="316"/>
        <v>0</v>
      </c>
      <c r="M803" s="291">
        <f t="shared" si="316"/>
        <v>661.7</v>
      </c>
      <c r="N803" s="254">
        <f>J803/F803*100</f>
        <v>20.997683495700187</v>
      </c>
      <c r="O803" s="254">
        <v>0</v>
      </c>
      <c r="P803" s="254">
        <v>0</v>
      </c>
      <c r="Q803" s="254">
        <f>M803/I803*100</f>
        <v>20.997683495700187</v>
      </c>
    </row>
    <row r="804" spans="1:17" ht="21" customHeight="1" x14ac:dyDescent="0.25">
      <c r="A804" s="290"/>
      <c r="B804" s="290"/>
      <c r="C804" s="290"/>
      <c r="D804" s="320"/>
      <c r="E804" s="331"/>
      <c r="F804" s="292"/>
      <c r="G804" s="292"/>
      <c r="H804" s="292"/>
      <c r="I804" s="292"/>
      <c r="J804" s="292"/>
      <c r="K804" s="292"/>
      <c r="L804" s="292"/>
      <c r="M804" s="292"/>
      <c r="N804" s="256"/>
      <c r="O804" s="256"/>
      <c r="P804" s="256"/>
      <c r="Q804" s="256"/>
    </row>
    <row r="805" spans="1:17" ht="15.75" x14ac:dyDescent="0.25">
      <c r="A805" s="290"/>
      <c r="B805" s="290"/>
      <c r="C805" s="290"/>
      <c r="D805" s="298" t="s">
        <v>602</v>
      </c>
      <c r="E805" s="156" t="s">
        <v>603</v>
      </c>
      <c r="F805" s="155">
        <v>2728</v>
      </c>
      <c r="G805" s="155">
        <v>0</v>
      </c>
      <c r="H805" s="155">
        <v>0</v>
      </c>
      <c r="I805" s="155">
        <v>2728</v>
      </c>
      <c r="J805" s="155">
        <v>599.1</v>
      </c>
      <c r="K805" s="155">
        <v>0</v>
      </c>
      <c r="L805" s="155">
        <v>0</v>
      </c>
      <c r="M805" s="155">
        <v>599.1</v>
      </c>
      <c r="N805" s="152">
        <f>J805/F805*100</f>
        <v>21.961143695014666</v>
      </c>
      <c r="O805" s="152">
        <v>0</v>
      </c>
      <c r="P805" s="152">
        <v>0</v>
      </c>
      <c r="Q805" s="152">
        <f>M805/I805*100</f>
        <v>21.961143695014666</v>
      </c>
    </row>
    <row r="806" spans="1:17" ht="38.25" customHeight="1" x14ac:dyDescent="0.25">
      <c r="A806" s="290"/>
      <c r="B806" s="290"/>
      <c r="C806" s="290"/>
      <c r="D806" s="320"/>
      <c r="E806" s="140" t="s">
        <v>604</v>
      </c>
      <c r="F806" s="153">
        <v>423.3</v>
      </c>
      <c r="G806" s="153">
        <v>0</v>
      </c>
      <c r="H806" s="153">
        <v>0</v>
      </c>
      <c r="I806" s="153">
        <v>423.3</v>
      </c>
      <c r="J806" s="153">
        <v>62.6</v>
      </c>
      <c r="K806" s="153">
        <v>0</v>
      </c>
      <c r="L806" s="153">
        <v>0</v>
      </c>
      <c r="M806" s="153">
        <v>62.6</v>
      </c>
      <c r="N806" s="147">
        <f>J806/F806*100</f>
        <v>14.788566028821167</v>
      </c>
      <c r="O806" s="147">
        <v>0</v>
      </c>
      <c r="P806" s="147">
        <v>0</v>
      </c>
      <c r="Q806" s="147">
        <f>M806/I806*100</f>
        <v>14.788566028821167</v>
      </c>
    </row>
    <row r="807" spans="1:17" x14ac:dyDescent="0.25">
      <c r="A807" s="312" t="s">
        <v>763</v>
      </c>
      <c r="B807" s="312" t="s">
        <v>612</v>
      </c>
      <c r="C807" s="312" t="s">
        <v>613</v>
      </c>
      <c r="D807" s="298" t="s">
        <v>162</v>
      </c>
      <c r="E807" s="282" t="s">
        <v>207</v>
      </c>
      <c r="F807" s="291">
        <f>F809</f>
        <v>1278.0999999999999</v>
      </c>
      <c r="G807" s="291">
        <v>0</v>
      </c>
      <c r="H807" s="291">
        <v>0</v>
      </c>
      <c r="I807" s="291">
        <f>I809</f>
        <v>1278.0999999999999</v>
      </c>
      <c r="J807" s="291">
        <f>J809</f>
        <v>1173.3</v>
      </c>
      <c r="K807" s="291">
        <v>0</v>
      </c>
      <c r="L807" s="291">
        <v>0</v>
      </c>
      <c r="M807" s="291">
        <f>M809</f>
        <v>1173.3</v>
      </c>
      <c r="N807" s="254">
        <f>J807/F807*100</f>
        <v>91.800328612784611</v>
      </c>
      <c r="O807" s="254">
        <v>0</v>
      </c>
      <c r="P807" s="254">
        <v>0</v>
      </c>
      <c r="Q807" s="254">
        <f>M807/I807*100</f>
        <v>91.800328612784611</v>
      </c>
    </row>
    <row r="808" spans="1:17" ht="21" customHeight="1" x14ac:dyDescent="0.25">
      <c r="A808" s="313"/>
      <c r="B808" s="313"/>
      <c r="C808" s="313"/>
      <c r="D808" s="320"/>
      <c r="E808" s="331"/>
      <c r="F808" s="292"/>
      <c r="G808" s="292"/>
      <c r="H808" s="292"/>
      <c r="I808" s="292"/>
      <c r="J808" s="292"/>
      <c r="K808" s="292"/>
      <c r="L808" s="292"/>
      <c r="M808" s="292"/>
      <c r="N808" s="256"/>
      <c r="O808" s="256"/>
      <c r="P808" s="256"/>
      <c r="Q808" s="256"/>
    </row>
    <row r="809" spans="1:17" ht="95.25" customHeight="1" x14ac:dyDescent="0.25">
      <c r="A809" s="313"/>
      <c r="B809" s="313"/>
      <c r="C809" s="313"/>
      <c r="D809" s="77" t="s">
        <v>510</v>
      </c>
      <c r="E809" s="140" t="s">
        <v>600</v>
      </c>
      <c r="F809" s="146">
        <v>1278.0999999999999</v>
      </c>
      <c r="G809" s="146">
        <v>0</v>
      </c>
      <c r="H809" s="146">
        <v>0</v>
      </c>
      <c r="I809" s="146">
        <v>1278.0999999999999</v>
      </c>
      <c r="J809" s="146">
        <v>1173.3</v>
      </c>
      <c r="K809" s="146">
        <v>0</v>
      </c>
      <c r="L809" s="146">
        <v>0</v>
      </c>
      <c r="M809" s="146">
        <v>1173.3</v>
      </c>
      <c r="N809" s="147">
        <f>J809/F809*100</f>
        <v>91.800328612784611</v>
      </c>
      <c r="O809" s="147">
        <v>0</v>
      </c>
      <c r="P809" s="147">
        <v>0</v>
      </c>
      <c r="Q809" s="147">
        <f t="shared" ref="Q809" si="317">M809/I809*100</f>
        <v>91.800328612784611</v>
      </c>
    </row>
    <row r="810" spans="1:17" ht="36.75" customHeight="1" x14ac:dyDescent="0.25">
      <c r="A810" s="312" t="s">
        <v>764</v>
      </c>
      <c r="B810" s="289" t="s">
        <v>614</v>
      </c>
      <c r="C810" s="289" t="s">
        <v>615</v>
      </c>
      <c r="D810" s="164" t="s">
        <v>162</v>
      </c>
      <c r="E810" s="161" t="s">
        <v>207</v>
      </c>
      <c r="F810" s="146">
        <v>0</v>
      </c>
      <c r="G810" s="146">
        <v>0</v>
      </c>
      <c r="H810" s="146">
        <v>0</v>
      </c>
      <c r="I810" s="146">
        <v>0</v>
      </c>
      <c r="J810" s="146">
        <v>0</v>
      </c>
      <c r="K810" s="146">
        <v>0</v>
      </c>
      <c r="L810" s="146">
        <v>0</v>
      </c>
      <c r="M810" s="146">
        <v>0</v>
      </c>
      <c r="N810" s="147">
        <v>0</v>
      </c>
      <c r="O810" s="147">
        <v>0</v>
      </c>
      <c r="P810" s="147">
        <v>0</v>
      </c>
      <c r="Q810" s="147">
        <v>0</v>
      </c>
    </row>
    <row r="811" spans="1:17" ht="78.75" x14ac:dyDescent="0.25">
      <c r="A811" s="313"/>
      <c r="B811" s="328"/>
      <c r="C811" s="328"/>
      <c r="D811" s="164" t="s">
        <v>510</v>
      </c>
      <c r="E811" s="161"/>
      <c r="F811" s="146">
        <v>0</v>
      </c>
      <c r="G811" s="146">
        <v>0</v>
      </c>
      <c r="H811" s="146">
        <v>0</v>
      </c>
      <c r="I811" s="146">
        <v>0</v>
      </c>
      <c r="J811" s="146">
        <v>0</v>
      </c>
      <c r="K811" s="146">
        <v>0</v>
      </c>
      <c r="L811" s="146">
        <v>0</v>
      </c>
      <c r="M811" s="146">
        <v>0</v>
      </c>
      <c r="N811" s="147">
        <v>0</v>
      </c>
      <c r="O811" s="147">
        <v>0</v>
      </c>
      <c r="P811" s="147">
        <v>0</v>
      </c>
      <c r="Q811" s="147">
        <v>0</v>
      </c>
    </row>
    <row r="812" spans="1:17" ht="40.5" customHeight="1" x14ac:dyDescent="0.25">
      <c r="A812" s="289" t="s">
        <v>765</v>
      </c>
      <c r="B812" s="289" t="s">
        <v>616</v>
      </c>
      <c r="C812" s="289" t="s">
        <v>617</v>
      </c>
      <c r="D812" s="64" t="s">
        <v>162</v>
      </c>
      <c r="E812" s="161" t="s">
        <v>207</v>
      </c>
      <c r="F812" s="153">
        <f>F813</f>
        <v>126</v>
      </c>
      <c r="G812" s="153">
        <f t="shared" ref="G812:Q812" si="318">G813</f>
        <v>0</v>
      </c>
      <c r="H812" s="153">
        <f t="shared" si="318"/>
        <v>0</v>
      </c>
      <c r="I812" s="153">
        <f t="shared" si="318"/>
        <v>126</v>
      </c>
      <c r="J812" s="153">
        <f t="shared" si="318"/>
        <v>126</v>
      </c>
      <c r="K812" s="153">
        <f t="shared" si="318"/>
        <v>0</v>
      </c>
      <c r="L812" s="153">
        <f t="shared" si="318"/>
        <v>0</v>
      </c>
      <c r="M812" s="153">
        <f t="shared" si="318"/>
        <v>126</v>
      </c>
      <c r="N812" s="147">
        <f t="shared" si="318"/>
        <v>100</v>
      </c>
      <c r="O812" s="147">
        <f t="shared" si="318"/>
        <v>0</v>
      </c>
      <c r="P812" s="147">
        <f t="shared" si="318"/>
        <v>0</v>
      </c>
      <c r="Q812" s="147">
        <f t="shared" si="318"/>
        <v>100</v>
      </c>
    </row>
    <row r="813" spans="1:17" x14ac:dyDescent="0.25">
      <c r="A813" s="290"/>
      <c r="B813" s="290"/>
      <c r="C813" s="290"/>
      <c r="D813" s="298" t="s">
        <v>510</v>
      </c>
      <c r="E813" s="329" t="s">
        <v>601</v>
      </c>
      <c r="F813" s="291">
        <v>126</v>
      </c>
      <c r="G813" s="291">
        <v>0</v>
      </c>
      <c r="H813" s="291">
        <v>0</v>
      </c>
      <c r="I813" s="291">
        <v>126</v>
      </c>
      <c r="J813" s="291">
        <v>126</v>
      </c>
      <c r="K813" s="291">
        <v>0</v>
      </c>
      <c r="L813" s="291">
        <v>0</v>
      </c>
      <c r="M813" s="291">
        <v>126</v>
      </c>
      <c r="N813" s="254">
        <f>I813/F813*100</f>
        <v>100</v>
      </c>
      <c r="O813" s="254">
        <v>0</v>
      </c>
      <c r="P813" s="254">
        <v>0</v>
      </c>
      <c r="Q813" s="254">
        <f>M813/I813*100</f>
        <v>100</v>
      </c>
    </row>
    <row r="814" spans="1:17" ht="55.5" customHeight="1" x14ac:dyDescent="0.25">
      <c r="A814" s="290"/>
      <c r="B814" s="290"/>
      <c r="C814" s="290"/>
      <c r="D814" s="320"/>
      <c r="E814" s="330"/>
      <c r="F814" s="292"/>
      <c r="G814" s="292"/>
      <c r="H814" s="292"/>
      <c r="I814" s="292"/>
      <c r="J814" s="292"/>
      <c r="K814" s="292"/>
      <c r="L814" s="292"/>
      <c r="M814" s="292"/>
      <c r="N814" s="256"/>
      <c r="O814" s="256"/>
      <c r="P814" s="256"/>
      <c r="Q814" s="256"/>
    </row>
    <row r="815" spans="1:17" ht="39" customHeight="1" x14ac:dyDescent="0.25">
      <c r="A815" s="312" t="s">
        <v>766</v>
      </c>
      <c r="B815" s="312" t="s">
        <v>618</v>
      </c>
      <c r="C815" s="289" t="s">
        <v>619</v>
      </c>
      <c r="D815" s="64" t="s">
        <v>162</v>
      </c>
      <c r="E815" s="161" t="s">
        <v>207</v>
      </c>
      <c r="F815" s="153">
        <f>F816+F817+F818</f>
        <v>1270</v>
      </c>
      <c r="G815" s="153">
        <f t="shared" ref="G815:P815" si="319">G816+G817+G818</f>
        <v>0</v>
      </c>
      <c r="H815" s="153">
        <f t="shared" si="319"/>
        <v>0</v>
      </c>
      <c r="I815" s="153">
        <f t="shared" si="319"/>
        <v>1270</v>
      </c>
      <c r="J815" s="153">
        <f t="shared" si="319"/>
        <v>827</v>
      </c>
      <c r="K815" s="153">
        <f t="shared" si="319"/>
        <v>0</v>
      </c>
      <c r="L815" s="153">
        <f t="shared" si="319"/>
        <v>0</v>
      </c>
      <c r="M815" s="153">
        <f t="shared" si="319"/>
        <v>827</v>
      </c>
      <c r="N815" s="147">
        <f>J815/F815*100</f>
        <v>65.118110236220474</v>
      </c>
      <c r="O815" s="147">
        <f t="shared" si="319"/>
        <v>0</v>
      </c>
      <c r="P815" s="147">
        <f t="shared" si="319"/>
        <v>0</v>
      </c>
      <c r="Q815" s="147">
        <f>M815/I815*100</f>
        <v>65.118110236220474</v>
      </c>
    </row>
    <row r="816" spans="1:17" ht="15.75" x14ac:dyDescent="0.25">
      <c r="A816" s="312"/>
      <c r="B816" s="312"/>
      <c r="C816" s="300"/>
      <c r="D816" s="327" t="s">
        <v>513</v>
      </c>
      <c r="E816" s="140" t="s">
        <v>605</v>
      </c>
      <c r="F816" s="146">
        <v>515</v>
      </c>
      <c r="G816" s="146">
        <v>0</v>
      </c>
      <c r="H816" s="146">
        <v>0</v>
      </c>
      <c r="I816" s="146">
        <v>515</v>
      </c>
      <c r="J816" s="146">
        <v>457.9</v>
      </c>
      <c r="K816" s="146">
        <v>0</v>
      </c>
      <c r="L816" s="146">
        <v>0</v>
      </c>
      <c r="M816" s="146">
        <v>457.9</v>
      </c>
      <c r="N816" s="147">
        <f t="shared" ref="N816:N817" si="320">J816/F816*100</f>
        <v>88.912621359223294</v>
      </c>
      <c r="O816" s="147">
        <v>0</v>
      </c>
      <c r="P816" s="147">
        <v>0</v>
      </c>
      <c r="Q816" s="147">
        <v>0</v>
      </c>
    </row>
    <row r="817" spans="1:17" ht="15.75" x14ac:dyDescent="0.25">
      <c r="A817" s="312"/>
      <c r="B817" s="312"/>
      <c r="C817" s="300"/>
      <c r="D817" s="327"/>
      <c r="E817" s="140" t="s">
        <v>606</v>
      </c>
      <c r="F817" s="146">
        <v>755</v>
      </c>
      <c r="G817" s="146">
        <v>0</v>
      </c>
      <c r="H817" s="146">
        <v>0</v>
      </c>
      <c r="I817" s="146">
        <v>755</v>
      </c>
      <c r="J817" s="146">
        <v>369.1</v>
      </c>
      <c r="K817" s="146">
        <v>0</v>
      </c>
      <c r="L817" s="146">
        <v>0</v>
      </c>
      <c r="M817" s="146">
        <v>369.1</v>
      </c>
      <c r="N817" s="147">
        <f t="shared" si="320"/>
        <v>48.88741721854305</v>
      </c>
      <c r="O817" s="147">
        <v>0</v>
      </c>
      <c r="P817" s="147">
        <v>0</v>
      </c>
      <c r="Q817" s="147">
        <v>0</v>
      </c>
    </row>
    <row r="818" spans="1:17" ht="15.75" x14ac:dyDescent="0.25">
      <c r="A818" s="312"/>
      <c r="B818" s="312"/>
      <c r="C818" s="328"/>
      <c r="D818" s="320"/>
      <c r="E818" s="140" t="s">
        <v>607</v>
      </c>
      <c r="F818" s="146">
        <v>0</v>
      </c>
      <c r="G818" s="146">
        <v>0</v>
      </c>
      <c r="H818" s="146">
        <v>0</v>
      </c>
      <c r="I818" s="146">
        <v>0</v>
      </c>
      <c r="J818" s="146">
        <v>0</v>
      </c>
      <c r="K818" s="146">
        <v>0</v>
      </c>
      <c r="L818" s="146">
        <v>0</v>
      </c>
      <c r="M818" s="146">
        <v>0</v>
      </c>
      <c r="N818" s="147">
        <v>0</v>
      </c>
      <c r="O818" s="147">
        <v>0</v>
      </c>
      <c r="P818" s="147">
        <v>0</v>
      </c>
      <c r="Q818" s="147">
        <v>0</v>
      </c>
    </row>
    <row r="819" spans="1:17" s="4" customFormat="1" ht="45.75" customHeight="1" x14ac:dyDescent="0.25">
      <c r="A819" s="276" t="s">
        <v>149</v>
      </c>
      <c r="B819" s="276" t="s">
        <v>636</v>
      </c>
      <c r="C819" s="276" t="s">
        <v>150</v>
      </c>
      <c r="D819" s="192" t="s">
        <v>162</v>
      </c>
      <c r="E819" s="233"/>
      <c r="F819" s="205">
        <f>F820</f>
        <v>74353.14</v>
      </c>
      <c r="G819" s="195">
        <f t="shared" ref="G819:M819" si="321">G820</f>
        <v>1826.26</v>
      </c>
      <c r="H819" s="195">
        <f t="shared" si="321"/>
        <v>31746.739999999998</v>
      </c>
      <c r="I819" s="195">
        <f t="shared" si="321"/>
        <v>40780.14</v>
      </c>
      <c r="J819" s="195">
        <f t="shared" si="321"/>
        <v>11139.519999999999</v>
      </c>
      <c r="K819" s="195">
        <f t="shared" si="321"/>
        <v>1826.26</v>
      </c>
      <c r="L819" s="195">
        <f t="shared" si="321"/>
        <v>6225.74</v>
      </c>
      <c r="M819" s="195">
        <f t="shared" si="321"/>
        <v>3087.52</v>
      </c>
      <c r="N819" s="225">
        <f>J819/F819*100</f>
        <v>14.981909304704546</v>
      </c>
      <c r="O819" s="225">
        <f>K819/G819*100</f>
        <v>100</v>
      </c>
      <c r="P819" s="225">
        <f t="shared" ref="P819:Q820" si="322">L819/H819*100</f>
        <v>19.610643486543815</v>
      </c>
      <c r="Q819" s="225">
        <f t="shared" si="322"/>
        <v>7.5711363423470344</v>
      </c>
    </row>
    <row r="820" spans="1:17" s="4" customFormat="1" x14ac:dyDescent="0.25">
      <c r="A820" s="301"/>
      <c r="B820" s="301"/>
      <c r="C820" s="301"/>
      <c r="D820" s="276" t="s">
        <v>778</v>
      </c>
      <c r="E820" s="304" t="s">
        <v>153</v>
      </c>
      <c r="F820" s="306">
        <f t="shared" ref="F820:M820" si="323">F823+F833+F853+F861+F903+F891</f>
        <v>74353.14</v>
      </c>
      <c r="G820" s="306">
        <f t="shared" si="323"/>
        <v>1826.26</v>
      </c>
      <c r="H820" s="306">
        <f t="shared" si="323"/>
        <v>31746.739999999998</v>
      </c>
      <c r="I820" s="306">
        <f t="shared" si="323"/>
        <v>40780.14</v>
      </c>
      <c r="J820" s="293">
        <f t="shared" si="323"/>
        <v>11139.519999999999</v>
      </c>
      <c r="K820" s="293">
        <f t="shared" si="323"/>
        <v>1826.26</v>
      </c>
      <c r="L820" s="293">
        <f t="shared" si="323"/>
        <v>6225.74</v>
      </c>
      <c r="M820" s="293">
        <f t="shared" si="323"/>
        <v>3087.52</v>
      </c>
      <c r="N820" s="296">
        <f>J820/F820*100</f>
        <v>14.981909304704546</v>
      </c>
      <c r="O820" s="296">
        <f t="shared" ref="O820" si="324">K820/G820*100</f>
        <v>100</v>
      </c>
      <c r="P820" s="296">
        <f t="shared" si="322"/>
        <v>19.610643486543815</v>
      </c>
      <c r="Q820" s="296">
        <f t="shared" si="322"/>
        <v>7.5711363423470344</v>
      </c>
    </row>
    <row r="821" spans="1:17" s="4" customFormat="1" ht="47.25" customHeight="1" x14ac:dyDescent="0.25">
      <c r="A821" s="302"/>
      <c r="B821" s="302"/>
      <c r="C821" s="302"/>
      <c r="D821" s="303"/>
      <c r="E821" s="305"/>
      <c r="F821" s="307"/>
      <c r="G821" s="307"/>
      <c r="H821" s="307"/>
      <c r="I821" s="307"/>
      <c r="J821" s="294"/>
      <c r="K821" s="295"/>
      <c r="L821" s="295"/>
      <c r="M821" s="295"/>
      <c r="N821" s="297"/>
      <c r="O821" s="297"/>
      <c r="P821" s="297"/>
      <c r="Q821" s="297"/>
    </row>
    <row r="822" spans="1:17" ht="41.25" customHeight="1" x14ac:dyDescent="0.25">
      <c r="A822" s="260" t="s">
        <v>154</v>
      </c>
      <c r="B822" s="260" t="s">
        <v>779</v>
      </c>
      <c r="C822" s="260" t="s">
        <v>150</v>
      </c>
      <c r="D822" s="159" t="s">
        <v>162</v>
      </c>
      <c r="E822" s="159"/>
      <c r="F822" s="171"/>
      <c r="G822" s="171"/>
      <c r="H822" s="171"/>
      <c r="I822" s="171"/>
      <c r="J822" s="172"/>
      <c r="K822" s="172"/>
      <c r="L822" s="172"/>
      <c r="M822" s="172"/>
      <c r="N822" s="23"/>
      <c r="O822" s="23"/>
      <c r="P822" s="23"/>
      <c r="Q822" s="23"/>
    </row>
    <row r="823" spans="1:17" ht="15.75" x14ac:dyDescent="0.25">
      <c r="A823" s="262"/>
      <c r="B823" s="262"/>
      <c r="C823" s="262"/>
      <c r="D823" s="263" t="s">
        <v>778</v>
      </c>
      <c r="E823" s="159" t="s">
        <v>207</v>
      </c>
      <c r="F823" s="171">
        <f>F827+F830</f>
        <v>22000</v>
      </c>
      <c r="G823" s="171">
        <f t="shared" ref="G823:I823" si="325">G827+G830</f>
        <v>0</v>
      </c>
      <c r="H823" s="171">
        <f t="shared" si="325"/>
        <v>0</v>
      </c>
      <c r="I823" s="171">
        <f t="shared" si="325"/>
        <v>22000</v>
      </c>
      <c r="J823" s="171">
        <f>SUM(K823:M823)</f>
        <v>94.38</v>
      </c>
      <c r="K823" s="171">
        <f>SUM(K824:K825)</f>
        <v>0</v>
      </c>
      <c r="L823" s="171">
        <f>SUM(L824:L825)</f>
        <v>0</v>
      </c>
      <c r="M823" s="171">
        <f>SUM(M824:M825)</f>
        <v>94.38</v>
      </c>
      <c r="N823" s="22">
        <f>J823/F823*100</f>
        <v>0.42899999999999994</v>
      </c>
      <c r="O823" s="22"/>
      <c r="P823" s="225">
        <v>0</v>
      </c>
      <c r="Q823" s="22">
        <f t="shared" ref="Q823:Q825" si="326">M823/I823*100</f>
        <v>0.42899999999999994</v>
      </c>
    </row>
    <row r="824" spans="1:17" ht="15.75" x14ac:dyDescent="0.25">
      <c r="A824" s="262"/>
      <c r="B824" s="262"/>
      <c r="C824" s="262"/>
      <c r="D824" s="264"/>
      <c r="E824" s="143" t="s">
        <v>637</v>
      </c>
      <c r="F824" s="173">
        <f>SUM(G824:I824)</f>
        <v>600</v>
      </c>
      <c r="G824" s="171"/>
      <c r="H824" s="171"/>
      <c r="I824" s="171">
        <f>I828</f>
        <v>600</v>
      </c>
      <c r="J824" s="171">
        <f t="shared" ref="J824:J825" si="327">SUM(K824:M824)</f>
        <v>94.38</v>
      </c>
      <c r="K824" s="171"/>
      <c r="L824" s="171"/>
      <c r="M824" s="171">
        <f>M828</f>
        <v>94.38</v>
      </c>
      <c r="N824" s="22">
        <f t="shared" ref="N824:Q893" si="328">J824/F824*100</f>
        <v>15.73</v>
      </c>
      <c r="O824" s="22"/>
      <c r="P824" s="22"/>
      <c r="Q824" s="22">
        <f t="shared" si="326"/>
        <v>15.73</v>
      </c>
    </row>
    <row r="825" spans="1:17" ht="15.75" x14ac:dyDescent="0.25">
      <c r="A825" s="262"/>
      <c r="B825" s="262"/>
      <c r="C825" s="262"/>
      <c r="D825" s="264"/>
      <c r="E825" s="143" t="s">
        <v>638</v>
      </c>
      <c r="F825" s="173">
        <f>SUM(G825:I825)</f>
        <v>21400</v>
      </c>
      <c r="G825" s="171"/>
      <c r="H825" s="171"/>
      <c r="I825" s="171">
        <f>I830</f>
        <v>21400</v>
      </c>
      <c r="J825" s="171">
        <f t="shared" si="327"/>
        <v>0</v>
      </c>
      <c r="K825" s="172"/>
      <c r="L825" s="172"/>
      <c r="M825" s="174">
        <f>M831</f>
        <v>0</v>
      </c>
      <c r="N825" s="22">
        <f t="shared" si="328"/>
        <v>0</v>
      </c>
      <c r="O825" s="22"/>
      <c r="P825" s="22"/>
      <c r="Q825" s="22">
        <f t="shared" si="326"/>
        <v>0</v>
      </c>
    </row>
    <row r="826" spans="1:17" ht="37.5" customHeight="1" x14ac:dyDescent="0.25">
      <c r="A826" s="280" t="s">
        <v>168</v>
      </c>
      <c r="B826" s="285" t="s">
        <v>639</v>
      </c>
      <c r="C826" s="287" t="s">
        <v>640</v>
      </c>
      <c r="D826" s="161" t="s">
        <v>162</v>
      </c>
      <c r="E826" s="161"/>
      <c r="F826" s="175"/>
      <c r="G826" s="175"/>
      <c r="H826" s="175"/>
      <c r="I826" s="175"/>
      <c r="J826" s="172"/>
      <c r="K826" s="172"/>
      <c r="L826" s="172"/>
      <c r="M826" s="172"/>
      <c r="N826" s="22"/>
      <c r="O826" s="23"/>
      <c r="P826" s="23"/>
      <c r="Q826" s="23"/>
    </row>
    <row r="827" spans="1:17" ht="15.75" x14ac:dyDescent="0.25">
      <c r="A827" s="281"/>
      <c r="B827" s="286"/>
      <c r="C827" s="288"/>
      <c r="D827" s="282" t="s">
        <v>778</v>
      </c>
      <c r="E827" s="161" t="s">
        <v>207</v>
      </c>
      <c r="F827" s="175">
        <f>F828</f>
        <v>600</v>
      </c>
      <c r="G827" s="175">
        <f t="shared" ref="G827:I827" si="329">G828</f>
        <v>0</v>
      </c>
      <c r="H827" s="175">
        <f t="shared" si="329"/>
        <v>0</v>
      </c>
      <c r="I827" s="175">
        <f t="shared" si="329"/>
        <v>600</v>
      </c>
      <c r="J827" s="172">
        <f>J828</f>
        <v>94.38</v>
      </c>
      <c r="K827" s="172">
        <f t="shared" ref="K827:M827" si="330">K828</f>
        <v>0</v>
      </c>
      <c r="L827" s="172">
        <f t="shared" si="330"/>
        <v>0</v>
      </c>
      <c r="M827" s="172">
        <f t="shared" si="330"/>
        <v>94.38</v>
      </c>
      <c r="N827" s="22">
        <f t="shared" si="328"/>
        <v>15.73</v>
      </c>
      <c r="O827" s="22"/>
      <c r="P827" s="22"/>
      <c r="Q827" s="22">
        <f t="shared" ref="Q827:Q828" si="331">M827/I827*100</f>
        <v>15.73</v>
      </c>
    </row>
    <row r="828" spans="1:17" ht="24" customHeight="1" x14ac:dyDescent="0.25">
      <c r="A828" s="281"/>
      <c r="B828" s="286"/>
      <c r="C828" s="288"/>
      <c r="D828" s="284"/>
      <c r="E828" s="140" t="s">
        <v>637</v>
      </c>
      <c r="F828" s="175">
        <f>SUM(G828:I828)</f>
        <v>600</v>
      </c>
      <c r="G828" s="175">
        <v>0</v>
      </c>
      <c r="H828" s="175">
        <v>0</v>
      </c>
      <c r="I828" s="175">
        <v>600</v>
      </c>
      <c r="J828" s="172">
        <f>SUM(K828:M828)</f>
        <v>94.38</v>
      </c>
      <c r="K828" s="172"/>
      <c r="L828" s="172"/>
      <c r="M828" s="172">
        <v>94.38</v>
      </c>
      <c r="N828" s="22">
        <f t="shared" si="328"/>
        <v>15.73</v>
      </c>
      <c r="O828" s="22"/>
      <c r="P828" s="22"/>
      <c r="Q828" s="22">
        <f t="shared" si="331"/>
        <v>15.73</v>
      </c>
    </row>
    <row r="829" spans="1:17" ht="37.5" customHeight="1" x14ac:dyDescent="0.25">
      <c r="A829" s="280" t="s">
        <v>175</v>
      </c>
      <c r="B829" s="285" t="s">
        <v>641</v>
      </c>
      <c r="C829" s="287" t="s">
        <v>642</v>
      </c>
      <c r="D829" s="161" t="s">
        <v>162</v>
      </c>
      <c r="E829" s="161"/>
      <c r="F829" s="175"/>
      <c r="G829" s="175"/>
      <c r="H829" s="175"/>
      <c r="I829" s="175"/>
      <c r="J829" s="172"/>
      <c r="K829" s="172"/>
      <c r="L829" s="172"/>
      <c r="M829" s="172"/>
      <c r="N829" s="22"/>
      <c r="O829" s="23"/>
      <c r="P829" s="23"/>
      <c r="Q829" s="23"/>
    </row>
    <row r="830" spans="1:17" ht="15.75" x14ac:dyDescent="0.25">
      <c r="A830" s="281"/>
      <c r="B830" s="286"/>
      <c r="C830" s="288"/>
      <c r="D830" s="282" t="s">
        <v>778</v>
      </c>
      <c r="E830" s="161" t="s">
        <v>207</v>
      </c>
      <c r="F830" s="175">
        <f>F831</f>
        <v>21400</v>
      </c>
      <c r="G830" s="175">
        <f t="shared" ref="G830:I830" si="332">G831</f>
        <v>0</v>
      </c>
      <c r="H830" s="175">
        <f t="shared" si="332"/>
        <v>0</v>
      </c>
      <c r="I830" s="175">
        <f t="shared" si="332"/>
        <v>21400</v>
      </c>
      <c r="J830" s="172">
        <f>J831</f>
        <v>0</v>
      </c>
      <c r="K830" s="172">
        <f t="shared" ref="K830:M830" si="333">K831</f>
        <v>0</v>
      </c>
      <c r="L830" s="172">
        <f t="shared" si="333"/>
        <v>0</v>
      </c>
      <c r="M830" s="172">
        <f t="shared" si="333"/>
        <v>0</v>
      </c>
      <c r="N830" s="22">
        <f t="shared" si="328"/>
        <v>0</v>
      </c>
      <c r="O830" s="22"/>
      <c r="P830" s="22"/>
      <c r="Q830" s="22">
        <f t="shared" ref="Q830:Q831" si="334">M830/I830*100</f>
        <v>0</v>
      </c>
    </row>
    <row r="831" spans="1:17" ht="24.75" customHeight="1" x14ac:dyDescent="0.25">
      <c r="A831" s="281"/>
      <c r="B831" s="286"/>
      <c r="C831" s="288"/>
      <c r="D831" s="284"/>
      <c r="E831" s="140" t="s">
        <v>638</v>
      </c>
      <c r="F831" s="175">
        <f>SUM(G831:I831)</f>
        <v>21400</v>
      </c>
      <c r="G831" s="175">
        <v>0</v>
      </c>
      <c r="H831" s="175">
        <v>0</v>
      </c>
      <c r="I831" s="175">
        <v>21400</v>
      </c>
      <c r="J831" s="172">
        <f>SUM(K831:M831)</f>
        <v>0</v>
      </c>
      <c r="K831" s="172"/>
      <c r="L831" s="172"/>
      <c r="M831" s="172">
        <v>0</v>
      </c>
      <c r="N831" s="22">
        <f t="shared" si="328"/>
        <v>0</v>
      </c>
      <c r="O831" s="22"/>
      <c r="P831" s="22"/>
      <c r="Q831" s="22">
        <f t="shared" si="334"/>
        <v>0</v>
      </c>
    </row>
    <row r="832" spans="1:17" ht="31.5" x14ac:dyDescent="0.25">
      <c r="A832" s="260" t="s">
        <v>186</v>
      </c>
      <c r="B832" s="260" t="s">
        <v>780</v>
      </c>
      <c r="C832" s="260" t="s">
        <v>150</v>
      </c>
      <c r="D832" s="159" t="s">
        <v>162</v>
      </c>
      <c r="E832" s="161"/>
      <c r="F832" s="175"/>
      <c r="G832" s="175"/>
      <c r="H832" s="175"/>
      <c r="I832" s="175"/>
      <c r="J832" s="172"/>
      <c r="K832" s="176"/>
      <c r="L832" s="176"/>
      <c r="M832" s="176"/>
      <c r="N832" s="22"/>
      <c r="O832" s="177"/>
      <c r="P832" s="177"/>
      <c r="Q832" s="177"/>
    </row>
    <row r="833" spans="1:17" ht="15.75" x14ac:dyDescent="0.25">
      <c r="A833" s="261"/>
      <c r="B833" s="261"/>
      <c r="C833" s="262"/>
      <c r="D833" s="282"/>
      <c r="E833" s="159" t="s">
        <v>207</v>
      </c>
      <c r="F833" s="171">
        <f>SUM(G833:I833)</f>
        <v>51050.14</v>
      </c>
      <c r="G833" s="171">
        <f t="shared" ref="G833:I833" si="335">SUM(G834:G840)</f>
        <v>1826.26</v>
      </c>
      <c r="H833" s="171">
        <f t="shared" si="335"/>
        <v>31746.739999999998</v>
      </c>
      <c r="I833" s="171">
        <f t="shared" si="335"/>
        <v>17477.14</v>
      </c>
      <c r="J833" s="174">
        <f>SUM(K833:M833)</f>
        <v>11017.67</v>
      </c>
      <c r="K833" s="174">
        <f>SUM(K834:K840)</f>
        <v>1826.26</v>
      </c>
      <c r="L833" s="174">
        <f>SUM(L834:L840)</f>
        <v>6225.74</v>
      </c>
      <c r="M833" s="174">
        <f>SUM(M834:M840)</f>
        <v>2965.67</v>
      </c>
      <c r="N833" s="22">
        <f t="shared" si="328"/>
        <v>21.582056386133321</v>
      </c>
      <c r="O833" s="22">
        <f t="shared" si="328"/>
        <v>100</v>
      </c>
      <c r="P833" s="22">
        <f t="shared" si="328"/>
        <v>19.610643486543815</v>
      </c>
      <c r="Q833" s="22">
        <f t="shared" si="328"/>
        <v>16.968851883088423</v>
      </c>
    </row>
    <row r="834" spans="1:17" ht="15.75" x14ac:dyDescent="0.25">
      <c r="A834" s="261"/>
      <c r="B834" s="261"/>
      <c r="C834" s="262"/>
      <c r="D834" s="283"/>
      <c r="E834" s="143" t="s">
        <v>643</v>
      </c>
      <c r="F834" s="171">
        <f>SUM(G834:I834)</f>
        <v>10953.6</v>
      </c>
      <c r="G834" s="171">
        <f t="shared" ref="G834:H834" si="336">G843</f>
        <v>1826.26</v>
      </c>
      <c r="H834" s="171">
        <f t="shared" si="336"/>
        <v>6225.74</v>
      </c>
      <c r="I834" s="171">
        <f>I843</f>
        <v>2901.6</v>
      </c>
      <c r="J834" s="174">
        <f t="shared" ref="J834:J840" si="337">SUM(K834:M834)</f>
        <v>10953.6</v>
      </c>
      <c r="K834" s="174">
        <f>K843</f>
        <v>1826.26</v>
      </c>
      <c r="L834" s="174">
        <f t="shared" ref="L834:M834" si="338">L843</f>
        <v>6225.74</v>
      </c>
      <c r="M834" s="174">
        <f t="shared" si="338"/>
        <v>2901.6</v>
      </c>
      <c r="N834" s="22">
        <f t="shared" si="328"/>
        <v>100</v>
      </c>
      <c r="O834" s="22">
        <f t="shared" si="328"/>
        <v>100</v>
      </c>
      <c r="P834" s="22">
        <f t="shared" si="328"/>
        <v>100</v>
      </c>
      <c r="Q834" s="22">
        <f t="shared" si="328"/>
        <v>100</v>
      </c>
    </row>
    <row r="835" spans="1:17" ht="15.75" x14ac:dyDescent="0.25">
      <c r="A835" s="261"/>
      <c r="B835" s="261"/>
      <c r="C835" s="262"/>
      <c r="D835" s="283"/>
      <c r="E835" s="143" t="s">
        <v>644</v>
      </c>
      <c r="F835" s="171">
        <f>SUM(G835:I835)</f>
        <v>2500</v>
      </c>
      <c r="G835" s="171">
        <f t="shared" ref="G835:I840" si="339">G846</f>
        <v>0</v>
      </c>
      <c r="H835" s="171">
        <f t="shared" si="339"/>
        <v>0</v>
      </c>
      <c r="I835" s="171">
        <f t="shared" si="339"/>
        <v>2500</v>
      </c>
      <c r="J835" s="174">
        <f t="shared" si="337"/>
        <v>64.069999999999993</v>
      </c>
      <c r="K835" s="178">
        <f t="shared" ref="K835:M836" si="340">K846</f>
        <v>0</v>
      </c>
      <c r="L835" s="178">
        <f t="shared" si="340"/>
        <v>0</v>
      </c>
      <c r="M835" s="178">
        <f>M846</f>
        <v>64.069999999999993</v>
      </c>
      <c r="N835" s="22"/>
      <c r="O835" s="22"/>
      <c r="P835" s="22"/>
      <c r="Q835" s="22"/>
    </row>
    <row r="836" spans="1:17" ht="15.75" x14ac:dyDescent="0.25">
      <c r="A836" s="261"/>
      <c r="B836" s="261"/>
      <c r="C836" s="262"/>
      <c r="D836" s="283"/>
      <c r="E836" s="143" t="s">
        <v>645</v>
      </c>
      <c r="F836" s="171">
        <f>SUM(G836:I836)</f>
        <v>3375.54</v>
      </c>
      <c r="G836" s="171">
        <v>0</v>
      </c>
      <c r="H836" s="171">
        <v>0</v>
      </c>
      <c r="I836" s="171">
        <f t="shared" si="339"/>
        <v>3375.54</v>
      </c>
      <c r="J836" s="174">
        <f t="shared" si="337"/>
        <v>0</v>
      </c>
      <c r="K836" s="178">
        <f>K847</f>
        <v>0</v>
      </c>
      <c r="L836" s="178">
        <f t="shared" si="340"/>
        <v>0</v>
      </c>
      <c r="M836" s="178">
        <f t="shared" si="340"/>
        <v>0</v>
      </c>
      <c r="N836" s="22">
        <f t="shared" si="328"/>
        <v>0</v>
      </c>
      <c r="O836" s="22"/>
      <c r="P836" s="22"/>
      <c r="Q836" s="22">
        <f t="shared" si="328"/>
        <v>0</v>
      </c>
    </row>
    <row r="837" spans="1:17" ht="15.75" x14ac:dyDescent="0.25">
      <c r="A837" s="261"/>
      <c r="B837" s="261"/>
      <c r="C837" s="262"/>
      <c r="D837" s="283"/>
      <c r="E837" s="143" t="s">
        <v>646</v>
      </c>
      <c r="F837" s="171">
        <f>SUM(G837:I837)</f>
        <v>19300</v>
      </c>
      <c r="G837" s="171"/>
      <c r="H837" s="171">
        <f>H848</f>
        <v>12600</v>
      </c>
      <c r="I837" s="171">
        <f t="shared" si="339"/>
        <v>6700</v>
      </c>
      <c r="J837" s="174">
        <f t="shared" si="337"/>
        <v>0</v>
      </c>
      <c r="K837" s="178">
        <f t="shared" ref="K837:M840" si="341">K848</f>
        <v>0</v>
      </c>
      <c r="L837" s="178">
        <f t="shared" si="341"/>
        <v>0</v>
      </c>
      <c r="M837" s="178">
        <f>M848</f>
        <v>0</v>
      </c>
      <c r="N837" s="22"/>
      <c r="O837" s="22"/>
      <c r="P837" s="22"/>
      <c r="Q837" s="22"/>
    </row>
    <row r="838" spans="1:17" ht="15.75" x14ac:dyDescent="0.25">
      <c r="A838" s="261"/>
      <c r="B838" s="261"/>
      <c r="C838" s="262"/>
      <c r="D838" s="283"/>
      <c r="E838" s="143" t="s">
        <v>647</v>
      </c>
      <c r="F838" s="171">
        <f t="shared" ref="F838:F840" si="342">SUM(G838:I838)</f>
        <v>12921</v>
      </c>
      <c r="G838" s="171">
        <f t="shared" ref="G838:H839" si="343">G849</f>
        <v>0</v>
      </c>
      <c r="H838" s="171">
        <f t="shared" si="343"/>
        <v>12921</v>
      </c>
      <c r="I838" s="171">
        <f t="shared" si="339"/>
        <v>0</v>
      </c>
      <c r="J838" s="174">
        <f t="shared" si="337"/>
        <v>0</v>
      </c>
      <c r="K838" s="178">
        <f t="shared" si="341"/>
        <v>0</v>
      </c>
      <c r="L838" s="178">
        <f t="shared" si="341"/>
        <v>0</v>
      </c>
      <c r="M838" s="178">
        <f>M849</f>
        <v>0</v>
      </c>
      <c r="N838" s="22"/>
      <c r="O838" s="22"/>
      <c r="P838" s="22"/>
      <c r="Q838" s="22"/>
    </row>
    <row r="839" spans="1:17" ht="15.75" x14ac:dyDescent="0.25">
      <c r="A839" s="261"/>
      <c r="B839" s="261"/>
      <c r="C839" s="262"/>
      <c r="D839" s="283"/>
      <c r="E839" s="143" t="s">
        <v>648</v>
      </c>
      <c r="F839" s="171">
        <f t="shared" si="342"/>
        <v>0</v>
      </c>
      <c r="G839" s="171">
        <f t="shared" si="343"/>
        <v>0</v>
      </c>
      <c r="H839" s="171">
        <f t="shared" si="343"/>
        <v>0</v>
      </c>
      <c r="I839" s="171">
        <f t="shared" si="339"/>
        <v>0</v>
      </c>
      <c r="J839" s="174">
        <f t="shared" si="337"/>
        <v>0</v>
      </c>
      <c r="K839" s="178">
        <f t="shared" si="341"/>
        <v>0</v>
      </c>
      <c r="L839" s="178">
        <f t="shared" si="341"/>
        <v>0</v>
      </c>
      <c r="M839" s="178">
        <f>M850</f>
        <v>0</v>
      </c>
      <c r="N839" s="22"/>
      <c r="O839" s="22"/>
      <c r="P839" s="22"/>
      <c r="Q839" s="22"/>
    </row>
    <row r="840" spans="1:17" ht="15.75" x14ac:dyDescent="0.25">
      <c r="A840" s="261"/>
      <c r="B840" s="261"/>
      <c r="C840" s="262"/>
      <c r="D840" s="283"/>
      <c r="E840" s="143" t="s">
        <v>649</v>
      </c>
      <c r="F840" s="171">
        <f t="shared" si="342"/>
        <v>2000</v>
      </c>
      <c r="G840" s="171">
        <v>0</v>
      </c>
      <c r="H840" s="171">
        <v>0</v>
      </c>
      <c r="I840" s="171">
        <f t="shared" si="339"/>
        <v>2000</v>
      </c>
      <c r="J840" s="174">
        <f t="shared" si="337"/>
        <v>0</v>
      </c>
      <c r="K840" s="178">
        <f>K851</f>
        <v>0</v>
      </c>
      <c r="L840" s="178">
        <f t="shared" si="341"/>
        <v>0</v>
      </c>
      <c r="M840" s="178">
        <f t="shared" si="341"/>
        <v>0</v>
      </c>
      <c r="N840" s="22">
        <f t="shared" si="328"/>
        <v>0</v>
      </c>
      <c r="O840" s="22"/>
      <c r="P840" s="22"/>
      <c r="Q840" s="22">
        <f t="shared" si="328"/>
        <v>0</v>
      </c>
    </row>
    <row r="841" spans="1:17" ht="36" customHeight="1" x14ac:dyDescent="0.25">
      <c r="A841" s="280" t="s">
        <v>189</v>
      </c>
      <c r="B841" s="285" t="s">
        <v>650</v>
      </c>
      <c r="C841" s="287" t="s">
        <v>651</v>
      </c>
      <c r="D841" s="161" t="s">
        <v>162</v>
      </c>
      <c r="E841" s="161"/>
      <c r="F841" s="175"/>
      <c r="G841" s="175"/>
      <c r="H841" s="175"/>
      <c r="I841" s="175"/>
      <c r="J841" s="172"/>
      <c r="K841" s="176"/>
      <c r="L841" s="176"/>
      <c r="M841" s="176"/>
      <c r="N841" s="22"/>
      <c r="O841" s="177"/>
      <c r="P841" s="177"/>
      <c r="Q841" s="177"/>
    </row>
    <row r="842" spans="1:17" ht="15.75" x14ac:dyDescent="0.25">
      <c r="A842" s="281"/>
      <c r="B842" s="286"/>
      <c r="C842" s="288"/>
      <c r="D842" s="282" t="s">
        <v>652</v>
      </c>
      <c r="E842" s="161" t="s">
        <v>207</v>
      </c>
      <c r="F842" s="175">
        <f>F843</f>
        <v>10953.6</v>
      </c>
      <c r="G842" s="175">
        <f t="shared" ref="G842:I842" si="344">G843</f>
        <v>1826.26</v>
      </c>
      <c r="H842" s="175">
        <f t="shared" si="344"/>
        <v>6225.74</v>
      </c>
      <c r="I842" s="175">
        <f t="shared" si="344"/>
        <v>2901.6</v>
      </c>
      <c r="J842" s="172">
        <f>J843</f>
        <v>10953.6</v>
      </c>
      <c r="K842" s="176">
        <f t="shared" ref="K842:M842" si="345">K843</f>
        <v>1826.26</v>
      </c>
      <c r="L842" s="176">
        <f t="shared" si="345"/>
        <v>6225.74</v>
      </c>
      <c r="M842" s="176">
        <f t="shared" si="345"/>
        <v>2901.6</v>
      </c>
      <c r="N842" s="23">
        <f t="shared" si="328"/>
        <v>100</v>
      </c>
      <c r="O842" s="23">
        <f t="shared" si="328"/>
        <v>100</v>
      </c>
      <c r="P842" s="23">
        <f t="shared" si="328"/>
        <v>100</v>
      </c>
      <c r="Q842" s="23">
        <f t="shared" si="328"/>
        <v>100</v>
      </c>
    </row>
    <row r="843" spans="1:17" ht="46.5" customHeight="1" x14ac:dyDescent="0.25">
      <c r="A843" s="281"/>
      <c r="B843" s="286"/>
      <c r="C843" s="288"/>
      <c r="D843" s="284"/>
      <c r="E843" s="140" t="s">
        <v>643</v>
      </c>
      <c r="F843" s="175">
        <f>SUM(G843:I843)</f>
        <v>10953.6</v>
      </c>
      <c r="G843" s="175">
        <v>1826.26</v>
      </c>
      <c r="H843" s="175">
        <v>6225.74</v>
      </c>
      <c r="I843" s="175">
        <v>2901.6</v>
      </c>
      <c r="J843" s="172">
        <f>SUM(K843:M843)</f>
        <v>10953.6</v>
      </c>
      <c r="K843" s="176">
        <v>1826.26</v>
      </c>
      <c r="L843" s="176">
        <v>6225.74</v>
      </c>
      <c r="M843" s="176">
        <v>2901.6</v>
      </c>
      <c r="N843" s="23">
        <f t="shared" si="328"/>
        <v>100</v>
      </c>
      <c r="O843" s="23">
        <f t="shared" si="328"/>
        <v>100</v>
      </c>
      <c r="P843" s="23">
        <f t="shared" si="328"/>
        <v>100</v>
      </c>
      <c r="Q843" s="23">
        <f t="shared" si="328"/>
        <v>100</v>
      </c>
    </row>
    <row r="844" spans="1:17" ht="39" customHeight="1" x14ac:dyDescent="0.25">
      <c r="A844" s="280" t="s">
        <v>709</v>
      </c>
      <c r="B844" s="280" t="s">
        <v>653</v>
      </c>
      <c r="C844" s="280" t="s">
        <v>654</v>
      </c>
      <c r="D844" s="161" t="s">
        <v>162</v>
      </c>
      <c r="E844" s="161"/>
      <c r="F844" s="175"/>
      <c r="G844" s="175"/>
      <c r="H844" s="175"/>
      <c r="I844" s="175"/>
      <c r="J844" s="172"/>
      <c r="K844" s="176"/>
      <c r="L844" s="176"/>
      <c r="M844" s="176"/>
      <c r="N844" s="22"/>
      <c r="O844" s="177"/>
      <c r="P844" s="177"/>
      <c r="Q844" s="177"/>
    </row>
    <row r="845" spans="1:17" ht="15.75" x14ac:dyDescent="0.25">
      <c r="A845" s="281"/>
      <c r="B845" s="281"/>
      <c r="C845" s="281"/>
      <c r="D845" s="282" t="s">
        <v>655</v>
      </c>
      <c r="E845" s="161" t="s">
        <v>207</v>
      </c>
      <c r="F845" s="175">
        <f>SUM(G845:I845)</f>
        <v>40096.54</v>
      </c>
      <c r="G845" s="175">
        <f t="shared" ref="G845:H845" si="346">SUM(G846:G851)</f>
        <v>0</v>
      </c>
      <c r="H845" s="175">
        <f t="shared" si="346"/>
        <v>25521</v>
      </c>
      <c r="I845" s="175">
        <f>SUM(I846:I851)</f>
        <v>14575.54</v>
      </c>
      <c r="J845" s="172">
        <f>SUM(K845:M845)</f>
        <v>64.069999999999993</v>
      </c>
      <c r="K845" s="176">
        <f t="shared" ref="K845:L845" si="347">SUM(K846:K851)</f>
        <v>0</v>
      </c>
      <c r="L845" s="176">
        <f t="shared" si="347"/>
        <v>0</v>
      </c>
      <c r="M845" s="176">
        <f>SUM(M846:M851)</f>
        <v>64.069999999999993</v>
      </c>
      <c r="N845" s="22">
        <f t="shared" si="328"/>
        <v>0.15978934840761819</v>
      </c>
      <c r="O845" s="22"/>
      <c r="P845" s="22"/>
      <c r="Q845" s="22">
        <f t="shared" ref="Q845:Q851" si="348">M845/I845*100</f>
        <v>0.43957205016074868</v>
      </c>
    </row>
    <row r="846" spans="1:17" ht="15.75" x14ac:dyDescent="0.25">
      <c r="A846" s="281"/>
      <c r="B846" s="281"/>
      <c r="C846" s="281"/>
      <c r="D846" s="283"/>
      <c r="E846" s="140" t="s">
        <v>644</v>
      </c>
      <c r="F846" s="175">
        <f>SUM(G846:I846)</f>
        <v>2500</v>
      </c>
      <c r="G846" s="175"/>
      <c r="H846" s="175"/>
      <c r="I846" s="175">
        <v>2500</v>
      </c>
      <c r="J846" s="172">
        <f>SUM(K846:M846)</f>
        <v>64.069999999999993</v>
      </c>
      <c r="K846" s="176"/>
      <c r="L846" s="176"/>
      <c r="M846" s="176">
        <v>64.069999999999993</v>
      </c>
      <c r="N846" s="22"/>
      <c r="O846" s="22"/>
      <c r="P846" s="22"/>
      <c r="Q846" s="22"/>
    </row>
    <row r="847" spans="1:17" ht="15.75" x14ac:dyDescent="0.25">
      <c r="A847" s="281"/>
      <c r="B847" s="281"/>
      <c r="C847" s="281"/>
      <c r="D847" s="283"/>
      <c r="E847" s="140" t="s">
        <v>645</v>
      </c>
      <c r="F847" s="175">
        <f>SUM(G847:I847)</f>
        <v>3375.54</v>
      </c>
      <c r="G847" s="175">
        <v>0</v>
      </c>
      <c r="H847" s="175">
        <v>0</v>
      </c>
      <c r="I847" s="175">
        <v>3375.54</v>
      </c>
      <c r="J847" s="172">
        <f>SUM(K847:M847)</f>
        <v>0</v>
      </c>
      <c r="K847" s="176"/>
      <c r="L847" s="176"/>
      <c r="M847" s="176">
        <v>0</v>
      </c>
      <c r="N847" s="22">
        <f>J847/F847*100</f>
        <v>0</v>
      </c>
      <c r="O847" s="22"/>
      <c r="P847" s="22"/>
      <c r="Q847" s="22">
        <f t="shared" si="348"/>
        <v>0</v>
      </c>
    </row>
    <row r="848" spans="1:17" ht="15.75" x14ac:dyDescent="0.25">
      <c r="A848" s="281"/>
      <c r="B848" s="281"/>
      <c r="C848" s="281"/>
      <c r="D848" s="283"/>
      <c r="E848" s="140" t="s">
        <v>646</v>
      </c>
      <c r="F848" s="175">
        <f>SUM(G848:I848)</f>
        <v>19300</v>
      </c>
      <c r="G848" s="175"/>
      <c r="H848" s="175">
        <v>12600</v>
      </c>
      <c r="I848" s="175">
        <v>6700</v>
      </c>
      <c r="J848" s="172">
        <f>SUM(K848:M848)</f>
        <v>0</v>
      </c>
      <c r="K848" s="176"/>
      <c r="L848" s="176">
        <v>0</v>
      </c>
      <c r="M848" s="176">
        <v>0</v>
      </c>
      <c r="N848" s="22"/>
      <c r="O848" s="22"/>
      <c r="P848" s="22"/>
      <c r="Q848" s="22"/>
    </row>
    <row r="849" spans="1:17" ht="15.75" x14ac:dyDescent="0.25">
      <c r="A849" s="281"/>
      <c r="B849" s="281"/>
      <c r="C849" s="281"/>
      <c r="D849" s="283"/>
      <c r="E849" s="140" t="s">
        <v>647</v>
      </c>
      <c r="F849" s="175">
        <f t="shared" ref="F849:F850" si="349">SUM(G849:I849)</f>
        <v>12921</v>
      </c>
      <c r="G849" s="175">
        <v>0</v>
      </c>
      <c r="H849" s="175">
        <v>12921</v>
      </c>
      <c r="I849" s="175">
        <v>0</v>
      </c>
      <c r="J849" s="172">
        <f t="shared" ref="J849:J850" si="350">SUM(K849:M849)</f>
        <v>0</v>
      </c>
      <c r="K849" s="176">
        <v>0</v>
      </c>
      <c r="L849" s="176">
        <v>0</v>
      </c>
      <c r="M849" s="176">
        <v>0</v>
      </c>
      <c r="N849" s="22"/>
      <c r="O849" s="22"/>
      <c r="P849" s="22"/>
      <c r="Q849" s="22"/>
    </row>
    <row r="850" spans="1:17" ht="15.75" x14ac:dyDescent="0.25">
      <c r="A850" s="281"/>
      <c r="B850" s="281"/>
      <c r="C850" s="281"/>
      <c r="D850" s="283"/>
      <c r="E850" s="140" t="s">
        <v>648</v>
      </c>
      <c r="F850" s="175">
        <f t="shared" si="349"/>
        <v>0</v>
      </c>
      <c r="G850" s="175">
        <v>0</v>
      </c>
      <c r="H850" s="175">
        <v>0</v>
      </c>
      <c r="I850" s="175">
        <v>0</v>
      </c>
      <c r="J850" s="172">
        <f t="shared" si="350"/>
        <v>0</v>
      </c>
      <c r="K850" s="176">
        <v>0</v>
      </c>
      <c r="L850" s="176">
        <v>0</v>
      </c>
      <c r="M850" s="176">
        <v>0</v>
      </c>
      <c r="N850" s="22"/>
      <c r="O850" s="22"/>
      <c r="P850" s="22"/>
      <c r="Q850" s="22"/>
    </row>
    <row r="851" spans="1:17" ht="15.75" x14ac:dyDescent="0.25">
      <c r="A851" s="281"/>
      <c r="B851" s="281"/>
      <c r="C851" s="281"/>
      <c r="D851" s="284"/>
      <c r="E851" s="140" t="s">
        <v>649</v>
      </c>
      <c r="F851" s="175">
        <f>SUM(G851:I851)</f>
        <v>2000</v>
      </c>
      <c r="G851" s="175">
        <v>0</v>
      </c>
      <c r="H851" s="175">
        <v>0</v>
      </c>
      <c r="I851" s="175">
        <v>2000</v>
      </c>
      <c r="J851" s="172">
        <f>SUM(K851:M851)</f>
        <v>0</v>
      </c>
      <c r="K851" s="176"/>
      <c r="L851" s="176"/>
      <c r="M851" s="176">
        <v>0</v>
      </c>
      <c r="N851" s="22">
        <f t="shared" si="328"/>
        <v>0</v>
      </c>
      <c r="O851" s="22"/>
      <c r="P851" s="22"/>
      <c r="Q851" s="22">
        <f t="shared" si="348"/>
        <v>0</v>
      </c>
    </row>
    <row r="852" spans="1:17" ht="41.25" customHeight="1" x14ac:dyDescent="0.25">
      <c r="A852" s="260" t="s">
        <v>243</v>
      </c>
      <c r="B852" s="260" t="s">
        <v>781</v>
      </c>
      <c r="C852" s="260" t="s">
        <v>150</v>
      </c>
      <c r="D852" s="159" t="s">
        <v>162</v>
      </c>
      <c r="E852" s="161"/>
      <c r="F852" s="175"/>
      <c r="G852" s="175"/>
      <c r="H852" s="175"/>
      <c r="I852" s="175"/>
      <c r="J852" s="172"/>
      <c r="K852" s="176"/>
      <c r="L852" s="176"/>
      <c r="M852" s="176"/>
      <c r="N852" s="22"/>
      <c r="O852" s="177"/>
      <c r="P852" s="177"/>
      <c r="Q852" s="177"/>
    </row>
    <row r="853" spans="1:17" ht="15.75" x14ac:dyDescent="0.25">
      <c r="A853" s="261"/>
      <c r="B853" s="262"/>
      <c r="C853" s="262"/>
      <c r="D853" s="263" t="s">
        <v>306</v>
      </c>
      <c r="E853" s="159" t="s">
        <v>207</v>
      </c>
      <c r="F853" s="171">
        <f>F857</f>
        <v>500</v>
      </c>
      <c r="G853" s="171">
        <f t="shared" ref="G853:I854" si="351">G857</f>
        <v>0</v>
      </c>
      <c r="H853" s="171">
        <f t="shared" si="351"/>
        <v>0</v>
      </c>
      <c r="I853" s="171">
        <f t="shared" si="351"/>
        <v>500</v>
      </c>
      <c r="J853" s="174">
        <f>SUM(K853:M853)</f>
        <v>0</v>
      </c>
      <c r="K853" s="178">
        <f t="shared" ref="K853:M853" si="352">K855</f>
        <v>0</v>
      </c>
      <c r="L853" s="178">
        <f t="shared" si="352"/>
        <v>0</v>
      </c>
      <c r="M853" s="178">
        <f t="shared" si="352"/>
        <v>0</v>
      </c>
      <c r="N853" s="22">
        <f t="shared" si="328"/>
        <v>0</v>
      </c>
      <c r="O853" s="22"/>
      <c r="P853" s="22"/>
      <c r="Q853" s="22">
        <f t="shared" ref="Q853:Q855" si="353">M853/I853*100</f>
        <v>0</v>
      </c>
    </row>
    <row r="854" spans="1:17" ht="15.75" x14ac:dyDescent="0.25">
      <c r="A854" s="261"/>
      <c r="B854" s="262"/>
      <c r="C854" s="262"/>
      <c r="D854" s="279"/>
      <c r="E854" s="143" t="s">
        <v>656</v>
      </c>
      <c r="F854" s="171">
        <f>SUM(G854:I854)</f>
        <v>0</v>
      </c>
      <c r="G854" s="171">
        <f t="shared" si="351"/>
        <v>0</v>
      </c>
      <c r="H854" s="171">
        <f t="shared" si="351"/>
        <v>0</v>
      </c>
      <c r="I854" s="171">
        <f>I858</f>
        <v>0</v>
      </c>
      <c r="J854" s="174">
        <f>SUM(K854:M854)</f>
        <v>0</v>
      </c>
      <c r="K854" s="178">
        <f t="shared" ref="K854:L854" si="354">K858</f>
        <v>0</v>
      </c>
      <c r="L854" s="178">
        <f t="shared" si="354"/>
        <v>0</v>
      </c>
      <c r="M854" s="178">
        <f>M858</f>
        <v>0</v>
      </c>
      <c r="N854" s="22"/>
      <c r="O854" s="22"/>
      <c r="P854" s="22"/>
      <c r="Q854" s="22"/>
    </row>
    <row r="855" spans="1:17" ht="15.75" x14ac:dyDescent="0.25">
      <c r="A855" s="261"/>
      <c r="B855" s="262"/>
      <c r="C855" s="262"/>
      <c r="D855" s="279"/>
      <c r="E855" s="143" t="s">
        <v>657</v>
      </c>
      <c r="F855" s="171">
        <v>500</v>
      </c>
      <c r="G855" s="171">
        <v>0</v>
      </c>
      <c r="H855" s="171">
        <v>0</v>
      </c>
      <c r="I855" s="171">
        <v>500</v>
      </c>
      <c r="J855" s="174">
        <f>SUM(K855:M855)</f>
        <v>0</v>
      </c>
      <c r="K855" s="178"/>
      <c r="L855" s="178"/>
      <c r="M855" s="178">
        <f>M859</f>
        <v>0</v>
      </c>
      <c r="N855" s="22">
        <f t="shared" si="328"/>
        <v>0</v>
      </c>
      <c r="O855" s="22"/>
      <c r="P855" s="22"/>
      <c r="Q855" s="22">
        <f t="shared" si="353"/>
        <v>0</v>
      </c>
    </row>
    <row r="856" spans="1:17" ht="41.25" customHeight="1" x14ac:dyDescent="0.25">
      <c r="A856" s="280" t="s">
        <v>718</v>
      </c>
      <c r="B856" s="280" t="s">
        <v>658</v>
      </c>
      <c r="C856" s="280" t="s">
        <v>782</v>
      </c>
      <c r="D856" s="161" t="s">
        <v>162</v>
      </c>
      <c r="E856" s="161"/>
      <c r="F856" s="175"/>
      <c r="G856" s="175"/>
      <c r="H856" s="175"/>
      <c r="I856" s="175"/>
      <c r="J856" s="172"/>
      <c r="K856" s="176"/>
      <c r="L856" s="176"/>
      <c r="M856" s="176"/>
      <c r="N856" s="22"/>
      <c r="O856" s="177"/>
      <c r="P856" s="177"/>
      <c r="Q856" s="177"/>
    </row>
    <row r="857" spans="1:17" ht="15.75" x14ac:dyDescent="0.25">
      <c r="A857" s="281"/>
      <c r="B857" s="281"/>
      <c r="C857" s="281"/>
      <c r="D857" s="282" t="s">
        <v>655</v>
      </c>
      <c r="E857" s="161" t="s">
        <v>207</v>
      </c>
      <c r="F857" s="175">
        <f>SUM(G857:I857)</f>
        <v>500</v>
      </c>
      <c r="G857" s="175">
        <f t="shared" ref="G857:H857" si="355">SUM(G858:G859)</f>
        <v>0</v>
      </c>
      <c r="H857" s="175">
        <f t="shared" si="355"/>
        <v>0</v>
      </c>
      <c r="I857" s="175">
        <f>SUM(I858:I859)</f>
        <v>500</v>
      </c>
      <c r="J857" s="172">
        <f>J859</f>
        <v>0</v>
      </c>
      <c r="K857" s="176">
        <f t="shared" ref="K857:M857" si="356">K859</f>
        <v>0</v>
      </c>
      <c r="L857" s="176">
        <f t="shared" si="356"/>
        <v>0</v>
      </c>
      <c r="M857" s="176">
        <f t="shared" si="356"/>
        <v>0</v>
      </c>
      <c r="N857" s="23">
        <f t="shared" si="328"/>
        <v>0</v>
      </c>
      <c r="O857" s="23"/>
      <c r="P857" s="23"/>
      <c r="Q857" s="23">
        <f t="shared" ref="Q857:Q859" si="357">M857/I857*100</f>
        <v>0</v>
      </c>
    </row>
    <row r="858" spans="1:17" ht="15.75" x14ac:dyDescent="0.25">
      <c r="A858" s="281"/>
      <c r="B858" s="281"/>
      <c r="C858" s="281"/>
      <c r="D858" s="283"/>
      <c r="E858" s="140" t="s">
        <v>656</v>
      </c>
      <c r="F858" s="175">
        <f>SUM(G858:I858)</f>
        <v>0</v>
      </c>
      <c r="G858" s="175"/>
      <c r="H858" s="175"/>
      <c r="I858" s="175">
        <v>0</v>
      </c>
      <c r="J858" s="172"/>
      <c r="K858" s="176"/>
      <c r="L858" s="176"/>
      <c r="M858" s="176"/>
      <c r="N858" s="23"/>
      <c r="O858" s="23"/>
      <c r="P858" s="23"/>
      <c r="Q858" s="23"/>
    </row>
    <row r="859" spans="1:17" ht="15.75" x14ac:dyDescent="0.25">
      <c r="A859" s="281"/>
      <c r="B859" s="281"/>
      <c r="C859" s="281"/>
      <c r="D859" s="283"/>
      <c r="E859" s="140" t="s">
        <v>657</v>
      </c>
      <c r="F859" s="175">
        <f>SUM(G859:I859)</f>
        <v>500</v>
      </c>
      <c r="G859" s="175">
        <v>0</v>
      </c>
      <c r="H859" s="175">
        <v>0</v>
      </c>
      <c r="I859" s="175">
        <v>500</v>
      </c>
      <c r="J859" s="172">
        <f>SUM(K859:M859)</f>
        <v>0</v>
      </c>
      <c r="K859" s="176"/>
      <c r="L859" s="176"/>
      <c r="M859" s="176">
        <v>0</v>
      </c>
      <c r="N859" s="23">
        <f t="shared" si="328"/>
        <v>0</v>
      </c>
      <c r="O859" s="23"/>
      <c r="P859" s="23"/>
      <c r="Q859" s="23">
        <f t="shared" si="357"/>
        <v>0</v>
      </c>
    </row>
    <row r="860" spans="1:17" ht="39" customHeight="1" x14ac:dyDescent="0.25">
      <c r="A860" s="260" t="s">
        <v>659</v>
      </c>
      <c r="B860" s="260" t="s">
        <v>783</v>
      </c>
      <c r="C860" s="260" t="s">
        <v>150</v>
      </c>
      <c r="D860" s="159" t="s">
        <v>162</v>
      </c>
      <c r="E860" s="161"/>
      <c r="F860" s="175"/>
      <c r="G860" s="175"/>
      <c r="H860" s="175"/>
      <c r="I860" s="175"/>
      <c r="J860" s="172"/>
      <c r="K860" s="176"/>
      <c r="L860" s="176"/>
      <c r="M860" s="176"/>
      <c r="N860" s="22"/>
      <c r="O860" s="177"/>
      <c r="P860" s="177"/>
      <c r="Q860" s="177"/>
    </row>
    <row r="861" spans="1:17" ht="15.75" x14ac:dyDescent="0.25">
      <c r="A861" s="261"/>
      <c r="B861" s="262"/>
      <c r="C861" s="262"/>
      <c r="D861" s="282"/>
      <c r="E861" s="159" t="s">
        <v>207</v>
      </c>
      <c r="F861" s="171">
        <f>F870+F873+F876+F879+F882+F885+F888</f>
        <v>103</v>
      </c>
      <c r="G861" s="171">
        <f t="shared" ref="G861:I861" si="358">G870+G873+G876+G879+G882+G885+G888</f>
        <v>0</v>
      </c>
      <c r="H861" s="171">
        <f t="shared" si="358"/>
        <v>0</v>
      </c>
      <c r="I861" s="171">
        <f t="shared" si="358"/>
        <v>103</v>
      </c>
      <c r="J861" s="174">
        <f>SUM(K861:M861)</f>
        <v>27.47</v>
      </c>
      <c r="K861" s="178"/>
      <c r="L861" s="178"/>
      <c r="M861" s="178">
        <f>SUM(M862:M868)</f>
        <v>27.47</v>
      </c>
      <c r="N861" s="22">
        <f t="shared" si="328"/>
        <v>26.669902912621357</v>
      </c>
      <c r="O861" s="22"/>
      <c r="P861" s="22"/>
      <c r="Q861" s="22">
        <f t="shared" ref="Q861:Q907" si="359">M861/I861*100</f>
        <v>26.669902912621357</v>
      </c>
    </row>
    <row r="862" spans="1:17" ht="15.75" x14ac:dyDescent="0.25">
      <c r="A862" s="261"/>
      <c r="B862" s="262"/>
      <c r="C862" s="262"/>
      <c r="D862" s="283"/>
      <c r="E862" s="143" t="s">
        <v>660</v>
      </c>
      <c r="F862" s="171">
        <f>SUM(G862:I862)</f>
        <v>22</v>
      </c>
      <c r="G862" s="171">
        <v>0</v>
      </c>
      <c r="H862" s="171">
        <v>0</v>
      </c>
      <c r="I862" s="171">
        <f>I871</f>
        <v>22</v>
      </c>
      <c r="J862" s="174">
        <f t="shared" ref="J862:J868" si="360">SUM(K862:M862)</f>
        <v>21.73</v>
      </c>
      <c r="K862" s="178"/>
      <c r="L862" s="178"/>
      <c r="M862" s="178">
        <f>M871</f>
        <v>21.73</v>
      </c>
      <c r="N862" s="22">
        <f t="shared" si="328"/>
        <v>98.77272727272728</v>
      </c>
      <c r="O862" s="22"/>
      <c r="P862" s="22"/>
      <c r="Q862" s="22">
        <f t="shared" si="359"/>
        <v>98.77272727272728</v>
      </c>
    </row>
    <row r="863" spans="1:17" ht="15.75" x14ac:dyDescent="0.25">
      <c r="A863" s="261"/>
      <c r="B863" s="262"/>
      <c r="C863" s="262"/>
      <c r="D863" s="283"/>
      <c r="E863" s="143" t="s">
        <v>661</v>
      </c>
      <c r="F863" s="171">
        <f t="shared" ref="F863:F868" si="361">SUM(G863:I863)</f>
        <v>35</v>
      </c>
      <c r="G863" s="171"/>
      <c r="H863" s="171"/>
      <c r="I863" s="171">
        <f>I874</f>
        <v>35</v>
      </c>
      <c r="J863" s="174">
        <f t="shared" si="360"/>
        <v>0</v>
      </c>
      <c r="K863" s="178"/>
      <c r="L863" s="178"/>
      <c r="M863" s="178">
        <f>M874</f>
        <v>0</v>
      </c>
      <c r="N863" s="22">
        <f t="shared" si="328"/>
        <v>0</v>
      </c>
      <c r="O863" s="22"/>
      <c r="P863" s="22"/>
      <c r="Q863" s="22">
        <f t="shared" si="359"/>
        <v>0</v>
      </c>
    </row>
    <row r="864" spans="1:17" ht="15.75" x14ac:dyDescent="0.25">
      <c r="A864" s="261"/>
      <c r="B864" s="262"/>
      <c r="C864" s="262"/>
      <c r="D864" s="283"/>
      <c r="E864" s="143" t="s">
        <v>662</v>
      </c>
      <c r="F864" s="171">
        <f t="shared" si="361"/>
        <v>10</v>
      </c>
      <c r="G864" s="171"/>
      <c r="H864" s="171"/>
      <c r="I864" s="171">
        <f>I877</f>
        <v>10</v>
      </c>
      <c r="J864" s="174">
        <f t="shared" si="360"/>
        <v>5.74</v>
      </c>
      <c r="K864" s="178"/>
      <c r="L864" s="178"/>
      <c r="M864" s="178">
        <f>M877</f>
        <v>5.74</v>
      </c>
      <c r="N864" s="22">
        <f t="shared" si="328"/>
        <v>57.400000000000006</v>
      </c>
      <c r="O864" s="22"/>
      <c r="P864" s="22"/>
      <c r="Q864" s="22">
        <f t="shared" si="359"/>
        <v>57.400000000000006</v>
      </c>
    </row>
    <row r="865" spans="1:17" ht="15.75" x14ac:dyDescent="0.25">
      <c r="A865" s="261"/>
      <c r="B865" s="262"/>
      <c r="C865" s="262"/>
      <c r="D865" s="283"/>
      <c r="E865" s="143" t="s">
        <v>663</v>
      </c>
      <c r="F865" s="171">
        <f t="shared" si="361"/>
        <v>6</v>
      </c>
      <c r="G865" s="171"/>
      <c r="H865" s="171"/>
      <c r="I865" s="171">
        <f>I880</f>
        <v>6</v>
      </c>
      <c r="J865" s="174">
        <f t="shared" si="360"/>
        <v>0</v>
      </c>
      <c r="K865" s="178"/>
      <c r="L865" s="178"/>
      <c r="M865" s="178">
        <f>M880</f>
        <v>0</v>
      </c>
      <c r="N865" s="22">
        <f t="shared" si="328"/>
        <v>0</v>
      </c>
      <c r="O865" s="177"/>
      <c r="P865" s="177"/>
      <c r="Q865" s="22">
        <f t="shared" si="359"/>
        <v>0</v>
      </c>
    </row>
    <row r="866" spans="1:17" ht="15.75" x14ac:dyDescent="0.25">
      <c r="A866" s="261"/>
      <c r="B866" s="262"/>
      <c r="C866" s="262"/>
      <c r="D866" s="283"/>
      <c r="E866" s="143" t="s">
        <v>664</v>
      </c>
      <c r="F866" s="171">
        <f t="shared" si="361"/>
        <v>0</v>
      </c>
      <c r="G866" s="171"/>
      <c r="H866" s="171"/>
      <c r="I866" s="171">
        <f>I883</f>
        <v>0</v>
      </c>
      <c r="J866" s="174">
        <f t="shared" si="360"/>
        <v>0</v>
      </c>
      <c r="K866" s="178"/>
      <c r="L866" s="178"/>
      <c r="M866" s="178">
        <f>M883</f>
        <v>0</v>
      </c>
      <c r="N866" s="22">
        <v>0</v>
      </c>
      <c r="O866" s="177"/>
      <c r="P866" s="177"/>
      <c r="Q866" s="22">
        <v>0</v>
      </c>
    </row>
    <row r="867" spans="1:17" ht="15.75" x14ac:dyDescent="0.25">
      <c r="A867" s="261"/>
      <c r="B867" s="262"/>
      <c r="C867" s="262"/>
      <c r="D867" s="283"/>
      <c r="E867" s="143" t="s">
        <v>665</v>
      </c>
      <c r="F867" s="171">
        <f t="shared" si="361"/>
        <v>10</v>
      </c>
      <c r="G867" s="171"/>
      <c r="H867" s="171"/>
      <c r="I867" s="171">
        <f>I886</f>
        <v>10</v>
      </c>
      <c r="J867" s="174">
        <f t="shared" si="360"/>
        <v>0</v>
      </c>
      <c r="K867" s="178"/>
      <c r="L867" s="178"/>
      <c r="M867" s="178">
        <f>M886</f>
        <v>0</v>
      </c>
      <c r="N867" s="22">
        <f t="shared" si="328"/>
        <v>0</v>
      </c>
      <c r="O867" s="177"/>
      <c r="P867" s="177"/>
      <c r="Q867" s="22">
        <f t="shared" si="359"/>
        <v>0</v>
      </c>
    </row>
    <row r="868" spans="1:17" ht="15.75" x14ac:dyDescent="0.25">
      <c r="A868" s="261"/>
      <c r="B868" s="262"/>
      <c r="C868" s="278"/>
      <c r="D868" s="284"/>
      <c r="E868" s="143" t="s">
        <v>666</v>
      </c>
      <c r="F868" s="171">
        <f t="shared" si="361"/>
        <v>20</v>
      </c>
      <c r="G868" s="171"/>
      <c r="H868" s="171"/>
      <c r="I868" s="171">
        <f>I889</f>
        <v>20</v>
      </c>
      <c r="J868" s="174">
        <f t="shared" si="360"/>
        <v>0</v>
      </c>
      <c r="K868" s="178"/>
      <c r="L868" s="178"/>
      <c r="M868" s="178">
        <f>M889</f>
        <v>0</v>
      </c>
      <c r="N868" s="22">
        <f t="shared" si="328"/>
        <v>0</v>
      </c>
      <c r="O868" s="177"/>
      <c r="P868" s="177"/>
      <c r="Q868" s="22">
        <f t="shared" si="359"/>
        <v>0</v>
      </c>
    </row>
    <row r="869" spans="1:17" ht="37.5" customHeight="1" x14ac:dyDescent="0.25">
      <c r="A869" s="280" t="s">
        <v>135</v>
      </c>
      <c r="B869" s="280" t="s">
        <v>667</v>
      </c>
      <c r="C869" s="280" t="s">
        <v>668</v>
      </c>
      <c r="D869" s="161" t="s">
        <v>162</v>
      </c>
      <c r="E869" s="161"/>
      <c r="F869" s="175"/>
      <c r="G869" s="175"/>
      <c r="H869" s="175"/>
      <c r="I869" s="175"/>
      <c r="J869" s="172"/>
      <c r="K869" s="176"/>
      <c r="L869" s="176"/>
      <c r="M869" s="176"/>
      <c r="N869" s="22"/>
      <c r="O869" s="177"/>
      <c r="P869" s="177"/>
      <c r="Q869" s="22"/>
    </row>
    <row r="870" spans="1:17" ht="15.75" x14ac:dyDescent="0.25">
      <c r="A870" s="281"/>
      <c r="B870" s="281"/>
      <c r="C870" s="281"/>
      <c r="D870" s="282"/>
      <c r="E870" s="161" t="s">
        <v>207</v>
      </c>
      <c r="F870" s="175">
        <f>F871</f>
        <v>22</v>
      </c>
      <c r="G870" s="175">
        <f t="shared" ref="G870:I870" si="362">G871</f>
        <v>0</v>
      </c>
      <c r="H870" s="175">
        <f t="shared" si="362"/>
        <v>0</v>
      </c>
      <c r="I870" s="175">
        <f t="shared" si="362"/>
        <v>22</v>
      </c>
      <c r="J870" s="172">
        <f>J871</f>
        <v>21.73</v>
      </c>
      <c r="K870" s="176">
        <f t="shared" ref="K870:M870" si="363">K871</f>
        <v>0</v>
      </c>
      <c r="L870" s="176">
        <f t="shared" si="363"/>
        <v>0</v>
      </c>
      <c r="M870" s="176">
        <f t="shared" si="363"/>
        <v>21.73</v>
      </c>
      <c r="N870" s="23">
        <f t="shared" si="328"/>
        <v>98.77272727272728</v>
      </c>
      <c r="O870" s="177"/>
      <c r="P870" s="177"/>
      <c r="Q870" s="23">
        <f t="shared" si="359"/>
        <v>98.77272727272728</v>
      </c>
    </row>
    <row r="871" spans="1:17" ht="57.75" customHeight="1" x14ac:dyDescent="0.25">
      <c r="A871" s="281"/>
      <c r="B871" s="281"/>
      <c r="C871" s="281"/>
      <c r="D871" s="284"/>
      <c r="E871" s="140" t="s">
        <v>660</v>
      </c>
      <c r="F871" s="175">
        <f>SUM(G871:I871)</f>
        <v>22</v>
      </c>
      <c r="G871" s="175">
        <v>0</v>
      </c>
      <c r="H871" s="175">
        <v>0</v>
      </c>
      <c r="I871" s="175">
        <v>22</v>
      </c>
      <c r="J871" s="172">
        <f>SUM(K871:M871)</f>
        <v>21.73</v>
      </c>
      <c r="K871" s="176"/>
      <c r="L871" s="176"/>
      <c r="M871" s="176">
        <v>21.73</v>
      </c>
      <c r="N871" s="23">
        <f t="shared" si="328"/>
        <v>98.77272727272728</v>
      </c>
      <c r="O871" s="177"/>
      <c r="P871" s="177"/>
      <c r="Q871" s="23">
        <f t="shared" si="359"/>
        <v>98.77272727272728</v>
      </c>
    </row>
    <row r="872" spans="1:17" ht="39.75" customHeight="1" x14ac:dyDescent="0.25">
      <c r="A872" s="280" t="s">
        <v>136</v>
      </c>
      <c r="B872" s="280" t="s">
        <v>669</v>
      </c>
      <c r="C872" s="280" t="s">
        <v>784</v>
      </c>
      <c r="D872" s="161" t="s">
        <v>162</v>
      </c>
      <c r="E872" s="161"/>
      <c r="F872" s="175"/>
      <c r="G872" s="175"/>
      <c r="H872" s="175"/>
      <c r="I872" s="175"/>
      <c r="J872" s="172"/>
      <c r="K872" s="176"/>
      <c r="L872" s="176"/>
      <c r="M872" s="176"/>
      <c r="N872" s="22"/>
      <c r="O872" s="177"/>
      <c r="P872" s="177"/>
      <c r="Q872" s="22"/>
    </row>
    <row r="873" spans="1:17" ht="15.75" x14ac:dyDescent="0.25">
      <c r="A873" s="281"/>
      <c r="B873" s="281"/>
      <c r="C873" s="281"/>
      <c r="D873" s="282"/>
      <c r="E873" s="161" t="s">
        <v>207</v>
      </c>
      <c r="F873" s="175">
        <f>F874</f>
        <v>35</v>
      </c>
      <c r="G873" s="175">
        <f t="shared" ref="G873:I873" si="364">G874</f>
        <v>0</v>
      </c>
      <c r="H873" s="175">
        <f t="shared" si="364"/>
        <v>0</v>
      </c>
      <c r="I873" s="175">
        <f t="shared" si="364"/>
        <v>35</v>
      </c>
      <c r="J873" s="172">
        <f>SUM(K873:M873)</f>
        <v>0</v>
      </c>
      <c r="K873" s="176">
        <f>K874</f>
        <v>0</v>
      </c>
      <c r="L873" s="176">
        <f t="shared" ref="L873:M873" si="365">L874</f>
        <v>0</v>
      </c>
      <c r="M873" s="176">
        <f t="shared" si="365"/>
        <v>0</v>
      </c>
      <c r="N873" s="23">
        <f t="shared" si="328"/>
        <v>0</v>
      </c>
      <c r="O873" s="177"/>
      <c r="P873" s="177"/>
      <c r="Q873" s="23">
        <f t="shared" si="359"/>
        <v>0</v>
      </c>
    </row>
    <row r="874" spans="1:17" ht="20.25" customHeight="1" x14ac:dyDescent="0.25">
      <c r="A874" s="281"/>
      <c r="B874" s="281"/>
      <c r="C874" s="281"/>
      <c r="D874" s="284"/>
      <c r="E874" s="140" t="s">
        <v>661</v>
      </c>
      <c r="F874" s="175">
        <f>SUM(G874:I874)</f>
        <v>35</v>
      </c>
      <c r="G874" s="175"/>
      <c r="H874" s="175"/>
      <c r="I874" s="175">
        <v>35</v>
      </c>
      <c r="J874" s="172">
        <f>SUM(K874:M874)</f>
        <v>0</v>
      </c>
      <c r="K874" s="176"/>
      <c r="L874" s="176"/>
      <c r="M874" s="176">
        <v>0</v>
      </c>
      <c r="N874" s="23">
        <f t="shared" si="328"/>
        <v>0</v>
      </c>
      <c r="O874" s="177"/>
      <c r="P874" s="177"/>
      <c r="Q874" s="23">
        <f t="shared" si="359"/>
        <v>0</v>
      </c>
    </row>
    <row r="875" spans="1:17" ht="39" customHeight="1" x14ac:dyDescent="0.25">
      <c r="A875" s="280" t="s">
        <v>137</v>
      </c>
      <c r="B875" s="280" t="s">
        <v>670</v>
      </c>
      <c r="C875" s="280" t="s">
        <v>785</v>
      </c>
      <c r="D875" s="161" t="s">
        <v>162</v>
      </c>
      <c r="E875" s="161"/>
      <c r="F875" s="175"/>
      <c r="G875" s="175"/>
      <c r="H875" s="175"/>
      <c r="I875" s="175"/>
      <c r="J875" s="172"/>
      <c r="K875" s="176"/>
      <c r="L875" s="176"/>
      <c r="M875" s="176"/>
      <c r="N875" s="22"/>
      <c r="O875" s="177"/>
      <c r="P875" s="177"/>
      <c r="Q875" s="22"/>
    </row>
    <row r="876" spans="1:17" ht="15.75" x14ac:dyDescent="0.25">
      <c r="A876" s="281"/>
      <c r="B876" s="281"/>
      <c r="C876" s="281"/>
      <c r="D876" s="282"/>
      <c r="E876" s="161" t="s">
        <v>207</v>
      </c>
      <c r="F876" s="175">
        <f>F877</f>
        <v>10</v>
      </c>
      <c r="G876" s="175">
        <f t="shared" ref="G876:I876" si="366">G877</f>
        <v>0</v>
      </c>
      <c r="H876" s="175">
        <f t="shared" si="366"/>
        <v>0</v>
      </c>
      <c r="I876" s="175">
        <f t="shared" si="366"/>
        <v>10</v>
      </c>
      <c r="J876" s="172">
        <f>SUM(K876:M876)</f>
        <v>5.74</v>
      </c>
      <c r="K876" s="176"/>
      <c r="L876" s="176"/>
      <c r="M876" s="176">
        <f>M877</f>
        <v>5.74</v>
      </c>
      <c r="N876" s="23">
        <f t="shared" si="328"/>
        <v>57.400000000000006</v>
      </c>
      <c r="O876" s="177"/>
      <c r="P876" s="177"/>
      <c r="Q876" s="23">
        <f t="shared" si="359"/>
        <v>57.400000000000006</v>
      </c>
    </row>
    <row r="877" spans="1:17" ht="31.5" customHeight="1" x14ac:dyDescent="0.25">
      <c r="A877" s="281"/>
      <c r="B877" s="281"/>
      <c r="C877" s="281"/>
      <c r="D877" s="284"/>
      <c r="E877" s="140" t="s">
        <v>662</v>
      </c>
      <c r="F877" s="175">
        <f>SUM(G877:I877)</f>
        <v>10</v>
      </c>
      <c r="G877" s="175"/>
      <c r="H877" s="175"/>
      <c r="I877" s="175">
        <v>10</v>
      </c>
      <c r="J877" s="172">
        <f>SUM(K877:M877)</f>
        <v>5.74</v>
      </c>
      <c r="K877" s="176"/>
      <c r="L877" s="176"/>
      <c r="M877" s="176">
        <v>5.74</v>
      </c>
      <c r="N877" s="23">
        <f t="shared" si="328"/>
        <v>57.400000000000006</v>
      </c>
      <c r="O877" s="177"/>
      <c r="P877" s="177"/>
      <c r="Q877" s="23">
        <f t="shared" si="359"/>
        <v>57.400000000000006</v>
      </c>
    </row>
    <row r="878" spans="1:17" ht="40.5" customHeight="1" x14ac:dyDescent="0.25">
      <c r="A878" s="280" t="s">
        <v>138</v>
      </c>
      <c r="B878" s="280" t="s">
        <v>671</v>
      </c>
      <c r="C878" s="280" t="s">
        <v>672</v>
      </c>
      <c r="D878" s="179" t="s">
        <v>162</v>
      </c>
      <c r="E878" s="179"/>
      <c r="F878" s="175"/>
      <c r="G878" s="175"/>
      <c r="H878" s="175"/>
      <c r="I878" s="175"/>
      <c r="J878" s="172"/>
      <c r="K878" s="176"/>
      <c r="L878" s="176"/>
      <c r="M878" s="176"/>
      <c r="N878" s="23"/>
      <c r="O878" s="177"/>
      <c r="P878" s="177"/>
      <c r="Q878" s="23"/>
    </row>
    <row r="879" spans="1:17" ht="15.75" x14ac:dyDescent="0.25">
      <c r="A879" s="281"/>
      <c r="B879" s="281"/>
      <c r="C879" s="281"/>
      <c r="D879" s="282"/>
      <c r="E879" s="179" t="s">
        <v>207</v>
      </c>
      <c r="F879" s="175">
        <f>F880</f>
        <v>6</v>
      </c>
      <c r="G879" s="175">
        <f t="shared" ref="G879:I879" si="367">G880</f>
        <v>0</v>
      </c>
      <c r="H879" s="175">
        <f t="shared" si="367"/>
        <v>0</v>
      </c>
      <c r="I879" s="175">
        <f t="shared" si="367"/>
        <v>6</v>
      </c>
      <c r="J879" s="172">
        <f>SUM(K879:M879)</f>
        <v>0</v>
      </c>
      <c r="K879" s="176"/>
      <c r="L879" s="176"/>
      <c r="M879" s="176">
        <f>M880</f>
        <v>0</v>
      </c>
      <c r="N879" s="23">
        <f t="shared" si="328"/>
        <v>0</v>
      </c>
      <c r="O879" s="177"/>
      <c r="P879" s="177"/>
      <c r="Q879" s="23">
        <f t="shared" si="359"/>
        <v>0</v>
      </c>
    </row>
    <row r="880" spans="1:17" ht="87" customHeight="1" x14ac:dyDescent="0.25">
      <c r="A880" s="281"/>
      <c r="B880" s="281"/>
      <c r="C880" s="281"/>
      <c r="D880" s="283"/>
      <c r="E880" s="140" t="s">
        <v>663</v>
      </c>
      <c r="F880" s="175">
        <f>SUM(G880:I880)</f>
        <v>6</v>
      </c>
      <c r="G880" s="175"/>
      <c r="H880" s="175"/>
      <c r="I880" s="175">
        <v>6</v>
      </c>
      <c r="J880" s="172">
        <f>SUM(K880:M880)</f>
        <v>0</v>
      </c>
      <c r="K880" s="176"/>
      <c r="L880" s="176"/>
      <c r="M880" s="176">
        <v>0</v>
      </c>
      <c r="N880" s="23">
        <f t="shared" si="328"/>
        <v>0</v>
      </c>
      <c r="O880" s="177"/>
      <c r="P880" s="177"/>
      <c r="Q880" s="23">
        <f t="shared" si="359"/>
        <v>0</v>
      </c>
    </row>
    <row r="881" spans="1:17" ht="36" customHeight="1" x14ac:dyDescent="0.25">
      <c r="A881" s="280" t="s">
        <v>139</v>
      </c>
      <c r="B881" s="280" t="s">
        <v>673</v>
      </c>
      <c r="C881" s="280" t="s">
        <v>786</v>
      </c>
      <c r="D881" s="161" t="s">
        <v>162</v>
      </c>
      <c r="E881" s="161"/>
      <c r="F881" s="175"/>
      <c r="G881" s="175"/>
      <c r="H881" s="175"/>
      <c r="I881" s="175"/>
      <c r="J881" s="172"/>
      <c r="K881" s="176"/>
      <c r="L881" s="176"/>
      <c r="M881" s="176"/>
      <c r="N881" s="22"/>
      <c r="O881" s="177"/>
      <c r="P881" s="177"/>
      <c r="Q881" s="22"/>
    </row>
    <row r="882" spans="1:17" ht="15.75" x14ac:dyDescent="0.25">
      <c r="A882" s="281"/>
      <c r="B882" s="281"/>
      <c r="C882" s="281"/>
      <c r="D882" s="282"/>
      <c r="E882" s="161" t="s">
        <v>207</v>
      </c>
      <c r="F882" s="175">
        <f>F883</f>
        <v>0</v>
      </c>
      <c r="G882" s="175">
        <f t="shared" ref="G882:I882" si="368">G883</f>
        <v>0</v>
      </c>
      <c r="H882" s="175">
        <f t="shared" si="368"/>
        <v>0</v>
      </c>
      <c r="I882" s="175">
        <f t="shared" si="368"/>
        <v>0</v>
      </c>
      <c r="J882" s="172">
        <f>J883</f>
        <v>0</v>
      </c>
      <c r="K882" s="176">
        <f t="shared" ref="K882:M882" si="369">K883</f>
        <v>0</v>
      </c>
      <c r="L882" s="176">
        <f t="shared" si="369"/>
        <v>0</v>
      </c>
      <c r="M882" s="176">
        <f t="shared" si="369"/>
        <v>0</v>
      </c>
      <c r="N882" s="23">
        <v>0</v>
      </c>
      <c r="O882" s="177"/>
      <c r="P882" s="177"/>
      <c r="Q882" s="23">
        <v>0</v>
      </c>
    </row>
    <row r="883" spans="1:17" ht="99.75" customHeight="1" x14ac:dyDescent="0.25">
      <c r="A883" s="281"/>
      <c r="B883" s="281"/>
      <c r="C883" s="281"/>
      <c r="D883" s="284"/>
      <c r="E883" s="140" t="s">
        <v>664</v>
      </c>
      <c r="F883" s="175">
        <f>SUM(G883:I883)</f>
        <v>0</v>
      </c>
      <c r="G883" s="175">
        <v>0</v>
      </c>
      <c r="H883" s="175">
        <v>0</v>
      </c>
      <c r="I883" s="175">
        <v>0</v>
      </c>
      <c r="J883" s="172">
        <f>SUM(K883:M883)</f>
        <v>0</v>
      </c>
      <c r="K883" s="176">
        <v>0</v>
      </c>
      <c r="L883" s="176">
        <v>0</v>
      </c>
      <c r="M883" s="176">
        <v>0</v>
      </c>
      <c r="N883" s="23">
        <v>0</v>
      </c>
      <c r="O883" s="177"/>
      <c r="P883" s="177"/>
      <c r="Q883" s="23">
        <v>0</v>
      </c>
    </row>
    <row r="884" spans="1:17" ht="41.25" customHeight="1" x14ac:dyDescent="0.25">
      <c r="A884" s="280" t="s">
        <v>140</v>
      </c>
      <c r="B884" s="280" t="s">
        <v>674</v>
      </c>
      <c r="C884" s="280" t="s">
        <v>787</v>
      </c>
      <c r="D884" s="161" t="s">
        <v>162</v>
      </c>
      <c r="E884" s="161"/>
      <c r="F884" s="175"/>
      <c r="G884" s="175"/>
      <c r="H884" s="175"/>
      <c r="I884" s="175"/>
      <c r="J884" s="172"/>
      <c r="K884" s="176"/>
      <c r="L884" s="176"/>
      <c r="M884" s="176"/>
      <c r="N884" s="22"/>
      <c r="O884" s="177"/>
      <c r="P884" s="177"/>
      <c r="Q884" s="22"/>
    </row>
    <row r="885" spans="1:17" ht="15.75" x14ac:dyDescent="0.25">
      <c r="A885" s="281"/>
      <c r="B885" s="281"/>
      <c r="C885" s="281"/>
      <c r="D885" s="282"/>
      <c r="E885" s="161" t="s">
        <v>207</v>
      </c>
      <c r="F885" s="175">
        <f>F886</f>
        <v>10</v>
      </c>
      <c r="G885" s="175">
        <f t="shared" ref="G885:I885" si="370">G886</f>
        <v>0</v>
      </c>
      <c r="H885" s="175">
        <f t="shared" si="370"/>
        <v>0</v>
      </c>
      <c r="I885" s="175">
        <f t="shared" si="370"/>
        <v>10</v>
      </c>
      <c r="J885" s="172">
        <f>SUM(K885:M885)</f>
        <v>0</v>
      </c>
      <c r="K885" s="176"/>
      <c r="L885" s="176"/>
      <c r="M885" s="176">
        <f>M886</f>
        <v>0</v>
      </c>
      <c r="N885" s="23">
        <f t="shared" si="328"/>
        <v>0</v>
      </c>
      <c r="O885" s="177"/>
      <c r="P885" s="177"/>
      <c r="Q885" s="23">
        <f t="shared" si="359"/>
        <v>0</v>
      </c>
    </row>
    <row r="886" spans="1:17" ht="76.5" customHeight="1" x14ac:dyDescent="0.25">
      <c r="A886" s="281"/>
      <c r="B886" s="281"/>
      <c r="C886" s="281"/>
      <c r="D886" s="284"/>
      <c r="E886" s="140" t="s">
        <v>665</v>
      </c>
      <c r="F886" s="175">
        <f>SUM(G886:I886)</f>
        <v>10</v>
      </c>
      <c r="G886" s="175"/>
      <c r="H886" s="175"/>
      <c r="I886" s="175">
        <v>10</v>
      </c>
      <c r="J886" s="172">
        <f>SUM(K886:M886)</f>
        <v>0</v>
      </c>
      <c r="K886" s="176"/>
      <c r="L886" s="176"/>
      <c r="M886" s="176">
        <v>0</v>
      </c>
      <c r="N886" s="23">
        <f t="shared" si="328"/>
        <v>0</v>
      </c>
      <c r="O886" s="177"/>
      <c r="P886" s="177"/>
      <c r="Q886" s="23">
        <f t="shared" si="359"/>
        <v>0</v>
      </c>
    </row>
    <row r="887" spans="1:17" ht="36.75" customHeight="1" x14ac:dyDescent="0.25">
      <c r="A887" s="280" t="s">
        <v>788</v>
      </c>
      <c r="B887" s="280" t="s">
        <v>675</v>
      </c>
      <c r="C887" s="280" t="s">
        <v>787</v>
      </c>
      <c r="D887" s="161" t="s">
        <v>162</v>
      </c>
      <c r="E887" s="161"/>
      <c r="F887" s="175"/>
      <c r="G887" s="175"/>
      <c r="H887" s="175"/>
      <c r="I887" s="175"/>
      <c r="J887" s="172"/>
      <c r="K887" s="176"/>
      <c r="L887" s="176"/>
      <c r="M887" s="176"/>
      <c r="N887" s="22"/>
      <c r="O887" s="177"/>
      <c r="P887" s="177"/>
      <c r="Q887" s="22"/>
    </row>
    <row r="888" spans="1:17" ht="15.75" x14ac:dyDescent="0.25">
      <c r="A888" s="281"/>
      <c r="B888" s="281"/>
      <c r="C888" s="281"/>
      <c r="D888" s="282"/>
      <c r="E888" s="161" t="s">
        <v>207</v>
      </c>
      <c r="F888" s="175">
        <f>F889</f>
        <v>20</v>
      </c>
      <c r="G888" s="175">
        <f t="shared" ref="G888:I888" si="371">G889</f>
        <v>0</v>
      </c>
      <c r="H888" s="175">
        <f t="shared" si="371"/>
        <v>0</v>
      </c>
      <c r="I888" s="175">
        <f t="shared" si="371"/>
        <v>20</v>
      </c>
      <c r="J888" s="172">
        <f>SUM(K888:M888)</f>
        <v>0</v>
      </c>
      <c r="K888" s="176"/>
      <c r="L888" s="176"/>
      <c r="M888" s="176">
        <f>M889</f>
        <v>0</v>
      </c>
      <c r="N888" s="23">
        <f t="shared" si="328"/>
        <v>0</v>
      </c>
      <c r="O888" s="177"/>
      <c r="P888" s="177"/>
      <c r="Q888" s="23">
        <f t="shared" si="359"/>
        <v>0</v>
      </c>
    </row>
    <row r="889" spans="1:17" ht="64.5" customHeight="1" x14ac:dyDescent="0.25">
      <c r="A889" s="281"/>
      <c r="B889" s="281"/>
      <c r="C889" s="281"/>
      <c r="D889" s="284"/>
      <c r="E889" s="140" t="s">
        <v>666</v>
      </c>
      <c r="F889" s="175">
        <f>SUM(G889:I889)</f>
        <v>20</v>
      </c>
      <c r="G889" s="175"/>
      <c r="H889" s="175"/>
      <c r="I889" s="175">
        <v>20</v>
      </c>
      <c r="J889" s="172">
        <f>SUM(K889:M889)</f>
        <v>0</v>
      </c>
      <c r="K889" s="176"/>
      <c r="L889" s="176"/>
      <c r="M889" s="176">
        <v>0</v>
      </c>
      <c r="N889" s="23">
        <f t="shared" si="328"/>
        <v>0</v>
      </c>
      <c r="O889" s="177"/>
      <c r="P889" s="177"/>
      <c r="Q889" s="23">
        <f t="shared" si="359"/>
        <v>0</v>
      </c>
    </row>
    <row r="890" spans="1:17" ht="37.5" customHeight="1" x14ac:dyDescent="0.25">
      <c r="A890" s="276" t="s">
        <v>676</v>
      </c>
      <c r="B890" s="260" t="s">
        <v>789</v>
      </c>
      <c r="C890" s="260" t="s">
        <v>150</v>
      </c>
      <c r="D890" s="159" t="s">
        <v>162</v>
      </c>
      <c r="E890" s="161"/>
      <c r="F890" s="175"/>
      <c r="G890" s="175"/>
      <c r="H890" s="175"/>
      <c r="I890" s="175"/>
      <c r="J890" s="172"/>
      <c r="K890" s="176"/>
      <c r="L890" s="176"/>
      <c r="M890" s="176"/>
      <c r="N890" s="22"/>
      <c r="O890" s="177"/>
      <c r="P890" s="177"/>
      <c r="Q890" s="22"/>
    </row>
    <row r="891" spans="1:17" ht="15.75" x14ac:dyDescent="0.25">
      <c r="A891" s="277"/>
      <c r="B891" s="262"/>
      <c r="C891" s="262"/>
      <c r="D891" s="263" t="s">
        <v>677</v>
      </c>
      <c r="E891" s="159" t="s">
        <v>207</v>
      </c>
      <c r="F891" s="171">
        <f>SUM(G891:I891)</f>
        <v>200</v>
      </c>
      <c r="G891" s="171">
        <f t="shared" ref="G891:I891" si="372">G896+G900</f>
        <v>0</v>
      </c>
      <c r="H891" s="171">
        <f t="shared" si="372"/>
        <v>0</v>
      </c>
      <c r="I891" s="171">
        <f t="shared" si="372"/>
        <v>200</v>
      </c>
      <c r="J891" s="174">
        <f>SUM(K891:M891)</f>
        <v>0</v>
      </c>
      <c r="K891" s="178">
        <f>SUM(K892:K894)</f>
        <v>0</v>
      </c>
      <c r="L891" s="178">
        <f>SUM(L892:L894)</f>
        <v>0</v>
      </c>
      <c r="M891" s="178">
        <f>SUM(M892:M894)</f>
        <v>0</v>
      </c>
      <c r="N891" s="22">
        <f t="shared" si="328"/>
        <v>0</v>
      </c>
      <c r="O891" s="22"/>
      <c r="P891" s="22">
        <v>0</v>
      </c>
      <c r="Q891" s="22">
        <f t="shared" ref="Q891" si="373">M891/I891*100</f>
        <v>0</v>
      </c>
    </row>
    <row r="892" spans="1:17" ht="15.75" x14ac:dyDescent="0.25">
      <c r="A892" s="277"/>
      <c r="B892" s="262"/>
      <c r="C892" s="262"/>
      <c r="D892" s="279"/>
      <c r="E892" s="143" t="s">
        <v>678</v>
      </c>
      <c r="F892" s="171">
        <f>SUM(G892:I892)</f>
        <v>0</v>
      </c>
      <c r="G892" s="171"/>
      <c r="H892" s="171">
        <f>H897</f>
        <v>0</v>
      </c>
      <c r="I892" s="171"/>
      <c r="J892" s="174">
        <f t="shared" ref="J892:J894" si="374">SUM(K892:M892)</f>
        <v>0</v>
      </c>
      <c r="K892" s="178"/>
      <c r="L892" s="178">
        <f>L897</f>
        <v>0</v>
      </c>
      <c r="M892" s="178"/>
      <c r="N892" s="22">
        <v>0</v>
      </c>
      <c r="O892" s="177"/>
      <c r="P892" s="22">
        <v>0</v>
      </c>
      <c r="Q892" s="22">
        <v>0</v>
      </c>
    </row>
    <row r="893" spans="1:17" ht="15.75" x14ac:dyDescent="0.25">
      <c r="A893" s="277"/>
      <c r="B893" s="262"/>
      <c r="C893" s="262"/>
      <c r="D893" s="279"/>
      <c r="E893" s="143" t="s">
        <v>679</v>
      </c>
      <c r="F893" s="171">
        <f t="shared" ref="F893:F894" si="375">SUM(G893:I893)</f>
        <v>200</v>
      </c>
      <c r="G893" s="171"/>
      <c r="H893" s="171"/>
      <c r="I893" s="171">
        <f>I898</f>
        <v>200</v>
      </c>
      <c r="J893" s="174">
        <f t="shared" si="374"/>
        <v>0</v>
      </c>
      <c r="K893" s="178"/>
      <c r="L893" s="178"/>
      <c r="M893" s="178">
        <f>M898</f>
        <v>0</v>
      </c>
      <c r="N893" s="22">
        <f t="shared" si="328"/>
        <v>0</v>
      </c>
      <c r="O893" s="177"/>
      <c r="P893" s="22"/>
      <c r="Q893" s="22">
        <f t="shared" si="359"/>
        <v>0</v>
      </c>
    </row>
    <row r="894" spans="1:17" ht="54.75" customHeight="1" x14ac:dyDescent="0.25">
      <c r="A894" s="277"/>
      <c r="B894" s="262"/>
      <c r="C894" s="278"/>
      <c r="D894" s="264"/>
      <c r="E894" s="143" t="s">
        <v>680</v>
      </c>
      <c r="F894" s="171">
        <f t="shared" si="375"/>
        <v>0</v>
      </c>
      <c r="G894" s="171">
        <v>0</v>
      </c>
      <c r="H894" s="171">
        <v>0</v>
      </c>
      <c r="I894" s="171">
        <f>I901</f>
        <v>0</v>
      </c>
      <c r="J894" s="174">
        <f t="shared" si="374"/>
        <v>0</v>
      </c>
      <c r="K894" s="178"/>
      <c r="L894" s="178"/>
      <c r="M894" s="178">
        <f>M901</f>
        <v>0</v>
      </c>
      <c r="N894" s="22">
        <v>0</v>
      </c>
      <c r="O894" s="177"/>
      <c r="P894" s="22"/>
      <c r="Q894" s="22">
        <v>0</v>
      </c>
    </row>
    <row r="895" spans="1:17" ht="39" customHeight="1" x14ac:dyDescent="0.25">
      <c r="A895" s="280" t="s">
        <v>727</v>
      </c>
      <c r="B895" s="280" t="s">
        <v>681</v>
      </c>
      <c r="C895" s="280" t="s">
        <v>682</v>
      </c>
      <c r="D895" s="161" t="s">
        <v>162</v>
      </c>
      <c r="E895" s="161"/>
      <c r="F895" s="175"/>
      <c r="G895" s="175"/>
      <c r="H895" s="175"/>
      <c r="I895" s="175"/>
      <c r="J895" s="172"/>
      <c r="K895" s="176"/>
      <c r="L895" s="176"/>
      <c r="M895" s="176"/>
      <c r="N895" s="22"/>
      <c r="O895" s="177"/>
      <c r="P895" s="22"/>
      <c r="Q895" s="22"/>
    </row>
    <row r="896" spans="1:17" ht="15.75" x14ac:dyDescent="0.25">
      <c r="A896" s="281"/>
      <c r="B896" s="281"/>
      <c r="C896" s="281"/>
      <c r="D896" s="282" t="s">
        <v>677</v>
      </c>
      <c r="E896" s="161" t="s">
        <v>207</v>
      </c>
      <c r="F896" s="175">
        <f>SUM(G896:I896)</f>
        <v>200</v>
      </c>
      <c r="G896" s="175">
        <f>G897+G898</f>
        <v>0</v>
      </c>
      <c r="H896" s="175">
        <f t="shared" ref="H896:I896" si="376">H897+H898</f>
        <v>0</v>
      </c>
      <c r="I896" s="175">
        <f t="shared" si="376"/>
        <v>200</v>
      </c>
      <c r="J896" s="172">
        <f>SUM(K896:M896)</f>
        <v>0</v>
      </c>
      <c r="K896" s="176"/>
      <c r="L896" s="176">
        <f>SUM(L897:L898)</f>
        <v>0</v>
      </c>
      <c r="M896" s="176">
        <f>SUM(M897:M898)</f>
        <v>0</v>
      </c>
      <c r="N896" s="23">
        <f t="shared" ref="N896:N907" si="377">J896/F896*100</f>
        <v>0</v>
      </c>
      <c r="O896" s="177"/>
      <c r="P896" s="23">
        <v>0</v>
      </c>
      <c r="Q896" s="23">
        <f t="shared" si="359"/>
        <v>0</v>
      </c>
    </row>
    <row r="897" spans="1:18" ht="15.75" x14ac:dyDescent="0.25">
      <c r="A897" s="281"/>
      <c r="B897" s="281"/>
      <c r="C897" s="281"/>
      <c r="D897" s="283"/>
      <c r="E897" s="140" t="s">
        <v>678</v>
      </c>
      <c r="F897" s="175">
        <f t="shared" ref="F897:F898" si="378">SUM(G897:I897)</f>
        <v>0</v>
      </c>
      <c r="G897" s="175"/>
      <c r="H897" s="175">
        <v>0</v>
      </c>
      <c r="I897" s="175"/>
      <c r="J897" s="172">
        <f t="shared" ref="J897:J898" si="379">SUM(K897:M897)</f>
        <v>0</v>
      </c>
      <c r="K897" s="176"/>
      <c r="L897" s="176">
        <v>0</v>
      </c>
      <c r="M897" s="176"/>
      <c r="N897" s="23">
        <v>0</v>
      </c>
      <c r="O897" s="177"/>
      <c r="P897" s="23">
        <v>0</v>
      </c>
      <c r="Q897" s="23"/>
    </row>
    <row r="898" spans="1:18" ht="15.75" x14ac:dyDescent="0.25">
      <c r="A898" s="281"/>
      <c r="B898" s="281"/>
      <c r="C898" s="281"/>
      <c r="D898" s="284"/>
      <c r="E898" s="140" t="s">
        <v>679</v>
      </c>
      <c r="F898" s="175">
        <f t="shared" si="378"/>
        <v>200</v>
      </c>
      <c r="G898" s="175"/>
      <c r="H898" s="175"/>
      <c r="I898" s="175">
        <v>200</v>
      </c>
      <c r="J898" s="172">
        <f t="shared" si="379"/>
        <v>0</v>
      </c>
      <c r="K898" s="176"/>
      <c r="L898" s="176"/>
      <c r="M898" s="176">
        <v>0</v>
      </c>
      <c r="N898" s="23">
        <f t="shared" si="377"/>
        <v>0</v>
      </c>
      <c r="O898" s="177"/>
      <c r="P898" s="23"/>
      <c r="Q898" s="23">
        <f t="shared" si="359"/>
        <v>0</v>
      </c>
    </row>
    <row r="899" spans="1:18" ht="39" customHeight="1" x14ac:dyDescent="0.25">
      <c r="A899" s="280" t="s">
        <v>728</v>
      </c>
      <c r="B899" s="280" t="s">
        <v>683</v>
      </c>
      <c r="C899" s="280" t="s">
        <v>682</v>
      </c>
      <c r="D899" s="161" t="s">
        <v>162</v>
      </c>
      <c r="E899" s="161"/>
      <c r="F899" s="175"/>
      <c r="G899" s="175"/>
      <c r="H899" s="175"/>
      <c r="I899" s="175"/>
      <c r="J899" s="172"/>
      <c r="K899" s="176"/>
      <c r="L899" s="176"/>
      <c r="M899" s="176"/>
      <c r="N899" s="22"/>
      <c r="O899" s="177"/>
      <c r="P899" s="22"/>
      <c r="Q899" s="22"/>
    </row>
    <row r="900" spans="1:18" ht="15.75" x14ac:dyDescent="0.25">
      <c r="A900" s="281"/>
      <c r="B900" s="281"/>
      <c r="C900" s="281"/>
      <c r="D900" s="282" t="s">
        <v>677</v>
      </c>
      <c r="E900" s="161" t="s">
        <v>207</v>
      </c>
      <c r="F900" s="175">
        <f>SUM(G900:I900)</f>
        <v>0</v>
      </c>
      <c r="G900" s="175">
        <f t="shared" ref="G900:H900" si="380">G901</f>
        <v>0</v>
      </c>
      <c r="H900" s="175">
        <f t="shared" si="380"/>
        <v>0</v>
      </c>
      <c r="I900" s="175">
        <f>I901</f>
        <v>0</v>
      </c>
      <c r="J900" s="172">
        <f>SUM(K900:M900)</f>
        <v>0</v>
      </c>
      <c r="K900" s="176"/>
      <c r="L900" s="176"/>
      <c r="M900" s="176">
        <f>M901</f>
        <v>0</v>
      </c>
      <c r="N900" s="23">
        <v>0</v>
      </c>
      <c r="O900" s="177"/>
      <c r="P900" s="23"/>
      <c r="Q900" s="23">
        <v>0</v>
      </c>
    </row>
    <row r="901" spans="1:18" ht="72.75" customHeight="1" x14ac:dyDescent="0.25">
      <c r="A901" s="281"/>
      <c r="B901" s="281"/>
      <c r="C901" s="281"/>
      <c r="D901" s="284"/>
      <c r="E901" s="140" t="s">
        <v>680</v>
      </c>
      <c r="F901" s="175">
        <f>SUM(G901:I901)</f>
        <v>0</v>
      </c>
      <c r="G901" s="175">
        <v>0</v>
      </c>
      <c r="H901" s="175">
        <v>0</v>
      </c>
      <c r="I901" s="175">
        <v>0</v>
      </c>
      <c r="J901" s="172">
        <f>SUM(K901:M901)</f>
        <v>0</v>
      </c>
      <c r="K901" s="176"/>
      <c r="L901" s="176"/>
      <c r="M901" s="176">
        <v>0</v>
      </c>
      <c r="N901" s="23">
        <v>0</v>
      </c>
      <c r="O901" s="177"/>
      <c r="P901" s="23"/>
      <c r="Q901" s="23">
        <v>0</v>
      </c>
    </row>
    <row r="902" spans="1:18" ht="39.75" customHeight="1" x14ac:dyDescent="0.25">
      <c r="A902" s="260" t="s">
        <v>684</v>
      </c>
      <c r="B902" s="260" t="s">
        <v>790</v>
      </c>
      <c r="C902" s="260" t="s">
        <v>150</v>
      </c>
      <c r="D902" s="159" t="s">
        <v>162</v>
      </c>
      <c r="E902" s="161"/>
      <c r="F902" s="175"/>
      <c r="G902" s="175"/>
      <c r="H902" s="175"/>
      <c r="I902" s="175"/>
      <c r="J902" s="172"/>
      <c r="K902" s="176"/>
      <c r="L902" s="176"/>
      <c r="M902" s="176"/>
      <c r="N902" s="22"/>
      <c r="O902" s="177"/>
      <c r="P902" s="22"/>
      <c r="Q902" s="22"/>
    </row>
    <row r="903" spans="1:18" ht="15.75" x14ac:dyDescent="0.25">
      <c r="A903" s="261"/>
      <c r="B903" s="262"/>
      <c r="C903" s="262"/>
      <c r="D903" s="263" t="s">
        <v>655</v>
      </c>
      <c r="E903" s="159" t="s">
        <v>207</v>
      </c>
      <c r="F903" s="171">
        <f>F906</f>
        <v>500</v>
      </c>
      <c r="G903" s="171">
        <f t="shared" ref="G903:I903" si="381">G906</f>
        <v>0</v>
      </c>
      <c r="H903" s="171">
        <f t="shared" si="381"/>
        <v>0</v>
      </c>
      <c r="I903" s="171">
        <f t="shared" si="381"/>
        <v>500</v>
      </c>
      <c r="J903" s="174">
        <f>SUM(K903:M903)</f>
        <v>0</v>
      </c>
      <c r="K903" s="178"/>
      <c r="L903" s="178"/>
      <c r="M903" s="178">
        <f>M904</f>
        <v>0</v>
      </c>
      <c r="N903" s="22">
        <f t="shared" si="377"/>
        <v>0</v>
      </c>
      <c r="O903" s="177"/>
      <c r="P903" s="22"/>
      <c r="Q903" s="22">
        <f t="shared" si="359"/>
        <v>0</v>
      </c>
    </row>
    <row r="904" spans="1:18" ht="65.25" customHeight="1" x14ac:dyDescent="0.25">
      <c r="A904" s="261"/>
      <c r="B904" s="262"/>
      <c r="C904" s="262"/>
      <c r="D904" s="264"/>
      <c r="E904" s="143" t="s">
        <v>685</v>
      </c>
      <c r="F904" s="171">
        <f>SUM(G904:I904)</f>
        <v>500</v>
      </c>
      <c r="G904" s="171"/>
      <c r="H904" s="171"/>
      <c r="I904" s="171">
        <f>I907</f>
        <v>500</v>
      </c>
      <c r="J904" s="174">
        <f>SUM(K904:M904)</f>
        <v>0</v>
      </c>
      <c r="K904" s="178"/>
      <c r="L904" s="178"/>
      <c r="M904" s="178">
        <f>M907</f>
        <v>0</v>
      </c>
      <c r="N904" s="22">
        <f t="shared" si="377"/>
        <v>0</v>
      </c>
      <c r="O904" s="177"/>
      <c r="P904" s="177"/>
      <c r="Q904" s="22">
        <f t="shared" si="359"/>
        <v>0</v>
      </c>
    </row>
    <row r="905" spans="1:18" ht="39" customHeight="1" x14ac:dyDescent="0.25">
      <c r="A905" s="265" t="s">
        <v>734</v>
      </c>
      <c r="B905" s="265" t="s">
        <v>686</v>
      </c>
      <c r="C905" s="265" t="s">
        <v>686</v>
      </c>
      <c r="D905" s="161" t="s">
        <v>162</v>
      </c>
      <c r="E905" s="161"/>
      <c r="F905" s="175"/>
      <c r="G905" s="175"/>
      <c r="H905" s="175"/>
      <c r="I905" s="175"/>
      <c r="J905" s="172"/>
      <c r="K905" s="176"/>
      <c r="L905" s="176"/>
      <c r="M905" s="176"/>
      <c r="N905" s="22"/>
      <c r="O905" s="177"/>
      <c r="P905" s="177"/>
      <c r="Q905" s="22"/>
    </row>
    <row r="906" spans="1:18" ht="15.75" x14ac:dyDescent="0.25">
      <c r="A906" s="266"/>
      <c r="B906" s="266"/>
      <c r="C906" s="266"/>
      <c r="D906" s="267" t="s">
        <v>655</v>
      </c>
      <c r="E906" s="161" t="s">
        <v>207</v>
      </c>
      <c r="F906" s="175">
        <f>F907</f>
        <v>500</v>
      </c>
      <c r="G906" s="175">
        <f t="shared" ref="G906:I906" si="382">G907</f>
        <v>0</v>
      </c>
      <c r="H906" s="175">
        <f t="shared" si="382"/>
        <v>0</v>
      </c>
      <c r="I906" s="175">
        <f t="shared" si="382"/>
        <v>500</v>
      </c>
      <c r="J906" s="172">
        <f>SUM(K906:M906)</f>
        <v>0</v>
      </c>
      <c r="K906" s="176"/>
      <c r="L906" s="176"/>
      <c r="M906" s="176">
        <f>M907</f>
        <v>0</v>
      </c>
      <c r="N906" s="23">
        <f t="shared" si="377"/>
        <v>0</v>
      </c>
      <c r="O906" s="177"/>
      <c r="P906" s="177"/>
      <c r="Q906" s="23">
        <f t="shared" si="359"/>
        <v>0</v>
      </c>
      <c r="R906" s="191"/>
    </row>
    <row r="907" spans="1:18" ht="58.5" customHeight="1" x14ac:dyDescent="0.25">
      <c r="A907" s="266"/>
      <c r="B907" s="266"/>
      <c r="C907" s="266"/>
      <c r="D907" s="268"/>
      <c r="E907" s="140" t="s">
        <v>685</v>
      </c>
      <c r="F907" s="175">
        <f>SUM(G907:I907)</f>
        <v>500</v>
      </c>
      <c r="G907" s="175"/>
      <c r="H907" s="175"/>
      <c r="I907" s="175">
        <v>500</v>
      </c>
      <c r="J907" s="172">
        <f>SUM(K907:M907)</f>
        <v>0</v>
      </c>
      <c r="K907" s="176"/>
      <c r="L907" s="176"/>
      <c r="M907" s="176">
        <v>0</v>
      </c>
      <c r="N907" s="23">
        <f t="shared" si="377"/>
        <v>0</v>
      </c>
      <c r="O907" s="177"/>
      <c r="P907" s="177"/>
      <c r="Q907" s="23">
        <f t="shared" si="359"/>
        <v>0</v>
      </c>
      <c r="R907" s="191"/>
    </row>
  </sheetData>
  <mergeCells count="1316">
    <mergeCell ref="C606:C608"/>
    <mergeCell ref="A617:A619"/>
    <mergeCell ref="B617:B619"/>
    <mergeCell ref="D618:D619"/>
    <mergeCell ref="A620:A622"/>
    <mergeCell ref="B620:B622"/>
    <mergeCell ref="D621:D622"/>
    <mergeCell ref="A606:A608"/>
    <mergeCell ref="B606:B608"/>
    <mergeCell ref="D607:D608"/>
    <mergeCell ref="A609:A613"/>
    <mergeCell ref="B609:B613"/>
    <mergeCell ref="D610:D613"/>
    <mergeCell ref="A614:A616"/>
    <mergeCell ref="B614:B616"/>
    <mergeCell ref="D615:D616"/>
    <mergeCell ref="C609:C613"/>
    <mergeCell ref="C614:C616"/>
    <mergeCell ref="C617:C619"/>
    <mergeCell ref="C620:C622"/>
    <mergeCell ref="A590:A592"/>
    <mergeCell ref="B590:B592"/>
    <mergeCell ref="D591:D592"/>
    <mergeCell ref="C587:C589"/>
    <mergeCell ref="C590:C592"/>
    <mergeCell ref="C593:C597"/>
    <mergeCell ref="A593:A597"/>
    <mergeCell ref="B593:B597"/>
    <mergeCell ref="D594:D597"/>
    <mergeCell ref="A598:A602"/>
    <mergeCell ref="B598:B602"/>
    <mergeCell ref="D599:D602"/>
    <mergeCell ref="A603:A605"/>
    <mergeCell ref="B603:B605"/>
    <mergeCell ref="D604:D605"/>
    <mergeCell ref="C598:C602"/>
    <mergeCell ref="C603:C605"/>
    <mergeCell ref="C567:C569"/>
    <mergeCell ref="A567:A569"/>
    <mergeCell ref="B567:B569"/>
    <mergeCell ref="D568:D569"/>
    <mergeCell ref="A570:A572"/>
    <mergeCell ref="B570:B572"/>
    <mergeCell ref="D571:D572"/>
    <mergeCell ref="A573:A578"/>
    <mergeCell ref="B573:B578"/>
    <mergeCell ref="D574:D578"/>
    <mergeCell ref="C570:C572"/>
    <mergeCell ref="C573:C578"/>
    <mergeCell ref="C579:C586"/>
    <mergeCell ref="A579:A586"/>
    <mergeCell ref="B579:B586"/>
    <mergeCell ref="D580:D586"/>
    <mergeCell ref="A587:A589"/>
    <mergeCell ref="B587:B589"/>
    <mergeCell ref="D588:D589"/>
    <mergeCell ref="A555:A557"/>
    <mergeCell ref="B555:B557"/>
    <mergeCell ref="D556:D557"/>
    <mergeCell ref="C549:C551"/>
    <mergeCell ref="C552:C554"/>
    <mergeCell ref="C555:C557"/>
    <mergeCell ref="C558:C560"/>
    <mergeCell ref="A558:A560"/>
    <mergeCell ref="B558:B560"/>
    <mergeCell ref="D559:D560"/>
    <mergeCell ref="A561:A563"/>
    <mergeCell ref="B561:B563"/>
    <mergeCell ref="D562:D563"/>
    <mergeCell ref="A564:A566"/>
    <mergeCell ref="B564:B566"/>
    <mergeCell ref="D565:D566"/>
    <mergeCell ref="C561:C563"/>
    <mergeCell ref="C564:C566"/>
    <mergeCell ref="C538:C541"/>
    <mergeCell ref="A538:A541"/>
    <mergeCell ref="B538:B541"/>
    <mergeCell ref="D539:D541"/>
    <mergeCell ref="A542:A544"/>
    <mergeCell ref="B542:B544"/>
    <mergeCell ref="D543:D544"/>
    <mergeCell ref="A545:A548"/>
    <mergeCell ref="B545:B548"/>
    <mergeCell ref="D546:D548"/>
    <mergeCell ref="C542:C544"/>
    <mergeCell ref="A549:A551"/>
    <mergeCell ref="B549:B551"/>
    <mergeCell ref="D550:D551"/>
    <mergeCell ref="A552:A554"/>
    <mergeCell ref="B552:B554"/>
    <mergeCell ref="D553:D554"/>
    <mergeCell ref="C545:C548"/>
    <mergeCell ref="A519:A521"/>
    <mergeCell ref="B519:B521"/>
    <mergeCell ref="D520:D521"/>
    <mergeCell ref="C516:C518"/>
    <mergeCell ref="C519:C521"/>
    <mergeCell ref="C522:C531"/>
    <mergeCell ref="A522:A531"/>
    <mergeCell ref="B522:B531"/>
    <mergeCell ref="D523:D531"/>
    <mergeCell ref="A532:A534"/>
    <mergeCell ref="B532:B534"/>
    <mergeCell ref="D533:D534"/>
    <mergeCell ref="A535:A537"/>
    <mergeCell ref="B535:B537"/>
    <mergeCell ref="D536:D537"/>
    <mergeCell ref="C532:C534"/>
    <mergeCell ref="C535:C537"/>
    <mergeCell ref="C504:C506"/>
    <mergeCell ref="A504:A506"/>
    <mergeCell ref="B504:B506"/>
    <mergeCell ref="D505:D506"/>
    <mergeCell ref="A507:A509"/>
    <mergeCell ref="B507:B509"/>
    <mergeCell ref="D508:D509"/>
    <mergeCell ref="A510:A512"/>
    <mergeCell ref="B510:B512"/>
    <mergeCell ref="D511:D512"/>
    <mergeCell ref="C507:C509"/>
    <mergeCell ref="C510:C512"/>
    <mergeCell ref="C513:C515"/>
    <mergeCell ref="A513:A515"/>
    <mergeCell ref="B513:B515"/>
    <mergeCell ref="D514:D515"/>
    <mergeCell ref="A516:A518"/>
    <mergeCell ref="B516:B518"/>
    <mergeCell ref="D517:D518"/>
    <mergeCell ref="A492:A494"/>
    <mergeCell ref="B492:B494"/>
    <mergeCell ref="D493:D494"/>
    <mergeCell ref="C489:C491"/>
    <mergeCell ref="C492:C494"/>
    <mergeCell ref="C495:C497"/>
    <mergeCell ref="A495:A497"/>
    <mergeCell ref="B495:B497"/>
    <mergeCell ref="D496:D497"/>
    <mergeCell ref="A498:A500"/>
    <mergeCell ref="B498:B500"/>
    <mergeCell ref="D499:D500"/>
    <mergeCell ref="A501:A503"/>
    <mergeCell ref="B501:B503"/>
    <mergeCell ref="D502:D503"/>
    <mergeCell ref="C498:C500"/>
    <mergeCell ref="C501:C503"/>
    <mergeCell ref="C477:C479"/>
    <mergeCell ref="A477:A479"/>
    <mergeCell ref="B477:B479"/>
    <mergeCell ref="D478:D479"/>
    <mergeCell ref="A480:A482"/>
    <mergeCell ref="B480:B482"/>
    <mergeCell ref="D481:D482"/>
    <mergeCell ref="A483:A485"/>
    <mergeCell ref="B483:B485"/>
    <mergeCell ref="D484:D485"/>
    <mergeCell ref="C480:C482"/>
    <mergeCell ref="C483:C485"/>
    <mergeCell ref="C486:C488"/>
    <mergeCell ref="A486:A488"/>
    <mergeCell ref="B486:B488"/>
    <mergeCell ref="D487:D488"/>
    <mergeCell ref="A489:A491"/>
    <mergeCell ref="B489:B491"/>
    <mergeCell ref="D490:D491"/>
    <mergeCell ref="A465:A467"/>
    <mergeCell ref="B465:B467"/>
    <mergeCell ref="D466:D467"/>
    <mergeCell ref="C462:C464"/>
    <mergeCell ref="C465:C467"/>
    <mergeCell ref="C468:C470"/>
    <mergeCell ref="A468:A470"/>
    <mergeCell ref="B468:B470"/>
    <mergeCell ref="D469:D470"/>
    <mergeCell ref="A471:A473"/>
    <mergeCell ref="B471:B473"/>
    <mergeCell ref="D472:D473"/>
    <mergeCell ref="A474:A476"/>
    <mergeCell ref="B474:B476"/>
    <mergeCell ref="D475:D476"/>
    <mergeCell ref="C471:C473"/>
    <mergeCell ref="C474:C476"/>
    <mergeCell ref="C444:C446"/>
    <mergeCell ref="A444:A446"/>
    <mergeCell ref="B444:B446"/>
    <mergeCell ref="D445:D446"/>
    <mergeCell ref="A447:A452"/>
    <mergeCell ref="B447:B452"/>
    <mergeCell ref="D448:D452"/>
    <mergeCell ref="A453:A455"/>
    <mergeCell ref="B453:B455"/>
    <mergeCell ref="D454:D455"/>
    <mergeCell ref="C447:C452"/>
    <mergeCell ref="C453:C455"/>
    <mergeCell ref="C456:C461"/>
    <mergeCell ref="A456:A461"/>
    <mergeCell ref="B456:B461"/>
    <mergeCell ref="D457:D461"/>
    <mergeCell ref="A462:A464"/>
    <mergeCell ref="B462:B464"/>
    <mergeCell ref="D463:D464"/>
    <mergeCell ref="A432:A434"/>
    <mergeCell ref="B432:B434"/>
    <mergeCell ref="D433:D434"/>
    <mergeCell ref="C429:C431"/>
    <mergeCell ref="C432:C434"/>
    <mergeCell ref="C435:C437"/>
    <mergeCell ref="A435:A437"/>
    <mergeCell ref="B435:B437"/>
    <mergeCell ref="D436:D437"/>
    <mergeCell ref="A438:A440"/>
    <mergeCell ref="B438:B440"/>
    <mergeCell ref="D439:D440"/>
    <mergeCell ref="A441:A443"/>
    <mergeCell ref="B441:B443"/>
    <mergeCell ref="D442:D443"/>
    <mergeCell ref="C438:C440"/>
    <mergeCell ref="C441:C443"/>
    <mergeCell ref="C417:C419"/>
    <mergeCell ref="A417:A419"/>
    <mergeCell ref="B417:B419"/>
    <mergeCell ref="D418:D419"/>
    <mergeCell ref="A420:A422"/>
    <mergeCell ref="B420:B422"/>
    <mergeCell ref="D421:D422"/>
    <mergeCell ref="A423:A425"/>
    <mergeCell ref="B423:B425"/>
    <mergeCell ref="D424:D425"/>
    <mergeCell ref="C420:C422"/>
    <mergeCell ref="C423:C425"/>
    <mergeCell ref="C426:C428"/>
    <mergeCell ref="A426:A428"/>
    <mergeCell ref="B426:B428"/>
    <mergeCell ref="D427:D428"/>
    <mergeCell ref="A429:A431"/>
    <mergeCell ref="B429:B431"/>
    <mergeCell ref="D430:D431"/>
    <mergeCell ref="A402:A404"/>
    <mergeCell ref="B402:B404"/>
    <mergeCell ref="D403:D404"/>
    <mergeCell ref="A405:A407"/>
    <mergeCell ref="B405:B407"/>
    <mergeCell ref="D406:D407"/>
    <mergeCell ref="C402:C404"/>
    <mergeCell ref="C405:C407"/>
    <mergeCell ref="C408:C410"/>
    <mergeCell ref="A408:A410"/>
    <mergeCell ref="B408:B410"/>
    <mergeCell ref="D409:D410"/>
    <mergeCell ref="A411:A413"/>
    <mergeCell ref="B411:B413"/>
    <mergeCell ref="D412:D413"/>
    <mergeCell ref="A414:A416"/>
    <mergeCell ref="B414:B416"/>
    <mergeCell ref="D415:D416"/>
    <mergeCell ref="C411:C413"/>
    <mergeCell ref="C414:C416"/>
    <mergeCell ref="D388:D389"/>
    <mergeCell ref="C384:C386"/>
    <mergeCell ref="C387:C389"/>
    <mergeCell ref="C390:C392"/>
    <mergeCell ref="A390:A392"/>
    <mergeCell ref="B390:B392"/>
    <mergeCell ref="D391:D392"/>
    <mergeCell ref="A393:A395"/>
    <mergeCell ref="B393:B395"/>
    <mergeCell ref="D394:D395"/>
    <mergeCell ref="A396:A398"/>
    <mergeCell ref="B396:B398"/>
    <mergeCell ref="D397:D398"/>
    <mergeCell ref="C393:C395"/>
    <mergeCell ref="C396:C398"/>
    <mergeCell ref="C399:C401"/>
    <mergeCell ref="A399:A401"/>
    <mergeCell ref="B399:B401"/>
    <mergeCell ref="D400:D401"/>
    <mergeCell ref="A323:A326"/>
    <mergeCell ref="B323:B326"/>
    <mergeCell ref="C323:C326"/>
    <mergeCell ref="D324:D326"/>
    <mergeCell ref="A327:A331"/>
    <mergeCell ref="B327:B331"/>
    <mergeCell ref="D328:D330"/>
    <mergeCell ref="A332:A335"/>
    <mergeCell ref="B332:B335"/>
    <mergeCell ref="C332:C335"/>
    <mergeCell ref="A372:A374"/>
    <mergeCell ref="B372:B374"/>
    <mergeCell ref="D373:D374"/>
    <mergeCell ref="A375:A377"/>
    <mergeCell ref="B375:B377"/>
    <mergeCell ref="D376:D377"/>
    <mergeCell ref="A378:A380"/>
    <mergeCell ref="B378:B380"/>
    <mergeCell ref="D379:D380"/>
    <mergeCell ref="C378:C380"/>
    <mergeCell ref="C328:C331"/>
    <mergeCell ref="C341:C343"/>
    <mergeCell ref="C360:C363"/>
    <mergeCell ref="A350:A353"/>
    <mergeCell ref="B350:B353"/>
    <mergeCell ref="C350:C353"/>
    <mergeCell ref="D351:D353"/>
    <mergeCell ref="A354:A358"/>
    <mergeCell ref="B354:B358"/>
    <mergeCell ref="C354:C358"/>
    <mergeCell ref="D355:D358"/>
    <mergeCell ref="D333:D335"/>
    <mergeCell ref="A317:A319"/>
    <mergeCell ref="B317:B319"/>
    <mergeCell ref="C317:C319"/>
    <mergeCell ref="D318:D319"/>
    <mergeCell ref="A320:A322"/>
    <mergeCell ref="B320:B322"/>
    <mergeCell ref="C320:C322"/>
    <mergeCell ref="A188:A190"/>
    <mergeCell ref="B188:B190"/>
    <mergeCell ref="C188:C190"/>
    <mergeCell ref="D189:D190"/>
    <mergeCell ref="A191:A193"/>
    <mergeCell ref="A307:A310"/>
    <mergeCell ref="B307:B310"/>
    <mergeCell ref="C307:C310"/>
    <mergeCell ref="D308:D310"/>
    <mergeCell ref="A281:A290"/>
    <mergeCell ref="B281:B290"/>
    <mergeCell ref="C281:C290"/>
    <mergeCell ref="D282:D290"/>
    <mergeCell ref="A291:A293"/>
    <mergeCell ref="A314:A316"/>
    <mergeCell ref="B314:B316"/>
    <mergeCell ref="C314:C316"/>
    <mergeCell ref="D315:D316"/>
    <mergeCell ref="A297:A299"/>
    <mergeCell ref="B297:B299"/>
    <mergeCell ref="C297:C299"/>
    <mergeCell ref="D298:D299"/>
    <mergeCell ref="A300:A302"/>
    <mergeCell ref="B300:B302"/>
    <mergeCell ref="C300:C302"/>
    <mergeCell ref="D301:D302"/>
    <mergeCell ref="A303:A305"/>
    <mergeCell ref="B303:B305"/>
    <mergeCell ref="C303:C305"/>
    <mergeCell ref="D304:D305"/>
    <mergeCell ref="A180:A181"/>
    <mergeCell ref="B180:B181"/>
    <mergeCell ref="C180:C181"/>
    <mergeCell ref="A182:A184"/>
    <mergeCell ref="B182:B184"/>
    <mergeCell ref="C182:C184"/>
    <mergeCell ref="D183:D184"/>
    <mergeCell ref="A185:A187"/>
    <mergeCell ref="B185:B187"/>
    <mergeCell ref="C185:C187"/>
    <mergeCell ref="D186:D187"/>
    <mergeCell ref="A278:A280"/>
    <mergeCell ref="B278:B280"/>
    <mergeCell ref="C278:C280"/>
    <mergeCell ref="D279:D280"/>
    <mergeCell ref="B291:B293"/>
    <mergeCell ref="C291:C293"/>
    <mergeCell ref="D292:D293"/>
    <mergeCell ref="A294:A296"/>
    <mergeCell ref="B294:B296"/>
    <mergeCell ref="C294:C296"/>
    <mergeCell ref="D295:D296"/>
    <mergeCell ref="A272:A274"/>
    <mergeCell ref="B272:B274"/>
    <mergeCell ref="C272:C274"/>
    <mergeCell ref="A311:A313"/>
    <mergeCell ref="B311:B313"/>
    <mergeCell ref="C311:C313"/>
    <mergeCell ref="D312:D313"/>
    <mergeCell ref="A263:A265"/>
    <mergeCell ref="B263:B265"/>
    <mergeCell ref="C263:C265"/>
    <mergeCell ref="D264:D265"/>
    <mergeCell ref="A266:A268"/>
    <mergeCell ref="B266:B268"/>
    <mergeCell ref="C266:C268"/>
    <mergeCell ref="D267:D268"/>
    <mergeCell ref="A269:A271"/>
    <mergeCell ref="B269:B271"/>
    <mergeCell ref="C269:C271"/>
    <mergeCell ref="D270:D271"/>
    <mergeCell ref="D273:D274"/>
    <mergeCell ref="A275:A277"/>
    <mergeCell ref="B275:B277"/>
    <mergeCell ref="C275:C277"/>
    <mergeCell ref="D276:D277"/>
    <mergeCell ref="A248:A250"/>
    <mergeCell ref="B248:B250"/>
    <mergeCell ref="C248:C250"/>
    <mergeCell ref="D249:D250"/>
    <mergeCell ref="A251:A253"/>
    <mergeCell ref="B251:B253"/>
    <mergeCell ref="C251:C253"/>
    <mergeCell ref="D252:D253"/>
    <mergeCell ref="A254:A256"/>
    <mergeCell ref="B254:B256"/>
    <mergeCell ref="C254:C256"/>
    <mergeCell ref="D255:D256"/>
    <mergeCell ref="A257:A259"/>
    <mergeCell ref="B257:B259"/>
    <mergeCell ref="C257:C259"/>
    <mergeCell ref="D258:D259"/>
    <mergeCell ref="A260:A262"/>
    <mergeCell ref="B260:B262"/>
    <mergeCell ref="C260:C262"/>
    <mergeCell ref="D261:D262"/>
    <mergeCell ref="A233:A235"/>
    <mergeCell ref="B233:B235"/>
    <mergeCell ref="C233:C235"/>
    <mergeCell ref="D234:D235"/>
    <mergeCell ref="A236:A238"/>
    <mergeCell ref="B236:B238"/>
    <mergeCell ref="C236:C238"/>
    <mergeCell ref="D237:D238"/>
    <mergeCell ref="A239:A241"/>
    <mergeCell ref="B239:B241"/>
    <mergeCell ref="C239:C241"/>
    <mergeCell ref="D240:D241"/>
    <mergeCell ref="A242:A244"/>
    <mergeCell ref="B242:B244"/>
    <mergeCell ref="C242:C244"/>
    <mergeCell ref="D243:D244"/>
    <mergeCell ref="A245:A247"/>
    <mergeCell ref="B245:B247"/>
    <mergeCell ref="C245:C247"/>
    <mergeCell ref="D246:D247"/>
    <mergeCell ref="A218:A220"/>
    <mergeCell ref="B218:B220"/>
    <mergeCell ref="C218:C220"/>
    <mergeCell ref="D219:D220"/>
    <mergeCell ref="A221:A223"/>
    <mergeCell ref="B221:B223"/>
    <mergeCell ref="C221:C223"/>
    <mergeCell ref="D222:D223"/>
    <mergeCell ref="A224:A226"/>
    <mergeCell ref="B224:B226"/>
    <mergeCell ref="C224:C226"/>
    <mergeCell ref="D225:D226"/>
    <mergeCell ref="A227:A229"/>
    <mergeCell ref="B227:B229"/>
    <mergeCell ref="C227:C229"/>
    <mergeCell ref="D228:D229"/>
    <mergeCell ref="A230:A232"/>
    <mergeCell ref="B230:B232"/>
    <mergeCell ref="C230:C232"/>
    <mergeCell ref="D231:D232"/>
    <mergeCell ref="A203:A205"/>
    <mergeCell ref="B203:B205"/>
    <mergeCell ref="C203:C205"/>
    <mergeCell ref="D204:D205"/>
    <mergeCell ref="A206:A208"/>
    <mergeCell ref="B206:B208"/>
    <mergeCell ref="C206:C208"/>
    <mergeCell ref="D207:D208"/>
    <mergeCell ref="A209:A211"/>
    <mergeCell ref="B209:B211"/>
    <mergeCell ref="C209:C211"/>
    <mergeCell ref="D210:D211"/>
    <mergeCell ref="A212:A214"/>
    <mergeCell ref="B212:B214"/>
    <mergeCell ref="C212:C214"/>
    <mergeCell ref="D213:D214"/>
    <mergeCell ref="A215:A217"/>
    <mergeCell ref="B215:B217"/>
    <mergeCell ref="C215:C217"/>
    <mergeCell ref="D216:D217"/>
    <mergeCell ref="A1:P1"/>
    <mergeCell ref="A2:P2"/>
    <mergeCell ref="A3:P3"/>
    <mergeCell ref="A4:A7"/>
    <mergeCell ref="B4:B7"/>
    <mergeCell ref="C4:C7"/>
    <mergeCell ref="D4:D7"/>
    <mergeCell ref="E4:E7"/>
    <mergeCell ref="F4:M4"/>
    <mergeCell ref="N4:Q5"/>
    <mergeCell ref="F5:I5"/>
    <mergeCell ref="J5:M5"/>
    <mergeCell ref="G6:I6"/>
    <mergeCell ref="K6:M6"/>
    <mergeCell ref="N6:N7"/>
    <mergeCell ref="O6:Q6"/>
    <mergeCell ref="C10:C15"/>
    <mergeCell ref="A10:A12"/>
    <mergeCell ref="A13:A15"/>
    <mergeCell ref="A91:A94"/>
    <mergeCell ref="A95:A98"/>
    <mergeCell ref="D27:D49"/>
    <mergeCell ref="D50:D65"/>
    <mergeCell ref="C27:C49"/>
    <mergeCell ref="C50:C65"/>
    <mergeCell ref="C66:C75"/>
    <mergeCell ref="C76:C79"/>
    <mergeCell ref="B10:B12"/>
    <mergeCell ref="B13:B15"/>
    <mergeCell ref="B16:B23"/>
    <mergeCell ref="B24:B26"/>
    <mergeCell ref="B27:B43"/>
    <mergeCell ref="B44:B47"/>
    <mergeCell ref="B48:B49"/>
    <mergeCell ref="B50:B51"/>
    <mergeCell ref="B52:B53"/>
    <mergeCell ref="B54:B56"/>
    <mergeCell ref="C80:C98"/>
    <mergeCell ref="D10:D15"/>
    <mergeCell ref="D16:D26"/>
    <mergeCell ref="C16:C26"/>
    <mergeCell ref="D66:D75"/>
    <mergeCell ref="A76:A77"/>
    <mergeCell ref="A78:A79"/>
    <mergeCell ref="A16:A23"/>
    <mergeCell ref="A24:A26"/>
    <mergeCell ref="A27:A43"/>
    <mergeCell ref="A44:A47"/>
    <mergeCell ref="A48:A49"/>
    <mergeCell ref="A50:A51"/>
    <mergeCell ref="A52:A53"/>
    <mergeCell ref="D120:D125"/>
    <mergeCell ref="D99:D119"/>
    <mergeCell ref="D76:D79"/>
    <mergeCell ref="D80:D98"/>
    <mergeCell ref="B57:B58"/>
    <mergeCell ref="B59:B60"/>
    <mergeCell ref="B61:B62"/>
    <mergeCell ref="B63:B65"/>
    <mergeCell ref="B66:B67"/>
    <mergeCell ref="B101:B105"/>
    <mergeCell ref="B106:B107"/>
    <mergeCell ref="B80:B81"/>
    <mergeCell ref="B82:B84"/>
    <mergeCell ref="B85:B86"/>
    <mergeCell ref="B87:B88"/>
    <mergeCell ref="B89:B90"/>
    <mergeCell ref="B68:B69"/>
    <mergeCell ref="B70:B71"/>
    <mergeCell ref="B72:B75"/>
    <mergeCell ref="B76:B77"/>
    <mergeCell ref="B78:B79"/>
    <mergeCell ref="B122:B125"/>
    <mergeCell ref="B117:B119"/>
    <mergeCell ref="A122:A125"/>
    <mergeCell ref="A108:A109"/>
    <mergeCell ref="A110:A112"/>
    <mergeCell ref="A113:A116"/>
    <mergeCell ref="A117:A119"/>
    <mergeCell ref="A120:A121"/>
    <mergeCell ref="B120:B121"/>
    <mergeCell ref="C99:C119"/>
    <mergeCell ref="C120:C125"/>
    <mergeCell ref="A99:A100"/>
    <mergeCell ref="A101:A105"/>
    <mergeCell ref="A106:A107"/>
    <mergeCell ref="A54:A56"/>
    <mergeCell ref="A57:A58"/>
    <mergeCell ref="A59:A60"/>
    <mergeCell ref="A61:A62"/>
    <mergeCell ref="A63:A65"/>
    <mergeCell ref="A66:A67"/>
    <mergeCell ref="B108:B109"/>
    <mergeCell ref="B110:B112"/>
    <mergeCell ref="B113:B116"/>
    <mergeCell ref="B91:B94"/>
    <mergeCell ref="B95:B98"/>
    <mergeCell ref="B99:B100"/>
    <mergeCell ref="A80:A81"/>
    <mergeCell ref="A82:A84"/>
    <mergeCell ref="A85:A86"/>
    <mergeCell ref="A87:A88"/>
    <mergeCell ref="A89:A90"/>
    <mergeCell ref="A68:A69"/>
    <mergeCell ref="A70:A71"/>
    <mergeCell ref="A72:A75"/>
    <mergeCell ref="A153:A157"/>
    <mergeCell ref="B153:B157"/>
    <mergeCell ref="C153:C157"/>
    <mergeCell ref="A158:A161"/>
    <mergeCell ref="B158:B161"/>
    <mergeCell ref="C158:C161"/>
    <mergeCell ref="A162:A165"/>
    <mergeCell ref="B162:B165"/>
    <mergeCell ref="C162:C165"/>
    <mergeCell ref="A140:A146"/>
    <mergeCell ref="B140:B146"/>
    <mergeCell ref="C140:C146"/>
    <mergeCell ref="A147:A152"/>
    <mergeCell ref="B147:B152"/>
    <mergeCell ref="C147:C152"/>
    <mergeCell ref="A126:A127"/>
    <mergeCell ref="B126:B127"/>
    <mergeCell ref="C126:C127"/>
    <mergeCell ref="A128:A131"/>
    <mergeCell ref="B128:B131"/>
    <mergeCell ref="C128:C131"/>
    <mergeCell ref="A132:A139"/>
    <mergeCell ref="B132:B139"/>
    <mergeCell ref="C132:C139"/>
    <mergeCell ref="A623:A627"/>
    <mergeCell ref="B623:B627"/>
    <mergeCell ref="A628:A646"/>
    <mergeCell ref="B628:B646"/>
    <mergeCell ref="D629:D646"/>
    <mergeCell ref="A647:A649"/>
    <mergeCell ref="B647:B649"/>
    <mergeCell ref="D648:D649"/>
    <mergeCell ref="A166:A169"/>
    <mergeCell ref="B166:B169"/>
    <mergeCell ref="C166:C169"/>
    <mergeCell ref="A170:A173"/>
    <mergeCell ref="B170:B173"/>
    <mergeCell ref="C170:C173"/>
    <mergeCell ref="A174:A179"/>
    <mergeCell ref="B174:B179"/>
    <mergeCell ref="C174:C179"/>
    <mergeCell ref="B191:B193"/>
    <mergeCell ref="C191:C193"/>
    <mergeCell ref="D192:D193"/>
    <mergeCell ref="A194:A196"/>
    <mergeCell ref="B194:B196"/>
    <mergeCell ref="C194:C196"/>
    <mergeCell ref="D195:D196"/>
    <mergeCell ref="A197:A199"/>
    <mergeCell ref="B197:B199"/>
    <mergeCell ref="C197:C199"/>
    <mergeCell ref="D198:D199"/>
    <mergeCell ref="A200:A202"/>
    <mergeCell ref="B200:B202"/>
    <mergeCell ref="C200:C202"/>
    <mergeCell ref="D201:D202"/>
    <mergeCell ref="O655:O658"/>
    <mergeCell ref="Q655:Q658"/>
    <mergeCell ref="A659:A664"/>
    <mergeCell ref="B659:B664"/>
    <mergeCell ref="D659:D660"/>
    <mergeCell ref="E659:E660"/>
    <mergeCell ref="F659:F660"/>
    <mergeCell ref="G659:G660"/>
    <mergeCell ref="H659:H660"/>
    <mergeCell ref="I659:I660"/>
    <mergeCell ref="J659:J660"/>
    <mergeCell ref="K659:K660"/>
    <mergeCell ref="L659:L660"/>
    <mergeCell ref="M659:M660"/>
    <mergeCell ref="N659:N660"/>
    <mergeCell ref="O659:O660"/>
    <mergeCell ref="P659:P660"/>
    <mergeCell ref="Q659:Q660"/>
    <mergeCell ref="D661:D664"/>
    <mergeCell ref="E661:E664"/>
    <mergeCell ref="F661:F664"/>
    <mergeCell ref="G661:G664"/>
    <mergeCell ref="F655:F658"/>
    <mergeCell ref="G655:G658"/>
    <mergeCell ref="H655:H658"/>
    <mergeCell ref="I655:I658"/>
    <mergeCell ref="J655:J658"/>
    <mergeCell ref="K655:K658"/>
    <mergeCell ref="L655:L658"/>
    <mergeCell ref="M655:M658"/>
    <mergeCell ref="E655:E658"/>
    <mergeCell ref="Q661:Q664"/>
    <mergeCell ref="A665:A669"/>
    <mergeCell ref="B665:B669"/>
    <mergeCell ref="D665:D666"/>
    <mergeCell ref="E665:E666"/>
    <mergeCell ref="F665:F666"/>
    <mergeCell ref="G665:G666"/>
    <mergeCell ref="H665:H666"/>
    <mergeCell ref="I665:I666"/>
    <mergeCell ref="J665:J666"/>
    <mergeCell ref="K665:K666"/>
    <mergeCell ref="L665:L666"/>
    <mergeCell ref="M665:M666"/>
    <mergeCell ref="N665:N666"/>
    <mergeCell ref="O665:O666"/>
    <mergeCell ref="P665:P666"/>
    <mergeCell ref="Q665:Q666"/>
    <mergeCell ref="D667:D669"/>
    <mergeCell ref="H661:H664"/>
    <mergeCell ref="I661:I664"/>
    <mergeCell ref="J661:J664"/>
    <mergeCell ref="K661:K664"/>
    <mergeCell ref="L661:L664"/>
    <mergeCell ref="M661:M664"/>
    <mergeCell ref="N661:N664"/>
    <mergeCell ref="O661:O664"/>
    <mergeCell ref="P661:P664"/>
    <mergeCell ref="J670:J671"/>
    <mergeCell ref="K670:K671"/>
    <mergeCell ref="L670:L671"/>
    <mergeCell ref="M670:M671"/>
    <mergeCell ref="N670:N671"/>
    <mergeCell ref="O670:O671"/>
    <mergeCell ref="P670:P671"/>
    <mergeCell ref="Q670:Q671"/>
    <mergeCell ref="D672:D673"/>
    <mergeCell ref="A670:A673"/>
    <mergeCell ref="B670:B673"/>
    <mergeCell ref="D670:D671"/>
    <mergeCell ref="E670:E671"/>
    <mergeCell ref="F670:F671"/>
    <mergeCell ref="G670:G671"/>
    <mergeCell ref="H670:H671"/>
    <mergeCell ref="I670:I671"/>
    <mergeCell ref="J675:J676"/>
    <mergeCell ref="K675:K676"/>
    <mergeCell ref="L675:L676"/>
    <mergeCell ref="M675:M676"/>
    <mergeCell ref="N675:N676"/>
    <mergeCell ref="O675:O676"/>
    <mergeCell ref="P675:P676"/>
    <mergeCell ref="Q675:Q676"/>
    <mergeCell ref="A677:A679"/>
    <mergeCell ref="B677:B679"/>
    <mergeCell ref="D677:D678"/>
    <mergeCell ref="E677:E678"/>
    <mergeCell ref="N677:N678"/>
    <mergeCell ref="O677:O678"/>
    <mergeCell ref="P677:P678"/>
    <mergeCell ref="C674:C676"/>
    <mergeCell ref="C677:C679"/>
    <mergeCell ref="A674:A676"/>
    <mergeCell ref="B674:B676"/>
    <mergeCell ref="D675:D676"/>
    <mergeCell ref="E675:E676"/>
    <mergeCell ref="F675:F676"/>
    <mergeCell ref="G675:G676"/>
    <mergeCell ref="H675:H676"/>
    <mergeCell ref="I675:I676"/>
    <mergeCell ref="J681:J682"/>
    <mergeCell ref="K681:K682"/>
    <mergeCell ref="L681:L682"/>
    <mergeCell ref="M681:M682"/>
    <mergeCell ref="N681:N682"/>
    <mergeCell ref="O681:O682"/>
    <mergeCell ref="P681:P682"/>
    <mergeCell ref="Q681:Q682"/>
    <mergeCell ref="A683:A685"/>
    <mergeCell ref="B683:B685"/>
    <mergeCell ref="D684:D685"/>
    <mergeCell ref="E684:E685"/>
    <mergeCell ref="F684:F685"/>
    <mergeCell ref="G684:G685"/>
    <mergeCell ref="H684:H685"/>
    <mergeCell ref="I684:I685"/>
    <mergeCell ref="J684:J685"/>
    <mergeCell ref="K684:K685"/>
    <mergeCell ref="L684:L685"/>
    <mergeCell ref="M684:M685"/>
    <mergeCell ref="N684:N685"/>
    <mergeCell ref="O684:O685"/>
    <mergeCell ref="P684:P685"/>
    <mergeCell ref="A680:A682"/>
    <mergeCell ref="B680:B682"/>
    <mergeCell ref="D681:D682"/>
    <mergeCell ref="E681:E682"/>
    <mergeCell ref="F681:F682"/>
    <mergeCell ref="G681:G682"/>
    <mergeCell ref="H681:H682"/>
    <mergeCell ref="I681:I682"/>
    <mergeCell ref="C680:C682"/>
    <mergeCell ref="Q684:Q685"/>
    <mergeCell ref="A686:A688"/>
    <mergeCell ref="B686:B688"/>
    <mergeCell ref="D687:D688"/>
    <mergeCell ref="E687:E688"/>
    <mergeCell ref="A689:A691"/>
    <mergeCell ref="B689:B691"/>
    <mergeCell ref="D689:D690"/>
    <mergeCell ref="E689:E690"/>
    <mergeCell ref="F689:F690"/>
    <mergeCell ref="G689:G690"/>
    <mergeCell ref="H689:H690"/>
    <mergeCell ref="I689:I690"/>
    <mergeCell ref="J689:J690"/>
    <mergeCell ref="K689:K690"/>
    <mergeCell ref="L689:L690"/>
    <mergeCell ref="M689:M690"/>
    <mergeCell ref="N689:N690"/>
    <mergeCell ref="O689:O690"/>
    <mergeCell ref="P689:P690"/>
    <mergeCell ref="Q689:Q690"/>
    <mergeCell ref="C683:C685"/>
    <mergeCell ref="A695:A697"/>
    <mergeCell ref="B695:B697"/>
    <mergeCell ref="D695:D696"/>
    <mergeCell ref="E695:E696"/>
    <mergeCell ref="F695:F696"/>
    <mergeCell ref="G695:G696"/>
    <mergeCell ref="H695:H696"/>
    <mergeCell ref="I695:I696"/>
    <mergeCell ref="J695:J696"/>
    <mergeCell ref="K695:K696"/>
    <mergeCell ref="L695:L696"/>
    <mergeCell ref="M695:M696"/>
    <mergeCell ref="N695:N696"/>
    <mergeCell ref="O695:O696"/>
    <mergeCell ref="P695:P696"/>
    <mergeCell ref="A692:A694"/>
    <mergeCell ref="B692:B694"/>
    <mergeCell ref="D692:D693"/>
    <mergeCell ref="E692:E693"/>
    <mergeCell ref="F692:F693"/>
    <mergeCell ref="G692:G693"/>
    <mergeCell ref="H692:H693"/>
    <mergeCell ref="I692:I693"/>
    <mergeCell ref="K698:K699"/>
    <mergeCell ref="L698:L699"/>
    <mergeCell ref="M698:M699"/>
    <mergeCell ref="N698:N699"/>
    <mergeCell ref="O698:O699"/>
    <mergeCell ref="P698:P699"/>
    <mergeCell ref="Q698:Q699"/>
    <mergeCell ref="J701:J702"/>
    <mergeCell ref="K701:K702"/>
    <mergeCell ref="L701:L702"/>
    <mergeCell ref="M701:M702"/>
    <mergeCell ref="N701:N702"/>
    <mergeCell ref="O701:O702"/>
    <mergeCell ref="P701:P702"/>
    <mergeCell ref="Q701:Q702"/>
    <mergeCell ref="J692:J693"/>
    <mergeCell ref="K692:K693"/>
    <mergeCell ref="L692:L693"/>
    <mergeCell ref="M692:M693"/>
    <mergeCell ref="N692:N693"/>
    <mergeCell ref="O692:O693"/>
    <mergeCell ref="P692:P693"/>
    <mergeCell ref="Q692:Q693"/>
    <mergeCell ref="Q695:Q696"/>
    <mergeCell ref="A701:A703"/>
    <mergeCell ref="B701:B703"/>
    <mergeCell ref="D701:D702"/>
    <mergeCell ref="E701:E702"/>
    <mergeCell ref="F701:F702"/>
    <mergeCell ref="G701:G702"/>
    <mergeCell ref="H701:H702"/>
    <mergeCell ref="I701:I702"/>
    <mergeCell ref="A698:A700"/>
    <mergeCell ref="B698:B700"/>
    <mergeCell ref="D698:D699"/>
    <mergeCell ref="E698:E699"/>
    <mergeCell ref="F698:F699"/>
    <mergeCell ref="G698:G699"/>
    <mergeCell ref="H698:H699"/>
    <mergeCell ref="I698:I699"/>
    <mergeCell ref="J698:J699"/>
    <mergeCell ref="Q704:Q705"/>
    <mergeCell ref="A707:A709"/>
    <mergeCell ref="B707:B709"/>
    <mergeCell ref="D707:D708"/>
    <mergeCell ref="E707:E708"/>
    <mergeCell ref="F707:F708"/>
    <mergeCell ref="G707:G708"/>
    <mergeCell ref="H707:H708"/>
    <mergeCell ref="I707:I708"/>
    <mergeCell ref="J707:J708"/>
    <mergeCell ref="K707:K708"/>
    <mergeCell ref="L707:L708"/>
    <mergeCell ref="M707:M708"/>
    <mergeCell ref="N707:N708"/>
    <mergeCell ref="O707:O708"/>
    <mergeCell ref="P707:P708"/>
    <mergeCell ref="Q707:Q708"/>
    <mergeCell ref="A704:A706"/>
    <mergeCell ref="B704:B706"/>
    <mergeCell ref="D704:D705"/>
    <mergeCell ref="E704:E705"/>
    <mergeCell ref="F704:F705"/>
    <mergeCell ref="G704:G705"/>
    <mergeCell ref="H704:H705"/>
    <mergeCell ref="I704:I705"/>
    <mergeCell ref="J704:J705"/>
    <mergeCell ref="K704:K705"/>
    <mergeCell ref="L704:L705"/>
    <mergeCell ref="M704:M705"/>
    <mergeCell ref="N704:N705"/>
    <mergeCell ref="O704:O705"/>
    <mergeCell ref="P704:P705"/>
    <mergeCell ref="J710:J711"/>
    <mergeCell ref="K710:K711"/>
    <mergeCell ref="L710:L711"/>
    <mergeCell ref="M710:M711"/>
    <mergeCell ref="N710:N711"/>
    <mergeCell ref="O710:O711"/>
    <mergeCell ref="P710:P711"/>
    <mergeCell ref="Q710:Q711"/>
    <mergeCell ref="A713:A715"/>
    <mergeCell ref="B713:B715"/>
    <mergeCell ref="D713:D714"/>
    <mergeCell ref="E713:E714"/>
    <mergeCell ref="F713:F714"/>
    <mergeCell ref="G713:G714"/>
    <mergeCell ref="H713:H714"/>
    <mergeCell ref="I713:I714"/>
    <mergeCell ref="J713:J714"/>
    <mergeCell ref="K713:K714"/>
    <mergeCell ref="L713:L714"/>
    <mergeCell ref="M713:M714"/>
    <mergeCell ref="N713:N714"/>
    <mergeCell ref="O713:O714"/>
    <mergeCell ref="P713:P714"/>
    <mergeCell ref="A710:A712"/>
    <mergeCell ref="B710:B712"/>
    <mergeCell ref="D710:D711"/>
    <mergeCell ref="E710:E711"/>
    <mergeCell ref="F710:F711"/>
    <mergeCell ref="G710:G711"/>
    <mergeCell ref="H710:H711"/>
    <mergeCell ref="I710:I711"/>
    <mergeCell ref="Q713:Q714"/>
    <mergeCell ref="A716:A718"/>
    <mergeCell ref="B716:B718"/>
    <mergeCell ref="D716:D717"/>
    <mergeCell ref="E716:E717"/>
    <mergeCell ref="F716:F717"/>
    <mergeCell ref="G716:G717"/>
    <mergeCell ref="H716:H717"/>
    <mergeCell ref="I716:I717"/>
    <mergeCell ref="J716:J717"/>
    <mergeCell ref="K716:K717"/>
    <mergeCell ref="L716:L717"/>
    <mergeCell ref="M716:M717"/>
    <mergeCell ref="N716:N717"/>
    <mergeCell ref="O716:O717"/>
    <mergeCell ref="P716:P717"/>
    <mergeCell ref="Q716:Q717"/>
    <mergeCell ref="C713:C715"/>
    <mergeCell ref="C716:C718"/>
    <mergeCell ref="A727:A728"/>
    <mergeCell ref="B727:B728"/>
    <mergeCell ref="A729:A734"/>
    <mergeCell ref="B729:B734"/>
    <mergeCell ref="E729:E730"/>
    <mergeCell ref="F729:F730"/>
    <mergeCell ref="C727:C728"/>
    <mergeCell ref="J719:J720"/>
    <mergeCell ref="K719:K720"/>
    <mergeCell ref="L719:L720"/>
    <mergeCell ref="M719:M720"/>
    <mergeCell ref="N719:N720"/>
    <mergeCell ref="O719:O720"/>
    <mergeCell ref="P719:P720"/>
    <mergeCell ref="Q719:Q720"/>
    <mergeCell ref="A722:A726"/>
    <mergeCell ref="B722:B726"/>
    <mergeCell ref="E722:E723"/>
    <mergeCell ref="D723:D726"/>
    <mergeCell ref="C719:C721"/>
    <mergeCell ref="C722:C726"/>
    <mergeCell ref="A719:A721"/>
    <mergeCell ref="B719:B721"/>
    <mergeCell ref="D719:D720"/>
    <mergeCell ref="E719:E720"/>
    <mergeCell ref="F719:F720"/>
    <mergeCell ref="G719:G720"/>
    <mergeCell ref="H719:H720"/>
    <mergeCell ref="I719:I720"/>
    <mergeCell ref="C729:C734"/>
    <mergeCell ref="D729:D731"/>
    <mergeCell ref="P729:P730"/>
    <mergeCell ref="Q729:Q730"/>
    <mergeCell ref="D732:D734"/>
    <mergeCell ref="A735:A739"/>
    <mergeCell ref="B735:B739"/>
    <mergeCell ref="D735:D736"/>
    <mergeCell ref="E735:E736"/>
    <mergeCell ref="D737:D739"/>
    <mergeCell ref="E738:E739"/>
    <mergeCell ref="C735:C739"/>
    <mergeCell ref="G729:G730"/>
    <mergeCell ref="H729:H730"/>
    <mergeCell ref="I729:I730"/>
    <mergeCell ref="J729:J730"/>
    <mergeCell ref="K729:K730"/>
    <mergeCell ref="L729:L730"/>
    <mergeCell ref="M729:M730"/>
    <mergeCell ref="N729:N730"/>
    <mergeCell ref="O729:O730"/>
    <mergeCell ref="A749:A752"/>
    <mergeCell ref="B749:B752"/>
    <mergeCell ref="D751:D752"/>
    <mergeCell ref="A753:A757"/>
    <mergeCell ref="B753:B757"/>
    <mergeCell ref="D753:D754"/>
    <mergeCell ref="E753:E754"/>
    <mergeCell ref="C749:C752"/>
    <mergeCell ref="A740:A744"/>
    <mergeCell ref="B740:B744"/>
    <mergeCell ref="D742:D744"/>
    <mergeCell ref="E743:E744"/>
    <mergeCell ref="A745:A748"/>
    <mergeCell ref="B745:B748"/>
    <mergeCell ref="D747:D748"/>
    <mergeCell ref="C740:C744"/>
    <mergeCell ref="C745:C748"/>
    <mergeCell ref="D740:D741"/>
    <mergeCell ref="D745:D746"/>
    <mergeCell ref="D755:D757"/>
    <mergeCell ref="P753:P754"/>
    <mergeCell ref="D766:D767"/>
    <mergeCell ref="D770:D771"/>
    <mergeCell ref="Q753:Q754"/>
    <mergeCell ref="A758:A761"/>
    <mergeCell ref="B758:B761"/>
    <mergeCell ref="D760:D761"/>
    <mergeCell ref="A762:A765"/>
    <mergeCell ref="B762:B765"/>
    <mergeCell ref="D764:D765"/>
    <mergeCell ref="C753:C757"/>
    <mergeCell ref="C758:C761"/>
    <mergeCell ref="C762:C765"/>
    <mergeCell ref="F753:F754"/>
    <mergeCell ref="G753:G754"/>
    <mergeCell ref="H753:H754"/>
    <mergeCell ref="I753:I754"/>
    <mergeCell ref="J753:J754"/>
    <mergeCell ref="K753:K754"/>
    <mergeCell ref="L753:L754"/>
    <mergeCell ref="M753:M754"/>
    <mergeCell ref="N753:N754"/>
    <mergeCell ref="D758:D759"/>
    <mergeCell ref="D762:D763"/>
    <mergeCell ref="C788:C802"/>
    <mergeCell ref="A766:A769"/>
    <mergeCell ref="B766:B769"/>
    <mergeCell ref="D768:D769"/>
    <mergeCell ref="A770:A773"/>
    <mergeCell ref="B770:B773"/>
    <mergeCell ref="D772:D773"/>
    <mergeCell ref="A774:A787"/>
    <mergeCell ref="B774:B787"/>
    <mergeCell ref="D774:D775"/>
    <mergeCell ref="D776:D780"/>
    <mergeCell ref="D781:D783"/>
    <mergeCell ref="D784:D787"/>
    <mergeCell ref="C766:C769"/>
    <mergeCell ref="C770:C773"/>
    <mergeCell ref="C774:C787"/>
    <mergeCell ref="O753:O754"/>
    <mergeCell ref="O803:O804"/>
    <mergeCell ref="P803:P804"/>
    <mergeCell ref="Q803:Q804"/>
    <mergeCell ref="D805:D806"/>
    <mergeCell ref="A803:A806"/>
    <mergeCell ref="B803:B806"/>
    <mergeCell ref="D803:D804"/>
    <mergeCell ref="E803:E804"/>
    <mergeCell ref="F803:F804"/>
    <mergeCell ref="G803:G804"/>
    <mergeCell ref="H803:H804"/>
    <mergeCell ref="I803:I804"/>
    <mergeCell ref="C803:C806"/>
    <mergeCell ref="J788:J789"/>
    <mergeCell ref="K788:K789"/>
    <mergeCell ref="L788:L789"/>
    <mergeCell ref="M788:M789"/>
    <mergeCell ref="N788:N789"/>
    <mergeCell ref="O788:O789"/>
    <mergeCell ref="P788:P789"/>
    <mergeCell ref="Q788:Q789"/>
    <mergeCell ref="D790:D795"/>
    <mergeCell ref="A788:A802"/>
    <mergeCell ref="B788:B802"/>
    <mergeCell ref="D788:D789"/>
    <mergeCell ref="E788:E789"/>
    <mergeCell ref="F788:F789"/>
    <mergeCell ref="G788:G789"/>
    <mergeCell ref="H788:H789"/>
    <mergeCell ref="I788:I789"/>
    <mergeCell ref="D796:D798"/>
    <mergeCell ref="D799:D802"/>
    <mergeCell ref="Q813:Q814"/>
    <mergeCell ref="A815:A818"/>
    <mergeCell ref="B815:B818"/>
    <mergeCell ref="D816:D818"/>
    <mergeCell ref="C812:C814"/>
    <mergeCell ref="C815:C818"/>
    <mergeCell ref="A812:A814"/>
    <mergeCell ref="B812:B814"/>
    <mergeCell ref="D813:D814"/>
    <mergeCell ref="E813:E814"/>
    <mergeCell ref="F813:F814"/>
    <mergeCell ref="G813:G814"/>
    <mergeCell ref="H813:H814"/>
    <mergeCell ref="I813:I814"/>
    <mergeCell ref="J807:J808"/>
    <mergeCell ref="K807:K808"/>
    <mergeCell ref="L807:L808"/>
    <mergeCell ref="M807:M808"/>
    <mergeCell ref="N807:N808"/>
    <mergeCell ref="O807:O808"/>
    <mergeCell ref="P807:P808"/>
    <mergeCell ref="Q807:Q808"/>
    <mergeCell ref="A810:A811"/>
    <mergeCell ref="B810:B811"/>
    <mergeCell ref="C807:C809"/>
    <mergeCell ref="C810:C811"/>
    <mergeCell ref="A807:A809"/>
    <mergeCell ref="B807:B809"/>
    <mergeCell ref="D807:D808"/>
    <mergeCell ref="E807:E808"/>
    <mergeCell ref="F807:F808"/>
    <mergeCell ref="G807:G808"/>
    <mergeCell ref="A336:A339"/>
    <mergeCell ref="B336:B339"/>
    <mergeCell ref="C336:C339"/>
    <mergeCell ref="D337:D339"/>
    <mergeCell ref="A340:A344"/>
    <mergeCell ref="B340:B344"/>
    <mergeCell ref="D341:D343"/>
    <mergeCell ref="A345:A349"/>
    <mergeCell ref="B345:B349"/>
    <mergeCell ref="C345:C349"/>
    <mergeCell ref="D346:D348"/>
    <mergeCell ref="N357:N358"/>
    <mergeCell ref="O357:O358"/>
    <mergeCell ref="P357:P358"/>
    <mergeCell ref="Q357:Q358"/>
    <mergeCell ref="A359:A363"/>
    <mergeCell ref="B359:B363"/>
    <mergeCell ref="D360:D363"/>
    <mergeCell ref="E361:E362"/>
    <mergeCell ref="F361:F362"/>
    <mergeCell ref="G361:G362"/>
    <mergeCell ref="H361:H362"/>
    <mergeCell ref="I361:I362"/>
    <mergeCell ref="J361:J362"/>
    <mergeCell ref="K361:K362"/>
    <mergeCell ref="L361:L362"/>
    <mergeCell ref="M361:M362"/>
    <mergeCell ref="N361:N362"/>
    <mergeCell ref="O361:O362"/>
    <mergeCell ref="P361:P362"/>
    <mergeCell ref="Q361:Q362"/>
    <mergeCell ref="E357:E358"/>
    <mergeCell ref="F357:F358"/>
    <mergeCell ref="G357:G358"/>
    <mergeCell ref="H357:H358"/>
    <mergeCell ref="I357:I358"/>
    <mergeCell ref="J357:J358"/>
    <mergeCell ref="K357:K358"/>
    <mergeCell ref="L357:L358"/>
    <mergeCell ref="M357:M358"/>
    <mergeCell ref="C623:C627"/>
    <mergeCell ref="C628:C646"/>
    <mergeCell ref="C647:C649"/>
    <mergeCell ref="C650:C652"/>
    <mergeCell ref="C653:C658"/>
    <mergeCell ref="C659:C664"/>
    <mergeCell ref="C665:C669"/>
    <mergeCell ref="C670:C673"/>
    <mergeCell ref="A364:A365"/>
    <mergeCell ref="B364:B365"/>
    <mergeCell ref="C364:C365"/>
    <mergeCell ref="A366:A371"/>
    <mergeCell ref="B366:B371"/>
    <mergeCell ref="C366:C371"/>
    <mergeCell ref="D367:D371"/>
    <mergeCell ref="C372:C374"/>
    <mergeCell ref="C375:C377"/>
    <mergeCell ref="A650:A652"/>
    <mergeCell ref="B650:B652"/>
    <mergeCell ref="D651:D652"/>
    <mergeCell ref="A653:A658"/>
    <mergeCell ref="B653:B658"/>
    <mergeCell ref="D654:D658"/>
    <mergeCell ref="C381:C383"/>
    <mergeCell ref="A381:A383"/>
    <mergeCell ref="B381:B383"/>
    <mergeCell ref="D382:D383"/>
    <mergeCell ref="A384:A386"/>
    <mergeCell ref="B384:B386"/>
    <mergeCell ref="D385:D386"/>
    <mergeCell ref="A387:A389"/>
    <mergeCell ref="B387:B389"/>
    <mergeCell ref="O820:O821"/>
    <mergeCell ref="P820:P821"/>
    <mergeCell ref="Q820:Q821"/>
    <mergeCell ref="A822:A825"/>
    <mergeCell ref="B822:B825"/>
    <mergeCell ref="C822:C825"/>
    <mergeCell ref="D823:D825"/>
    <mergeCell ref="A819:A821"/>
    <mergeCell ref="B819:B821"/>
    <mergeCell ref="C819:C821"/>
    <mergeCell ref="D820:D821"/>
    <mergeCell ref="E820:E821"/>
    <mergeCell ref="F820:F821"/>
    <mergeCell ref="G820:G821"/>
    <mergeCell ref="H820:H821"/>
    <mergeCell ref="I820:I821"/>
    <mergeCell ref="C686:C688"/>
    <mergeCell ref="C689:C691"/>
    <mergeCell ref="C692:C694"/>
    <mergeCell ref="C695:C697"/>
    <mergeCell ref="C698:C700"/>
    <mergeCell ref="C701:C703"/>
    <mergeCell ref="C704:C706"/>
    <mergeCell ref="C707:C709"/>
    <mergeCell ref="C710:C712"/>
    <mergeCell ref="J813:J814"/>
    <mergeCell ref="K813:K814"/>
    <mergeCell ref="L813:L814"/>
    <mergeCell ref="M813:M814"/>
    <mergeCell ref="N813:N814"/>
    <mergeCell ref="O813:O814"/>
    <mergeCell ref="P813:P814"/>
    <mergeCell ref="A826:A828"/>
    <mergeCell ref="B826:B828"/>
    <mergeCell ref="C826:C828"/>
    <mergeCell ref="D827:D828"/>
    <mergeCell ref="A829:A831"/>
    <mergeCell ref="B829:B831"/>
    <mergeCell ref="C829:C831"/>
    <mergeCell ref="D830:D831"/>
    <mergeCell ref="A832:A840"/>
    <mergeCell ref="B832:B840"/>
    <mergeCell ref="C832:C840"/>
    <mergeCell ref="D833:D840"/>
    <mergeCell ref="J820:J821"/>
    <mergeCell ref="K820:K821"/>
    <mergeCell ref="L820:L821"/>
    <mergeCell ref="M820:M821"/>
    <mergeCell ref="N820:N821"/>
    <mergeCell ref="H807:H808"/>
    <mergeCell ref="I807:I808"/>
    <mergeCell ref="J803:J804"/>
    <mergeCell ref="K803:K804"/>
    <mergeCell ref="L803:L804"/>
    <mergeCell ref="M803:M804"/>
    <mergeCell ref="N803:N804"/>
    <mergeCell ref="A856:A859"/>
    <mergeCell ref="B856:B859"/>
    <mergeCell ref="C856:C859"/>
    <mergeCell ref="D857:D859"/>
    <mergeCell ref="A860:A868"/>
    <mergeCell ref="B860:B868"/>
    <mergeCell ref="C860:C868"/>
    <mergeCell ref="D861:D868"/>
    <mergeCell ref="A869:A871"/>
    <mergeCell ref="B869:B871"/>
    <mergeCell ref="C869:C871"/>
    <mergeCell ref="D870:D871"/>
    <mergeCell ref="A841:A843"/>
    <mergeCell ref="B841:B843"/>
    <mergeCell ref="C841:C843"/>
    <mergeCell ref="D842:D843"/>
    <mergeCell ref="A844:A851"/>
    <mergeCell ref="B844:B851"/>
    <mergeCell ref="C844:C851"/>
    <mergeCell ref="D845:D851"/>
    <mergeCell ref="A852:A855"/>
    <mergeCell ref="B852:B855"/>
    <mergeCell ref="C852:C855"/>
    <mergeCell ref="D853:D855"/>
    <mergeCell ref="D900:D901"/>
    <mergeCell ref="A881:A883"/>
    <mergeCell ref="B881:B883"/>
    <mergeCell ref="C881:C883"/>
    <mergeCell ref="D882:D883"/>
    <mergeCell ref="A884:A886"/>
    <mergeCell ref="B884:B886"/>
    <mergeCell ref="C884:C886"/>
    <mergeCell ref="D885:D886"/>
    <mergeCell ref="A887:A889"/>
    <mergeCell ref="B887:B889"/>
    <mergeCell ref="C887:C889"/>
    <mergeCell ref="D888:D889"/>
    <mergeCell ref="A872:A874"/>
    <mergeCell ref="B872:B874"/>
    <mergeCell ref="C872:C874"/>
    <mergeCell ref="D873:D874"/>
    <mergeCell ref="A875:A877"/>
    <mergeCell ref="B875:B877"/>
    <mergeCell ref="C875:C877"/>
    <mergeCell ref="D876:D877"/>
    <mergeCell ref="A878:A880"/>
    <mergeCell ref="B878:B880"/>
    <mergeCell ref="C878:C880"/>
    <mergeCell ref="D879:D880"/>
    <mergeCell ref="N655:N658"/>
    <mergeCell ref="P655:P658"/>
    <mergeCell ref="A9:E9"/>
    <mergeCell ref="A902:A904"/>
    <mergeCell ref="B902:B904"/>
    <mergeCell ref="C902:C904"/>
    <mergeCell ref="D903:D904"/>
    <mergeCell ref="A905:A907"/>
    <mergeCell ref="B905:B907"/>
    <mergeCell ref="C905:C907"/>
    <mergeCell ref="D906:D907"/>
    <mergeCell ref="D129:D131"/>
    <mergeCell ref="D133:D139"/>
    <mergeCell ref="D141:D146"/>
    <mergeCell ref="D148:D152"/>
    <mergeCell ref="D154:D157"/>
    <mergeCell ref="D159:D161"/>
    <mergeCell ref="D163:D165"/>
    <mergeCell ref="D167:D169"/>
    <mergeCell ref="D175:D179"/>
    <mergeCell ref="D171:D173"/>
    <mergeCell ref="A890:A894"/>
    <mergeCell ref="B890:B894"/>
    <mergeCell ref="C890:C894"/>
    <mergeCell ref="D891:D894"/>
    <mergeCell ref="A895:A898"/>
    <mergeCell ref="B895:B898"/>
    <mergeCell ref="C895:C898"/>
    <mergeCell ref="D896:D898"/>
    <mergeCell ref="A899:A901"/>
    <mergeCell ref="B899:B901"/>
    <mergeCell ref="C899:C901"/>
  </mergeCells>
  <hyperlinks>
    <hyperlink ref="N4" location="P7070" display="P7070"/>
  </hyperlinks>
  <pageMargins left="0.23622047244094491" right="0.23622047244094491" top="0.74803149606299213" bottom="0.74803149606299213" header="0.31496062992125984" footer="0.31496062992125984"/>
  <pageSetup paperSize="9" scale="23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User098</dc:creator>
  <cp:lastModifiedBy>Говорова Л. М.</cp:lastModifiedBy>
  <cp:lastPrinted>2022-06-06T10:28:15Z</cp:lastPrinted>
  <dcterms:created xsi:type="dcterms:W3CDTF">2022-01-17T07:57:17Z</dcterms:created>
  <dcterms:modified xsi:type="dcterms:W3CDTF">2022-06-08T05:36:33Z</dcterms:modified>
</cp:coreProperties>
</file>