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98\Desktop\МП Создание благоприятных условий 2016\МП 2024 год\Отчет МП 2024\4 квартал 2024\"/>
    </mc:Choice>
  </mc:AlternateContent>
  <bookViews>
    <workbookView xWindow="0" yWindow="0" windowWidth="15360" windowHeight="7650"/>
  </bookViews>
  <sheets>
    <sheet name="отчет" sheetId="1" r:id="rId1"/>
    <sheet name="показатели" sheetId="4" r:id="rId2"/>
    <sheet name="расходы местного бюджета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3" l="1"/>
  <c r="E112" i="3"/>
  <c r="E108" i="3"/>
  <c r="E110" i="3"/>
  <c r="E67" i="3"/>
  <c r="E64" i="3" s="1"/>
  <c r="E7" i="3"/>
  <c r="E23" i="3"/>
  <c r="D23" i="3"/>
  <c r="D7" i="3" s="1"/>
  <c r="E22" i="3"/>
  <c r="D22" i="3"/>
  <c r="E21" i="3"/>
  <c r="D21" i="3"/>
  <c r="F80" i="3"/>
  <c r="D80" i="3"/>
  <c r="E76" i="3"/>
  <c r="E72" i="3"/>
  <c r="K54" i="1"/>
  <c r="D8" i="3"/>
  <c r="D11" i="3"/>
  <c r="L109" i="1" l="1"/>
  <c r="L107" i="1"/>
  <c r="M67" i="1"/>
  <c r="L10" i="1"/>
  <c r="J67" i="1" l="1"/>
  <c r="M42" i="1"/>
  <c r="L42" i="1"/>
  <c r="L23" i="1"/>
  <c r="M23" i="1"/>
  <c r="J26" i="1"/>
  <c r="J29" i="1"/>
  <c r="J30" i="1"/>
  <c r="M107" i="1"/>
  <c r="M10" i="1" s="1"/>
  <c r="K111" i="1"/>
  <c r="L111" i="1"/>
  <c r="M111" i="1"/>
  <c r="E5" i="3" l="1"/>
  <c r="E20" i="3"/>
  <c r="I41" i="1" l="1"/>
  <c r="H41" i="1"/>
  <c r="G22" i="1" l="1"/>
  <c r="J109" i="1"/>
  <c r="Q28" i="1"/>
  <c r="P28" i="1"/>
  <c r="O28" i="1"/>
  <c r="J28" i="1"/>
  <c r="F28" i="1"/>
  <c r="N28" i="1" l="1"/>
  <c r="I42" i="1"/>
  <c r="H42" i="1"/>
  <c r="G42" i="1"/>
  <c r="G34" i="1"/>
  <c r="G23" i="1" s="1"/>
  <c r="Q34" i="1"/>
  <c r="P34" i="1"/>
  <c r="J34" i="1"/>
  <c r="F34" i="1"/>
  <c r="Q49" i="1"/>
  <c r="P49" i="1"/>
  <c r="J49" i="1"/>
  <c r="F49" i="1"/>
  <c r="H13" i="1" l="1"/>
  <c r="G13" i="1"/>
  <c r="J40" i="1"/>
  <c r="J48" i="1"/>
  <c r="J47" i="1"/>
  <c r="J46" i="1"/>
  <c r="J45" i="1"/>
  <c r="J44" i="1"/>
  <c r="J43" i="1"/>
  <c r="L58" i="1"/>
  <c r="K64" i="1"/>
  <c r="L64" i="1"/>
  <c r="M64" i="1"/>
  <c r="J65" i="1"/>
  <c r="J77" i="1"/>
  <c r="O113" i="1" l="1"/>
  <c r="P113" i="1"/>
  <c r="Q113" i="1"/>
  <c r="O112" i="1"/>
  <c r="P112" i="1"/>
  <c r="Q112" i="1"/>
  <c r="O105" i="1"/>
  <c r="P105" i="1"/>
  <c r="Q105" i="1"/>
  <c r="O102" i="1"/>
  <c r="P102" i="1"/>
  <c r="Q102" i="1"/>
  <c r="O99" i="1"/>
  <c r="P99" i="1"/>
  <c r="O95" i="1"/>
  <c r="P95" i="1"/>
  <c r="Q95" i="1"/>
  <c r="O92" i="1"/>
  <c r="P92" i="1"/>
  <c r="Q92" i="1"/>
  <c r="O89" i="1"/>
  <c r="P89" i="1"/>
  <c r="Q89" i="1"/>
  <c r="O86" i="1"/>
  <c r="P86" i="1"/>
  <c r="Q86" i="1"/>
  <c r="O83" i="1"/>
  <c r="P83" i="1"/>
  <c r="Q83" i="1"/>
  <c r="O80" i="1"/>
  <c r="P80" i="1"/>
  <c r="Q80" i="1"/>
  <c r="O77" i="1"/>
  <c r="P77" i="1"/>
  <c r="Q77" i="1"/>
  <c r="O68" i="1"/>
  <c r="P68" i="1"/>
  <c r="O69" i="1"/>
  <c r="P69" i="1"/>
  <c r="O70" i="1"/>
  <c r="P70" i="1"/>
  <c r="O71" i="1"/>
  <c r="P71" i="1"/>
  <c r="O74" i="1"/>
  <c r="P74" i="1"/>
  <c r="O73" i="1"/>
  <c r="P73" i="1"/>
  <c r="O72" i="1"/>
  <c r="P72" i="1"/>
  <c r="Q65" i="1"/>
  <c r="P65" i="1"/>
  <c r="O65" i="1"/>
  <c r="Q57" i="1"/>
  <c r="Q59" i="1"/>
  <c r="P57" i="1"/>
  <c r="P59" i="1"/>
  <c r="Q55" i="1"/>
  <c r="P55" i="1"/>
  <c r="O55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Q31" i="1"/>
  <c r="Q32" i="1"/>
  <c r="Q33" i="1"/>
  <c r="P30" i="1"/>
  <c r="P32" i="1"/>
  <c r="O30" i="1"/>
  <c r="O32" i="1"/>
  <c r="P21" i="1"/>
  <c r="O21" i="1"/>
  <c r="P18" i="1"/>
  <c r="O18" i="1"/>
  <c r="P15" i="1"/>
  <c r="O15" i="1"/>
  <c r="O14" i="1"/>
  <c r="P14" i="1"/>
  <c r="O108" i="1"/>
  <c r="P108" i="1"/>
  <c r="O56" i="1"/>
  <c r="P56" i="1"/>
  <c r="M58" i="1"/>
  <c r="M56" i="1"/>
  <c r="J56" i="1" s="1"/>
  <c r="D5" i="3" l="1"/>
  <c r="F102" i="1" l="1"/>
  <c r="L54" i="1" l="1"/>
  <c r="F32" i="1" l="1"/>
  <c r="N32" i="1" s="1"/>
  <c r="J31" i="1"/>
  <c r="F47" i="1"/>
  <c r="N47" i="1" s="1"/>
  <c r="D100" i="3" l="1"/>
  <c r="D53" i="3"/>
  <c r="D52" i="3" s="1"/>
  <c r="D47" i="3"/>
  <c r="D48" i="3"/>
  <c r="B40" i="3"/>
  <c r="D28" i="3"/>
  <c r="F57" i="1" l="1"/>
  <c r="I56" i="1"/>
  <c r="I58" i="1"/>
  <c r="Q58" i="1" s="1"/>
  <c r="F59" i="1"/>
  <c r="F56" i="1" l="1"/>
  <c r="N56" i="1" s="1"/>
  <c r="Q56" i="1"/>
  <c r="G41" i="1"/>
  <c r="G11" i="1"/>
  <c r="H11" i="1"/>
  <c r="J11" i="1" l="1"/>
  <c r="J64" i="1"/>
  <c r="H33" i="1"/>
  <c r="P33" i="1" s="1"/>
  <c r="G33" i="1"/>
  <c r="O33" i="1" s="1"/>
  <c r="F46" i="1"/>
  <c r="N46" i="1" s="1"/>
  <c r="F43" i="1"/>
  <c r="F44" i="1"/>
  <c r="N44" i="1" s="1"/>
  <c r="F45" i="1"/>
  <c r="N45" i="1" s="1"/>
  <c r="F48" i="1"/>
  <c r="N48" i="1" s="1"/>
  <c r="N43" i="1" l="1"/>
  <c r="F41" i="1"/>
  <c r="F33" i="1"/>
  <c r="I20" i="1" l="1"/>
  <c r="I12" i="1" s="1"/>
  <c r="G54" i="4" l="1"/>
  <c r="G53" i="4"/>
  <c r="G52" i="4"/>
  <c r="G51" i="4"/>
  <c r="G49" i="4"/>
  <c r="G47" i="4"/>
  <c r="G46" i="4"/>
  <c r="G45" i="4"/>
  <c r="G43" i="4"/>
  <c r="G42" i="4"/>
  <c r="G41" i="4"/>
  <c r="G39" i="4"/>
  <c r="G38" i="4"/>
  <c r="G37" i="4"/>
  <c r="G36" i="4"/>
  <c r="G35" i="4"/>
  <c r="G34" i="4"/>
  <c r="G33" i="4"/>
  <c r="G32" i="4"/>
  <c r="G31" i="4"/>
  <c r="G30" i="4"/>
  <c r="G29" i="4"/>
  <c r="G27" i="4"/>
  <c r="G24" i="4"/>
  <c r="G22" i="4"/>
  <c r="G20" i="4"/>
  <c r="G19" i="4"/>
  <c r="G18" i="4"/>
  <c r="G17" i="4"/>
  <c r="G15" i="4"/>
  <c r="G14" i="4"/>
  <c r="G13" i="4"/>
  <c r="G12" i="4"/>
  <c r="G11" i="4"/>
  <c r="G10" i="4"/>
  <c r="G9" i="4"/>
  <c r="G8" i="4"/>
  <c r="D68" i="3" l="1"/>
  <c r="I68" i="1"/>
  <c r="E16" i="3" l="1"/>
  <c r="I111" i="1" l="1"/>
  <c r="Q111" i="1" l="1"/>
  <c r="I107" i="1"/>
  <c r="Q107" i="1" s="1"/>
  <c r="D111" i="3"/>
  <c r="F107" i="3" l="1"/>
  <c r="F39" i="3"/>
  <c r="F34" i="3"/>
  <c r="M99" i="1"/>
  <c r="L101" i="1"/>
  <c r="J102" i="1"/>
  <c r="M54" i="1"/>
  <c r="J55" i="1"/>
  <c r="J54" i="1" l="1"/>
  <c r="Q54" i="1"/>
  <c r="F55" i="1"/>
  <c r="F54" i="1" s="1"/>
  <c r="I54" i="1"/>
  <c r="H54" i="1"/>
  <c r="G54" i="1"/>
  <c r="H31" i="1" l="1"/>
  <c r="P31" i="1" s="1"/>
  <c r="P54" i="1"/>
  <c r="N55" i="1"/>
  <c r="N54" i="1"/>
  <c r="G31" i="1"/>
  <c r="O54" i="1"/>
  <c r="E40" i="3"/>
  <c r="D40" i="3"/>
  <c r="E12" i="3"/>
  <c r="O31" i="1" l="1"/>
  <c r="F31" i="1"/>
  <c r="N31" i="1" s="1"/>
  <c r="F40" i="3"/>
  <c r="G101" i="1" l="1"/>
  <c r="O101" i="1" s="1"/>
  <c r="I101" i="1"/>
  <c r="H101" i="1"/>
  <c r="P101" i="1" s="1"/>
  <c r="E28" i="3" l="1"/>
  <c r="K109" i="1"/>
  <c r="K107" i="1" s="1"/>
  <c r="J107" i="1"/>
  <c r="G109" i="1"/>
  <c r="O109" i="1" s="1"/>
  <c r="H109" i="1"/>
  <c r="P109" i="1" s="1"/>
  <c r="I109" i="1"/>
  <c r="Q109" i="1" s="1"/>
  <c r="J113" i="1"/>
  <c r="J111" i="1"/>
  <c r="L29" i="1"/>
  <c r="G29" i="1"/>
  <c r="O29" i="1" s="1"/>
  <c r="H29" i="1"/>
  <c r="I29" i="1"/>
  <c r="Q29" i="1" s="1"/>
  <c r="K27" i="1"/>
  <c r="L27" i="1"/>
  <c r="P27" i="1" s="1"/>
  <c r="M27" i="1"/>
  <c r="Q27" i="1" s="1"/>
  <c r="G27" i="1"/>
  <c r="H27" i="1"/>
  <c r="I27" i="1"/>
  <c r="K26" i="1"/>
  <c r="O26" i="1" s="1"/>
  <c r="L26" i="1"/>
  <c r="M26" i="1"/>
  <c r="G26" i="1"/>
  <c r="H26" i="1"/>
  <c r="I26" i="1"/>
  <c r="K25" i="1"/>
  <c r="L25" i="1"/>
  <c r="Q25" i="1"/>
  <c r="G25" i="1"/>
  <c r="H25" i="1"/>
  <c r="Q52" i="1"/>
  <c r="J52" i="1"/>
  <c r="M51" i="1"/>
  <c r="L51" i="1"/>
  <c r="K51" i="1"/>
  <c r="I51" i="1"/>
  <c r="I30" i="1" s="1"/>
  <c r="K42" i="1"/>
  <c r="P42" i="1"/>
  <c r="Q40" i="1"/>
  <c r="P40" i="1"/>
  <c r="O40" i="1"/>
  <c r="F40" i="1"/>
  <c r="M39" i="1"/>
  <c r="K39" i="1"/>
  <c r="J39" i="1" s="1"/>
  <c r="I39" i="1"/>
  <c r="H39" i="1"/>
  <c r="G39" i="1"/>
  <c r="H22" i="1" l="1"/>
  <c r="H23" i="1"/>
  <c r="F30" i="1"/>
  <c r="N30" i="1" s="1"/>
  <c r="Q30" i="1"/>
  <c r="P25" i="1"/>
  <c r="F39" i="1"/>
  <c r="N39" i="1" s="1"/>
  <c r="O42" i="1"/>
  <c r="O25" i="1"/>
  <c r="O27" i="1"/>
  <c r="P29" i="1"/>
  <c r="Q26" i="1"/>
  <c r="P26" i="1"/>
  <c r="F42" i="1"/>
  <c r="J33" i="1"/>
  <c r="N33" i="1" s="1"/>
  <c r="J27" i="1"/>
  <c r="J25" i="1"/>
  <c r="J51" i="1"/>
  <c r="N40" i="1"/>
  <c r="J42" i="1"/>
  <c r="Q51" i="1"/>
  <c r="Q39" i="1"/>
  <c r="O39" i="1"/>
  <c r="P39" i="1"/>
  <c r="Q42" i="1"/>
  <c r="N42" i="1" l="1"/>
  <c r="F109" i="1" l="1"/>
  <c r="N109" i="1" s="1"/>
  <c r="H111" i="1"/>
  <c r="P111" i="1" s="1"/>
  <c r="G111" i="1"/>
  <c r="O111" i="1" s="1"/>
  <c r="F113" i="1"/>
  <c r="N113" i="1" s="1"/>
  <c r="G98" i="1" l="1"/>
  <c r="O98" i="1" s="1"/>
  <c r="H98" i="1"/>
  <c r="P98" i="1" s="1"/>
  <c r="J108" i="1"/>
  <c r="I108" i="1"/>
  <c r="E36" i="3"/>
  <c r="D36" i="3"/>
  <c r="F108" i="1" l="1"/>
  <c r="N108" i="1" s="1"/>
  <c r="Q108" i="1"/>
  <c r="F36" i="3"/>
  <c r="F29" i="1" l="1"/>
  <c r="N29" i="1" s="1"/>
  <c r="E47" i="3" l="1"/>
  <c r="D46" i="3"/>
  <c r="F112" i="1"/>
  <c r="N112" i="1" s="1"/>
  <c r="J18" i="1"/>
  <c r="F47" i="3" l="1"/>
  <c r="E46" i="3"/>
  <c r="D92" i="3"/>
  <c r="E9" i="3"/>
  <c r="D9" i="3"/>
  <c r="E10" i="3"/>
  <c r="D10" i="3"/>
  <c r="E11" i="3"/>
  <c r="K62" i="1"/>
  <c r="L62" i="1"/>
  <c r="M62" i="1"/>
  <c r="G62" i="1"/>
  <c r="H62" i="1"/>
  <c r="G64" i="1"/>
  <c r="O64" i="1" s="1"/>
  <c r="H64" i="1"/>
  <c r="P64" i="1" s="1"/>
  <c r="I64" i="1"/>
  <c r="I62" i="1" s="1"/>
  <c r="I61" i="1" s="1"/>
  <c r="F65" i="1"/>
  <c r="N65" i="1" s="1"/>
  <c r="G24" i="1"/>
  <c r="H24" i="1"/>
  <c r="I24" i="1"/>
  <c r="K24" i="1"/>
  <c r="L24" i="1"/>
  <c r="M24" i="1"/>
  <c r="I14" i="1"/>
  <c r="F14" i="1" s="1"/>
  <c r="I22" i="1" l="1"/>
  <c r="I23" i="1"/>
  <c r="Q62" i="1"/>
  <c r="J24" i="1"/>
  <c r="K23" i="1"/>
  <c r="H61" i="1"/>
  <c r="P61" i="1" s="1"/>
  <c r="P62" i="1"/>
  <c r="G61" i="1"/>
  <c r="O61" i="1" s="1"/>
  <c r="O62" i="1"/>
  <c r="F11" i="3"/>
  <c r="F61" i="1"/>
  <c r="N61" i="1" s="1"/>
  <c r="Q24" i="1"/>
  <c r="P24" i="1"/>
  <c r="F27" i="1"/>
  <c r="N27" i="1" s="1"/>
  <c r="F64" i="1"/>
  <c r="F62" i="1"/>
  <c r="J62" i="1"/>
  <c r="F25" i="1"/>
  <c r="N25" i="1" s="1"/>
  <c r="F24" i="1"/>
  <c r="O24" i="1"/>
  <c r="N62" i="1" l="1"/>
  <c r="N24" i="1"/>
  <c r="E60" i="3" l="1"/>
  <c r="O37" i="1" l="1"/>
  <c r="P37" i="1"/>
  <c r="Q37" i="1"/>
  <c r="Q21" i="1"/>
  <c r="Q18" i="1"/>
  <c r="J99" i="1"/>
  <c r="M104" i="1"/>
  <c r="J105" i="1"/>
  <c r="N105" i="1" s="1"/>
  <c r="K97" i="1"/>
  <c r="M98" i="1"/>
  <c r="M101" i="1"/>
  <c r="N102" i="1"/>
  <c r="M74" i="1"/>
  <c r="M73" i="1"/>
  <c r="M72" i="1"/>
  <c r="M94" i="1"/>
  <c r="M91" i="1"/>
  <c r="J95" i="1"/>
  <c r="J92" i="1"/>
  <c r="K88" i="1"/>
  <c r="O88" i="1" s="1"/>
  <c r="L88" i="1"/>
  <c r="M88" i="1"/>
  <c r="J89" i="1"/>
  <c r="M71" i="1"/>
  <c r="Q71" i="1" s="1"/>
  <c r="M70" i="1"/>
  <c r="M85" i="1"/>
  <c r="J86" i="1"/>
  <c r="M82" i="1"/>
  <c r="L79" i="1"/>
  <c r="M79" i="1"/>
  <c r="K79" i="1"/>
  <c r="J83" i="1"/>
  <c r="J80" i="1"/>
  <c r="M68" i="1"/>
  <c r="Q68" i="1" s="1"/>
  <c r="K76" i="1"/>
  <c r="L76" i="1"/>
  <c r="M76" i="1"/>
  <c r="K36" i="1"/>
  <c r="L36" i="1"/>
  <c r="M36" i="1"/>
  <c r="J37" i="1"/>
  <c r="K13" i="1"/>
  <c r="L13" i="1"/>
  <c r="M15" i="1"/>
  <c r="J15" i="1" s="1"/>
  <c r="M14" i="1"/>
  <c r="Q14" i="1" s="1"/>
  <c r="K20" i="1"/>
  <c r="L20" i="1"/>
  <c r="M20" i="1"/>
  <c r="J21" i="1"/>
  <c r="J20" i="1" s="1"/>
  <c r="K17" i="1"/>
  <c r="L17" i="1"/>
  <c r="H107" i="1"/>
  <c r="P107" i="1" s="1"/>
  <c r="F105" i="1"/>
  <c r="I104" i="1"/>
  <c r="H104" i="1"/>
  <c r="P104" i="1" s="1"/>
  <c r="G104" i="1"/>
  <c r="O104" i="1" s="1"/>
  <c r="I99" i="1"/>
  <c r="I98" i="1"/>
  <c r="F98" i="1" s="1"/>
  <c r="F95" i="1"/>
  <c r="F94" i="1" s="1"/>
  <c r="I94" i="1"/>
  <c r="H94" i="1"/>
  <c r="P94" i="1" s="1"/>
  <c r="G94" i="1"/>
  <c r="O94" i="1" s="1"/>
  <c r="F92" i="1"/>
  <c r="F91" i="1" s="1"/>
  <c r="I91" i="1"/>
  <c r="H91" i="1"/>
  <c r="P91" i="1" s="1"/>
  <c r="G91" i="1"/>
  <c r="O91" i="1" s="1"/>
  <c r="F89" i="1"/>
  <c r="F88" i="1" s="1"/>
  <c r="I88" i="1"/>
  <c r="H88" i="1"/>
  <c r="G88" i="1"/>
  <c r="F86" i="1"/>
  <c r="F85" i="1" s="1"/>
  <c r="I85" i="1"/>
  <c r="H85" i="1"/>
  <c r="P85" i="1" s="1"/>
  <c r="G85" i="1"/>
  <c r="O85" i="1" s="1"/>
  <c r="F83" i="1"/>
  <c r="I82" i="1"/>
  <c r="H82" i="1"/>
  <c r="G82" i="1"/>
  <c r="O82" i="1" s="1"/>
  <c r="F80" i="1"/>
  <c r="I79" i="1"/>
  <c r="H79" i="1"/>
  <c r="G79" i="1"/>
  <c r="O79" i="1" s="1"/>
  <c r="F77" i="1"/>
  <c r="I76" i="1"/>
  <c r="H76" i="1"/>
  <c r="G76" i="1"/>
  <c r="I74" i="1"/>
  <c r="F74" i="1" s="1"/>
  <c r="I73" i="1"/>
  <c r="F73" i="1" s="1"/>
  <c r="I72" i="1"/>
  <c r="F72" i="1" s="1"/>
  <c r="I71" i="1"/>
  <c r="F71" i="1" s="1"/>
  <c r="I70" i="1"/>
  <c r="F70" i="1" s="1"/>
  <c r="I69" i="1"/>
  <c r="F68" i="1"/>
  <c r="F37" i="1"/>
  <c r="I36" i="1"/>
  <c r="H36" i="1"/>
  <c r="G36" i="1"/>
  <c r="F21" i="1"/>
  <c r="I15" i="1"/>
  <c r="I11" i="1" s="1"/>
  <c r="H20" i="1"/>
  <c r="G20" i="1"/>
  <c r="F18" i="1"/>
  <c r="F17" i="1" s="1"/>
  <c r="I13" i="1"/>
  <c r="F13" i="1" s="1"/>
  <c r="H17" i="1"/>
  <c r="G17" i="1"/>
  <c r="F69" i="1" l="1"/>
  <c r="Q69" i="1"/>
  <c r="J94" i="1"/>
  <c r="Q94" i="1"/>
  <c r="P20" i="1"/>
  <c r="K67" i="1"/>
  <c r="N89" i="1"/>
  <c r="J72" i="1"/>
  <c r="N72" i="1" s="1"/>
  <c r="Q72" i="1"/>
  <c r="J101" i="1"/>
  <c r="Q101" i="1"/>
  <c r="J104" i="1"/>
  <c r="Q104" i="1"/>
  <c r="O17" i="1"/>
  <c r="O20" i="1"/>
  <c r="J36" i="1"/>
  <c r="N36" i="1" s="1"/>
  <c r="Q79" i="1"/>
  <c r="Q85" i="1"/>
  <c r="Q88" i="1"/>
  <c r="J73" i="1"/>
  <c r="N73" i="1" s="1"/>
  <c r="Q73" i="1"/>
  <c r="Q98" i="1"/>
  <c r="P76" i="1"/>
  <c r="L67" i="1"/>
  <c r="F76" i="1"/>
  <c r="F36" i="1"/>
  <c r="F99" i="1"/>
  <c r="N99" i="1" s="1"/>
  <c r="Q99" i="1"/>
  <c r="Q76" i="1"/>
  <c r="P88" i="1"/>
  <c r="J91" i="1"/>
  <c r="N91" i="1" s="1"/>
  <c r="Q91" i="1"/>
  <c r="J74" i="1"/>
  <c r="Q74" i="1"/>
  <c r="J17" i="1"/>
  <c r="N17" i="1" s="1"/>
  <c r="P17" i="1"/>
  <c r="J82" i="1"/>
  <c r="Q82" i="1"/>
  <c r="J70" i="1"/>
  <c r="N70" i="1" s="1"/>
  <c r="Q70" i="1"/>
  <c r="J76" i="1"/>
  <c r="N76" i="1" s="1"/>
  <c r="O76" i="1"/>
  <c r="F79" i="1"/>
  <c r="P79" i="1"/>
  <c r="F82" i="1"/>
  <c r="F67" i="1" s="1"/>
  <c r="P82" i="1"/>
  <c r="F20" i="1"/>
  <c r="F12" i="1" s="1"/>
  <c r="G107" i="1"/>
  <c r="F111" i="1"/>
  <c r="N111" i="1" s="1"/>
  <c r="F26" i="1"/>
  <c r="F22" i="1" s="1"/>
  <c r="J14" i="1"/>
  <c r="N14" i="1" s="1"/>
  <c r="I97" i="1"/>
  <c r="P36" i="1"/>
  <c r="J79" i="1"/>
  <c r="N79" i="1" s="1"/>
  <c r="N80" i="1"/>
  <c r="N82" i="1"/>
  <c r="N74" i="1"/>
  <c r="L97" i="1"/>
  <c r="N95" i="1"/>
  <c r="N94" i="1"/>
  <c r="N77" i="1"/>
  <c r="O36" i="1"/>
  <c r="N37" i="1"/>
  <c r="K10" i="1"/>
  <c r="J69" i="1"/>
  <c r="N69" i="1" s="1"/>
  <c r="N83" i="1"/>
  <c r="I67" i="1"/>
  <c r="F101" i="1"/>
  <c r="N86" i="1"/>
  <c r="H97" i="1"/>
  <c r="Q36" i="1"/>
  <c r="Q64" i="1"/>
  <c r="Q61" i="1"/>
  <c r="N92" i="1"/>
  <c r="G67" i="1"/>
  <c r="G97" i="1"/>
  <c r="O97" i="1" s="1"/>
  <c r="F104" i="1"/>
  <c r="N64" i="1"/>
  <c r="J68" i="1"/>
  <c r="N68" i="1" s="1"/>
  <c r="J85" i="1"/>
  <c r="N85" i="1" s="1"/>
  <c r="M97" i="1"/>
  <c r="H67" i="1"/>
  <c r="P67" i="1" s="1"/>
  <c r="Q17" i="1"/>
  <c r="L9" i="1"/>
  <c r="J71" i="1"/>
  <c r="N71" i="1" s="1"/>
  <c r="J88" i="1"/>
  <c r="N88" i="1" s="1"/>
  <c r="J98" i="1"/>
  <c r="N98" i="1" s="1"/>
  <c r="N21" i="1"/>
  <c r="M13" i="1"/>
  <c r="Q15" i="1"/>
  <c r="F15" i="1"/>
  <c r="Q20" i="1"/>
  <c r="N20" i="1"/>
  <c r="N18" i="1"/>
  <c r="N104" i="1" l="1"/>
  <c r="I10" i="1"/>
  <c r="P97" i="1"/>
  <c r="Q67" i="1"/>
  <c r="N26" i="1"/>
  <c r="H10" i="1"/>
  <c r="H9" i="1" s="1"/>
  <c r="G10" i="1"/>
  <c r="G9" i="1" s="1"/>
  <c r="O67" i="1"/>
  <c r="F107" i="1"/>
  <c r="N107" i="1" s="1"/>
  <c r="O107" i="1"/>
  <c r="N15" i="1"/>
  <c r="F11" i="1"/>
  <c r="F97" i="1"/>
  <c r="P23" i="1"/>
  <c r="J13" i="1"/>
  <c r="N101" i="1"/>
  <c r="O23" i="1"/>
  <c r="J97" i="1"/>
  <c r="Q97" i="1"/>
  <c r="N67" i="1"/>
  <c r="K9" i="1"/>
  <c r="Q13" i="1"/>
  <c r="F115" i="3"/>
  <c r="F91" i="3"/>
  <c r="F95" i="3"/>
  <c r="F71" i="3"/>
  <c r="F75" i="3"/>
  <c r="F79" i="3"/>
  <c r="F25" i="3"/>
  <c r="F26" i="3"/>
  <c r="F27" i="3"/>
  <c r="F35" i="3"/>
  <c r="F15" i="3"/>
  <c r="F19" i="3"/>
  <c r="E97" i="3"/>
  <c r="E99" i="3"/>
  <c r="E98" i="3"/>
  <c r="E96" i="3" s="1"/>
  <c r="E80" i="3"/>
  <c r="N97" i="1" l="1"/>
  <c r="O10" i="1"/>
  <c r="O9" i="1"/>
  <c r="N13" i="1"/>
  <c r="P10" i="1"/>
  <c r="P9" i="1" l="1"/>
  <c r="E104" i="3"/>
  <c r="F111" i="3"/>
  <c r="D110" i="3"/>
  <c r="D109" i="3"/>
  <c r="D112" i="3"/>
  <c r="D104" i="3"/>
  <c r="D99" i="3"/>
  <c r="D98" i="3"/>
  <c r="D6" i="3" s="1"/>
  <c r="D97" i="3"/>
  <c r="E100" i="3"/>
  <c r="E92" i="3"/>
  <c r="E88" i="3"/>
  <c r="E84" i="3"/>
  <c r="D88" i="3"/>
  <c r="D84" i="3"/>
  <c r="D76" i="3"/>
  <c r="D72" i="3"/>
  <c r="D67" i="3"/>
  <c r="E66" i="3"/>
  <c r="D66" i="3"/>
  <c r="E65" i="3"/>
  <c r="D65" i="3"/>
  <c r="E59" i="3"/>
  <c r="E58" i="3"/>
  <c r="D59" i="3"/>
  <c r="D58" i="3"/>
  <c r="E57" i="3"/>
  <c r="D57" i="3"/>
  <c r="E32" i="3"/>
  <c r="D32" i="3"/>
  <c r="F23" i="3"/>
  <c r="F22" i="3"/>
  <c r="F21" i="3"/>
  <c r="E24" i="3"/>
  <c r="D24" i="3"/>
  <c r="D16" i="3"/>
  <c r="D12" i="3"/>
  <c r="F99" i="3" l="1"/>
  <c r="F104" i="3"/>
  <c r="D45" i="3"/>
  <c r="D44" i="3" s="1"/>
  <c r="F72" i="3"/>
  <c r="F88" i="3"/>
  <c r="E45" i="3"/>
  <c r="E44" i="3" s="1"/>
  <c r="E6" i="3"/>
  <c r="D56" i="3"/>
  <c r="F112" i="3"/>
  <c r="F100" i="3"/>
  <c r="F32" i="3"/>
  <c r="F67" i="3"/>
  <c r="F24" i="3"/>
  <c r="F68" i="3"/>
  <c r="F92" i="3"/>
  <c r="F76" i="3"/>
  <c r="F16" i="3"/>
  <c r="F12" i="3"/>
  <c r="E56" i="3"/>
  <c r="E8" i="3"/>
  <c r="D108" i="3"/>
  <c r="F108" i="3" s="1"/>
  <c r="D96" i="3"/>
  <c r="F96" i="3" s="1"/>
  <c r="D64" i="3"/>
  <c r="D20" i="3"/>
  <c r="F20" i="3" s="1"/>
  <c r="F44" i="3" l="1"/>
  <c r="E4" i="3"/>
  <c r="F6" i="3"/>
  <c r="F64" i="3"/>
  <c r="F8" i="3"/>
  <c r="F7" i="3"/>
  <c r="D4" i="3"/>
  <c r="F4" i="3" l="1"/>
  <c r="F5" i="3"/>
  <c r="F23" i="1"/>
  <c r="F10" i="1" s="1"/>
  <c r="I9" i="1" l="1"/>
  <c r="F9" i="1"/>
  <c r="Q23" i="1"/>
  <c r="J10" i="1"/>
  <c r="N10" i="1" s="1"/>
  <c r="Q10" i="1"/>
  <c r="J23" i="1"/>
  <c r="N23" i="1" s="1"/>
  <c r="M9" i="1" l="1"/>
  <c r="J9" i="1" l="1"/>
  <c r="N9" i="1" s="1"/>
  <c r="Q9" i="1"/>
  <c r="P58" i="1"/>
  <c r="F58" i="1"/>
  <c r="P52" i="1"/>
  <c r="H51" i="1"/>
  <c r="P51" i="1"/>
  <c r="O52" i="1"/>
  <c r="F52" i="1"/>
  <c r="F51" i="1" s="1"/>
  <c r="N51" i="1" s="1"/>
  <c r="G51" i="1"/>
  <c r="O51" i="1" s="1"/>
  <c r="N52" i="1" l="1"/>
  <c r="O57" i="1"/>
  <c r="O58" i="1"/>
  <c r="J58" i="1"/>
  <c r="N58" i="1"/>
  <c r="K58" i="1"/>
  <c r="K57" i="1"/>
  <c r="J57" i="1"/>
  <c r="N57" i="1"/>
  <c r="O59" i="1"/>
  <c r="N59" i="1"/>
  <c r="K59" i="1"/>
  <c r="J59" i="1"/>
</calcChain>
</file>

<file path=xl/sharedStrings.xml><?xml version="1.0" encoding="utf-8"?>
<sst xmlns="http://schemas.openxmlformats.org/spreadsheetml/2006/main" count="502" uniqueCount="245">
  <si>
    <t>Статус</t>
  </si>
  <si>
    <t>Наименование муниципальной программы, подпрограммы, основного мероприятия, мероприятия</t>
  </si>
  <si>
    <t xml:space="preserve">   Код бюджетной классификации (в соответствии                 с решением СНД о бюджете района )              (далее - КБК)</t>
  </si>
  <si>
    <t xml:space="preserve">Бюджетные ассигнования на реализацию муниципальной программы в соответствии с решением СНД о бюджете района, (тыс. рублей)              </t>
  </si>
  <si>
    <t>Уровень освоения бюджетных ассигнований (%) &lt;1&gt;</t>
  </si>
  <si>
    <t xml:space="preserve"> поквартальный кассовый план на отчетную дату</t>
  </si>
  <si>
    <t>Кассовое исполнение (на отчетную дату нарастающим итогом)</t>
  </si>
  <si>
    <t>в том числе по источникам</t>
  </si>
  <si>
    <t xml:space="preserve">                                         Всего</t>
  </si>
  <si>
    <t xml:space="preserve">Всего </t>
  </si>
  <si>
    <t>федеральный бюджет</t>
  </si>
  <si>
    <t>областной бюджет</t>
  </si>
  <si>
    <t>местный бюджет</t>
  </si>
  <si>
    <t>Муниципальная программа</t>
  </si>
  <si>
    <t>Отчет о выполнении Плана реализации муниципальнной программы</t>
  </si>
  <si>
    <t>Рамонского муниципального района Воронежской области</t>
  </si>
  <si>
    <t xml:space="preserve">Ожидаемый непосредственный результат реализации муниципальной программы, подпрограммы (краткое описание). Содержание основного мероприятия (мероприятия) в соответствии с принятым Планом реализации </t>
  </si>
  <si>
    <t>Исполнитель мероприятия (структурное подразделение  администрации Россошанского муниципального района, иной главный распорядитель средств  бюджета района), Ф.И.О., должность исполнителя)</t>
  </si>
  <si>
    <t>Подпрограмма 1</t>
  </si>
  <si>
    <t>Основное мероприятие 1.3.</t>
  </si>
  <si>
    <t>Основное мероприятие 4.3.</t>
  </si>
  <si>
    <t>Основное мероприятие 8.2.</t>
  </si>
  <si>
    <t>Подпрограмма 2</t>
  </si>
  <si>
    <t>Основное мероприятие 2.1</t>
  </si>
  <si>
    <t>Подпрограмма 4</t>
  </si>
  <si>
    <t>Подпрограмма 6</t>
  </si>
  <si>
    <t>Подпрограмма 8</t>
  </si>
  <si>
    <t>Основное мероприятие 2.4</t>
  </si>
  <si>
    <t xml:space="preserve">Наименование муниципальной программы, подпрограммы, основного мероприятия </t>
  </si>
  <si>
    <t>Источники ресурсного обеспечения</t>
  </si>
  <si>
    <t>Расходы за отчетный период (тыс. руб.)</t>
  </si>
  <si>
    <t>фактическое финансирование</t>
  </si>
  <si>
    <t>кассовое исполнение на отчетную дату</t>
  </si>
  <si>
    <t>всего, в том числе:</t>
  </si>
  <si>
    <t xml:space="preserve">федеральный бюджет </t>
  </si>
  <si>
    <t>Основное мероприятие 6.1.</t>
  </si>
  <si>
    <t>Основное мероприятие 6.2.</t>
  </si>
  <si>
    <t>Основное мероприятие 6.3.</t>
  </si>
  <si>
    <t>"Создание благоприятных условий для населения Рамонского муниципального района Воронежской области"</t>
  </si>
  <si>
    <t>"Развитие и поддержка малого и среднего предпринимательства в Рамонском муниципальном районе Воронежской области"</t>
  </si>
  <si>
    <t>Основное мероприятие 1.2.</t>
  </si>
  <si>
    <t>Развитие инфраструктуры поддержки предпринимательства.</t>
  </si>
  <si>
    <t>Финансовая поддержка субъектов малого и среднего предпринимательства.</t>
  </si>
  <si>
    <t>Обеспечение жильем  молодых семей</t>
  </si>
  <si>
    <t>Замена/установка современных окон с многокамерными стеклопакетами, входных групп</t>
  </si>
  <si>
    <t xml:space="preserve">Профилактика асоциального поведения граждан в рамках осуществления общественно- массовой и культурно-просветительской деятельности учреждений культуры </t>
  </si>
  <si>
    <t>Проведение рейдов с целью посещения и выявления семей социального риска и несовершеннолетних, ведущих асоциальный образ жизни</t>
  </si>
  <si>
    <t>Создание системы обеспечения вызова экстренных оперативных служб по единому номеру «112» на базе Единой дежурно-диспетчерской службы муниципального района</t>
  </si>
  <si>
    <t>Основное мероприятие 9.1.</t>
  </si>
  <si>
    <t>"Обеспечение доступным и комфортным жильем и коммунальными услугами населения Рамонского муниципального района Воронежской области"</t>
  </si>
  <si>
    <t>Реформирование и модернизация ЖКХ</t>
  </si>
  <si>
    <t>"Энергосбережение на территории Рамонского муниципального района Воронежской области "</t>
  </si>
  <si>
    <t>Основное мероприятие 6.4.</t>
  </si>
  <si>
    <t>"Профилактика правонарушений в Рамонском муниципальном районе Воронежской области"</t>
  </si>
  <si>
    <t>Профилактика и предупреждение детского дорожно-транспортного травматизма</t>
  </si>
  <si>
    <t xml:space="preserve">Проведение межведомственной комплексной профилактической акции «Без наркотиков» на базе образовательных организаций района и летних оздоровительных лагерей </t>
  </si>
  <si>
    <t>Основное мероприятие 6.5.</t>
  </si>
  <si>
    <t>Обеспечение участия подростков, состоящих на учете в органах и учреждениях системы профилактики безнадзорности и правонарушений несовершеннолетних, в работе областного специализированного лагеря</t>
  </si>
  <si>
    <t>Основное мероприятие 6.6.</t>
  </si>
  <si>
    <t>Изготовление и распространение печатной продукции, направленной на профилактику асоциального поведения несовершеннолетних и пропаганду здорового образа жизни</t>
  </si>
  <si>
    <t>Основное мероприятие 6.7.</t>
  </si>
  <si>
    <t>Основное мероприятие 8.1.</t>
  </si>
  <si>
    <t>Подпрограмма 9</t>
  </si>
  <si>
    <t>Производство и размещение в общественных местах наружной рекламы по проблемам асоциального поведения граждан, пропаганде здорового образа жизни</t>
  </si>
  <si>
    <t>"Защита населения и территории Рамонского муниципального района Воронежской области от чрезвычайных ситуаций, пожарной безопасности и безопасности людей на водных объектах"</t>
  </si>
  <si>
    <t>Развитие и модернизация системы защиты  населения от угроз чрезвычайных ситуаций и пожаров</t>
  </si>
  <si>
    <t>"Обеспечение пассажирских перевозок по социально значимым внутримуниципальным маршрутам"</t>
  </si>
  <si>
    <t>Обеспечение экономической устойчивости транспортных предприятий автомобильного транспорта</t>
  </si>
  <si>
    <t>Развитие системы консультационного обслуживания субъектов малого и среднего предпринимательства</t>
  </si>
  <si>
    <t>МУНИЦИПАЛЬНАЯ ПРОГРАММА</t>
  </si>
  <si>
    <t>Создание благоприятных условий для населения Рамонского муниципального района Воронежской области</t>
  </si>
  <si>
    <t>Достижение плановых значений показателей муниципальной программы</t>
  </si>
  <si>
    <t>Всего, в том числе в разрезе ГРБС</t>
  </si>
  <si>
    <t>х</t>
  </si>
  <si>
    <t>ПОДПРОГРАММА 1</t>
  </si>
  <si>
    <t>Всего</t>
  </si>
  <si>
    <t>91404126010280380600</t>
  </si>
  <si>
    <t>91404126010380380800</t>
  </si>
  <si>
    <t>ОСНОВНОЕ МЕРОПРИЯТИЕ 1.2</t>
  </si>
  <si>
    <t>ОСНОВНОЕ МЕРОПРИЯТИЕ 1.3</t>
  </si>
  <si>
    <t>Содействие развитию деятельности малых и средних предприятий, создание новых рабочих мест</t>
  </si>
  <si>
    <t>ПОДПРОГРАММА 2</t>
  </si>
  <si>
    <t>914100460201L4970300</t>
  </si>
  <si>
    <t>ОСНОВНОЕ МЕРОПРИЯТИЕ 2.1</t>
  </si>
  <si>
    <t>Создание условий для повышения качества жизни граждан путем предоставления государственной поддержки в решении жилищной проблемы молодым семьям, признанным органами местного самоуправления в установленном порядке нуждающимися в жилых помещениях и включенным в сводный список</t>
  </si>
  <si>
    <t>Отдел по образованию, спорту и молодежной политике</t>
  </si>
  <si>
    <t>ОСНОВНОЕ МЕРОПРИЯТИЕ 2.4</t>
  </si>
  <si>
    <t xml:space="preserve">Предоставление гражданам благоустроенного и комфортного жилья. Увеличение количества семей, улучшивших жилищные условия. </t>
  </si>
  <si>
    <t>Отдел муниципального хозяйства, промышленности и дорожной деятельности</t>
  </si>
  <si>
    <t>ПОДПРОГРАММА 4</t>
  </si>
  <si>
    <t>Отдел по финансам</t>
  </si>
  <si>
    <t>ОСНОВНОЕ МЕРОПРИЯТИЕ 4.3</t>
  </si>
  <si>
    <t>Снижение энергопотребления и уменьшение бюджетных средств, направляемых на оплату энергетических ресурсов.</t>
  </si>
  <si>
    <t>ПОДПРОГРАММА 6</t>
  </si>
  <si>
    <t>92208016060181880200</t>
  </si>
  <si>
    <t>92407036060281880200</t>
  </si>
  <si>
    <t>92407036060381880200</t>
  </si>
  <si>
    <t>92407036060481880200</t>
  </si>
  <si>
    <t>92407036060581880200</t>
  </si>
  <si>
    <t>92407036060681880200</t>
  </si>
  <si>
    <t>92407036060781880200</t>
  </si>
  <si>
    <t>ОСНОВНОЕ МЕРОПРИЯТИЕ 6.1</t>
  </si>
  <si>
    <t>Снижение роста преступности, культурное развитие граждан.</t>
  </si>
  <si>
    <t>ОСНОВНОЕ МЕРОПРИЯТИЕ 6.2</t>
  </si>
  <si>
    <t>Снижение детского дорожно-транспортного травматизма, правовое просвещение детей и подростков.</t>
  </si>
  <si>
    <t>ОСНОВНОЕ МЕРОПРИЯТИЕ 6.3</t>
  </si>
  <si>
    <t>Правовое воспитание, индивидуальная работа, своевременное разрешение вопроса о предотвращении прав и законных интересов несовершеннолетних.</t>
  </si>
  <si>
    <t>ОСНОВНОЕ МЕРОПРИЯТИЕ 6.4</t>
  </si>
  <si>
    <t>Формирование мотивации здорового образа жизни, правовое воспитание</t>
  </si>
  <si>
    <t>ОСНОВНОЕ МЕРОПРИЯТИЕ 6.5</t>
  </si>
  <si>
    <t>Организация оздоровления, физического развития детей из семей, нуждающихся в защите государства. Правовое воспитание.</t>
  </si>
  <si>
    <t>ОСНОВНОЕ МЕРОПРИЯТИЕ 6.6</t>
  </si>
  <si>
    <t>Профилактическая работа.</t>
  </si>
  <si>
    <t>ОСНОВНОЕ МЕРОПРИЯТИЕ 6.7</t>
  </si>
  <si>
    <t>ПОДПРОГРАММА 8</t>
  </si>
  <si>
    <t>Отдел по делам ГО и ЧС</t>
  </si>
  <si>
    <t>91403106080181430200</t>
  </si>
  <si>
    <t>91403106080281430200</t>
  </si>
  <si>
    <t>ОСНОВНОЕ МЕРОПРИЯТИЕ 8.1</t>
  </si>
  <si>
    <t>Обеспечение комплексной безопасности населения и территории Рамонского муниципального района Воронежской области</t>
  </si>
  <si>
    <t>ОСНОВНОЕ МЕРОПРИЯТИЕ 8.2</t>
  </si>
  <si>
    <t>ПОДПРОГРАММА 9</t>
  </si>
  <si>
    <t>ОСНОВНОЕ МЕРОПРИЯТИЕ 9.1</t>
  </si>
  <si>
    <t>91405056020488100400</t>
  </si>
  <si>
    <t>927050260204S8620500</t>
  </si>
  <si>
    <t>91405026040381220200</t>
  </si>
  <si>
    <t xml:space="preserve">лимит </t>
  </si>
  <si>
    <t>"Охрана окружающей среды"</t>
  </si>
  <si>
    <t>Развитие системы обращения с отходами производства и потребления (ТБО) на территории муниципального района</t>
  </si>
  <si>
    <t>Отдел экономического развития</t>
  </si>
  <si>
    <t>Подпрограмма 3</t>
  </si>
  <si>
    <t>Основное мероприятие 3.1</t>
  </si>
  <si>
    <t>914040860901S9260200</t>
  </si>
  <si>
    <t>91404126020580850200</t>
  </si>
  <si>
    <t>Повышение эффективности экологического мониторинга, повышение уровня экологического образования, информационное обеспечение</t>
  </si>
  <si>
    <t>91408086090181920200</t>
  </si>
  <si>
    <t>Основное мероприятие 3.2</t>
  </si>
  <si>
    <t>Сведения</t>
  </si>
  <si>
    <t>о достижении значений показателей (индикаторов) реализации муниципальной программы Рамонского муниципального района Воронежской области</t>
  </si>
  <si>
    <t>Наименование муниципальной  программы, подпрограммы, основного мероприятия</t>
  </si>
  <si>
    <t>Наименование показателя (индикатора)</t>
  </si>
  <si>
    <t>Пункт ФПСР</t>
  </si>
  <si>
    <t>Значения показателя (индикатора) муниципальной программы, подпрограммы, основного мероприятия</t>
  </si>
  <si>
    <t>Уровень достижения (%)</t>
  </si>
  <si>
    <t>Обоснование отклонений значений показателя (индикатора) на конец отчетного года (при наличии)</t>
  </si>
  <si>
    <t>План</t>
  </si>
  <si>
    <t>Факт или оценка</t>
  </si>
  <si>
    <t>1</t>
  </si>
  <si>
    <t>2</t>
  </si>
  <si>
    <t>4</t>
  </si>
  <si>
    <t xml:space="preserve">Муниципальная программа </t>
  </si>
  <si>
    <t>Среднегодовая численность постоянного населения</t>
  </si>
  <si>
    <t>Среднемесячная номинальная начисленная заработная плата работников крупных и средних предприятий и некоммерческих организаций</t>
  </si>
  <si>
    <t>Темп роста среднемесячной заработной платы работников организаций (без субъектов малого предпринимательства)</t>
  </si>
  <si>
    <t>Доля населения, получившего жилые помещения и улучшившего жилищные условия в отчетном году, в общей численности населения, стоящего на учете в качестве нуждающегося в жилых помещениях</t>
  </si>
  <si>
    <t>Объем отгруженных товаров собственного производства, выполненных работ и услуг собственными силами в промышленном производстве</t>
  </si>
  <si>
    <t>Уровень регистрируемой безработицы в среднем за год</t>
  </si>
  <si>
    <t>Обеспеченность врачебными кадрами на 10000 человек населения</t>
  </si>
  <si>
    <t>Общая площадь жилых помещений, приходящаяся в среднем на одного жителя, введенная в действие за один год</t>
  </si>
  <si>
    <t>Подпрограмма 1. "Развитие и поддержка малого и среднего предпринимательства в Рамонском муниципальном районе Воронежской области"</t>
  </si>
  <si>
    <t>Основное мероприятие 1.1.</t>
  </si>
  <si>
    <t>Информационная и консультационная поддержка субъектов малого и среднего предпринимательства.</t>
  </si>
  <si>
    <t xml:space="preserve">Число субъектов малого и среднего предпринимательства в расчете на 10 тыс. человек населения 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</si>
  <si>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</si>
  <si>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Рост оборота розничной торговли на ярмарках</t>
  </si>
  <si>
    <t>Основное мероприятие 1.4.</t>
  </si>
  <si>
    <t>Поддержка и развитие молодежного предпринимательства.</t>
  </si>
  <si>
    <t>Оборот малых и средних предприятий</t>
  </si>
  <si>
    <t>Подпрограмма 2. "Обеспечение доступным и комфортным жильем и коммунальными услугами населения Рамонского муниципального района Воронежской области"</t>
  </si>
  <si>
    <t xml:space="preserve">Основное мероприятие 2.1. </t>
  </si>
  <si>
    <t>Подпрограмма 3. «Охрана окружающей среды»</t>
  </si>
  <si>
    <t>Основное мероприятие 3.1.</t>
  </si>
  <si>
    <t>"Развитие системы обращения с отходами производства и потребления (ТКО) на территории муниципального района"</t>
  </si>
  <si>
    <t>Удельный вес объектов размещения отходов,  соответствующих нормативным требованиям;</t>
  </si>
  <si>
    <t>Удельный вес доли вторичных ресурсов, извлекаемых из  отходов  производства  и  потребления;</t>
  </si>
  <si>
    <t>Количество законсервированных санкционированных свалок;</t>
  </si>
  <si>
    <t>Количество ликвидированных санкционированных и несанкционированных  свалок.</t>
  </si>
  <si>
    <t>Подпрограмма 4. "Энергосбережение на территории Рамонского муниципального района Воронежской области "</t>
  </si>
  <si>
    <t>Основное мероприятие 4.1.</t>
  </si>
  <si>
    <t>Проведение энергетических обследований зданий с предоставлением энергетического паспорта.</t>
  </si>
  <si>
    <t>Удельная величина потребления электрической энергии в МКД на одного проживающего</t>
  </si>
  <si>
    <t>Удельная величина потребления тепловой энергии МКД на 1 кв.м. общей площади</t>
  </si>
  <si>
    <t>Удельная величина потребления горячей воды в МКД на одного проживающего</t>
  </si>
  <si>
    <t>Удельная величина потребления холодной воды в МКД на одного проживающего</t>
  </si>
  <si>
    <t>Удельная величина потребления природного газа в МКД на одного проживающего</t>
  </si>
  <si>
    <t>Основное мероприятие 4.2.</t>
  </si>
  <si>
    <t>Текущий ремонт систем теплоснабжения, водопровода и канализации</t>
  </si>
  <si>
    <t>Удельная величина потребления электрической энергии муниципальными бюджетными учреждениями на 1 человека населения</t>
  </si>
  <si>
    <t>Удельная величина потребления тепловой энергии муниципальными бюджетными учреждениями на 1 кв. м. общей площади</t>
  </si>
  <si>
    <t>Удельная величина потребления горячей воды муниципальными бюджетными учреждениями на 1 человека населения</t>
  </si>
  <si>
    <t>Удельная величина потребления холодной воды муниципальными бюджетными учреждениями на 1 человека населения</t>
  </si>
  <si>
    <t>Удельная величина потребления природного газа муниципальными бюджетными учреждениями на 1 человека населения</t>
  </si>
  <si>
    <t>Доля освещенных частей улиц, проездов, набережных на конец года в общей протяженности улиц, проездов, набережных</t>
  </si>
  <si>
    <t xml:space="preserve"> Подпрограмма 6. "Профилактика правонарушений в Рамонском муниципальном районе Воронежской области"</t>
  </si>
  <si>
    <t xml:space="preserve">Основное мероприятие 6.1. </t>
  </si>
  <si>
    <t>Снижение роста числа совершенных правонарушений и преступлений</t>
  </si>
  <si>
    <t xml:space="preserve">Основное мероприятие 6.2. </t>
  </si>
  <si>
    <t xml:space="preserve">Профилактика и предупреждение детского дорожно-транспортного травматизма </t>
  </si>
  <si>
    <t>Доля подростков и молодежи, вовлеченных в профилактические мероприятия,реализуемых в рамках подпрограммы, в общей численности указанной категории</t>
  </si>
  <si>
    <t xml:space="preserve">Основное мероприятие 6.3. </t>
  </si>
  <si>
    <t>Доля населения муниципального района, охваченного мероприятиями правоохранительной направленности, реализуемых в рамках подпрограммы</t>
  </si>
  <si>
    <t>Подпрограмма 8. "Защита населения на территории Рамонского муниципального района Воронежской области от чрезвычайных ситуаций, пожарной безопасности и безопасности людей на водных объектах"</t>
  </si>
  <si>
    <t xml:space="preserve">Основное мероприятие 8.1. </t>
  </si>
  <si>
    <t>Развитие и модернизация системы защиты населения от угроз чрезвычайных ситуаций и пожаров:</t>
  </si>
  <si>
    <t>Сокращение времени доведения  сигналов о возникновении или угрозе возникновения ЧС до органов управления и населения</t>
  </si>
  <si>
    <t xml:space="preserve">Увеличение  охвата  доведения сигналов  оповещения по нормативам оповещения </t>
  </si>
  <si>
    <t xml:space="preserve">Основное мероприятие 8.2. </t>
  </si>
  <si>
    <t>Обеспечение вызова экстренных оперативных служб по единому номеру «112» на базе ЕДДС Рамонского муниципального района.</t>
  </si>
  <si>
    <t>Подпрограмма 9. «Обеспечение пассажирских перевозок по социально значимым внутримуниципальным маршрутам»</t>
  </si>
  <si>
    <t xml:space="preserve">Обеспечение экономической устойчивости транспортных предприятий автомобильного транспорта </t>
  </si>
  <si>
    <t>Регулярность движения автобусов на закрепленных за организациями пассажирского автомобильного транспорта социально значимых внутримуниципальных маршрутах</t>
  </si>
  <si>
    <t>Подпрограмма 11. «Формирование благоприятной инвестиционной среды»</t>
  </si>
  <si>
    <t>Основное мероприятие 11.1.</t>
  </si>
  <si>
    <t>Повышение инвестиционной привлекательности Рамонского муниципального района Воронежской области</t>
  </si>
  <si>
    <t>Объём инвестиций в основной капитал в расчете на душу населения</t>
  </si>
  <si>
    <t>Уровень развития сферы муниципально-частного партнерства (МЧП)</t>
  </si>
  <si>
    <t>Доля инновационно-активных организаций</t>
  </si>
  <si>
    <t>Число созданных рабочих мест</t>
  </si>
  <si>
    <t>ОСНОВНОЕ МЕРОПРИЯТИЕ 2.2</t>
  </si>
  <si>
    <t>Создание условий для развития массового жилищного строительства, в том числе малоэтажного, обеспечение земельных участков в целях жилищного строительства социальной, инженерной и транспортной инфраструктурой.</t>
  </si>
  <si>
    <t>927050560202S9770500</t>
  </si>
  <si>
    <t>914041260204S9760400</t>
  </si>
  <si>
    <t>914050560204S9780400</t>
  </si>
  <si>
    <t>927050560204S9780500</t>
  </si>
  <si>
    <t>Региональный проект "Чистая вода"</t>
  </si>
  <si>
    <t>ОСНОВНОЕ МЕРОПРИЯТИЕ 2.7</t>
  </si>
  <si>
    <t>9270505602F552430500</t>
  </si>
  <si>
    <t>ПОДПРОГРАММА 3</t>
  </si>
  <si>
    <t>Охрана окружающей среды</t>
  </si>
  <si>
    <t>91406056030181120200</t>
  </si>
  <si>
    <t>ОСНОВНОЕ МЕРОПРИЯТИЕ 3.1</t>
  </si>
  <si>
    <t>Основное мероприятие 2.2</t>
  </si>
  <si>
    <t>Основное мероприятие 2.7</t>
  </si>
  <si>
    <t>Инфраструктурное обеспечение земельных  участков, предназначенных для комплексной застройки малоэтажного жилья и жилья эконом класса</t>
  </si>
  <si>
    <t>914050260204S9120200</t>
  </si>
  <si>
    <t>914050260204S8620200</t>
  </si>
  <si>
    <t xml:space="preserve">по состоянию на 01.01.2025 года </t>
  </si>
  <si>
    <t>91405026020481581800</t>
  </si>
  <si>
    <t>ОСНОВНОЕ МЕРОПРИЯТИЕ 2.6</t>
  </si>
  <si>
    <t>Проведение районного конкурса "Самое благоустроенное поселение"</t>
  </si>
  <si>
    <t>Реализация мероприятий по благоустройству территорий</t>
  </si>
  <si>
    <t>92714036020681250500</t>
  </si>
  <si>
    <t>за 2024 год</t>
  </si>
  <si>
    <t xml:space="preserve">Информация
о расходах федерального, областного, местного бюджетов на реализацию целей муниципальной программы Рамонского муниципального района  по состоянию на 01.01.2025 года
</t>
  </si>
  <si>
    <t>Основное мероприятие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</si>
</sst>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0.0"/>
    <numFmt numFmtId="166" formatCode="#,##0.00\ &quot;₽&quot;"/>
  </numFmts>
  <fonts count="2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rgb="FF000000"/>
      <name val="Arial Cy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2"/>
    </font>
    <font>
      <sz val="10"/>
      <color rgb="FF646D82"/>
      <name val="Ubuntu"/>
      <family val="2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0">
      <alignment horizontal="left" vertical="top" wrapText="1"/>
    </xf>
    <xf numFmtId="164" fontId="5" fillId="0" borderId="0"/>
    <xf numFmtId="0" fontId="6" fillId="0" borderId="0"/>
  </cellStyleXfs>
  <cellXfs count="19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4" borderId="0" xfId="0" applyFill="1"/>
    <xf numFmtId="0" fontId="8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2" fontId="7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wrapText="1"/>
    </xf>
    <xf numFmtId="0" fontId="19" fillId="2" borderId="1" xfId="0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21" fillId="2" borderId="1" xfId="0" applyNumberFormat="1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2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6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top" wrapText="1"/>
    </xf>
    <xf numFmtId="0" fontId="14" fillId="2" borderId="1" xfId="0" applyFont="1" applyFill="1" applyBorder="1"/>
    <xf numFmtId="0" fontId="16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top" wrapText="1"/>
    </xf>
    <xf numFmtId="0" fontId="9" fillId="2" borderId="1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Alignment="1">
      <alignment horizont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2" fontId="10" fillId="2" borderId="2" xfId="0" applyNumberFormat="1" applyFont="1" applyFill="1" applyBorder="1" applyAlignment="1">
      <alignment vertical="center" wrapText="1"/>
    </xf>
    <xf numFmtId="2" fontId="9" fillId="2" borderId="11" xfId="0" applyNumberFormat="1" applyFont="1" applyFill="1" applyBorder="1" applyAlignment="1">
      <alignment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17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ex82" xfId="1"/>
    <cellStyle name="Excel Built-in Normal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40"/>
  <sheetViews>
    <sheetView tabSelected="1" workbookViewId="0">
      <selection activeCell="R103" sqref="R103"/>
    </sheetView>
  </sheetViews>
  <sheetFormatPr defaultRowHeight="15"/>
  <cols>
    <col min="1" max="1" width="18.5703125" style="2" customWidth="1"/>
    <col min="2" max="2" width="24.42578125" style="2" customWidth="1"/>
    <col min="3" max="3" width="28.42578125" style="2" customWidth="1"/>
    <col min="4" max="4" width="25.140625" style="2" customWidth="1"/>
    <col min="5" max="5" width="26.28515625" style="2" customWidth="1"/>
    <col min="6" max="6" width="11.42578125" style="2" customWidth="1"/>
    <col min="7" max="9" width="9.140625" style="2"/>
    <col min="10" max="10" width="10.42578125" style="15" bestFit="1" customWidth="1"/>
    <col min="11" max="13" width="9.140625" style="8"/>
    <col min="14" max="14" width="11" style="16" customWidth="1"/>
    <col min="15" max="15" width="10" style="16" customWidth="1"/>
    <col min="16" max="17" width="9.140625" style="16"/>
    <col min="18" max="80" width="9.140625" style="2"/>
  </cols>
  <sheetData>
    <row r="1" spans="1:114" ht="15.75">
      <c r="A1" s="141" t="s">
        <v>14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14" ht="15.75">
      <c r="A2" s="141" t="s">
        <v>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14" ht="15.75">
      <c r="A3" s="142" t="s">
        <v>236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14" ht="24" customHeight="1" thickBot="1">
      <c r="A4" s="143" t="s">
        <v>0</v>
      </c>
      <c r="B4" s="143" t="s">
        <v>1</v>
      </c>
      <c r="C4" s="143" t="s">
        <v>16</v>
      </c>
      <c r="D4" s="143" t="s">
        <v>17</v>
      </c>
      <c r="E4" s="143" t="s">
        <v>2</v>
      </c>
      <c r="F4" s="145" t="s">
        <v>3</v>
      </c>
      <c r="G4" s="145"/>
      <c r="H4" s="145"/>
      <c r="I4" s="145"/>
      <c r="J4" s="145"/>
      <c r="K4" s="145"/>
      <c r="L4" s="145"/>
      <c r="M4" s="145"/>
      <c r="N4" s="146" t="s">
        <v>4</v>
      </c>
      <c r="O4" s="146"/>
      <c r="P4" s="146"/>
      <c r="Q4" s="146"/>
    </row>
    <row r="5" spans="1:114" ht="33" customHeight="1">
      <c r="A5" s="143"/>
      <c r="B5" s="143"/>
      <c r="C5" s="143"/>
      <c r="D5" s="143"/>
      <c r="E5" s="144"/>
      <c r="F5" s="148" t="s">
        <v>5</v>
      </c>
      <c r="G5" s="149"/>
      <c r="H5" s="149"/>
      <c r="I5" s="150"/>
      <c r="J5" s="148" t="s">
        <v>6</v>
      </c>
      <c r="K5" s="149"/>
      <c r="L5" s="149"/>
      <c r="M5" s="150"/>
      <c r="N5" s="147"/>
      <c r="O5" s="146"/>
      <c r="P5" s="146"/>
      <c r="Q5" s="146"/>
    </row>
    <row r="6" spans="1:114" ht="19.5" customHeight="1">
      <c r="A6" s="143"/>
      <c r="B6" s="143"/>
      <c r="C6" s="143"/>
      <c r="D6" s="143"/>
      <c r="E6" s="144"/>
      <c r="F6" s="24"/>
      <c r="G6" s="143" t="s">
        <v>7</v>
      </c>
      <c r="H6" s="143"/>
      <c r="I6" s="151"/>
      <c r="J6" s="25"/>
      <c r="K6" s="143" t="s">
        <v>7</v>
      </c>
      <c r="L6" s="143"/>
      <c r="M6" s="151"/>
      <c r="N6" s="147" t="s">
        <v>8</v>
      </c>
      <c r="O6" s="146" t="s">
        <v>7</v>
      </c>
      <c r="P6" s="146"/>
      <c r="Q6" s="146"/>
    </row>
    <row r="7" spans="1:114" ht="24" customHeight="1">
      <c r="A7" s="143"/>
      <c r="B7" s="143"/>
      <c r="C7" s="143"/>
      <c r="D7" s="143"/>
      <c r="E7" s="144"/>
      <c r="F7" s="25" t="s">
        <v>9</v>
      </c>
      <c r="G7" s="41" t="s">
        <v>10</v>
      </c>
      <c r="H7" s="41" t="s">
        <v>11</v>
      </c>
      <c r="I7" s="42" t="s">
        <v>12</v>
      </c>
      <c r="J7" s="25" t="s">
        <v>9</v>
      </c>
      <c r="K7" s="41" t="s">
        <v>10</v>
      </c>
      <c r="L7" s="41" t="s">
        <v>11</v>
      </c>
      <c r="M7" s="42" t="s">
        <v>12</v>
      </c>
      <c r="N7" s="147"/>
      <c r="O7" s="74" t="s">
        <v>10</v>
      </c>
      <c r="P7" s="74" t="s">
        <v>11</v>
      </c>
      <c r="Q7" s="74" t="s">
        <v>12</v>
      </c>
    </row>
    <row r="8" spans="1:114" ht="23.25" customHeight="1">
      <c r="A8" s="22">
        <v>1</v>
      </c>
      <c r="B8" s="22">
        <v>2</v>
      </c>
      <c r="C8" s="22">
        <v>3</v>
      </c>
      <c r="D8" s="22">
        <v>4</v>
      </c>
      <c r="E8" s="23">
        <v>5</v>
      </c>
      <c r="F8" s="25">
        <v>6</v>
      </c>
      <c r="G8" s="41">
        <v>7</v>
      </c>
      <c r="H8" s="41">
        <v>8</v>
      </c>
      <c r="I8" s="42">
        <v>9</v>
      </c>
      <c r="J8" s="25">
        <v>10</v>
      </c>
      <c r="K8" s="41">
        <v>11</v>
      </c>
      <c r="L8" s="41">
        <v>12</v>
      </c>
      <c r="M8" s="42">
        <v>13</v>
      </c>
      <c r="N8" s="78">
        <v>14</v>
      </c>
      <c r="O8" s="79">
        <v>15</v>
      </c>
      <c r="P8" s="79">
        <v>16</v>
      </c>
      <c r="Q8" s="79">
        <v>17</v>
      </c>
    </row>
    <row r="9" spans="1:114" ht="26.25" customHeight="1">
      <c r="A9" s="118" t="s">
        <v>69</v>
      </c>
      <c r="B9" s="118" t="s">
        <v>70</v>
      </c>
      <c r="C9" s="120" t="s">
        <v>71</v>
      </c>
      <c r="D9" s="26" t="s">
        <v>72</v>
      </c>
      <c r="E9" s="26"/>
      <c r="F9" s="7">
        <f>SUM(G10:I10)</f>
        <v>242510.59000000003</v>
      </c>
      <c r="G9" s="27">
        <f t="shared" ref="G9:M9" si="0">G10</f>
        <v>60783.15</v>
      </c>
      <c r="H9" s="27">
        <f t="shared" si="0"/>
        <v>122330.18000000001</v>
      </c>
      <c r="I9" s="27">
        <f t="shared" si="0"/>
        <v>59397.26</v>
      </c>
      <c r="J9" s="27">
        <f>SUM(K9:M9)</f>
        <v>238704.17</v>
      </c>
      <c r="K9" s="27">
        <f t="shared" si="0"/>
        <v>60783.15</v>
      </c>
      <c r="L9" s="27">
        <f>L10</f>
        <v>118523.76000000001</v>
      </c>
      <c r="M9" s="27">
        <f t="shared" si="0"/>
        <v>59397.26</v>
      </c>
      <c r="N9" s="11">
        <f>J9/F9*100</f>
        <v>98.430410812162876</v>
      </c>
      <c r="O9" s="11">
        <f>K9/G9*100</f>
        <v>100</v>
      </c>
      <c r="P9" s="11">
        <f t="shared" ref="P9:Q10" si="1">L9/H9*100</f>
        <v>96.888404807382784</v>
      </c>
      <c r="Q9" s="11">
        <f t="shared" si="1"/>
        <v>100</v>
      </c>
      <c r="R9" s="28"/>
    </row>
    <row r="10" spans="1:114" ht="15" customHeight="1">
      <c r="A10" s="119"/>
      <c r="B10" s="119"/>
      <c r="C10" s="121"/>
      <c r="D10" s="129" t="s">
        <v>129</v>
      </c>
      <c r="E10" s="112" t="s">
        <v>73</v>
      </c>
      <c r="F10" s="114">
        <f>F13+F23+F56+F61+F67+F97+F107</f>
        <v>242510.59</v>
      </c>
      <c r="G10" s="114">
        <f>G13+G23+G61+G67+G97+G107</f>
        <v>60783.15</v>
      </c>
      <c r="H10" s="114">
        <f>H13+H23+H61+H67+H97+H107</f>
        <v>122330.18000000001</v>
      </c>
      <c r="I10" s="114">
        <f>I13+I23+I56+I61+I67+I97+I107</f>
        <v>59397.26</v>
      </c>
      <c r="J10" s="124">
        <f t="shared" ref="J10:J11" si="2">SUM(K10:M10)</f>
        <v>238704.17</v>
      </c>
      <c r="K10" s="124">
        <f>K13+K23+K61+K67+K107+K97</f>
        <v>60783.15</v>
      </c>
      <c r="L10" s="124">
        <f>L13+L23+L56+L61+L67+L97+L107</f>
        <v>118523.76000000001</v>
      </c>
      <c r="M10" s="124">
        <f>M13+M23+M56+M61+M67+M97+M107</f>
        <v>59397.26</v>
      </c>
      <c r="N10" s="116">
        <f>J10/F10*100</f>
        <v>98.43041081216289</v>
      </c>
      <c r="O10" s="116">
        <f t="shared" ref="O10" si="3">K10/G10*100</f>
        <v>100</v>
      </c>
      <c r="P10" s="116">
        <f t="shared" si="1"/>
        <v>96.888404807382784</v>
      </c>
      <c r="Q10" s="116">
        <f t="shared" si="1"/>
        <v>100</v>
      </c>
    </row>
    <row r="11" spans="1:114" ht="21.75" customHeight="1">
      <c r="A11" s="127"/>
      <c r="B11" s="127"/>
      <c r="C11" s="128"/>
      <c r="D11" s="130"/>
      <c r="E11" s="113"/>
      <c r="F11" s="115">
        <f t="shared" ref="F11" si="4">F15+F18</f>
        <v>23762.2</v>
      </c>
      <c r="G11" s="115">
        <f t="shared" ref="G11" si="5">G15+G18</f>
        <v>0</v>
      </c>
      <c r="H11" s="115">
        <f t="shared" ref="H11:I11" si="6">H15+H18</f>
        <v>0</v>
      </c>
      <c r="I11" s="115">
        <f t="shared" si="6"/>
        <v>23762.2</v>
      </c>
      <c r="J11" s="152">
        <f t="shared" si="2"/>
        <v>0</v>
      </c>
      <c r="K11" s="125"/>
      <c r="L11" s="125"/>
      <c r="M11" s="125"/>
      <c r="N11" s="117"/>
      <c r="O11" s="117"/>
      <c r="P11" s="117"/>
      <c r="Q11" s="117"/>
    </row>
    <row r="12" spans="1:114" s="17" customFormat="1" ht="25.5" customHeight="1">
      <c r="A12" s="118" t="s">
        <v>74</v>
      </c>
      <c r="B12" s="118" t="s">
        <v>39</v>
      </c>
      <c r="C12" s="120" t="s">
        <v>71</v>
      </c>
      <c r="D12" s="29" t="s">
        <v>72</v>
      </c>
      <c r="E12" s="29"/>
      <c r="F12" s="27">
        <f>SUM(F17,F20)</f>
        <v>23762.2</v>
      </c>
      <c r="G12" s="27"/>
      <c r="H12" s="27"/>
      <c r="I12" s="27">
        <f>SUM(I17,I20)</f>
        <v>23762.2</v>
      </c>
      <c r="J12" s="10"/>
      <c r="K12" s="10"/>
      <c r="L12" s="10"/>
      <c r="M12" s="10"/>
      <c r="N12" s="12"/>
      <c r="O12" s="12"/>
      <c r="P12" s="12"/>
      <c r="Q12" s="1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114" s="2" customFormat="1" ht="15" customHeight="1">
      <c r="A13" s="119"/>
      <c r="B13" s="119"/>
      <c r="C13" s="121"/>
      <c r="D13" s="122" t="s">
        <v>129</v>
      </c>
      <c r="E13" s="29" t="s">
        <v>75</v>
      </c>
      <c r="F13" s="27">
        <f>SUM(G13:I13)</f>
        <v>23762.2</v>
      </c>
      <c r="G13" s="27">
        <f>SUM(G14:G15)</f>
        <v>0</v>
      </c>
      <c r="H13" s="27">
        <f>SUM(H14:H15)</f>
        <v>0</v>
      </c>
      <c r="I13" s="27">
        <f t="shared" ref="I13" si="7">I17+I20</f>
        <v>23762.2</v>
      </c>
      <c r="J13" s="27">
        <f>SUM(K13:M13)</f>
        <v>23762.2</v>
      </c>
      <c r="K13" s="27">
        <f>SUM(K14:K15)</f>
        <v>0</v>
      </c>
      <c r="L13" s="27">
        <f>SUM(L14:L15)</f>
        <v>0</v>
      </c>
      <c r="M13" s="27">
        <f>SUM(M14:M15)</f>
        <v>23762.2</v>
      </c>
      <c r="N13" s="11">
        <f>J13/F13*100</f>
        <v>100</v>
      </c>
      <c r="O13" s="11">
        <v>0</v>
      </c>
      <c r="P13" s="11">
        <v>0</v>
      </c>
      <c r="Q13" s="11">
        <f t="shared" ref="Q13:Q15" si="8">M13/I13*100</f>
        <v>100</v>
      </c>
      <c r="S13" s="124"/>
    </row>
    <row r="14" spans="1:114" s="17" customFormat="1">
      <c r="A14" s="119"/>
      <c r="B14" s="119"/>
      <c r="C14" s="121"/>
      <c r="D14" s="123"/>
      <c r="E14" s="40" t="s">
        <v>76</v>
      </c>
      <c r="F14" s="11">
        <f>SUM(G14:I14)</f>
        <v>500</v>
      </c>
      <c r="G14" s="27">
        <v>0</v>
      </c>
      <c r="H14" s="27">
        <v>0</v>
      </c>
      <c r="I14" s="27">
        <f>I18</f>
        <v>500</v>
      </c>
      <c r="J14" s="27">
        <f t="shared" ref="J14:J15" si="9">SUM(K14:M14)</f>
        <v>500</v>
      </c>
      <c r="K14" s="27">
        <v>0</v>
      </c>
      <c r="L14" s="27">
        <v>0</v>
      </c>
      <c r="M14" s="27">
        <f>M18</f>
        <v>500</v>
      </c>
      <c r="N14" s="11">
        <f t="shared" ref="N14:P99" si="10">J14/F14*100</f>
        <v>100</v>
      </c>
      <c r="O14" s="84" t="e">
        <f>K14/G14*100</f>
        <v>#DIV/0!</v>
      </c>
      <c r="P14" s="11" t="e">
        <f>L14/H14*100</f>
        <v>#DIV/0!</v>
      </c>
      <c r="Q14" s="11">
        <f>M14/I14*100</f>
        <v>100</v>
      </c>
      <c r="R14" s="2"/>
      <c r="S14" s="1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114" s="17" customFormat="1">
      <c r="A15" s="119"/>
      <c r="B15" s="119"/>
      <c r="C15" s="121"/>
      <c r="D15" s="123"/>
      <c r="E15" s="40" t="s">
        <v>77</v>
      </c>
      <c r="F15" s="11">
        <f>SUM(G15:I15)</f>
        <v>23262.2</v>
      </c>
      <c r="G15" s="27">
        <v>0</v>
      </c>
      <c r="H15" s="27"/>
      <c r="I15" s="27">
        <f>I20</f>
        <v>23262.2</v>
      </c>
      <c r="J15" s="27">
        <f t="shared" si="9"/>
        <v>23262.2</v>
      </c>
      <c r="K15" s="10">
        <v>0</v>
      </c>
      <c r="L15" s="10">
        <v>0</v>
      </c>
      <c r="M15" s="11">
        <f>M21</f>
        <v>23262.2</v>
      </c>
      <c r="N15" s="11">
        <f t="shared" si="10"/>
        <v>100</v>
      </c>
      <c r="O15" s="11" t="e">
        <f>K15/G15*100</f>
        <v>#DIV/0!</v>
      </c>
      <c r="P15" s="11" t="e">
        <f>L15/H15*100</f>
        <v>#DIV/0!</v>
      </c>
      <c r="Q15" s="11">
        <f t="shared" si="8"/>
        <v>100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114" ht="25.5" customHeight="1">
      <c r="A16" s="99" t="s">
        <v>78</v>
      </c>
      <c r="B16" s="99" t="s">
        <v>41</v>
      </c>
      <c r="C16" s="107" t="s">
        <v>68</v>
      </c>
      <c r="D16" s="77" t="s">
        <v>72</v>
      </c>
      <c r="E16" s="77"/>
      <c r="F16" s="6"/>
      <c r="G16" s="6"/>
      <c r="H16" s="6"/>
      <c r="I16" s="6"/>
      <c r="J16" s="10"/>
      <c r="K16" s="10"/>
      <c r="L16" s="10"/>
      <c r="M16" s="10"/>
      <c r="N16" s="11"/>
      <c r="O16" s="12"/>
      <c r="P16" s="12"/>
      <c r="Q16" s="1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</row>
    <row r="17" spans="1:114" ht="15" customHeight="1">
      <c r="A17" s="100"/>
      <c r="B17" s="100"/>
      <c r="C17" s="108"/>
      <c r="D17" s="105" t="s">
        <v>129</v>
      </c>
      <c r="E17" s="77" t="s">
        <v>75</v>
      </c>
      <c r="F17" s="27">
        <f>F18</f>
        <v>500</v>
      </c>
      <c r="G17" s="27">
        <f t="shared" ref="G17:H17" si="11">G18</f>
        <v>0</v>
      </c>
      <c r="H17" s="27">
        <f t="shared" si="11"/>
        <v>0</v>
      </c>
      <c r="I17" s="27">
        <v>500</v>
      </c>
      <c r="J17" s="30">
        <f>SUM(K17:M17)</f>
        <v>500</v>
      </c>
      <c r="K17" s="30">
        <f t="shared" ref="K17:L17" si="12">K18</f>
        <v>0</v>
      </c>
      <c r="L17" s="30">
        <f t="shared" si="12"/>
        <v>0</v>
      </c>
      <c r="M17" s="30">
        <v>500</v>
      </c>
      <c r="N17" s="11">
        <f t="shared" si="10"/>
        <v>100</v>
      </c>
      <c r="O17" s="11" t="e">
        <f>K17/G17*100</f>
        <v>#DIV/0!</v>
      </c>
      <c r="P17" s="11" t="e">
        <f>L17/H17*100</f>
        <v>#DIV/0!</v>
      </c>
      <c r="Q17" s="11">
        <f t="shared" ref="Q17:Q18" si="13">M17/I17*100</f>
        <v>100</v>
      </c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</row>
    <row r="18" spans="1:114" s="2" customFormat="1">
      <c r="A18" s="100"/>
      <c r="B18" s="100"/>
      <c r="C18" s="108"/>
      <c r="D18" s="106"/>
      <c r="E18" s="70" t="s">
        <v>76</v>
      </c>
      <c r="F18" s="6">
        <f>SUM(G18:I18)</f>
        <v>500</v>
      </c>
      <c r="G18" s="6">
        <v>0</v>
      </c>
      <c r="H18" s="6">
        <v>0</v>
      </c>
      <c r="I18" s="6">
        <v>500</v>
      </c>
      <c r="J18" s="10">
        <f>SUM(K18:M18)</f>
        <v>500</v>
      </c>
      <c r="K18" s="10">
        <v>0</v>
      </c>
      <c r="L18" s="10">
        <v>0</v>
      </c>
      <c r="M18" s="10">
        <v>500</v>
      </c>
      <c r="N18" s="11">
        <f t="shared" si="10"/>
        <v>100</v>
      </c>
      <c r="O18" s="11" t="e">
        <f>K18/G18*100</f>
        <v>#DIV/0!</v>
      </c>
      <c r="P18" s="11" t="e">
        <f>L18/H18*100</f>
        <v>#DIV/0!</v>
      </c>
      <c r="Q18" s="11">
        <f t="shared" si="13"/>
        <v>100</v>
      </c>
    </row>
    <row r="19" spans="1:114" ht="25.5" customHeight="1">
      <c r="A19" s="99" t="s">
        <v>79</v>
      </c>
      <c r="B19" s="99" t="s">
        <v>42</v>
      </c>
      <c r="C19" s="107" t="s">
        <v>80</v>
      </c>
      <c r="D19" s="77" t="s">
        <v>72</v>
      </c>
      <c r="E19" s="77"/>
      <c r="F19" s="6"/>
      <c r="G19" s="6"/>
      <c r="H19" s="6"/>
      <c r="I19" s="6"/>
      <c r="J19" s="10"/>
      <c r="K19" s="10"/>
      <c r="L19" s="10"/>
      <c r="M19" s="10"/>
      <c r="N19" s="11"/>
      <c r="O19" s="12"/>
      <c r="P19" s="12"/>
      <c r="Q19" s="1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</row>
    <row r="20" spans="1:114" ht="15" customHeight="1">
      <c r="A20" s="100"/>
      <c r="B20" s="100"/>
      <c r="C20" s="108"/>
      <c r="D20" s="105" t="s">
        <v>129</v>
      </c>
      <c r="E20" s="77" t="s">
        <v>75</v>
      </c>
      <c r="F20" s="27">
        <f>SUM(G20:I20)</f>
        <v>23262.2</v>
      </c>
      <c r="G20" s="27">
        <f t="shared" ref="G20:H20" si="14">G21</f>
        <v>0</v>
      </c>
      <c r="H20" s="27">
        <f t="shared" si="14"/>
        <v>0</v>
      </c>
      <c r="I20" s="27">
        <f>I21</f>
        <v>23262.2</v>
      </c>
      <c r="J20" s="11">
        <f>J21</f>
        <v>23262.2</v>
      </c>
      <c r="K20" s="30">
        <f t="shared" ref="K20:M20" si="15">K21</f>
        <v>0</v>
      </c>
      <c r="L20" s="30">
        <f t="shared" si="15"/>
        <v>0</v>
      </c>
      <c r="M20" s="11">
        <f t="shared" si="15"/>
        <v>23262.2</v>
      </c>
      <c r="N20" s="11">
        <f t="shared" si="10"/>
        <v>100</v>
      </c>
      <c r="O20" s="11" t="e">
        <f>K20/G20*100</f>
        <v>#DIV/0!</v>
      </c>
      <c r="P20" s="11" t="e">
        <f>L20/H20*100</f>
        <v>#DIV/0!</v>
      </c>
      <c r="Q20" s="11">
        <f t="shared" ref="Q20:Q21" si="16">M20/I20*100</f>
        <v>100</v>
      </c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</row>
    <row r="21" spans="1:114" s="9" customFormat="1">
      <c r="A21" s="100"/>
      <c r="B21" s="100"/>
      <c r="C21" s="108"/>
      <c r="D21" s="106"/>
      <c r="E21" s="70" t="s">
        <v>77</v>
      </c>
      <c r="F21" s="6">
        <f>SUM(G21:I21)</f>
        <v>23262.2</v>
      </c>
      <c r="G21" s="6">
        <v>0</v>
      </c>
      <c r="H21" s="6">
        <v>0</v>
      </c>
      <c r="I21" s="6">
        <v>23262.2</v>
      </c>
      <c r="J21" s="12">
        <f>SUM(K21:M21)</f>
        <v>23262.2</v>
      </c>
      <c r="K21" s="10">
        <v>0</v>
      </c>
      <c r="L21" s="10">
        <v>0</v>
      </c>
      <c r="M21" s="12">
        <v>23262.2</v>
      </c>
      <c r="N21" s="11">
        <f t="shared" si="10"/>
        <v>100</v>
      </c>
      <c r="O21" s="11" t="e">
        <f>K21/G21*100</f>
        <v>#DIV/0!</v>
      </c>
      <c r="P21" s="11" t="e">
        <f>L21/H21*100</f>
        <v>#DIV/0!</v>
      </c>
      <c r="Q21" s="11">
        <f t="shared" si="16"/>
        <v>100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</row>
    <row r="22" spans="1:114" s="17" customFormat="1" ht="25.5" customHeight="1">
      <c r="A22" s="118" t="s">
        <v>81</v>
      </c>
      <c r="B22" s="118" t="s">
        <v>49</v>
      </c>
      <c r="C22" s="120" t="s">
        <v>71</v>
      </c>
      <c r="D22" s="77" t="s">
        <v>72</v>
      </c>
      <c r="E22" s="77"/>
      <c r="F22" s="6">
        <f>SUM(F24:F34)</f>
        <v>208273.94</v>
      </c>
      <c r="G22" s="6">
        <f>SUM(G24:G34)</f>
        <v>60783.15</v>
      </c>
      <c r="H22" s="6">
        <f>SUM(H24:H34)</f>
        <v>116210.75</v>
      </c>
      <c r="I22" s="6">
        <f>SUM(I24:I34)</f>
        <v>31280.039999999997</v>
      </c>
      <c r="J22" s="10"/>
      <c r="K22" s="13"/>
      <c r="L22" s="13"/>
      <c r="M22" s="13"/>
      <c r="N22" s="11"/>
      <c r="O22" s="14"/>
      <c r="P22" s="14"/>
      <c r="Q22" s="14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114" s="2" customFormat="1">
      <c r="A23" s="126"/>
      <c r="B23" s="126"/>
      <c r="C23" s="121"/>
      <c r="D23" s="105"/>
      <c r="E23" s="29" t="s">
        <v>75</v>
      </c>
      <c r="F23" s="27">
        <f t="shared" ref="F23:F28" si="17">SUM(G23:I23)</f>
        <v>208273.94</v>
      </c>
      <c r="G23" s="27">
        <f>SUM(G24:G34)</f>
        <v>60783.15</v>
      </c>
      <c r="H23" s="27">
        <f>SUM(H24:H34)</f>
        <v>116210.75</v>
      </c>
      <c r="I23" s="27">
        <f>SUM(I24:I34)</f>
        <v>31280.039999999997</v>
      </c>
      <c r="J23" s="30">
        <f>SUM(K23:M23)</f>
        <v>204467.52000000002</v>
      </c>
      <c r="K23" s="30">
        <f>SUM(K24:K33)</f>
        <v>60783.15</v>
      </c>
      <c r="L23" s="30">
        <f>SUM(L24:L34)</f>
        <v>112404.33</v>
      </c>
      <c r="M23" s="30">
        <f>SUM(M24:M34)</f>
        <v>31280.039999999997</v>
      </c>
      <c r="N23" s="11">
        <f t="shared" si="10"/>
        <v>98.172397372422111</v>
      </c>
      <c r="O23" s="11">
        <f t="shared" ref="O23:O33" si="18">K23/G23*100</f>
        <v>100</v>
      </c>
      <c r="P23" s="11">
        <f t="shared" ref="P23:P34" si="19">L23/H23*100</f>
        <v>96.724554311885953</v>
      </c>
      <c r="Q23" s="11">
        <f t="shared" ref="Q23:Q34" si="20">M23/I23*100</f>
        <v>100</v>
      </c>
    </row>
    <row r="24" spans="1:114" s="17" customFormat="1">
      <c r="A24" s="126"/>
      <c r="B24" s="126"/>
      <c r="C24" s="121"/>
      <c r="D24" s="109"/>
      <c r="E24" s="40" t="s">
        <v>82</v>
      </c>
      <c r="F24" s="27">
        <f t="shared" si="17"/>
        <v>11833.5</v>
      </c>
      <c r="G24" s="27">
        <f t="shared" ref="G24:H24" si="21">G37</f>
        <v>1988.25</v>
      </c>
      <c r="H24" s="27">
        <f t="shared" si="21"/>
        <v>6598.25</v>
      </c>
      <c r="I24" s="27">
        <f>I37</f>
        <v>3247</v>
      </c>
      <c r="J24" s="11">
        <f t="shared" ref="J24:J26" si="22">SUM(K24:M24)</f>
        <v>11833.5</v>
      </c>
      <c r="K24" s="90">
        <f>K37</f>
        <v>1988.25</v>
      </c>
      <c r="L24" s="90">
        <f t="shared" ref="L24:M24" si="23">L37</f>
        <v>6598.25</v>
      </c>
      <c r="M24" s="90">
        <f t="shared" si="23"/>
        <v>3247</v>
      </c>
      <c r="N24" s="11">
        <f t="shared" si="10"/>
        <v>100</v>
      </c>
      <c r="O24" s="11">
        <f t="shared" si="18"/>
        <v>100</v>
      </c>
      <c r="P24" s="11">
        <f t="shared" si="19"/>
        <v>100</v>
      </c>
      <c r="Q24" s="11">
        <f t="shared" si="20"/>
        <v>100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114" s="17" customFormat="1">
      <c r="A25" s="126"/>
      <c r="B25" s="126"/>
      <c r="C25" s="121"/>
      <c r="D25" s="109"/>
      <c r="E25" s="70" t="s">
        <v>123</v>
      </c>
      <c r="F25" s="27">
        <f t="shared" si="17"/>
        <v>350</v>
      </c>
      <c r="G25" s="27">
        <f>G40</f>
        <v>0</v>
      </c>
      <c r="H25" s="27">
        <f>H40</f>
        <v>0</v>
      </c>
      <c r="I25" s="27">
        <v>350</v>
      </c>
      <c r="J25" s="30">
        <f t="shared" ref="J25:J34" si="24">SUM(K25:M25)</f>
        <v>350</v>
      </c>
      <c r="K25" s="90">
        <f t="shared" ref="K25:L25" si="25">K40</f>
        <v>0</v>
      </c>
      <c r="L25" s="90">
        <f t="shared" si="25"/>
        <v>0</v>
      </c>
      <c r="M25" s="90">
        <v>350</v>
      </c>
      <c r="N25" s="11">
        <f t="shared" si="10"/>
        <v>100</v>
      </c>
      <c r="O25" s="11" t="e">
        <f t="shared" si="18"/>
        <v>#DIV/0!</v>
      </c>
      <c r="P25" s="11" t="e">
        <f t="shared" si="19"/>
        <v>#DIV/0!</v>
      </c>
      <c r="Q25" s="11">
        <f t="shared" si="20"/>
        <v>100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114" s="17" customFormat="1">
      <c r="A26" s="126"/>
      <c r="B26" s="126"/>
      <c r="C26" s="121"/>
      <c r="D26" s="109"/>
      <c r="E26" s="40" t="s">
        <v>221</v>
      </c>
      <c r="F26" s="27">
        <f t="shared" si="17"/>
        <v>19868.43</v>
      </c>
      <c r="G26" s="27">
        <f t="shared" ref="G26:H26" si="26">G43</f>
        <v>0</v>
      </c>
      <c r="H26" s="27">
        <f t="shared" si="26"/>
        <v>14240.5</v>
      </c>
      <c r="I26" s="27">
        <f t="shared" ref="I26:I27" si="27">I43</f>
        <v>5627.93</v>
      </c>
      <c r="J26" s="11">
        <f t="shared" si="22"/>
        <v>19780.849999999999</v>
      </c>
      <c r="K26" s="90">
        <f t="shared" ref="K26:L26" si="28">K43</f>
        <v>0</v>
      </c>
      <c r="L26" s="91">
        <f t="shared" si="28"/>
        <v>14152.92</v>
      </c>
      <c r="M26" s="91">
        <f t="shared" ref="M26:M27" si="29">M43</f>
        <v>5627.93</v>
      </c>
      <c r="N26" s="11">
        <f t="shared" si="10"/>
        <v>99.559200198505863</v>
      </c>
      <c r="O26" s="11" t="e">
        <f t="shared" si="18"/>
        <v>#DIV/0!</v>
      </c>
      <c r="P26" s="11">
        <f t="shared" si="19"/>
        <v>99.384993504441553</v>
      </c>
      <c r="Q26" s="11">
        <f t="shared" si="20"/>
        <v>100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114" s="17" customFormat="1">
      <c r="A27" s="126"/>
      <c r="B27" s="126"/>
      <c r="C27" s="121"/>
      <c r="D27" s="109"/>
      <c r="E27" s="40" t="s">
        <v>222</v>
      </c>
      <c r="F27" s="27">
        <f t="shared" si="17"/>
        <v>70955.600000000006</v>
      </c>
      <c r="G27" s="27">
        <f>G44</f>
        <v>0</v>
      </c>
      <c r="H27" s="27">
        <f>H44</f>
        <v>50000</v>
      </c>
      <c r="I27" s="27">
        <f t="shared" si="27"/>
        <v>20955.599999999999</v>
      </c>
      <c r="J27" s="30">
        <f t="shared" si="24"/>
        <v>70955.600000000006</v>
      </c>
      <c r="K27" s="90">
        <f t="shared" ref="K27:L27" si="30">K44</f>
        <v>0</v>
      </c>
      <c r="L27" s="90">
        <f t="shared" si="30"/>
        <v>50000</v>
      </c>
      <c r="M27" s="90">
        <f t="shared" si="29"/>
        <v>20955.599999999999</v>
      </c>
      <c r="N27" s="11">
        <f t="shared" si="10"/>
        <v>100</v>
      </c>
      <c r="O27" s="11" t="e">
        <f t="shared" si="18"/>
        <v>#DIV/0!</v>
      </c>
      <c r="P27" s="11">
        <f t="shared" si="19"/>
        <v>100</v>
      </c>
      <c r="Q27" s="11">
        <f t="shared" si="20"/>
        <v>100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114" s="17" customFormat="1">
      <c r="A28" s="126"/>
      <c r="B28" s="126"/>
      <c r="C28" s="121"/>
      <c r="D28" s="109"/>
      <c r="E28" s="70" t="s">
        <v>124</v>
      </c>
      <c r="F28" s="27">
        <f t="shared" si="17"/>
        <v>10730.13</v>
      </c>
      <c r="G28" s="27">
        <v>0</v>
      </c>
      <c r="H28" s="27">
        <v>10730.13</v>
      </c>
      <c r="I28" s="27">
        <v>0</v>
      </c>
      <c r="J28" s="27">
        <f t="shared" si="24"/>
        <v>10730.13</v>
      </c>
      <c r="K28" s="27">
        <v>0</v>
      </c>
      <c r="L28" s="27">
        <v>10730.13</v>
      </c>
      <c r="M28" s="27">
        <v>0</v>
      </c>
      <c r="N28" s="11">
        <f t="shared" si="10"/>
        <v>100</v>
      </c>
      <c r="O28" s="11" t="e">
        <f t="shared" si="18"/>
        <v>#DIV/0!</v>
      </c>
      <c r="P28" s="11">
        <f t="shared" si="19"/>
        <v>100</v>
      </c>
      <c r="Q28" s="11" t="e">
        <f t="shared" si="20"/>
        <v>#DIV/0!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114" s="17" customFormat="1">
      <c r="A29" s="126"/>
      <c r="B29" s="126"/>
      <c r="C29" s="121"/>
      <c r="D29" s="109"/>
      <c r="E29" s="40" t="s">
        <v>237</v>
      </c>
      <c r="F29" s="27">
        <f t="shared" ref="F29:F34" si="31">SUM(G29:I29)</f>
        <v>295.95999999999998</v>
      </c>
      <c r="G29" s="27">
        <f>G48</f>
        <v>0</v>
      </c>
      <c r="H29" s="27">
        <f>H48</f>
        <v>0</v>
      </c>
      <c r="I29" s="27">
        <f>I48</f>
        <v>295.95999999999998</v>
      </c>
      <c r="J29" s="27">
        <f t="shared" si="24"/>
        <v>295.95999999999998</v>
      </c>
      <c r="K29" s="27">
        <v>0</v>
      </c>
      <c r="L29" s="90">
        <f>L48</f>
        <v>0</v>
      </c>
      <c r="M29" s="27">
        <v>295.95999999999998</v>
      </c>
      <c r="N29" s="11">
        <f t="shared" si="10"/>
        <v>100</v>
      </c>
      <c r="O29" s="11" t="e">
        <f t="shared" si="18"/>
        <v>#DIV/0!</v>
      </c>
      <c r="P29" s="11" t="e">
        <f t="shared" si="19"/>
        <v>#DIV/0!</v>
      </c>
      <c r="Q29" s="11">
        <f t="shared" si="20"/>
        <v>100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114" s="17" customFormat="1">
      <c r="A30" s="126"/>
      <c r="B30" s="126"/>
      <c r="C30" s="121"/>
      <c r="D30" s="109"/>
      <c r="E30" s="70" t="s">
        <v>133</v>
      </c>
      <c r="F30" s="27">
        <f t="shared" si="31"/>
        <v>450</v>
      </c>
      <c r="G30" s="27">
        <v>0</v>
      </c>
      <c r="H30" s="27">
        <v>0</v>
      </c>
      <c r="I30" s="27">
        <f>I51</f>
        <v>450</v>
      </c>
      <c r="J30" s="27">
        <f t="shared" si="24"/>
        <v>450</v>
      </c>
      <c r="K30" s="27">
        <v>0</v>
      </c>
      <c r="L30" s="27">
        <v>0</v>
      </c>
      <c r="M30" s="27">
        <v>450</v>
      </c>
      <c r="N30" s="11">
        <f t="shared" si="10"/>
        <v>100</v>
      </c>
      <c r="O30" s="11" t="e">
        <f t="shared" si="18"/>
        <v>#DIV/0!</v>
      </c>
      <c r="P30" s="11" t="e">
        <f t="shared" si="19"/>
        <v>#DIV/0!</v>
      </c>
      <c r="Q30" s="11">
        <f t="shared" si="20"/>
        <v>100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114" s="17" customFormat="1">
      <c r="A31" s="126"/>
      <c r="B31" s="126"/>
      <c r="C31" s="121"/>
      <c r="D31" s="109"/>
      <c r="E31" s="71" t="s">
        <v>226</v>
      </c>
      <c r="F31" s="27">
        <f t="shared" si="31"/>
        <v>60094.020000000004</v>
      </c>
      <c r="G31" s="27">
        <f>G54</f>
        <v>58794.9</v>
      </c>
      <c r="H31" s="27">
        <f>H54</f>
        <v>1298</v>
      </c>
      <c r="I31" s="27">
        <v>1.1200000000000001</v>
      </c>
      <c r="J31" s="30">
        <f t="shared" si="24"/>
        <v>59996.020000000004</v>
      </c>
      <c r="K31" s="90">
        <v>58794.9</v>
      </c>
      <c r="L31" s="90">
        <v>1200</v>
      </c>
      <c r="M31" s="90">
        <v>1.1200000000000001</v>
      </c>
      <c r="N31" s="11">
        <f t="shared" si="10"/>
        <v>99.836922209564278</v>
      </c>
      <c r="O31" s="11">
        <f t="shared" si="18"/>
        <v>100</v>
      </c>
      <c r="P31" s="11">
        <f t="shared" si="19"/>
        <v>92.449922958397536</v>
      </c>
      <c r="Q31" s="11">
        <f t="shared" si="20"/>
        <v>100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114" s="17" customFormat="1">
      <c r="A32" s="126"/>
      <c r="B32" s="126"/>
      <c r="C32" s="121"/>
      <c r="D32" s="109"/>
      <c r="E32" s="70" t="s">
        <v>234</v>
      </c>
      <c r="F32" s="27">
        <f t="shared" si="31"/>
        <v>0</v>
      </c>
      <c r="G32" s="27">
        <v>0</v>
      </c>
      <c r="H32" s="27">
        <v>0</v>
      </c>
      <c r="I32" s="27">
        <v>0</v>
      </c>
      <c r="J32" s="30">
        <v>0</v>
      </c>
      <c r="K32" s="90">
        <v>0</v>
      </c>
      <c r="L32" s="90">
        <v>0</v>
      </c>
      <c r="M32" s="90">
        <v>0</v>
      </c>
      <c r="N32" s="11" t="e">
        <f t="shared" si="10"/>
        <v>#DIV/0!</v>
      </c>
      <c r="O32" s="11" t="e">
        <f t="shared" si="18"/>
        <v>#DIV/0!</v>
      </c>
      <c r="P32" s="11" t="e">
        <f t="shared" si="19"/>
        <v>#DIV/0!</v>
      </c>
      <c r="Q32" s="11" t="e">
        <f t="shared" si="20"/>
        <v>#DIV/0!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114" s="17" customFormat="1">
      <c r="A33" s="126"/>
      <c r="B33" s="126"/>
      <c r="C33" s="121"/>
      <c r="D33" s="109"/>
      <c r="E33" s="70" t="s">
        <v>223</v>
      </c>
      <c r="F33" s="27">
        <f t="shared" si="31"/>
        <v>32164</v>
      </c>
      <c r="G33" s="27">
        <f t="shared" ref="G33:G34" si="32">G48</f>
        <v>0</v>
      </c>
      <c r="H33" s="27">
        <f>H45</f>
        <v>32164</v>
      </c>
      <c r="I33" s="27">
        <v>0</v>
      </c>
      <c r="J33" s="30">
        <f t="shared" si="24"/>
        <v>28543.16</v>
      </c>
      <c r="K33" s="90">
        <v>0</v>
      </c>
      <c r="L33" s="90">
        <v>28543.16</v>
      </c>
      <c r="M33" s="90">
        <v>0</v>
      </c>
      <c r="N33" s="11">
        <f t="shared" si="10"/>
        <v>88.742569332172621</v>
      </c>
      <c r="O33" s="11" t="e">
        <f t="shared" si="18"/>
        <v>#DIV/0!</v>
      </c>
      <c r="P33" s="11">
        <f t="shared" si="19"/>
        <v>88.742569332172621</v>
      </c>
      <c r="Q33" s="11" t="e">
        <f t="shared" si="20"/>
        <v>#DIV/0!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114" s="17" customFormat="1">
      <c r="A34" s="80"/>
      <c r="B34" s="80"/>
      <c r="C34" s="81"/>
      <c r="D34" s="83"/>
      <c r="E34" s="70" t="s">
        <v>235</v>
      </c>
      <c r="F34" s="27">
        <f t="shared" si="31"/>
        <v>1532.3</v>
      </c>
      <c r="G34" s="27">
        <f t="shared" si="32"/>
        <v>0</v>
      </c>
      <c r="H34" s="27">
        <v>1179.8699999999999</v>
      </c>
      <c r="I34" s="27">
        <v>352.43</v>
      </c>
      <c r="J34" s="30">
        <f t="shared" si="24"/>
        <v>1532.3</v>
      </c>
      <c r="K34" s="90">
        <v>0</v>
      </c>
      <c r="L34" s="90">
        <v>1179.8699999999999</v>
      </c>
      <c r="M34" s="90">
        <v>352.43</v>
      </c>
      <c r="N34" s="11"/>
      <c r="O34" s="11"/>
      <c r="P34" s="11">
        <f t="shared" si="19"/>
        <v>100</v>
      </c>
      <c r="Q34" s="11">
        <f t="shared" si="20"/>
        <v>100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114" s="19" customFormat="1" ht="25.5" customHeight="1">
      <c r="A35" s="99" t="s">
        <v>83</v>
      </c>
      <c r="B35" s="99" t="s">
        <v>43</v>
      </c>
      <c r="C35" s="107" t="s">
        <v>84</v>
      </c>
      <c r="D35" s="77" t="s">
        <v>72</v>
      </c>
      <c r="E35" s="77"/>
      <c r="F35" s="6"/>
      <c r="G35" s="6"/>
      <c r="H35" s="6"/>
      <c r="I35" s="6"/>
      <c r="J35" s="10"/>
      <c r="K35" s="13"/>
      <c r="L35" s="13"/>
      <c r="M35" s="13"/>
      <c r="N35" s="11"/>
      <c r="O35" s="14"/>
      <c r="P35" s="14"/>
      <c r="Q35" s="14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114" s="19" customFormat="1" ht="15" customHeight="1">
      <c r="A36" s="100"/>
      <c r="B36" s="100"/>
      <c r="C36" s="108"/>
      <c r="D36" s="105" t="s">
        <v>85</v>
      </c>
      <c r="E36" s="77" t="s">
        <v>75</v>
      </c>
      <c r="F36" s="27">
        <f>SUM(G36:I36)</f>
        <v>11833.5</v>
      </c>
      <c r="G36" s="27">
        <f t="shared" ref="G36:I36" si="33">G37</f>
        <v>1988.25</v>
      </c>
      <c r="H36" s="27">
        <f t="shared" si="33"/>
        <v>6598.25</v>
      </c>
      <c r="I36" s="27">
        <f t="shared" si="33"/>
        <v>3247</v>
      </c>
      <c r="J36" s="30">
        <f>SUM(K36:M36)</f>
        <v>11833.5</v>
      </c>
      <c r="K36" s="30">
        <f t="shared" ref="K36:M36" si="34">K37</f>
        <v>1988.25</v>
      </c>
      <c r="L36" s="30">
        <f t="shared" si="34"/>
        <v>6598.25</v>
      </c>
      <c r="M36" s="11">
        <f t="shared" si="34"/>
        <v>3247</v>
      </c>
      <c r="N36" s="11">
        <f t="shared" si="10"/>
        <v>100</v>
      </c>
      <c r="O36" s="11">
        <f t="shared" ref="O36:O37" si="35">K36/G36*100</f>
        <v>100</v>
      </c>
      <c r="P36" s="11">
        <f t="shared" ref="P36:P37" si="36">L36/H36*100</f>
        <v>100</v>
      </c>
      <c r="Q36" s="11">
        <f t="shared" ref="Q36:Q37" si="37">M36/I36*100</f>
        <v>100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114" s="19" customFormat="1" ht="31.5" customHeight="1">
      <c r="A37" s="100"/>
      <c r="B37" s="100"/>
      <c r="C37" s="108"/>
      <c r="D37" s="106"/>
      <c r="E37" s="70" t="s">
        <v>82</v>
      </c>
      <c r="F37" s="6">
        <f>SUM(G37:I37)</f>
        <v>11833.5</v>
      </c>
      <c r="G37" s="6">
        <v>1988.25</v>
      </c>
      <c r="H37" s="6">
        <v>6598.25</v>
      </c>
      <c r="I37" s="6">
        <v>3247</v>
      </c>
      <c r="J37" s="10">
        <f>SUM(K37:M37)</f>
        <v>11833.5</v>
      </c>
      <c r="K37" s="6">
        <v>1988.25</v>
      </c>
      <c r="L37" s="6">
        <v>6598.25</v>
      </c>
      <c r="M37" s="6">
        <v>3247</v>
      </c>
      <c r="N37" s="11">
        <f t="shared" si="10"/>
        <v>100</v>
      </c>
      <c r="O37" s="11">
        <f t="shared" si="35"/>
        <v>100</v>
      </c>
      <c r="P37" s="11">
        <f t="shared" si="36"/>
        <v>100</v>
      </c>
      <c r="Q37" s="11">
        <f t="shared" si="37"/>
        <v>100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</row>
    <row r="38" spans="1:114" s="2" customFormat="1" ht="25.5" customHeight="1">
      <c r="A38" s="99" t="s">
        <v>218</v>
      </c>
      <c r="B38" s="99" t="s">
        <v>233</v>
      </c>
      <c r="C38" s="99" t="s">
        <v>219</v>
      </c>
      <c r="D38" s="77" t="s">
        <v>72</v>
      </c>
      <c r="E38" s="77"/>
      <c r="F38" s="6"/>
      <c r="G38" s="6"/>
      <c r="H38" s="6"/>
      <c r="I38" s="6"/>
      <c r="J38" s="72"/>
      <c r="K38" s="13"/>
      <c r="L38" s="13"/>
      <c r="M38" s="13"/>
      <c r="N38" s="11"/>
      <c r="O38" s="11"/>
      <c r="P38" s="11"/>
      <c r="Q38" s="11"/>
    </row>
    <row r="39" spans="1:114" s="2" customFormat="1" ht="15" customHeight="1">
      <c r="A39" s="100"/>
      <c r="B39" s="101"/>
      <c r="C39" s="103"/>
      <c r="D39" s="105" t="s">
        <v>88</v>
      </c>
      <c r="E39" s="77" t="s">
        <v>75</v>
      </c>
      <c r="F39" s="27">
        <f>SUM(G39:I39)</f>
        <v>0</v>
      </c>
      <c r="G39" s="27">
        <f t="shared" ref="G39:I39" si="38">G40</f>
        <v>0</v>
      </c>
      <c r="H39" s="27">
        <f t="shared" si="38"/>
        <v>0</v>
      </c>
      <c r="I39" s="27">
        <f t="shared" si="38"/>
        <v>0</v>
      </c>
      <c r="J39" s="73">
        <f>SUM(K39:M39)</f>
        <v>0</v>
      </c>
      <c r="K39" s="30">
        <f t="shared" ref="K39:M39" si="39">K40</f>
        <v>0</v>
      </c>
      <c r="L39" s="30">
        <v>0</v>
      </c>
      <c r="M39" s="30">
        <f t="shared" si="39"/>
        <v>0</v>
      </c>
      <c r="N39" s="11" t="e">
        <f t="shared" ref="N39:Q40" si="40">J39/F39*100</f>
        <v>#DIV/0!</v>
      </c>
      <c r="O39" s="11" t="e">
        <f t="shared" si="40"/>
        <v>#DIV/0!</v>
      </c>
      <c r="P39" s="11" t="e">
        <f t="shared" si="40"/>
        <v>#DIV/0!</v>
      </c>
      <c r="Q39" s="11" t="e">
        <f t="shared" si="40"/>
        <v>#DIV/0!</v>
      </c>
    </row>
    <row r="40" spans="1:114" s="2" customFormat="1" ht="31.5" customHeight="1">
      <c r="A40" s="100"/>
      <c r="B40" s="102"/>
      <c r="C40" s="104"/>
      <c r="D40" s="106"/>
      <c r="E40" s="71" t="s">
        <v>220</v>
      </c>
      <c r="F40" s="6">
        <f>SUM(G40:I40)</f>
        <v>0</v>
      </c>
      <c r="G40" s="6">
        <v>0</v>
      </c>
      <c r="H40" s="6">
        <v>0</v>
      </c>
      <c r="I40" s="6">
        <v>0</v>
      </c>
      <c r="J40" s="72">
        <f>SUM(K40:M40)</f>
        <v>0</v>
      </c>
      <c r="K40" s="6">
        <v>0</v>
      </c>
      <c r="L40" s="10">
        <v>0</v>
      </c>
      <c r="M40" s="10">
        <v>0</v>
      </c>
      <c r="N40" s="11" t="e">
        <f t="shared" si="40"/>
        <v>#DIV/0!</v>
      </c>
      <c r="O40" s="11" t="e">
        <f t="shared" si="40"/>
        <v>#DIV/0!</v>
      </c>
      <c r="P40" s="11" t="e">
        <f t="shared" si="40"/>
        <v>#DIV/0!</v>
      </c>
      <c r="Q40" s="11" t="e">
        <f t="shared" si="40"/>
        <v>#DIV/0!</v>
      </c>
    </row>
    <row r="41" spans="1:114" s="19" customFormat="1" ht="25.5" customHeight="1">
      <c r="A41" s="99" t="s">
        <v>86</v>
      </c>
      <c r="B41" s="99" t="s">
        <v>50</v>
      </c>
      <c r="C41" s="107" t="s">
        <v>87</v>
      </c>
      <c r="D41" s="77" t="s">
        <v>72</v>
      </c>
      <c r="E41" s="77"/>
      <c r="F41" s="6">
        <f>SUM(F43:F49)</f>
        <v>135896.41999999998</v>
      </c>
      <c r="G41" s="6">
        <f>SUM(G43:G48)</f>
        <v>0</v>
      </c>
      <c r="H41" s="6">
        <f>SUM(H43:H49)</f>
        <v>108314.5</v>
      </c>
      <c r="I41" s="6">
        <f>SUM(I43:I49)</f>
        <v>27581.919999999998</v>
      </c>
      <c r="J41" s="72"/>
      <c r="K41" s="13"/>
      <c r="L41" s="13"/>
      <c r="M41" s="13"/>
      <c r="N41" s="11"/>
      <c r="O41" s="14"/>
      <c r="P41" s="14"/>
      <c r="Q41" s="14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</row>
    <row r="42" spans="1:114" ht="15" customHeight="1">
      <c r="A42" s="100"/>
      <c r="B42" s="100"/>
      <c r="C42" s="108"/>
      <c r="D42" s="105" t="s">
        <v>88</v>
      </c>
      <c r="E42" s="77" t="s">
        <v>75</v>
      </c>
      <c r="F42" s="27">
        <f>SUM(G42:I42)</f>
        <v>135896.41999999998</v>
      </c>
      <c r="G42" s="27">
        <f>SUM(G43:G49)</f>
        <v>0</v>
      </c>
      <c r="H42" s="27">
        <f>SUM(H43:H49)</f>
        <v>108314.5</v>
      </c>
      <c r="I42" s="27">
        <f>SUM(I43:I49)</f>
        <v>27581.919999999998</v>
      </c>
      <c r="J42" s="93">
        <f t="shared" ref="J42:J49" si="41">SUM(K42:M42)</f>
        <v>132188</v>
      </c>
      <c r="K42" s="90">
        <f>SUM(K43:K48)</f>
        <v>0</v>
      </c>
      <c r="L42" s="91">
        <f>SUM(L43:L49)</f>
        <v>104606.08</v>
      </c>
      <c r="M42" s="91">
        <f>SUM(M43:M49)</f>
        <v>27581.919999999998</v>
      </c>
      <c r="N42" s="11">
        <f t="shared" ref="N42:P49" si="42">J42/F42*100</f>
        <v>97.271142242010512</v>
      </c>
      <c r="O42" s="11" t="e">
        <f t="shared" si="42"/>
        <v>#DIV/0!</v>
      </c>
      <c r="P42" s="11">
        <f t="shared" si="42"/>
        <v>96.576247870783689</v>
      </c>
      <c r="Q42" s="11">
        <f t="shared" ref="Q42:Q49" si="43">M42/I42*100</f>
        <v>100</v>
      </c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</row>
    <row r="43" spans="1:114" s="18" customFormat="1" ht="15" customHeight="1">
      <c r="A43" s="100"/>
      <c r="B43" s="100"/>
      <c r="C43" s="108"/>
      <c r="D43" s="109"/>
      <c r="E43" s="70" t="s">
        <v>221</v>
      </c>
      <c r="F43" s="6">
        <f>SUM(G43:I43)</f>
        <v>19868.43</v>
      </c>
      <c r="G43" s="6">
        <v>0</v>
      </c>
      <c r="H43" s="6">
        <v>14240.5</v>
      </c>
      <c r="I43" s="6">
        <v>5627.93</v>
      </c>
      <c r="J43" s="89">
        <f t="shared" si="41"/>
        <v>19780.849999999999</v>
      </c>
      <c r="K43" s="13">
        <v>0</v>
      </c>
      <c r="L43" s="14">
        <v>14152.92</v>
      </c>
      <c r="M43" s="14">
        <v>5627.93</v>
      </c>
      <c r="N43" s="11">
        <f t="shared" si="42"/>
        <v>99.559200198505863</v>
      </c>
      <c r="O43" s="11" t="e">
        <f t="shared" si="42"/>
        <v>#DIV/0!</v>
      </c>
      <c r="P43" s="11">
        <f t="shared" si="42"/>
        <v>99.384993504441553</v>
      </c>
      <c r="Q43" s="11">
        <f t="shared" si="43"/>
        <v>100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</row>
    <row r="44" spans="1:114" s="18" customFormat="1">
      <c r="A44" s="100"/>
      <c r="B44" s="100"/>
      <c r="C44" s="108"/>
      <c r="D44" s="109"/>
      <c r="E44" s="70" t="s">
        <v>222</v>
      </c>
      <c r="F44" s="6">
        <f>SUM(G44:I44)</f>
        <v>70955.600000000006</v>
      </c>
      <c r="G44" s="6">
        <v>0</v>
      </c>
      <c r="H44" s="6">
        <v>50000</v>
      </c>
      <c r="I44" s="6">
        <v>20955.599999999999</v>
      </c>
      <c r="J44" s="72">
        <f t="shared" si="41"/>
        <v>70955.600000000006</v>
      </c>
      <c r="K44" s="13">
        <v>0</v>
      </c>
      <c r="L44" s="13">
        <v>50000</v>
      </c>
      <c r="M44" s="14">
        <v>20955.599999999999</v>
      </c>
      <c r="N44" s="11">
        <f t="shared" si="42"/>
        <v>100</v>
      </c>
      <c r="O44" s="11" t="e">
        <f t="shared" si="42"/>
        <v>#DIV/0!</v>
      </c>
      <c r="P44" s="11">
        <f t="shared" si="42"/>
        <v>100</v>
      </c>
      <c r="Q44" s="11">
        <f t="shared" si="43"/>
        <v>100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</row>
    <row r="45" spans="1:114" s="18" customFormat="1">
      <c r="A45" s="100"/>
      <c r="B45" s="100"/>
      <c r="C45" s="108"/>
      <c r="D45" s="109"/>
      <c r="E45" s="70" t="s">
        <v>223</v>
      </c>
      <c r="F45" s="6">
        <f t="shared" ref="F45:F49" si="44">SUM(G45:I45)</f>
        <v>32164</v>
      </c>
      <c r="G45" s="6">
        <v>0</v>
      </c>
      <c r="H45" s="6">
        <v>32164</v>
      </c>
      <c r="I45" s="6">
        <v>0</v>
      </c>
      <c r="J45" s="72">
        <f t="shared" si="41"/>
        <v>28543.16</v>
      </c>
      <c r="K45" s="13">
        <v>0</v>
      </c>
      <c r="L45" s="13">
        <v>28543.16</v>
      </c>
      <c r="M45" s="13">
        <v>0</v>
      </c>
      <c r="N45" s="11">
        <f t="shared" si="42"/>
        <v>88.742569332172621</v>
      </c>
      <c r="O45" s="11" t="e">
        <f t="shared" si="42"/>
        <v>#DIV/0!</v>
      </c>
      <c r="P45" s="11">
        <f t="shared" si="42"/>
        <v>88.742569332172621</v>
      </c>
      <c r="Q45" s="11" t="e">
        <f t="shared" si="43"/>
        <v>#DIV/0!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</row>
    <row r="46" spans="1:114" s="18" customFormat="1">
      <c r="A46" s="100"/>
      <c r="B46" s="100"/>
      <c r="C46" s="108"/>
      <c r="D46" s="109"/>
      <c r="E46" s="70" t="s">
        <v>123</v>
      </c>
      <c r="F46" s="6">
        <f t="shared" si="44"/>
        <v>350</v>
      </c>
      <c r="G46" s="6">
        <v>0</v>
      </c>
      <c r="H46" s="6"/>
      <c r="I46" s="6">
        <v>350</v>
      </c>
      <c r="J46" s="72">
        <f t="shared" si="41"/>
        <v>350</v>
      </c>
      <c r="K46" s="13">
        <v>0</v>
      </c>
      <c r="L46" s="13">
        <v>0</v>
      </c>
      <c r="M46" s="13">
        <v>350</v>
      </c>
      <c r="N46" s="11">
        <f t="shared" si="42"/>
        <v>100</v>
      </c>
      <c r="O46" s="11" t="e">
        <f t="shared" si="42"/>
        <v>#DIV/0!</v>
      </c>
      <c r="P46" s="11" t="e">
        <f t="shared" si="42"/>
        <v>#DIV/0!</v>
      </c>
      <c r="Q46" s="11">
        <f t="shared" si="43"/>
        <v>100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</row>
    <row r="47" spans="1:114" s="18" customFormat="1">
      <c r="A47" s="100"/>
      <c r="B47" s="100"/>
      <c r="C47" s="108"/>
      <c r="D47" s="109"/>
      <c r="E47" s="70" t="s">
        <v>124</v>
      </c>
      <c r="F47" s="6">
        <f t="shared" si="44"/>
        <v>10730.13</v>
      </c>
      <c r="G47" s="6">
        <v>0</v>
      </c>
      <c r="H47" s="6">
        <v>10730.13</v>
      </c>
      <c r="I47" s="6">
        <v>0</v>
      </c>
      <c r="J47" s="72">
        <f t="shared" si="41"/>
        <v>10730.13</v>
      </c>
      <c r="K47" s="13">
        <v>0</v>
      </c>
      <c r="L47" s="14">
        <v>10730.13</v>
      </c>
      <c r="M47" s="13">
        <v>0</v>
      </c>
      <c r="N47" s="11">
        <f t="shared" si="42"/>
        <v>100</v>
      </c>
      <c r="O47" s="11" t="e">
        <f t="shared" si="42"/>
        <v>#DIV/0!</v>
      </c>
      <c r="P47" s="11">
        <f t="shared" si="42"/>
        <v>100</v>
      </c>
      <c r="Q47" s="11" t="e">
        <f t="shared" si="43"/>
        <v>#DIV/0!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</row>
    <row r="48" spans="1:114" s="18" customFormat="1">
      <c r="A48" s="100"/>
      <c r="B48" s="100"/>
      <c r="C48" s="108"/>
      <c r="D48" s="109"/>
      <c r="E48" s="70" t="s">
        <v>237</v>
      </c>
      <c r="F48" s="6">
        <f t="shared" si="44"/>
        <v>295.95999999999998</v>
      </c>
      <c r="G48" s="6">
        <v>0</v>
      </c>
      <c r="H48" s="6">
        <v>0</v>
      </c>
      <c r="I48" s="6">
        <v>295.95999999999998</v>
      </c>
      <c r="J48" s="72">
        <f t="shared" si="41"/>
        <v>295.95999999999998</v>
      </c>
      <c r="K48" s="13">
        <v>0</v>
      </c>
      <c r="L48" s="13">
        <v>0</v>
      </c>
      <c r="M48" s="13">
        <v>295.95999999999998</v>
      </c>
      <c r="N48" s="11">
        <f t="shared" si="42"/>
        <v>100</v>
      </c>
      <c r="O48" s="11" t="e">
        <f t="shared" si="42"/>
        <v>#DIV/0!</v>
      </c>
      <c r="P48" s="11" t="e">
        <f t="shared" si="42"/>
        <v>#DIV/0!</v>
      </c>
      <c r="Q48" s="11">
        <f t="shared" si="43"/>
        <v>100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</row>
    <row r="49" spans="1:114" s="18" customFormat="1">
      <c r="A49" s="75"/>
      <c r="B49" s="75"/>
      <c r="C49" s="76"/>
      <c r="D49" s="83"/>
      <c r="E49" s="70" t="s">
        <v>235</v>
      </c>
      <c r="F49" s="6">
        <f t="shared" si="44"/>
        <v>1532.3</v>
      </c>
      <c r="G49" s="6">
        <v>0</v>
      </c>
      <c r="H49" s="6">
        <v>1179.8699999999999</v>
      </c>
      <c r="I49" s="6">
        <v>352.43</v>
      </c>
      <c r="J49" s="72">
        <f t="shared" si="41"/>
        <v>1532.3</v>
      </c>
      <c r="K49" s="13">
        <v>0</v>
      </c>
      <c r="L49" s="13">
        <v>1179.8699999999999</v>
      </c>
      <c r="M49" s="13">
        <v>352.43</v>
      </c>
      <c r="N49" s="11"/>
      <c r="O49" s="11"/>
      <c r="P49" s="11">
        <f t="shared" si="42"/>
        <v>100</v>
      </c>
      <c r="Q49" s="11">
        <f t="shared" si="43"/>
        <v>100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</row>
    <row r="50" spans="1:114" s="2" customFormat="1" ht="25.5" customHeight="1">
      <c r="A50" s="99" t="s">
        <v>238</v>
      </c>
      <c r="B50" s="99" t="s">
        <v>239</v>
      </c>
      <c r="C50" s="107" t="s">
        <v>240</v>
      </c>
      <c r="D50" s="77" t="s">
        <v>72</v>
      </c>
      <c r="E50" s="77"/>
      <c r="F50" s="6"/>
      <c r="G50" s="6"/>
      <c r="H50" s="6"/>
      <c r="I50" s="6"/>
      <c r="J50" s="72"/>
      <c r="K50" s="13"/>
      <c r="L50" s="13"/>
      <c r="M50" s="13"/>
      <c r="N50" s="11"/>
      <c r="O50" s="14"/>
      <c r="P50" s="14"/>
      <c r="Q50" s="14"/>
    </row>
    <row r="51" spans="1:114" s="2" customFormat="1" ht="15" customHeight="1">
      <c r="A51" s="100"/>
      <c r="B51" s="100"/>
      <c r="C51" s="108"/>
      <c r="D51" s="110" t="s">
        <v>88</v>
      </c>
      <c r="E51" s="77" t="s">
        <v>75</v>
      </c>
      <c r="F51" s="27">
        <f>F52</f>
        <v>450</v>
      </c>
      <c r="G51" s="27">
        <f t="shared" ref="G51:I51" si="45">G52</f>
        <v>0</v>
      </c>
      <c r="H51" s="27">
        <f t="shared" si="45"/>
        <v>0</v>
      </c>
      <c r="I51" s="27">
        <f t="shared" si="45"/>
        <v>450</v>
      </c>
      <c r="J51" s="73">
        <f>J52</f>
        <v>450</v>
      </c>
      <c r="K51" s="30">
        <f t="shared" ref="K51:M51" si="46">K52</f>
        <v>0</v>
      </c>
      <c r="L51" s="30">
        <f t="shared" si="46"/>
        <v>0</v>
      </c>
      <c r="M51" s="30">
        <f t="shared" si="46"/>
        <v>450</v>
      </c>
      <c r="N51" s="11">
        <f t="shared" ref="N51:Q55" si="47">J51/F51*100</f>
        <v>100</v>
      </c>
      <c r="O51" s="11" t="e">
        <f t="shared" si="47"/>
        <v>#DIV/0!</v>
      </c>
      <c r="P51" s="11" t="e">
        <f t="shared" si="47"/>
        <v>#DIV/0!</v>
      </c>
      <c r="Q51" s="11">
        <f t="shared" si="47"/>
        <v>100</v>
      </c>
    </row>
    <row r="52" spans="1:114" s="2" customFormat="1" ht="31.5" customHeight="1">
      <c r="A52" s="100"/>
      <c r="B52" s="100"/>
      <c r="C52" s="108"/>
      <c r="D52" s="111"/>
      <c r="E52" s="70" t="s">
        <v>241</v>
      </c>
      <c r="F52" s="6">
        <f>SUM(G52:I52)</f>
        <v>450</v>
      </c>
      <c r="G52" s="6">
        <v>0</v>
      </c>
      <c r="H52" s="6">
        <v>0</v>
      </c>
      <c r="I52" s="6">
        <v>450</v>
      </c>
      <c r="J52" s="72">
        <f>SUM(K52:M52)</f>
        <v>450</v>
      </c>
      <c r="K52" s="6">
        <v>0</v>
      </c>
      <c r="L52" s="10">
        <v>0</v>
      </c>
      <c r="M52" s="10">
        <v>450</v>
      </c>
      <c r="N52" s="11">
        <f t="shared" si="47"/>
        <v>100</v>
      </c>
      <c r="O52" s="11" t="e">
        <f t="shared" si="47"/>
        <v>#DIV/0!</v>
      </c>
      <c r="P52" s="11" t="e">
        <f t="shared" si="47"/>
        <v>#DIV/0!</v>
      </c>
      <c r="Q52" s="11">
        <f t="shared" si="47"/>
        <v>100</v>
      </c>
    </row>
    <row r="53" spans="1:114" s="2" customFormat="1" ht="31.5" customHeight="1">
      <c r="A53" s="137" t="s">
        <v>225</v>
      </c>
      <c r="B53" s="139" t="s">
        <v>224</v>
      </c>
      <c r="C53" s="137"/>
      <c r="D53" s="85" t="s">
        <v>72</v>
      </c>
      <c r="E53" s="85"/>
      <c r="F53" s="86"/>
      <c r="G53" s="86"/>
      <c r="H53" s="86"/>
      <c r="I53" s="86"/>
      <c r="J53" s="72"/>
      <c r="K53" s="6"/>
      <c r="L53" s="10"/>
      <c r="M53" s="10"/>
      <c r="N53" s="11"/>
      <c r="O53" s="11"/>
      <c r="P53" s="11"/>
      <c r="Q53" s="11"/>
    </row>
    <row r="54" spans="1:114" s="2" customFormat="1" ht="31.5" customHeight="1">
      <c r="A54" s="138"/>
      <c r="B54" s="140"/>
      <c r="C54" s="138"/>
      <c r="D54" s="110" t="s">
        <v>88</v>
      </c>
      <c r="E54" s="87" t="s">
        <v>75</v>
      </c>
      <c r="F54" s="88">
        <f>F55</f>
        <v>60094.020000000004</v>
      </c>
      <c r="G54" s="88">
        <f t="shared" ref="G54:K54" si="48">G55</f>
        <v>58794.9</v>
      </c>
      <c r="H54" s="88">
        <f t="shared" si="48"/>
        <v>1298</v>
      </c>
      <c r="I54" s="88">
        <f t="shared" si="48"/>
        <v>1.1200000000000001</v>
      </c>
      <c r="J54" s="93">
        <f>J55</f>
        <v>59996.020000000004</v>
      </c>
      <c r="K54" s="27">
        <f t="shared" si="48"/>
        <v>58794.9</v>
      </c>
      <c r="L54" s="11">
        <f>L55</f>
        <v>1200</v>
      </c>
      <c r="M54" s="11">
        <f t="shared" ref="M54" si="49">M55</f>
        <v>1.1200000000000001</v>
      </c>
      <c r="N54" s="11">
        <f t="shared" si="47"/>
        <v>99.836922209564278</v>
      </c>
      <c r="O54" s="11">
        <f t="shared" si="47"/>
        <v>100</v>
      </c>
      <c r="P54" s="11">
        <f t="shared" si="47"/>
        <v>92.449922958397536</v>
      </c>
      <c r="Q54" s="11">
        <f t="shared" si="47"/>
        <v>100</v>
      </c>
    </row>
    <row r="55" spans="1:114" s="2" customFormat="1" ht="31.5" customHeight="1">
      <c r="A55" s="138"/>
      <c r="B55" s="140"/>
      <c r="C55" s="138"/>
      <c r="D55" s="111"/>
      <c r="E55" s="71" t="s">
        <v>226</v>
      </c>
      <c r="F55" s="86">
        <f>SUM(G55:I55)</f>
        <v>60094.020000000004</v>
      </c>
      <c r="G55" s="86">
        <v>58794.9</v>
      </c>
      <c r="H55" s="86">
        <v>1298</v>
      </c>
      <c r="I55" s="86">
        <v>1.1200000000000001</v>
      </c>
      <c r="J55" s="89">
        <f>SUM(K55:M55)</f>
        <v>59996.020000000004</v>
      </c>
      <c r="K55" s="6">
        <v>58794.9</v>
      </c>
      <c r="L55" s="12">
        <v>1200</v>
      </c>
      <c r="M55" s="12">
        <v>1.1200000000000001</v>
      </c>
      <c r="N55" s="11">
        <f t="shared" si="47"/>
        <v>99.836922209564278</v>
      </c>
      <c r="O55" s="11">
        <f t="shared" si="47"/>
        <v>100</v>
      </c>
      <c r="P55" s="11">
        <f t="shared" si="47"/>
        <v>92.449922958397536</v>
      </c>
      <c r="Q55" s="11">
        <f t="shared" si="47"/>
        <v>100</v>
      </c>
    </row>
    <row r="56" spans="1:114" s="2" customFormat="1" ht="29.25" customHeight="1">
      <c r="A56" s="97" t="s">
        <v>227</v>
      </c>
      <c r="B56" s="95" t="s">
        <v>228</v>
      </c>
      <c r="C56" s="95" t="s">
        <v>71</v>
      </c>
      <c r="D56" s="92" t="s">
        <v>72</v>
      </c>
      <c r="E56" s="87" t="s">
        <v>75</v>
      </c>
      <c r="F56" s="88">
        <f>SUM(G56:I56)</f>
        <v>0</v>
      </c>
      <c r="G56" s="88">
        <v>0</v>
      </c>
      <c r="H56" s="88">
        <v>0</v>
      </c>
      <c r="I56" s="88">
        <f>SUM(I57:I57)</f>
        <v>0</v>
      </c>
      <c r="J56" s="73">
        <f>SUM(K56:M56)</f>
        <v>0</v>
      </c>
      <c r="K56" s="27">
        <v>0</v>
      </c>
      <c r="L56" s="30">
        <v>0</v>
      </c>
      <c r="M56" s="30">
        <f>SUM(M57:M57)</f>
        <v>0</v>
      </c>
      <c r="N56" s="11" t="e">
        <f>J56/F56*100</f>
        <v>#DIV/0!</v>
      </c>
      <c r="O56" s="11" t="e">
        <f t="shared" ref="O56:O59" si="50">K56/G56*100</f>
        <v>#DIV/0!</v>
      </c>
      <c r="P56" s="11" t="e">
        <f t="shared" ref="P56:Q59" si="51">L56/H56*100</f>
        <v>#DIV/0!</v>
      </c>
      <c r="Q56" s="11" t="e">
        <f t="shared" si="51"/>
        <v>#DIV/0!</v>
      </c>
    </row>
    <row r="57" spans="1:114" s="2" customFormat="1" ht="31.5" customHeight="1">
      <c r="A57" s="98"/>
      <c r="B57" s="96"/>
      <c r="C57" s="96"/>
      <c r="D57" s="77" t="s">
        <v>88</v>
      </c>
      <c r="E57" s="71" t="s">
        <v>229</v>
      </c>
      <c r="F57" s="86">
        <f>SUM(G57:I57)</f>
        <v>0</v>
      </c>
      <c r="G57" s="86">
        <v>0</v>
      </c>
      <c r="H57" s="86">
        <v>0</v>
      </c>
      <c r="I57" s="86"/>
      <c r="J57" s="72">
        <f ca="1">SUM(K57:M57)</f>
        <v>0</v>
      </c>
      <c r="K57" s="6">
        <f ca="1">SUM(L57:N57)</f>
        <v>0</v>
      </c>
      <c r="L57" s="10">
        <v>0</v>
      </c>
      <c r="M57" s="10">
        <v>0</v>
      </c>
      <c r="N57" s="11">
        <f t="shared" ref="N57:P62" ca="1" si="52">J57/F57*100</f>
        <v>0</v>
      </c>
      <c r="O57" s="11" t="e">
        <f t="shared" ca="1" si="50"/>
        <v>#DIV/0!</v>
      </c>
      <c r="P57" s="11" t="e">
        <f t="shared" si="51"/>
        <v>#DIV/0!</v>
      </c>
      <c r="Q57" s="11" t="e">
        <f t="shared" si="51"/>
        <v>#DIV/0!</v>
      </c>
    </row>
    <row r="58" spans="1:114" s="2" customFormat="1" ht="31.5" customHeight="1">
      <c r="A58" s="95" t="s">
        <v>230</v>
      </c>
      <c r="B58" s="95" t="s">
        <v>128</v>
      </c>
      <c r="C58" s="95" t="s">
        <v>92</v>
      </c>
      <c r="D58" s="82" t="s">
        <v>72</v>
      </c>
      <c r="E58" s="87" t="s">
        <v>75</v>
      </c>
      <c r="F58" s="88">
        <f>SUM(G58:I58)</f>
        <v>0</v>
      </c>
      <c r="G58" s="88">
        <v>0</v>
      </c>
      <c r="H58" s="88">
        <v>0</v>
      </c>
      <c r="I58" s="88">
        <f>SUM(I59:I59)</f>
        <v>0</v>
      </c>
      <c r="J58" s="73">
        <f ca="1">SUM(K58:M58)</f>
        <v>0</v>
      </c>
      <c r="K58" s="27">
        <f ca="1">SUM(L58:N58)</f>
        <v>0</v>
      </c>
      <c r="L58" s="30">
        <f>SUM(L59:L59)</f>
        <v>0</v>
      </c>
      <c r="M58" s="30">
        <f>SUM(M59:M59)</f>
        <v>0</v>
      </c>
      <c r="N58" s="11">
        <f t="shared" ca="1" si="52"/>
        <v>0</v>
      </c>
      <c r="O58" s="11" t="e">
        <f t="shared" ca="1" si="50"/>
        <v>#DIV/0!</v>
      </c>
      <c r="P58" s="11" t="e">
        <f t="shared" si="51"/>
        <v>#DIV/0!</v>
      </c>
      <c r="Q58" s="11" t="e">
        <f t="shared" si="51"/>
        <v>#DIV/0!</v>
      </c>
    </row>
    <row r="59" spans="1:114" s="2" customFormat="1" ht="31.5" customHeight="1">
      <c r="A59" s="96"/>
      <c r="B59" s="96"/>
      <c r="C59" s="96"/>
      <c r="D59" s="77" t="s">
        <v>88</v>
      </c>
      <c r="E59" s="71" t="s">
        <v>229</v>
      </c>
      <c r="F59" s="86">
        <f>SUM(G59:I59)</f>
        <v>0</v>
      </c>
      <c r="G59" s="86">
        <v>0</v>
      </c>
      <c r="H59" s="86">
        <v>0</v>
      </c>
      <c r="I59" s="86"/>
      <c r="J59" s="72">
        <f ca="1">SUM(K59:M59)</f>
        <v>0</v>
      </c>
      <c r="K59" s="6">
        <f ca="1">SUM(L59:N59)</f>
        <v>0</v>
      </c>
      <c r="L59" s="10">
        <v>0</v>
      </c>
      <c r="M59" s="10">
        <v>0</v>
      </c>
      <c r="N59" s="11">
        <f t="shared" ca="1" si="52"/>
        <v>0</v>
      </c>
      <c r="O59" s="11" t="e">
        <f t="shared" ca="1" si="50"/>
        <v>#DIV/0!</v>
      </c>
      <c r="P59" s="11" t="e">
        <f t="shared" si="51"/>
        <v>#DIV/0!</v>
      </c>
      <c r="Q59" s="11" t="e">
        <f t="shared" si="51"/>
        <v>#DIV/0!</v>
      </c>
    </row>
    <row r="60" spans="1:114" s="17" customFormat="1" ht="24">
      <c r="A60" s="118" t="s">
        <v>89</v>
      </c>
      <c r="B60" s="118" t="s">
        <v>51</v>
      </c>
      <c r="C60" s="120" t="s">
        <v>71</v>
      </c>
      <c r="D60" s="77" t="s">
        <v>72</v>
      </c>
      <c r="E60" s="77"/>
      <c r="F60" s="6"/>
      <c r="G60" s="6"/>
      <c r="H60" s="6"/>
      <c r="I60" s="6"/>
      <c r="J60" s="10"/>
      <c r="K60" s="13"/>
      <c r="L60" s="13"/>
      <c r="M60" s="13"/>
      <c r="N60" s="11"/>
      <c r="O60" s="14"/>
      <c r="P60" s="14"/>
      <c r="Q60" s="14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</row>
    <row r="61" spans="1:114" s="2" customFormat="1" ht="25.5" customHeight="1">
      <c r="A61" s="126"/>
      <c r="B61" s="119"/>
      <c r="C61" s="121"/>
      <c r="D61" s="105" t="s">
        <v>90</v>
      </c>
      <c r="E61" s="29" t="s">
        <v>75</v>
      </c>
      <c r="F61" s="27">
        <f>SUM(G61:I61)</f>
        <v>0</v>
      </c>
      <c r="G61" s="27">
        <f>SUM(G62:G62)</f>
        <v>0</v>
      </c>
      <c r="H61" s="27">
        <f>SUM(H62:H62)</f>
        <v>0</v>
      </c>
      <c r="I61" s="27">
        <f>SUM(I62:I62)</f>
        <v>0</v>
      </c>
      <c r="J61" s="30">
        <v>0</v>
      </c>
      <c r="K61" s="90">
        <v>0</v>
      </c>
      <c r="L61" s="90">
        <v>0</v>
      </c>
      <c r="M61" s="90">
        <v>0</v>
      </c>
      <c r="N61" s="11" t="e">
        <f t="shared" si="52"/>
        <v>#DIV/0!</v>
      </c>
      <c r="O61" s="11" t="e">
        <f t="shared" si="52"/>
        <v>#DIV/0!</v>
      </c>
      <c r="P61" s="11" t="e">
        <f t="shared" si="52"/>
        <v>#DIV/0!</v>
      </c>
      <c r="Q61" s="11" t="e">
        <f t="shared" ref="Q61:Q62" si="53">M61/I61*100</f>
        <v>#DIV/0!</v>
      </c>
    </row>
    <row r="62" spans="1:114" ht="15" customHeight="1">
      <c r="A62" s="126"/>
      <c r="B62" s="119"/>
      <c r="C62" s="121"/>
      <c r="D62" s="109"/>
      <c r="E62" s="40" t="s">
        <v>125</v>
      </c>
      <c r="F62" s="27">
        <f>SUM(G62:I62)</f>
        <v>0</v>
      </c>
      <c r="G62" s="27">
        <f t="shared" ref="G62:H62" si="54">G65</f>
        <v>0</v>
      </c>
      <c r="H62" s="27">
        <f t="shared" si="54"/>
        <v>0</v>
      </c>
      <c r="I62" s="27">
        <f>I64</f>
        <v>0</v>
      </c>
      <c r="J62" s="30">
        <f>SUM(K62:M62)</f>
        <v>0</v>
      </c>
      <c r="K62" s="90">
        <f t="shared" ref="K62:L62" si="55">K65</f>
        <v>0</v>
      </c>
      <c r="L62" s="90">
        <f t="shared" si="55"/>
        <v>0</v>
      </c>
      <c r="M62" s="90">
        <f>M65</f>
        <v>0</v>
      </c>
      <c r="N62" s="11" t="e">
        <f t="shared" si="52"/>
        <v>#DIV/0!</v>
      </c>
      <c r="O62" s="11" t="e">
        <f t="shared" si="52"/>
        <v>#DIV/0!</v>
      </c>
      <c r="P62" s="11" t="e">
        <f t="shared" si="52"/>
        <v>#DIV/0!</v>
      </c>
      <c r="Q62" s="11" t="e">
        <f t="shared" si="53"/>
        <v>#DIV/0!</v>
      </c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</row>
    <row r="63" spans="1:114" s="9" customFormat="1" ht="23.25" customHeight="1">
      <c r="A63" s="99" t="s">
        <v>91</v>
      </c>
      <c r="B63" s="99" t="s">
        <v>44</v>
      </c>
      <c r="C63" s="107" t="s">
        <v>92</v>
      </c>
      <c r="D63" s="77" t="s">
        <v>72</v>
      </c>
      <c r="E63" s="77"/>
      <c r="F63" s="6"/>
      <c r="G63" s="6"/>
      <c r="H63" s="6"/>
      <c r="I63" s="6"/>
      <c r="J63" s="10"/>
      <c r="K63" s="13"/>
      <c r="L63" s="13"/>
      <c r="M63" s="13"/>
      <c r="N63" s="11"/>
      <c r="O63" s="14"/>
      <c r="P63" s="14"/>
      <c r="Q63" s="14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</row>
    <row r="64" spans="1:114" s="17" customFormat="1" ht="25.5" customHeight="1">
      <c r="A64" s="100"/>
      <c r="B64" s="100"/>
      <c r="C64" s="108"/>
      <c r="D64" s="105" t="s">
        <v>88</v>
      </c>
      <c r="E64" s="77" t="s">
        <v>75</v>
      </c>
      <c r="F64" s="6">
        <f>SUM(G64:I64)</f>
        <v>0</v>
      </c>
      <c r="G64" s="6">
        <f>SUM(G65:G65)</f>
        <v>0</v>
      </c>
      <c r="H64" s="6">
        <f>SUM(H65:H65)</f>
        <v>0</v>
      </c>
      <c r="I64" s="6">
        <f>SUM(I65:I65)</f>
        <v>0</v>
      </c>
      <c r="J64" s="10">
        <f>SUM(K64:M64)</f>
        <v>0</v>
      </c>
      <c r="K64" s="13">
        <f>SUM(K65:K65)</f>
        <v>0</v>
      </c>
      <c r="L64" s="13">
        <f>SUM(L65:L65)</f>
        <v>0</v>
      </c>
      <c r="M64" s="13">
        <f>SUM(M65:M65)</f>
        <v>0</v>
      </c>
      <c r="N64" s="11" t="e">
        <f t="shared" si="10"/>
        <v>#DIV/0!</v>
      </c>
      <c r="O64" s="11" t="e">
        <f t="shared" si="10"/>
        <v>#DIV/0!</v>
      </c>
      <c r="P64" s="11" t="e">
        <f t="shared" si="10"/>
        <v>#DIV/0!</v>
      </c>
      <c r="Q64" s="11" t="e">
        <f t="shared" ref="Q64:Q65" si="56">M64/I64*100</f>
        <v>#DIV/0!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</row>
    <row r="65" spans="1:80" s="17" customFormat="1">
      <c r="A65" s="100"/>
      <c r="B65" s="100"/>
      <c r="C65" s="108"/>
      <c r="D65" s="109"/>
      <c r="E65" s="70" t="s">
        <v>125</v>
      </c>
      <c r="F65" s="6">
        <f>SUM(G65:I65)</f>
        <v>0</v>
      </c>
      <c r="G65" s="6">
        <v>0</v>
      </c>
      <c r="H65" s="6">
        <v>0</v>
      </c>
      <c r="I65" s="6"/>
      <c r="J65" s="10">
        <f>SUM(K65:M65)</f>
        <v>0</v>
      </c>
      <c r="K65" s="13">
        <v>0</v>
      </c>
      <c r="L65" s="13">
        <v>0</v>
      </c>
      <c r="M65" s="13">
        <v>0</v>
      </c>
      <c r="N65" s="11" t="e">
        <f t="shared" si="10"/>
        <v>#DIV/0!</v>
      </c>
      <c r="O65" s="11" t="e">
        <f t="shared" si="10"/>
        <v>#DIV/0!</v>
      </c>
      <c r="P65" s="11" t="e">
        <f t="shared" si="10"/>
        <v>#DIV/0!</v>
      </c>
      <c r="Q65" s="11" t="e">
        <f t="shared" si="56"/>
        <v>#DIV/0!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</row>
    <row r="66" spans="1:80" s="17" customFormat="1" ht="24">
      <c r="A66" s="118" t="s">
        <v>93</v>
      </c>
      <c r="B66" s="118" t="s">
        <v>53</v>
      </c>
      <c r="C66" s="120" t="s">
        <v>71</v>
      </c>
      <c r="D66" s="77" t="s">
        <v>72</v>
      </c>
      <c r="E66" s="77"/>
      <c r="F66" s="6"/>
      <c r="G66" s="6"/>
      <c r="H66" s="6"/>
      <c r="I66" s="6"/>
      <c r="J66" s="10"/>
      <c r="K66" s="13"/>
      <c r="L66" s="13"/>
      <c r="M66" s="13"/>
      <c r="N66" s="11"/>
      <c r="O66" s="14"/>
      <c r="P66" s="14"/>
      <c r="Q66" s="14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</row>
    <row r="67" spans="1:80" s="2" customFormat="1">
      <c r="A67" s="126"/>
      <c r="B67" s="119"/>
      <c r="C67" s="121"/>
      <c r="D67" s="105"/>
      <c r="E67" s="27" t="s">
        <v>75</v>
      </c>
      <c r="F67" s="27">
        <f>F76+F79+F82+F85+F88+F91+F94</f>
        <v>102.55000000000001</v>
      </c>
      <c r="G67" s="27">
        <f t="shared" ref="G67:M67" si="57">G76+G79+G82+G85+G88+G91+G94</f>
        <v>0</v>
      </c>
      <c r="H67" s="27">
        <f t="shared" si="57"/>
        <v>0</v>
      </c>
      <c r="I67" s="27">
        <f t="shared" si="57"/>
        <v>102.55000000000001</v>
      </c>
      <c r="J67" s="11">
        <f>J76+J79+J82+J85+J88+J91+J94</f>
        <v>102.55000000000001</v>
      </c>
      <c r="K67" s="91">
        <f t="shared" si="57"/>
        <v>0</v>
      </c>
      <c r="L67" s="91">
        <f t="shared" si="57"/>
        <v>0</v>
      </c>
      <c r="M67" s="91">
        <f t="shared" si="57"/>
        <v>102.55000000000001</v>
      </c>
      <c r="N67" s="11">
        <f t="shared" si="10"/>
        <v>100</v>
      </c>
      <c r="O67" s="11" t="e">
        <f t="shared" ref="O67" si="58">K67/G67*100</f>
        <v>#DIV/0!</v>
      </c>
      <c r="P67" s="11" t="e">
        <f t="shared" ref="P67" si="59">L67/H67*100</f>
        <v>#DIV/0!</v>
      </c>
      <c r="Q67" s="11">
        <f t="shared" ref="Q67" si="60">M67/I67*100</f>
        <v>100</v>
      </c>
    </row>
    <row r="68" spans="1:80" s="17" customFormat="1">
      <c r="A68" s="126"/>
      <c r="B68" s="119"/>
      <c r="C68" s="121"/>
      <c r="D68" s="109"/>
      <c r="E68" s="27" t="s">
        <v>94</v>
      </c>
      <c r="F68" s="27">
        <f>SUM(G68:I68)</f>
        <v>23.93</v>
      </c>
      <c r="G68" s="27">
        <v>0</v>
      </c>
      <c r="H68" s="27">
        <v>0</v>
      </c>
      <c r="I68" s="27">
        <f>I77</f>
        <v>23.93</v>
      </c>
      <c r="J68" s="11">
        <f t="shared" ref="J68:J74" si="61">SUM(K68:M68)</f>
        <v>23.93</v>
      </c>
      <c r="K68" s="27">
        <v>0</v>
      </c>
      <c r="L68" s="27">
        <v>0</v>
      </c>
      <c r="M68" s="91">
        <f>M77</f>
        <v>23.93</v>
      </c>
      <c r="N68" s="11">
        <f t="shared" si="10"/>
        <v>100</v>
      </c>
      <c r="O68" s="11" t="e">
        <f t="shared" ref="O68" si="62">K68/G68*100</f>
        <v>#DIV/0!</v>
      </c>
      <c r="P68" s="11" t="e">
        <f t="shared" ref="P68" si="63">L68/H68*100</f>
        <v>#DIV/0!</v>
      </c>
      <c r="Q68" s="11">
        <f t="shared" ref="Q68:Q74" si="64">M68/I68*100</f>
        <v>100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</row>
    <row r="69" spans="1:80" s="17" customFormat="1">
      <c r="A69" s="126"/>
      <c r="B69" s="119"/>
      <c r="C69" s="121"/>
      <c r="D69" s="109"/>
      <c r="E69" s="27" t="s">
        <v>95</v>
      </c>
      <c r="F69" s="27">
        <f t="shared" ref="F69:F74" si="65">SUM(G69:I69)</f>
        <v>35</v>
      </c>
      <c r="G69" s="27">
        <v>0</v>
      </c>
      <c r="H69" s="27">
        <v>0</v>
      </c>
      <c r="I69" s="27">
        <f>I80</f>
        <v>35</v>
      </c>
      <c r="J69" s="11">
        <f t="shared" si="61"/>
        <v>0</v>
      </c>
      <c r="K69" s="27">
        <v>0</v>
      </c>
      <c r="L69" s="27">
        <v>0</v>
      </c>
      <c r="M69" s="91">
        <v>0</v>
      </c>
      <c r="N69" s="11">
        <f t="shared" si="10"/>
        <v>0</v>
      </c>
      <c r="O69" s="11" t="e">
        <f t="shared" ref="O69" si="66">K69/G69*100</f>
        <v>#DIV/0!</v>
      </c>
      <c r="P69" s="11" t="e">
        <f t="shared" ref="P69" si="67">L69/H69*100</f>
        <v>#DIV/0!</v>
      </c>
      <c r="Q69" s="11">
        <f t="shared" si="64"/>
        <v>0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</row>
    <row r="70" spans="1:80" s="17" customFormat="1">
      <c r="A70" s="126"/>
      <c r="B70" s="119"/>
      <c r="C70" s="121"/>
      <c r="D70" s="109"/>
      <c r="E70" s="27" t="s">
        <v>96</v>
      </c>
      <c r="F70" s="27">
        <f t="shared" si="65"/>
        <v>10</v>
      </c>
      <c r="G70" s="27">
        <v>0</v>
      </c>
      <c r="H70" s="27">
        <v>0</v>
      </c>
      <c r="I70" s="27">
        <f>I83</f>
        <v>10</v>
      </c>
      <c r="J70" s="11">
        <f t="shared" si="61"/>
        <v>10</v>
      </c>
      <c r="K70" s="27">
        <v>0</v>
      </c>
      <c r="L70" s="27">
        <v>0</v>
      </c>
      <c r="M70" s="91">
        <f>M83</f>
        <v>10</v>
      </c>
      <c r="N70" s="11">
        <f>J70/F70*100</f>
        <v>100</v>
      </c>
      <c r="O70" s="11" t="e">
        <f t="shared" ref="O70:P70" si="68">K70/G70*100</f>
        <v>#DIV/0!</v>
      </c>
      <c r="P70" s="11" t="e">
        <f t="shared" si="68"/>
        <v>#DIV/0!</v>
      </c>
      <c r="Q70" s="11">
        <f t="shared" si="64"/>
        <v>100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</row>
    <row r="71" spans="1:80" s="17" customFormat="1">
      <c r="A71" s="126"/>
      <c r="B71" s="119"/>
      <c r="C71" s="121"/>
      <c r="D71" s="109"/>
      <c r="E71" s="27" t="s">
        <v>97</v>
      </c>
      <c r="F71" s="27">
        <f t="shared" si="65"/>
        <v>3.62</v>
      </c>
      <c r="G71" s="27">
        <v>0</v>
      </c>
      <c r="H71" s="27">
        <v>0</v>
      </c>
      <c r="I71" s="27">
        <f>I86</f>
        <v>3.62</v>
      </c>
      <c r="J71" s="11">
        <f t="shared" si="61"/>
        <v>3.62</v>
      </c>
      <c r="K71" s="27">
        <v>0</v>
      </c>
      <c r="L71" s="27">
        <v>0</v>
      </c>
      <c r="M71" s="91">
        <f>M86</f>
        <v>3.62</v>
      </c>
      <c r="N71" s="11">
        <f t="shared" si="10"/>
        <v>100</v>
      </c>
      <c r="O71" s="11" t="e">
        <f t="shared" ref="O71" si="69">K71/G71*100</f>
        <v>#DIV/0!</v>
      </c>
      <c r="P71" s="11" t="e">
        <f t="shared" ref="P71" si="70">L71/H71*100</f>
        <v>#DIV/0!</v>
      </c>
      <c r="Q71" s="11">
        <f t="shared" si="64"/>
        <v>100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</row>
    <row r="72" spans="1:80" s="19" customFormat="1" ht="25.5" customHeight="1">
      <c r="A72" s="126"/>
      <c r="B72" s="119"/>
      <c r="C72" s="121"/>
      <c r="D72" s="109"/>
      <c r="E72" s="27" t="s">
        <v>98</v>
      </c>
      <c r="F72" s="27">
        <f t="shared" si="65"/>
        <v>0</v>
      </c>
      <c r="G72" s="27">
        <v>0</v>
      </c>
      <c r="H72" s="27">
        <v>0</v>
      </c>
      <c r="I72" s="27">
        <f>I89</f>
        <v>0</v>
      </c>
      <c r="J72" s="11">
        <f t="shared" si="61"/>
        <v>0</v>
      </c>
      <c r="K72" s="27">
        <v>0</v>
      </c>
      <c r="L72" s="27">
        <v>0</v>
      </c>
      <c r="M72" s="91">
        <f>M89</f>
        <v>0</v>
      </c>
      <c r="N72" s="11" t="e">
        <f t="shared" si="10"/>
        <v>#DIV/0!</v>
      </c>
      <c r="O72" s="11" t="e">
        <f t="shared" ref="O72:O74" si="71">K72/G72*100</f>
        <v>#DIV/0!</v>
      </c>
      <c r="P72" s="11" t="e">
        <f t="shared" ref="P72:P74" si="72">L72/H72*100</f>
        <v>#DIV/0!</v>
      </c>
      <c r="Q72" s="11" t="e">
        <f t="shared" si="64"/>
        <v>#DIV/0!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</row>
    <row r="73" spans="1:80" s="19" customFormat="1">
      <c r="A73" s="126"/>
      <c r="B73" s="119"/>
      <c r="C73" s="121"/>
      <c r="D73" s="109"/>
      <c r="E73" s="27" t="s">
        <v>99</v>
      </c>
      <c r="F73" s="27">
        <f t="shared" si="65"/>
        <v>10</v>
      </c>
      <c r="G73" s="27">
        <v>0</v>
      </c>
      <c r="H73" s="27">
        <v>0</v>
      </c>
      <c r="I73" s="27">
        <f>I92</f>
        <v>10</v>
      </c>
      <c r="J73" s="11">
        <f t="shared" si="61"/>
        <v>10</v>
      </c>
      <c r="K73" s="27">
        <v>0</v>
      </c>
      <c r="L73" s="27">
        <v>0</v>
      </c>
      <c r="M73" s="91">
        <f>M92</f>
        <v>10</v>
      </c>
      <c r="N73" s="11">
        <f t="shared" si="10"/>
        <v>100</v>
      </c>
      <c r="O73" s="11" t="e">
        <f t="shared" si="71"/>
        <v>#DIV/0!</v>
      </c>
      <c r="P73" s="11" t="e">
        <f t="shared" si="72"/>
        <v>#DIV/0!</v>
      </c>
      <c r="Q73" s="11">
        <f t="shared" si="64"/>
        <v>100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</row>
    <row r="74" spans="1:80" s="19" customFormat="1" ht="36" customHeight="1">
      <c r="A74" s="126"/>
      <c r="B74" s="119"/>
      <c r="C74" s="128"/>
      <c r="D74" s="106"/>
      <c r="E74" s="27" t="s">
        <v>100</v>
      </c>
      <c r="F74" s="27">
        <f t="shared" si="65"/>
        <v>20</v>
      </c>
      <c r="G74" s="27">
        <v>0</v>
      </c>
      <c r="H74" s="27">
        <v>0</v>
      </c>
      <c r="I74" s="27">
        <f>I95</f>
        <v>20</v>
      </c>
      <c r="J74" s="11">
        <f t="shared" si="61"/>
        <v>20</v>
      </c>
      <c r="K74" s="27">
        <v>0</v>
      </c>
      <c r="L74" s="27">
        <v>0</v>
      </c>
      <c r="M74" s="91">
        <f>M95</f>
        <v>20</v>
      </c>
      <c r="N74" s="11">
        <f t="shared" si="10"/>
        <v>100</v>
      </c>
      <c r="O74" s="11" t="e">
        <f t="shared" si="71"/>
        <v>#DIV/0!</v>
      </c>
      <c r="P74" s="11" t="e">
        <f t="shared" si="72"/>
        <v>#DIV/0!</v>
      </c>
      <c r="Q74" s="11">
        <f t="shared" si="64"/>
        <v>100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</row>
    <row r="75" spans="1:80" s="19" customFormat="1" ht="25.5" customHeight="1">
      <c r="A75" s="99" t="s">
        <v>101</v>
      </c>
      <c r="B75" s="99" t="s">
        <v>45</v>
      </c>
      <c r="C75" s="107" t="s">
        <v>102</v>
      </c>
      <c r="D75" s="77" t="s">
        <v>72</v>
      </c>
      <c r="E75" s="77"/>
      <c r="F75" s="6"/>
      <c r="G75" s="6"/>
      <c r="H75" s="6"/>
      <c r="I75" s="6"/>
      <c r="J75" s="10"/>
      <c r="K75" s="13"/>
      <c r="L75" s="13"/>
      <c r="M75" s="13"/>
      <c r="N75" s="11"/>
      <c r="O75" s="14"/>
      <c r="P75" s="14"/>
      <c r="Q75" s="11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</row>
    <row r="76" spans="1:80" s="19" customFormat="1">
      <c r="A76" s="100"/>
      <c r="B76" s="100"/>
      <c r="C76" s="108"/>
      <c r="D76" s="105"/>
      <c r="E76" s="77" t="s">
        <v>75</v>
      </c>
      <c r="F76" s="6">
        <f>SUM(G76:I76)</f>
        <v>23.93</v>
      </c>
      <c r="G76" s="6">
        <f t="shared" ref="G76:I76" si="73">G77</f>
        <v>0</v>
      </c>
      <c r="H76" s="6">
        <f t="shared" si="73"/>
        <v>0</v>
      </c>
      <c r="I76" s="6">
        <f t="shared" si="73"/>
        <v>23.93</v>
      </c>
      <c r="J76" s="10">
        <f>SUM(K76:M76)</f>
        <v>23.93</v>
      </c>
      <c r="K76" s="13">
        <f t="shared" ref="K76:M76" si="74">K77</f>
        <v>0</v>
      </c>
      <c r="L76" s="13">
        <f t="shared" si="74"/>
        <v>0</v>
      </c>
      <c r="M76" s="13">
        <f t="shared" si="74"/>
        <v>23.93</v>
      </c>
      <c r="N76" s="11">
        <f t="shared" si="10"/>
        <v>100</v>
      </c>
      <c r="O76" s="11" t="e">
        <f t="shared" ref="O76:O77" si="75">K76/G76*100</f>
        <v>#DIV/0!</v>
      </c>
      <c r="P76" s="11" t="e">
        <f t="shared" ref="P76:P77" si="76">L76/H76*100</f>
        <v>#DIV/0!</v>
      </c>
      <c r="Q76" s="11">
        <f t="shared" ref="Q76:Q77" si="77">M76/I76*100</f>
        <v>100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</row>
    <row r="77" spans="1:80" s="19" customFormat="1">
      <c r="A77" s="100"/>
      <c r="B77" s="100"/>
      <c r="C77" s="108"/>
      <c r="D77" s="106"/>
      <c r="E77" s="70" t="s">
        <v>94</v>
      </c>
      <c r="F77" s="6">
        <f>SUM(G77:I77)</f>
        <v>23.93</v>
      </c>
      <c r="G77" s="6">
        <v>0</v>
      </c>
      <c r="H77" s="6">
        <v>0</v>
      </c>
      <c r="I77" s="6">
        <v>23.93</v>
      </c>
      <c r="J77" s="10">
        <f>SUM(K77:M77)</f>
        <v>23.93</v>
      </c>
      <c r="K77" s="13">
        <v>0</v>
      </c>
      <c r="L77" s="13">
        <v>0</v>
      </c>
      <c r="M77" s="13">
        <v>23.93</v>
      </c>
      <c r="N77" s="11">
        <f t="shared" si="10"/>
        <v>100</v>
      </c>
      <c r="O77" s="11" t="e">
        <f t="shared" si="75"/>
        <v>#DIV/0!</v>
      </c>
      <c r="P77" s="11" t="e">
        <f t="shared" si="76"/>
        <v>#DIV/0!</v>
      </c>
      <c r="Q77" s="11">
        <f t="shared" si="77"/>
        <v>100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</row>
    <row r="78" spans="1:80" s="19" customFormat="1" ht="25.5" customHeight="1">
      <c r="A78" s="99" t="s">
        <v>103</v>
      </c>
      <c r="B78" s="99" t="s">
        <v>54</v>
      </c>
      <c r="C78" s="107" t="s">
        <v>104</v>
      </c>
      <c r="D78" s="77" t="s">
        <v>72</v>
      </c>
      <c r="E78" s="77"/>
      <c r="F78" s="6"/>
      <c r="G78" s="6"/>
      <c r="H78" s="6"/>
      <c r="I78" s="6"/>
      <c r="J78" s="10"/>
      <c r="K78" s="13"/>
      <c r="L78" s="13"/>
      <c r="M78" s="13"/>
      <c r="N78" s="11"/>
      <c r="O78" s="14"/>
      <c r="P78" s="14"/>
      <c r="Q78" s="11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</row>
    <row r="79" spans="1:80" s="19" customFormat="1">
      <c r="A79" s="100"/>
      <c r="B79" s="100"/>
      <c r="C79" s="108"/>
      <c r="D79" s="105"/>
      <c r="E79" s="77" t="s">
        <v>75</v>
      </c>
      <c r="F79" s="6">
        <f>SUM(G79:I79)</f>
        <v>35</v>
      </c>
      <c r="G79" s="6">
        <f t="shared" ref="G79:I79" si="78">G80</f>
        <v>0</v>
      </c>
      <c r="H79" s="6">
        <f t="shared" si="78"/>
        <v>0</v>
      </c>
      <c r="I79" s="6">
        <f t="shared" si="78"/>
        <v>35</v>
      </c>
      <c r="J79" s="10">
        <f>SUM(K79:M79)</f>
        <v>35</v>
      </c>
      <c r="K79" s="13">
        <f>K80</f>
        <v>0</v>
      </c>
      <c r="L79" s="13">
        <f t="shared" ref="L79:M79" si="79">L80</f>
        <v>0</v>
      </c>
      <c r="M79" s="13">
        <f t="shared" si="79"/>
        <v>35</v>
      </c>
      <c r="N79" s="11">
        <f t="shared" si="10"/>
        <v>100</v>
      </c>
      <c r="O79" s="11" t="e">
        <f t="shared" ref="O79:O80" si="80">K79/G79*100</f>
        <v>#DIV/0!</v>
      </c>
      <c r="P79" s="11" t="e">
        <f t="shared" ref="P79:P80" si="81">L79/H79*100</f>
        <v>#DIV/0!</v>
      </c>
      <c r="Q79" s="11">
        <f t="shared" ref="Q79:Q80" si="82">M79/I79*100</f>
        <v>100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</row>
    <row r="80" spans="1:80" s="19" customFormat="1" ht="20.25" customHeight="1">
      <c r="A80" s="100"/>
      <c r="B80" s="100"/>
      <c r="C80" s="108"/>
      <c r="D80" s="106"/>
      <c r="E80" s="70" t="s">
        <v>95</v>
      </c>
      <c r="F80" s="6">
        <f>SUM(G80:I80)</f>
        <v>35</v>
      </c>
      <c r="G80" s="6">
        <v>0</v>
      </c>
      <c r="H80" s="6">
        <v>0</v>
      </c>
      <c r="I80" s="6">
        <v>35</v>
      </c>
      <c r="J80" s="10">
        <f>SUM(K80:M80)</f>
        <v>35</v>
      </c>
      <c r="K80" s="13">
        <v>0</v>
      </c>
      <c r="L80" s="13">
        <v>0</v>
      </c>
      <c r="M80" s="13">
        <v>35</v>
      </c>
      <c r="N80" s="11">
        <f t="shared" si="10"/>
        <v>100</v>
      </c>
      <c r="O80" s="11" t="e">
        <f t="shared" si="80"/>
        <v>#DIV/0!</v>
      </c>
      <c r="P80" s="11" t="e">
        <f t="shared" si="81"/>
        <v>#DIV/0!</v>
      </c>
      <c r="Q80" s="11">
        <f t="shared" si="82"/>
        <v>100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</row>
    <row r="81" spans="1:114" s="19" customFormat="1" ht="25.5" customHeight="1">
      <c r="A81" s="99" t="s">
        <v>105</v>
      </c>
      <c r="B81" s="99" t="s">
        <v>46</v>
      </c>
      <c r="C81" s="107" t="s">
        <v>106</v>
      </c>
      <c r="D81" s="77" t="s">
        <v>72</v>
      </c>
      <c r="E81" s="77"/>
      <c r="F81" s="6"/>
      <c r="G81" s="6"/>
      <c r="H81" s="6"/>
      <c r="I81" s="6"/>
      <c r="J81" s="10"/>
      <c r="K81" s="13"/>
      <c r="L81" s="13"/>
      <c r="M81" s="13"/>
      <c r="N81" s="11"/>
      <c r="O81" s="14"/>
      <c r="P81" s="14"/>
      <c r="Q81" s="11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</row>
    <row r="82" spans="1:114" s="19" customFormat="1">
      <c r="A82" s="100"/>
      <c r="B82" s="100"/>
      <c r="C82" s="108"/>
      <c r="D82" s="105"/>
      <c r="E82" s="77" t="s">
        <v>75</v>
      </c>
      <c r="F82" s="6">
        <f>SUM(G82:I82)</f>
        <v>10</v>
      </c>
      <c r="G82" s="6">
        <f t="shared" ref="G82:I82" si="83">G83</f>
        <v>0</v>
      </c>
      <c r="H82" s="6">
        <f t="shared" si="83"/>
        <v>0</v>
      </c>
      <c r="I82" s="6">
        <f t="shared" si="83"/>
        <v>10</v>
      </c>
      <c r="J82" s="10">
        <f>SUM(K82:M82)</f>
        <v>10</v>
      </c>
      <c r="K82" s="13">
        <v>0</v>
      </c>
      <c r="L82" s="13">
        <v>0</v>
      </c>
      <c r="M82" s="13">
        <f>M83</f>
        <v>10</v>
      </c>
      <c r="N82" s="11">
        <f t="shared" si="10"/>
        <v>100</v>
      </c>
      <c r="O82" s="11" t="e">
        <f t="shared" ref="O82:O83" si="84">K82/G82*100</f>
        <v>#DIV/0!</v>
      </c>
      <c r="P82" s="11" t="e">
        <f t="shared" ref="P82:P83" si="85">L82/H82*100</f>
        <v>#DIV/0!</v>
      </c>
      <c r="Q82" s="11">
        <f t="shared" ref="Q82:Q83" si="86">M82/I82*100</f>
        <v>100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</row>
    <row r="83" spans="1:114" s="19" customFormat="1" ht="21" customHeight="1">
      <c r="A83" s="100"/>
      <c r="B83" s="100"/>
      <c r="C83" s="108"/>
      <c r="D83" s="106"/>
      <c r="E83" s="70" t="s">
        <v>96</v>
      </c>
      <c r="F83" s="6">
        <f>SUM(G83:I83)</f>
        <v>10</v>
      </c>
      <c r="G83" s="6">
        <v>0</v>
      </c>
      <c r="H83" s="6">
        <v>0</v>
      </c>
      <c r="I83" s="6">
        <v>10</v>
      </c>
      <c r="J83" s="10">
        <f>SUM(K83:M83)</f>
        <v>10</v>
      </c>
      <c r="K83" s="13">
        <v>0</v>
      </c>
      <c r="L83" s="13">
        <v>0</v>
      </c>
      <c r="M83" s="13">
        <v>10</v>
      </c>
      <c r="N83" s="11">
        <f t="shared" si="10"/>
        <v>100</v>
      </c>
      <c r="O83" s="11" t="e">
        <f t="shared" si="84"/>
        <v>#DIV/0!</v>
      </c>
      <c r="P83" s="11" t="e">
        <f t="shared" si="85"/>
        <v>#DIV/0!</v>
      </c>
      <c r="Q83" s="11">
        <f t="shared" si="86"/>
        <v>100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</row>
    <row r="84" spans="1:114" ht="25.5" customHeight="1">
      <c r="A84" s="99" t="s">
        <v>107</v>
      </c>
      <c r="B84" s="99" t="s">
        <v>55</v>
      </c>
      <c r="C84" s="107" t="s">
        <v>108</v>
      </c>
      <c r="D84" s="29" t="s">
        <v>72</v>
      </c>
      <c r="E84" s="29"/>
      <c r="F84" s="27"/>
      <c r="G84" s="27"/>
      <c r="H84" s="27"/>
      <c r="I84" s="27"/>
      <c r="J84" s="10"/>
      <c r="K84" s="13"/>
      <c r="L84" s="13"/>
      <c r="M84" s="13"/>
      <c r="N84" s="11"/>
      <c r="O84" s="14"/>
      <c r="P84" s="14"/>
      <c r="Q84" s="11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</row>
    <row r="85" spans="1:114">
      <c r="A85" s="100"/>
      <c r="B85" s="100"/>
      <c r="C85" s="108"/>
      <c r="D85" s="122"/>
      <c r="E85" s="29" t="s">
        <v>75</v>
      </c>
      <c r="F85" s="6">
        <f>F86</f>
        <v>3.62</v>
      </c>
      <c r="G85" s="6">
        <f t="shared" ref="G85:I85" si="87">G86</f>
        <v>0</v>
      </c>
      <c r="H85" s="6">
        <f t="shared" si="87"/>
        <v>0</v>
      </c>
      <c r="I85" s="6">
        <f t="shared" si="87"/>
        <v>3.62</v>
      </c>
      <c r="J85" s="10">
        <f>SUM(K85:M85)</f>
        <v>3.62</v>
      </c>
      <c r="K85" s="13">
        <v>0</v>
      </c>
      <c r="L85" s="13">
        <v>0</v>
      </c>
      <c r="M85" s="13">
        <f>M86</f>
        <v>3.62</v>
      </c>
      <c r="N85" s="11">
        <f t="shared" si="10"/>
        <v>100</v>
      </c>
      <c r="O85" s="11" t="e">
        <f t="shared" ref="O85:O86" si="88">K85/G85*100</f>
        <v>#DIV/0!</v>
      </c>
      <c r="P85" s="11" t="e">
        <f t="shared" ref="P85:P86" si="89">L85/H85*100</f>
        <v>#DIV/0!</v>
      </c>
      <c r="Q85" s="11">
        <f t="shared" ref="Q85:Q86" si="90">M85/I85*100</f>
        <v>100</v>
      </c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</row>
    <row r="86" spans="1:114" ht="36.75" customHeight="1">
      <c r="A86" s="100"/>
      <c r="B86" s="100"/>
      <c r="C86" s="108"/>
      <c r="D86" s="136"/>
      <c r="E86" s="70" t="s">
        <v>97</v>
      </c>
      <c r="F86" s="6">
        <f>SUM(G86:I86)</f>
        <v>3.62</v>
      </c>
      <c r="G86" s="6">
        <v>0</v>
      </c>
      <c r="H86" s="6">
        <v>0</v>
      </c>
      <c r="I86" s="6">
        <v>3.62</v>
      </c>
      <c r="J86" s="10">
        <f>SUM(K86:M86)</f>
        <v>3.62</v>
      </c>
      <c r="K86" s="13">
        <v>0</v>
      </c>
      <c r="L86" s="13">
        <v>0</v>
      </c>
      <c r="M86" s="13">
        <v>3.62</v>
      </c>
      <c r="N86" s="11">
        <f t="shared" si="10"/>
        <v>100</v>
      </c>
      <c r="O86" s="11" t="e">
        <f t="shared" si="88"/>
        <v>#DIV/0!</v>
      </c>
      <c r="P86" s="11" t="e">
        <f t="shared" si="89"/>
        <v>#DIV/0!</v>
      </c>
      <c r="Q86" s="11">
        <f t="shared" si="90"/>
        <v>100</v>
      </c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</row>
    <row r="87" spans="1:114" s="19" customFormat="1" ht="25.5" customHeight="1">
      <c r="A87" s="99" t="s">
        <v>109</v>
      </c>
      <c r="B87" s="99" t="s">
        <v>57</v>
      </c>
      <c r="C87" s="107" t="s">
        <v>110</v>
      </c>
      <c r="D87" s="77" t="s">
        <v>72</v>
      </c>
      <c r="E87" s="77"/>
      <c r="F87" s="6"/>
      <c r="G87" s="6"/>
      <c r="H87" s="6"/>
      <c r="I87" s="6"/>
      <c r="J87" s="10"/>
      <c r="K87" s="13"/>
      <c r="L87" s="13"/>
      <c r="M87" s="13"/>
      <c r="N87" s="11"/>
      <c r="O87" s="14"/>
      <c r="P87" s="14"/>
      <c r="Q87" s="11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</row>
    <row r="88" spans="1:114" s="19" customFormat="1">
      <c r="A88" s="100"/>
      <c r="B88" s="100"/>
      <c r="C88" s="108"/>
      <c r="D88" s="105"/>
      <c r="E88" s="77" t="s">
        <v>75</v>
      </c>
      <c r="F88" s="6">
        <f>F89</f>
        <v>0</v>
      </c>
      <c r="G88" s="6">
        <f t="shared" ref="G88:I88" si="91">G89</f>
        <v>0</v>
      </c>
      <c r="H88" s="6">
        <f t="shared" si="91"/>
        <v>0</v>
      </c>
      <c r="I88" s="6">
        <f t="shared" si="91"/>
        <v>0</v>
      </c>
      <c r="J88" s="10">
        <f>J89</f>
        <v>0</v>
      </c>
      <c r="K88" s="13">
        <f t="shared" ref="K88:M88" si="92">K89</f>
        <v>0</v>
      </c>
      <c r="L88" s="13">
        <f t="shared" si="92"/>
        <v>0</v>
      </c>
      <c r="M88" s="13">
        <f t="shared" si="92"/>
        <v>0</v>
      </c>
      <c r="N88" s="11" t="e">
        <f t="shared" si="10"/>
        <v>#DIV/0!</v>
      </c>
      <c r="O88" s="11" t="e">
        <f t="shared" ref="O88:O89" si="93">K88/G88*100</f>
        <v>#DIV/0!</v>
      </c>
      <c r="P88" s="11" t="e">
        <f t="shared" ref="P88:P89" si="94">L88/H88*100</f>
        <v>#DIV/0!</v>
      </c>
      <c r="Q88" s="11" t="e">
        <f t="shared" ref="Q88:Q89" si="95">M88/I88*100</f>
        <v>#DIV/0!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</row>
    <row r="89" spans="1:114" s="19" customFormat="1">
      <c r="A89" s="100"/>
      <c r="B89" s="100"/>
      <c r="C89" s="108"/>
      <c r="D89" s="106"/>
      <c r="E89" s="70" t="s">
        <v>98</v>
      </c>
      <c r="F89" s="6">
        <f>SUM(G89:I89)</f>
        <v>0</v>
      </c>
      <c r="G89" s="6">
        <v>0</v>
      </c>
      <c r="H89" s="6">
        <v>0</v>
      </c>
      <c r="I89" s="6">
        <v>0</v>
      </c>
      <c r="J89" s="10">
        <f>SUM(K89:M89)</f>
        <v>0</v>
      </c>
      <c r="K89" s="13">
        <v>0</v>
      </c>
      <c r="L89" s="13">
        <v>0</v>
      </c>
      <c r="M89" s="13">
        <v>0</v>
      </c>
      <c r="N89" s="11" t="e">
        <f t="shared" si="10"/>
        <v>#DIV/0!</v>
      </c>
      <c r="O89" s="11" t="e">
        <f t="shared" si="93"/>
        <v>#DIV/0!</v>
      </c>
      <c r="P89" s="11" t="e">
        <f t="shared" si="94"/>
        <v>#DIV/0!</v>
      </c>
      <c r="Q89" s="11" t="e">
        <f t="shared" si="95"/>
        <v>#DIV/0!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</row>
    <row r="90" spans="1:114" ht="25.5" customHeight="1">
      <c r="A90" s="99" t="s">
        <v>111</v>
      </c>
      <c r="B90" s="99" t="s">
        <v>59</v>
      </c>
      <c r="C90" s="107" t="s">
        <v>112</v>
      </c>
      <c r="D90" s="77" t="s">
        <v>72</v>
      </c>
      <c r="E90" s="77"/>
      <c r="F90" s="6"/>
      <c r="G90" s="6"/>
      <c r="H90" s="6"/>
      <c r="I90" s="6"/>
      <c r="J90" s="10"/>
      <c r="K90" s="13"/>
      <c r="L90" s="13"/>
      <c r="M90" s="13"/>
      <c r="N90" s="11"/>
      <c r="O90" s="14"/>
      <c r="P90" s="14"/>
      <c r="Q90" s="11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</row>
    <row r="91" spans="1:114">
      <c r="A91" s="100"/>
      <c r="B91" s="100"/>
      <c r="C91" s="108"/>
      <c r="D91" s="105"/>
      <c r="E91" s="77" t="s">
        <v>75</v>
      </c>
      <c r="F91" s="6">
        <f>F92</f>
        <v>10</v>
      </c>
      <c r="G91" s="6">
        <f t="shared" ref="G91:I91" si="96">G92</f>
        <v>0</v>
      </c>
      <c r="H91" s="6">
        <f t="shared" si="96"/>
        <v>0</v>
      </c>
      <c r="I91" s="6">
        <f t="shared" si="96"/>
        <v>10</v>
      </c>
      <c r="J91" s="10">
        <f>SUM(K91:M91)</f>
        <v>10</v>
      </c>
      <c r="K91" s="13">
        <v>0</v>
      </c>
      <c r="L91" s="13">
        <v>0</v>
      </c>
      <c r="M91" s="13">
        <f>M92</f>
        <v>10</v>
      </c>
      <c r="N91" s="11">
        <f t="shared" si="10"/>
        <v>100</v>
      </c>
      <c r="O91" s="11" t="e">
        <f t="shared" ref="O91:O92" si="97">K91/G91*100</f>
        <v>#DIV/0!</v>
      </c>
      <c r="P91" s="11" t="e">
        <f t="shared" ref="P91:P92" si="98">L91/H91*100</f>
        <v>#DIV/0!</v>
      </c>
      <c r="Q91" s="11">
        <f t="shared" ref="Q91:Q92" si="99">M91/I91*100</f>
        <v>100</v>
      </c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</row>
    <row r="92" spans="1:114" ht="18" customHeight="1">
      <c r="A92" s="100"/>
      <c r="B92" s="100"/>
      <c r="C92" s="108"/>
      <c r="D92" s="106"/>
      <c r="E92" s="70" t="s">
        <v>99</v>
      </c>
      <c r="F92" s="6">
        <f>SUM(G92:I92)</f>
        <v>10</v>
      </c>
      <c r="G92" s="6">
        <v>0</v>
      </c>
      <c r="H92" s="6">
        <v>0</v>
      </c>
      <c r="I92" s="6">
        <v>10</v>
      </c>
      <c r="J92" s="10">
        <f>SUM(K92:M92)</f>
        <v>10</v>
      </c>
      <c r="K92" s="13">
        <v>0</v>
      </c>
      <c r="L92" s="13">
        <v>0</v>
      </c>
      <c r="M92" s="13">
        <v>10</v>
      </c>
      <c r="N92" s="11">
        <f t="shared" si="10"/>
        <v>100</v>
      </c>
      <c r="O92" s="11" t="e">
        <f t="shared" si="97"/>
        <v>#DIV/0!</v>
      </c>
      <c r="P92" s="11" t="e">
        <f t="shared" si="98"/>
        <v>#DIV/0!</v>
      </c>
      <c r="Q92" s="11">
        <f t="shared" si="99"/>
        <v>100</v>
      </c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</row>
    <row r="93" spans="1:114" s="17" customFormat="1" ht="25.5" customHeight="1">
      <c r="A93" s="99" t="s">
        <v>113</v>
      </c>
      <c r="B93" s="99" t="s">
        <v>63</v>
      </c>
      <c r="C93" s="107" t="s">
        <v>112</v>
      </c>
      <c r="D93" s="77" t="s">
        <v>72</v>
      </c>
      <c r="E93" s="77"/>
      <c r="F93" s="6"/>
      <c r="G93" s="6"/>
      <c r="H93" s="6"/>
      <c r="I93" s="6"/>
      <c r="J93" s="10"/>
      <c r="K93" s="13"/>
      <c r="L93" s="13"/>
      <c r="M93" s="13"/>
      <c r="N93" s="11"/>
      <c r="O93" s="14"/>
      <c r="P93" s="14"/>
      <c r="Q93" s="11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</row>
    <row r="94" spans="1:114" s="17" customFormat="1">
      <c r="A94" s="100"/>
      <c r="B94" s="100"/>
      <c r="C94" s="108"/>
      <c r="D94" s="105"/>
      <c r="E94" s="77" t="s">
        <v>75</v>
      </c>
      <c r="F94" s="6">
        <f>F95</f>
        <v>20</v>
      </c>
      <c r="G94" s="6">
        <f t="shared" ref="G94:I94" si="100">G95</f>
        <v>0</v>
      </c>
      <c r="H94" s="6">
        <f t="shared" si="100"/>
        <v>0</v>
      </c>
      <c r="I94" s="6">
        <f t="shared" si="100"/>
        <v>20</v>
      </c>
      <c r="J94" s="10">
        <f>SUM(K94:M94)</f>
        <v>20</v>
      </c>
      <c r="K94" s="13">
        <v>0</v>
      </c>
      <c r="L94" s="13">
        <v>0</v>
      </c>
      <c r="M94" s="13">
        <f>M95</f>
        <v>20</v>
      </c>
      <c r="N94" s="11">
        <f t="shared" si="10"/>
        <v>100</v>
      </c>
      <c r="O94" s="11" t="e">
        <f t="shared" ref="O94:O95" si="101">K94/G94*100</f>
        <v>#DIV/0!</v>
      </c>
      <c r="P94" s="11" t="e">
        <f t="shared" ref="P94:P95" si="102">L94/H94*100</f>
        <v>#DIV/0!</v>
      </c>
      <c r="Q94" s="11">
        <f t="shared" ref="Q94:Q95" si="103">M94/I94*100</f>
        <v>100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</row>
    <row r="95" spans="1:114" s="17" customFormat="1">
      <c r="A95" s="100"/>
      <c r="B95" s="100"/>
      <c r="C95" s="108"/>
      <c r="D95" s="106"/>
      <c r="E95" s="70" t="s">
        <v>100</v>
      </c>
      <c r="F95" s="6">
        <f>SUM(G95:I95)</f>
        <v>20</v>
      </c>
      <c r="G95" s="6">
        <v>0</v>
      </c>
      <c r="H95" s="6">
        <v>0</v>
      </c>
      <c r="I95" s="6">
        <v>20</v>
      </c>
      <c r="J95" s="10">
        <f>SUM(K95:M95)</f>
        <v>20</v>
      </c>
      <c r="K95" s="13">
        <v>0</v>
      </c>
      <c r="L95" s="13">
        <v>0</v>
      </c>
      <c r="M95" s="13">
        <v>20</v>
      </c>
      <c r="N95" s="11">
        <f t="shared" si="10"/>
        <v>100</v>
      </c>
      <c r="O95" s="11" t="e">
        <f t="shared" si="101"/>
        <v>#DIV/0!</v>
      </c>
      <c r="P95" s="11" t="e">
        <f t="shared" si="102"/>
        <v>#DIV/0!</v>
      </c>
      <c r="Q95" s="11">
        <f t="shared" si="103"/>
        <v>100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</row>
    <row r="96" spans="1:114" s="17" customFormat="1" ht="24">
      <c r="A96" s="118" t="s">
        <v>114</v>
      </c>
      <c r="B96" s="118" t="s">
        <v>64</v>
      </c>
      <c r="C96" s="120" t="s">
        <v>71</v>
      </c>
      <c r="D96" s="77" t="s">
        <v>72</v>
      </c>
      <c r="E96" s="77"/>
      <c r="F96" s="6"/>
      <c r="G96" s="6"/>
      <c r="H96" s="6"/>
      <c r="I96" s="6"/>
      <c r="J96" s="10"/>
      <c r="K96" s="13"/>
      <c r="L96" s="13"/>
      <c r="M96" s="13"/>
      <c r="N96" s="11"/>
      <c r="O96" s="14"/>
      <c r="P96" s="14"/>
      <c r="Q96" s="11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</row>
    <row r="97" spans="1:114" s="2" customFormat="1">
      <c r="A97" s="126"/>
      <c r="B97" s="119"/>
      <c r="C97" s="121"/>
      <c r="D97" s="105" t="s">
        <v>115</v>
      </c>
      <c r="E97" s="29" t="s">
        <v>75</v>
      </c>
      <c r="F97" s="27">
        <f>SUM(G97:I97)</f>
        <v>188.43</v>
      </c>
      <c r="G97" s="27">
        <f>G101+G104</f>
        <v>0</v>
      </c>
      <c r="H97" s="27">
        <f>H101+H104</f>
        <v>20.329999999999998</v>
      </c>
      <c r="I97" s="27">
        <f>I101+I104</f>
        <v>168.10000000000002</v>
      </c>
      <c r="J97" s="30">
        <f>SUM(K97:M97)</f>
        <v>188.43</v>
      </c>
      <c r="K97" s="90">
        <f>SUM(K98:K99)</f>
        <v>0</v>
      </c>
      <c r="L97" s="90">
        <f>SUM(L98:L99)</f>
        <v>20.329999999999998</v>
      </c>
      <c r="M97" s="90">
        <f>SUM(M98:M99)</f>
        <v>168.10000000000002</v>
      </c>
      <c r="N97" s="11">
        <f t="shared" si="10"/>
        <v>100</v>
      </c>
      <c r="O97" s="11" t="e">
        <f t="shared" ref="O97:O99" si="104">K97/G97*100</f>
        <v>#DIV/0!</v>
      </c>
      <c r="P97" s="11">
        <f t="shared" ref="P97:P99" si="105">L97/H97*100</f>
        <v>100</v>
      </c>
      <c r="Q97" s="11">
        <f t="shared" ref="Q97:Q99" si="106">M97/I97*100</f>
        <v>100</v>
      </c>
    </row>
    <row r="98" spans="1:114" ht="25.5" customHeight="1">
      <c r="A98" s="126"/>
      <c r="B98" s="119"/>
      <c r="C98" s="121"/>
      <c r="D98" s="109"/>
      <c r="E98" s="40" t="s">
        <v>116</v>
      </c>
      <c r="F98" s="27">
        <f t="shared" ref="F98:F99" si="107">SUM(G98:I98)</f>
        <v>69.03</v>
      </c>
      <c r="G98" s="27">
        <f t="shared" ref="G98:H98" si="108">G102</f>
        <v>0</v>
      </c>
      <c r="H98" s="27">
        <f t="shared" si="108"/>
        <v>20.329999999999998</v>
      </c>
      <c r="I98" s="27">
        <f>I102</f>
        <v>48.7</v>
      </c>
      <c r="J98" s="30">
        <f t="shared" ref="J98:J99" si="109">SUM(K98:M98)</f>
        <v>69.03</v>
      </c>
      <c r="K98" s="90">
        <v>0</v>
      </c>
      <c r="L98" s="90">
        <v>20.329999999999998</v>
      </c>
      <c r="M98" s="90">
        <f>M102</f>
        <v>48.7</v>
      </c>
      <c r="N98" s="11">
        <f t="shared" si="10"/>
        <v>100</v>
      </c>
      <c r="O98" s="11" t="e">
        <f t="shared" si="104"/>
        <v>#DIV/0!</v>
      </c>
      <c r="P98" s="11">
        <f t="shared" si="105"/>
        <v>100</v>
      </c>
      <c r="Q98" s="11">
        <f t="shared" si="106"/>
        <v>100</v>
      </c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</row>
    <row r="99" spans="1:114">
      <c r="A99" s="126"/>
      <c r="B99" s="119"/>
      <c r="C99" s="128"/>
      <c r="D99" s="106"/>
      <c r="E99" s="40" t="s">
        <v>117</v>
      </c>
      <c r="F99" s="27">
        <f t="shared" si="107"/>
        <v>119.4</v>
      </c>
      <c r="G99" s="27">
        <v>0</v>
      </c>
      <c r="H99" s="27">
        <v>0</v>
      </c>
      <c r="I99" s="27">
        <f>I105</f>
        <v>119.4</v>
      </c>
      <c r="J99" s="30">
        <f t="shared" si="109"/>
        <v>119.4</v>
      </c>
      <c r="K99" s="90">
        <v>0</v>
      </c>
      <c r="L99" s="90">
        <v>0</v>
      </c>
      <c r="M99" s="90">
        <f>M105</f>
        <v>119.4</v>
      </c>
      <c r="N99" s="11">
        <f t="shared" si="10"/>
        <v>100</v>
      </c>
      <c r="O99" s="11" t="e">
        <f t="shared" si="104"/>
        <v>#DIV/0!</v>
      </c>
      <c r="P99" s="11" t="e">
        <f t="shared" si="105"/>
        <v>#DIV/0!</v>
      </c>
      <c r="Q99" s="11">
        <f t="shared" si="106"/>
        <v>100</v>
      </c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</row>
    <row r="100" spans="1:114" s="9" customFormat="1" ht="24">
      <c r="A100" s="99" t="s">
        <v>118</v>
      </c>
      <c r="B100" s="99" t="s">
        <v>65</v>
      </c>
      <c r="C100" s="107" t="s">
        <v>119</v>
      </c>
      <c r="D100" s="77" t="s">
        <v>72</v>
      </c>
      <c r="E100" s="77"/>
      <c r="F100" s="6"/>
      <c r="G100" s="6"/>
      <c r="H100" s="6"/>
      <c r="I100" s="6"/>
      <c r="J100" s="10"/>
      <c r="K100" s="13"/>
      <c r="L100" s="13"/>
      <c r="M100" s="13"/>
      <c r="N100" s="11"/>
      <c r="O100" s="14"/>
      <c r="P100" s="11"/>
      <c r="Q100" s="11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</row>
    <row r="101" spans="1:114" ht="43.5" customHeight="1">
      <c r="A101" s="100"/>
      <c r="B101" s="100"/>
      <c r="C101" s="108"/>
      <c r="D101" s="105" t="s">
        <v>115</v>
      </c>
      <c r="E101" s="77" t="s">
        <v>75</v>
      </c>
      <c r="F101" s="6">
        <f>SUM(G101:I101)</f>
        <v>69.03</v>
      </c>
      <c r="G101" s="6">
        <f>SUM(G102:G102)</f>
        <v>0</v>
      </c>
      <c r="H101" s="6">
        <f>SUM(H102:H102)</f>
        <v>20.329999999999998</v>
      </c>
      <c r="I101" s="6">
        <f>SUM(I102:I102)</f>
        <v>48.7</v>
      </c>
      <c r="J101" s="10">
        <f>SUM(K101:M101)</f>
        <v>69.03</v>
      </c>
      <c r="K101" s="13">
        <v>0</v>
      </c>
      <c r="L101" s="13">
        <f>SUM(L102:L102)</f>
        <v>20.329999999999998</v>
      </c>
      <c r="M101" s="13">
        <f>SUM(M102:M102)</f>
        <v>48.7</v>
      </c>
      <c r="N101" s="11">
        <f t="shared" ref="N101:N105" si="110">J101/F101*100</f>
        <v>100</v>
      </c>
      <c r="O101" s="11" t="e">
        <f t="shared" ref="O101:O102" si="111">K101/G101*100</f>
        <v>#DIV/0!</v>
      </c>
      <c r="P101" s="11">
        <f t="shared" ref="P101:P102" si="112">L101/H101*100</f>
        <v>100</v>
      </c>
      <c r="Q101" s="11">
        <f t="shared" ref="Q101:Q102" si="113">M101/I101*100</f>
        <v>100</v>
      </c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</row>
    <row r="102" spans="1:114" ht="30.75" customHeight="1">
      <c r="A102" s="100"/>
      <c r="B102" s="100"/>
      <c r="C102" s="108"/>
      <c r="D102" s="106"/>
      <c r="E102" s="70" t="s">
        <v>116</v>
      </c>
      <c r="F102" s="6">
        <f>SUM(G102:I102)</f>
        <v>69.03</v>
      </c>
      <c r="G102" s="6">
        <v>0</v>
      </c>
      <c r="H102" s="6">
        <v>20.329999999999998</v>
      </c>
      <c r="I102" s="6">
        <v>48.7</v>
      </c>
      <c r="J102" s="10">
        <f t="shared" ref="J102" si="114">SUM(K102:M102)</f>
        <v>69.03</v>
      </c>
      <c r="K102" s="13">
        <v>0</v>
      </c>
      <c r="L102" s="13">
        <v>20.329999999999998</v>
      </c>
      <c r="M102" s="13">
        <v>48.7</v>
      </c>
      <c r="N102" s="11">
        <f t="shared" si="110"/>
        <v>100</v>
      </c>
      <c r="O102" s="11" t="e">
        <f t="shared" si="111"/>
        <v>#DIV/0!</v>
      </c>
      <c r="P102" s="11">
        <f t="shared" si="112"/>
        <v>100</v>
      </c>
      <c r="Q102" s="11">
        <f t="shared" si="113"/>
        <v>100</v>
      </c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</row>
    <row r="103" spans="1:114" s="17" customFormat="1" ht="25.5" customHeight="1">
      <c r="A103" s="99" t="s">
        <v>120</v>
      </c>
      <c r="B103" s="99" t="s">
        <v>47</v>
      </c>
      <c r="C103" s="107" t="s">
        <v>119</v>
      </c>
      <c r="D103" s="77" t="s">
        <v>72</v>
      </c>
      <c r="E103" s="77"/>
      <c r="F103" s="6"/>
      <c r="G103" s="6"/>
      <c r="H103" s="6"/>
      <c r="I103" s="6"/>
      <c r="J103" s="10"/>
      <c r="K103" s="13"/>
      <c r="L103" s="13"/>
      <c r="M103" s="13"/>
      <c r="N103" s="11"/>
      <c r="O103" s="14"/>
      <c r="P103" s="11"/>
      <c r="Q103" s="11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</row>
    <row r="104" spans="1:114" s="17" customFormat="1" ht="15" customHeight="1">
      <c r="A104" s="100"/>
      <c r="B104" s="100"/>
      <c r="C104" s="108"/>
      <c r="D104" s="105" t="s">
        <v>115</v>
      </c>
      <c r="E104" s="77" t="s">
        <v>75</v>
      </c>
      <c r="F104" s="6">
        <f>SUM(G104:I104)</f>
        <v>119.4</v>
      </c>
      <c r="G104" s="6">
        <f t="shared" ref="G104:H104" si="115">G105</f>
        <v>0</v>
      </c>
      <c r="H104" s="6">
        <f t="shared" si="115"/>
        <v>0</v>
      </c>
      <c r="I104" s="6">
        <f>I105</f>
        <v>119.4</v>
      </c>
      <c r="J104" s="10">
        <f>SUM(K104:M104)</f>
        <v>119.4</v>
      </c>
      <c r="K104" s="13">
        <v>0</v>
      </c>
      <c r="L104" s="13">
        <v>0</v>
      </c>
      <c r="M104" s="13">
        <f>M105</f>
        <v>119.4</v>
      </c>
      <c r="N104" s="11">
        <f t="shared" si="110"/>
        <v>100</v>
      </c>
      <c r="O104" s="11" t="e">
        <f t="shared" ref="O104:O105" si="116">K104/G104*100</f>
        <v>#DIV/0!</v>
      </c>
      <c r="P104" s="11" t="e">
        <f t="shared" ref="P104:P105" si="117">L104/H104*100</f>
        <v>#DIV/0!</v>
      </c>
      <c r="Q104" s="11">
        <f t="shared" ref="Q104:Q105" si="118">M104/I104*100</f>
        <v>100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</row>
    <row r="105" spans="1:114" s="17" customFormat="1" ht="15" customHeight="1">
      <c r="A105" s="100"/>
      <c r="B105" s="100"/>
      <c r="C105" s="108"/>
      <c r="D105" s="106"/>
      <c r="E105" s="70" t="s">
        <v>117</v>
      </c>
      <c r="F105" s="6">
        <f>SUM(G105:I105)</f>
        <v>119.4</v>
      </c>
      <c r="G105" s="6">
        <v>0</v>
      </c>
      <c r="H105" s="6">
        <v>0</v>
      </c>
      <c r="I105" s="6">
        <v>119.4</v>
      </c>
      <c r="J105" s="10">
        <f>SUM(K105:M105)</f>
        <v>119.4</v>
      </c>
      <c r="K105" s="13">
        <v>0</v>
      </c>
      <c r="L105" s="13">
        <v>0</v>
      </c>
      <c r="M105" s="13">
        <v>119.4</v>
      </c>
      <c r="N105" s="11">
        <f t="shared" si="110"/>
        <v>100</v>
      </c>
      <c r="O105" s="11" t="e">
        <f t="shared" si="116"/>
        <v>#DIV/0!</v>
      </c>
      <c r="P105" s="11" t="e">
        <f t="shared" si="117"/>
        <v>#DIV/0!</v>
      </c>
      <c r="Q105" s="11">
        <f t="shared" si="118"/>
        <v>100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</row>
    <row r="106" spans="1:114" s="17" customFormat="1" ht="21.75" customHeight="1">
      <c r="A106" s="118" t="s">
        <v>121</v>
      </c>
      <c r="B106" s="118" t="s">
        <v>66</v>
      </c>
      <c r="C106" s="120" t="s">
        <v>71</v>
      </c>
      <c r="D106" s="29" t="s">
        <v>72</v>
      </c>
      <c r="E106" s="77"/>
      <c r="F106" s="6"/>
      <c r="G106" s="6"/>
      <c r="H106" s="6"/>
      <c r="I106" s="6"/>
      <c r="J106" s="10"/>
      <c r="K106" s="13"/>
      <c r="L106" s="13"/>
      <c r="M106" s="13"/>
      <c r="N106" s="11"/>
      <c r="O106" s="14"/>
      <c r="P106" s="11"/>
      <c r="Q106" s="1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</row>
    <row r="107" spans="1:114" s="2" customFormat="1" ht="25.5" customHeight="1">
      <c r="A107" s="126"/>
      <c r="B107" s="119"/>
      <c r="C107" s="121"/>
      <c r="D107" s="105" t="s">
        <v>88</v>
      </c>
      <c r="E107" s="29" t="s">
        <v>75</v>
      </c>
      <c r="F107" s="27">
        <f>SUM(G107:I107)</f>
        <v>10183.470000000001</v>
      </c>
      <c r="G107" s="27">
        <f t="shared" ref="G107:I107" si="119">G111</f>
        <v>0</v>
      </c>
      <c r="H107" s="27">
        <f t="shared" si="119"/>
        <v>6099.1</v>
      </c>
      <c r="I107" s="27">
        <f t="shared" si="119"/>
        <v>4084.37</v>
      </c>
      <c r="J107" s="27">
        <f>SUM(K107:M107)</f>
        <v>10183.470000000001</v>
      </c>
      <c r="K107" s="90">
        <f t="shared" ref="K107:M107" si="120">SUM(K108:K109)</f>
        <v>0</v>
      </c>
      <c r="L107" s="91">
        <f t="shared" ref="L107" si="121">L111</f>
        <v>6099.1</v>
      </c>
      <c r="M107" s="27">
        <f t="shared" si="120"/>
        <v>4084.37</v>
      </c>
      <c r="N107" s="11">
        <f t="shared" ref="N107:O113" si="122">J107/F107*100</f>
        <v>100</v>
      </c>
      <c r="O107" s="14" t="e">
        <f t="shared" si="122"/>
        <v>#DIV/0!</v>
      </c>
      <c r="P107" s="11">
        <f t="shared" ref="P107:P109" si="123">L107/H107*100</f>
        <v>100</v>
      </c>
      <c r="Q107" s="11">
        <f t="shared" ref="Q107:Q108" si="124">M107/I107*100</f>
        <v>100</v>
      </c>
    </row>
    <row r="108" spans="1:114" ht="15" customHeight="1">
      <c r="A108" s="126"/>
      <c r="B108" s="119"/>
      <c r="C108" s="121"/>
      <c r="D108" s="109"/>
      <c r="E108" s="40" t="s">
        <v>135</v>
      </c>
      <c r="F108" s="27">
        <f t="shared" ref="F108:F109" si="125">SUM(G108:I108)</f>
        <v>2262.5700000000002</v>
      </c>
      <c r="G108" s="27">
        <v>0</v>
      </c>
      <c r="H108" s="27">
        <v>0</v>
      </c>
      <c r="I108" s="27">
        <f>I112</f>
        <v>2262.5700000000002</v>
      </c>
      <c r="J108" s="30">
        <f t="shared" ref="J108" si="126">SUM(K108:M108)</f>
        <v>0</v>
      </c>
      <c r="K108" s="90">
        <v>0</v>
      </c>
      <c r="L108" s="90">
        <v>0</v>
      </c>
      <c r="M108" s="90">
        <v>0</v>
      </c>
      <c r="N108" s="11">
        <f t="shared" si="122"/>
        <v>0</v>
      </c>
      <c r="O108" s="14" t="e">
        <f t="shared" si="122"/>
        <v>#DIV/0!</v>
      </c>
      <c r="P108" s="11" t="e">
        <f t="shared" si="123"/>
        <v>#DIV/0!</v>
      </c>
      <c r="Q108" s="11">
        <f t="shared" si="124"/>
        <v>0</v>
      </c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</row>
    <row r="109" spans="1:114" ht="15" customHeight="1">
      <c r="A109" s="126"/>
      <c r="B109" s="119"/>
      <c r="C109" s="121"/>
      <c r="D109" s="109"/>
      <c r="E109" s="40" t="s">
        <v>132</v>
      </c>
      <c r="F109" s="27">
        <f t="shared" si="125"/>
        <v>7920.9000000000005</v>
      </c>
      <c r="G109" s="27">
        <f t="shared" ref="G109:H109" si="127">G113</f>
        <v>0</v>
      </c>
      <c r="H109" s="27">
        <f t="shared" si="127"/>
        <v>6099.1</v>
      </c>
      <c r="I109" s="27">
        <f>I113</f>
        <v>1821.8</v>
      </c>
      <c r="J109" s="30">
        <f>SUM(K109:M109)</f>
        <v>10183.470000000001</v>
      </c>
      <c r="K109" s="90">
        <f t="shared" ref="K109:L109" si="128">K113</f>
        <v>0</v>
      </c>
      <c r="L109" s="91">
        <f t="shared" si="128"/>
        <v>6099.1</v>
      </c>
      <c r="M109" s="90">
        <v>4084.37</v>
      </c>
      <c r="N109" s="11">
        <f t="shared" si="122"/>
        <v>128.56455705791009</v>
      </c>
      <c r="O109" s="14" t="e">
        <f>K109/G109*100</f>
        <v>#DIV/0!</v>
      </c>
      <c r="P109" s="11">
        <f t="shared" si="123"/>
        <v>100</v>
      </c>
      <c r="Q109" s="11">
        <f t="shared" ref="Q109" si="129">M109/I109*100</f>
        <v>224.19420353496542</v>
      </c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</row>
    <row r="110" spans="1:114" ht="31.5" customHeight="1">
      <c r="A110" s="131" t="s">
        <v>122</v>
      </c>
      <c r="B110" s="131" t="s">
        <v>67</v>
      </c>
      <c r="C110" s="133" t="s">
        <v>67</v>
      </c>
      <c r="D110" s="77" t="s">
        <v>72</v>
      </c>
      <c r="E110" s="77"/>
      <c r="F110" s="6"/>
      <c r="G110" s="6"/>
      <c r="H110" s="6"/>
      <c r="I110" s="6"/>
      <c r="J110" s="10"/>
      <c r="K110" s="13"/>
      <c r="L110" s="13"/>
      <c r="M110" s="13"/>
      <c r="N110" s="11"/>
      <c r="O110" s="14"/>
      <c r="P110" s="14"/>
      <c r="Q110" s="11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</row>
    <row r="111" spans="1:114" ht="22.5" customHeight="1">
      <c r="A111" s="132"/>
      <c r="B111" s="132"/>
      <c r="C111" s="134"/>
      <c r="D111" s="135" t="s">
        <v>88</v>
      </c>
      <c r="E111" s="77" t="s">
        <v>75</v>
      </c>
      <c r="F111" s="6">
        <f>SUM(G111:I111)</f>
        <v>10183.470000000001</v>
      </c>
      <c r="G111" s="6">
        <f>SUM(G112:G113)</f>
        <v>0</v>
      </c>
      <c r="H111" s="6">
        <f>SUM(H112:H113)</f>
        <v>6099.1</v>
      </c>
      <c r="I111" s="6">
        <f>SUM(I112:I113)</f>
        <v>4084.37</v>
      </c>
      <c r="J111" s="10">
        <f>SUM(K111:M111)</f>
        <v>10183.470000000001</v>
      </c>
      <c r="K111" s="13">
        <f t="shared" ref="K111" si="130">SUM(K112:K113)</f>
        <v>0</v>
      </c>
      <c r="L111" s="14">
        <f t="shared" ref="L111" si="131">SUM(L112:L113)</f>
        <v>6099.1</v>
      </c>
      <c r="M111" s="13">
        <f t="shared" ref="M111" si="132">SUM(M112:M113)</f>
        <v>4084.37</v>
      </c>
      <c r="N111" s="11">
        <f t="shared" si="122"/>
        <v>100</v>
      </c>
      <c r="O111" s="11" t="e">
        <f t="shared" ref="O111:O113" si="133">K111/G111*100</f>
        <v>#DIV/0!</v>
      </c>
      <c r="P111" s="11">
        <f t="shared" ref="P111:P113" si="134">L111/H111*100</f>
        <v>100</v>
      </c>
      <c r="Q111" s="11">
        <f t="shared" ref="Q111:Q113" si="135">M111/I111*100</f>
        <v>100</v>
      </c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</row>
    <row r="112" spans="1:114">
      <c r="A112" s="132"/>
      <c r="B112" s="132"/>
      <c r="C112" s="134"/>
      <c r="D112" s="135"/>
      <c r="E112" s="70" t="s">
        <v>135</v>
      </c>
      <c r="F112" s="6">
        <f>SUM(G112:I112)</f>
        <v>2262.5700000000002</v>
      </c>
      <c r="G112" s="6">
        <v>0</v>
      </c>
      <c r="H112" s="6">
        <v>0</v>
      </c>
      <c r="I112" s="6">
        <v>2262.5700000000002</v>
      </c>
      <c r="J112" s="12">
        <v>0</v>
      </c>
      <c r="K112" s="12">
        <v>0</v>
      </c>
      <c r="L112" s="12">
        <v>0</v>
      </c>
      <c r="M112" s="12">
        <v>2262.5700000000002</v>
      </c>
      <c r="N112" s="11">
        <f t="shared" si="122"/>
        <v>0</v>
      </c>
      <c r="O112" s="11" t="e">
        <f t="shared" si="133"/>
        <v>#DIV/0!</v>
      </c>
      <c r="P112" s="11" t="e">
        <f t="shared" si="134"/>
        <v>#DIV/0!</v>
      </c>
      <c r="Q112" s="11">
        <f t="shared" si="135"/>
        <v>100</v>
      </c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</row>
    <row r="113" spans="1:114">
      <c r="A113" s="132"/>
      <c r="B113" s="132"/>
      <c r="C113" s="134"/>
      <c r="D113" s="135"/>
      <c r="E113" s="70" t="s">
        <v>132</v>
      </c>
      <c r="F113" s="6">
        <f t="shared" ref="F113" si="136">SUM(G113:I113)</f>
        <v>7920.9000000000005</v>
      </c>
      <c r="G113" s="6">
        <v>0</v>
      </c>
      <c r="H113" s="6">
        <v>6099.1</v>
      </c>
      <c r="I113" s="6">
        <v>1821.8</v>
      </c>
      <c r="J113" s="10">
        <f t="shared" ref="J113" si="137">SUM(K113:M113)</f>
        <v>7920.9000000000005</v>
      </c>
      <c r="K113" s="13">
        <v>0</v>
      </c>
      <c r="L113" s="14">
        <v>6099.1</v>
      </c>
      <c r="M113" s="13">
        <v>1821.8</v>
      </c>
      <c r="N113" s="11">
        <f t="shared" si="122"/>
        <v>100</v>
      </c>
      <c r="O113" s="11" t="e">
        <f t="shared" si="133"/>
        <v>#DIV/0!</v>
      </c>
      <c r="P113" s="11">
        <f t="shared" si="134"/>
        <v>100</v>
      </c>
      <c r="Q113" s="11">
        <f t="shared" si="135"/>
        <v>100</v>
      </c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</row>
    <row r="114" spans="1:114">
      <c r="A114" s="31"/>
      <c r="B114" s="31"/>
      <c r="C114" s="32"/>
      <c r="D114" s="33"/>
      <c r="E114" s="34"/>
      <c r="F114" s="35"/>
      <c r="G114" s="35"/>
      <c r="H114" s="35"/>
      <c r="I114" s="35"/>
      <c r="J114" s="36"/>
      <c r="K114" s="37"/>
      <c r="L114" s="37"/>
      <c r="M114" s="37"/>
      <c r="N114" s="38"/>
      <c r="O114" s="39"/>
      <c r="P114" s="39"/>
      <c r="Q114" s="38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</row>
    <row r="115" spans="1:114"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</row>
    <row r="116" spans="1:114"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</row>
    <row r="117" spans="1:114"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</row>
    <row r="118" spans="1:114"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</row>
    <row r="119" spans="1:114"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</row>
    <row r="120" spans="1:114"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</row>
    <row r="121" spans="1:114"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</row>
    <row r="122" spans="1:114"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</row>
    <row r="123" spans="1:114"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</row>
    <row r="124" spans="1:114"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</row>
    <row r="125" spans="1:114"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</row>
    <row r="126" spans="1:114"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</row>
    <row r="127" spans="1:114"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</row>
    <row r="128" spans="1:114"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</row>
    <row r="129" spans="81:114"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</row>
    <row r="130" spans="81:114"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</row>
    <row r="131" spans="81:114"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</row>
    <row r="132" spans="81:114"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</row>
    <row r="133" spans="81:114"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</row>
    <row r="134" spans="81:114"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</row>
    <row r="135" spans="81:114"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</row>
    <row r="136" spans="81:114"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</row>
    <row r="137" spans="81:114"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</row>
    <row r="138" spans="81:114"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</row>
    <row r="139" spans="81:114"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</row>
    <row r="140" spans="81:114"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</row>
  </sheetData>
  <mergeCells count="136">
    <mergeCell ref="S13:S14"/>
    <mergeCell ref="A53:A55"/>
    <mergeCell ref="B53:B55"/>
    <mergeCell ref="C53:C55"/>
    <mergeCell ref="D54:D55"/>
    <mergeCell ref="A1:P1"/>
    <mergeCell ref="A2:P2"/>
    <mergeCell ref="A3:P3"/>
    <mergeCell ref="A4:A7"/>
    <mergeCell ref="B4:B7"/>
    <mergeCell ref="C4:C7"/>
    <mergeCell ref="D4:D7"/>
    <mergeCell ref="E4:E7"/>
    <mergeCell ref="F4:M4"/>
    <mergeCell ref="N4:Q5"/>
    <mergeCell ref="F5:I5"/>
    <mergeCell ref="J5:M5"/>
    <mergeCell ref="G6:I6"/>
    <mergeCell ref="K6:M6"/>
    <mergeCell ref="N6:N7"/>
    <mergeCell ref="O6:Q6"/>
    <mergeCell ref="P10:P11"/>
    <mergeCell ref="Q10:Q11"/>
    <mergeCell ref="J10:J11"/>
    <mergeCell ref="A60:A62"/>
    <mergeCell ref="B60:B62"/>
    <mergeCell ref="C60:C62"/>
    <mergeCell ref="D61:D62"/>
    <mergeCell ref="A75:A77"/>
    <mergeCell ref="B75:B77"/>
    <mergeCell ref="C75:C77"/>
    <mergeCell ref="D76:D77"/>
    <mergeCell ref="A78:A80"/>
    <mergeCell ref="B78:B80"/>
    <mergeCell ref="C78:C80"/>
    <mergeCell ref="D79:D80"/>
    <mergeCell ref="A63:A65"/>
    <mergeCell ref="B63:B65"/>
    <mergeCell ref="C63:C65"/>
    <mergeCell ref="D64:D65"/>
    <mergeCell ref="A66:A74"/>
    <mergeCell ref="B66:B74"/>
    <mergeCell ref="C66:C74"/>
    <mergeCell ref="D67:D74"/>
    <mergeCell ref="A81:A83"/>
    <mergeCell ref="B81:B83"/>
    <mergeCell ref="C81:C83"/>
    <mergeCell ref="D82:D83"/>
    <mergeCell ref="A110:A113"/>
    <mergeCell ref="B110:B113"/>
    <mergeCell ref="C110:C113"/>
    <mergeCell ref="D111:D113"/>
    <mergeCell ref="A100:A102"/>
    <mergeCell ref="B100:B102"/>
    <mergeCell ref="C100:C102"/>
    <mergeCell ref="D101:D102"/>
    <mergeCell ref="A103:A105"/>
    <mergeCell ref="B103:B105"/>
    <mergeCell ref="C103:C105"/>
    <mergeCell ref="D104:D105"/>
    <mergeCell ref="A106:A109"/>
    <mergeCell ref="B106:B109"/>
    <mergeCell ref="C106:C109"/>
    <mergeCell ref="D107:D109"/>
    <mergeCell ref="A84:A86"/>
    <mergeCell ref="B84:B86"/>
    <mergeCell ref="C84:C86"/>
    <mergeCell ref="D85:D86"/>
    <mergeCell ref="A93:A95"/>
    <mergeCell ref="B93:B95"/>
    <mergeCell ref="C93:C95"/>
    <mergeCell ref="D94:D95"/>
    <mergeCell ref="A96:A99"/>
    <mergeCell ref="B96:B99"/>
    <mergeCell ref="C96:C99"/>
    <mergeCell ref="D97:D99"/>
    <mergeCell ref="A87:A89"/>
    <mergeCell ref="B87:B89"/>
    <mergeCell ref="C87:C89"/>
    <mergeCell ref="D88:D89"/>
    <mergeCell ref="A90:A92"/>
    <mergeCell ref="B90:B92"/>
    <mergeCell ref="C90:C92"/>
    <mergeCell ref="D91:D92"/>
    <mergeCell ref="C16:C18"/>
    <mergeCell ref="D17:D18"/>
    <mergeCell ref="A19:A21"/>
    <mergeCell ref="B19:B21"/>
    <mergeCell ref="C19:C21"/>
    <mergeCell ref="I10:I11"/>
    <mergeCell ref="A9:A11"/>
    <mergeCell ref="B9:B11"/>
    <mergeCell ref="C9:C11"/>
    <mergeCell ref="D10:D11"/>
    <mergeCell ref="A35:A37"/>
    <mergeCell ref="B35:B37"/>
    <mergeCell ref="C35:C37"/>
    <mergeCell ref="D36:D37"/>
    <mergeCell ref="D20:D21"/>
    <mergeCell ref="E10:E11"/>
    <mergeCell ref="F10:F11"/>
    <mergeCell ref="G10:G11"/>
    <mergeCell ref="O10:O11"/>
    <mergeCell ref="A12:A15"/>
    <mergeCell ref="B12:B15"/>
    <mergeCell ref="C12:C15"/>
    <mergeCell ref="D13:D15"/>
    <mergeCell ref="K10:K11"/>
    <mergeCell ref="L10:L11"/>
    <mergeCell ref="M10:M11"/>
    <mergeCell ref="N10:N11"/>
    <mergeCell ref="A22:A33"/>
    <mergeCell ref="B22:B33"/>
    <mergeCell ref="C22:C33"/>
    <mergeCell ref="D23:D33"/>
    <mergeCell ref="H10:H11"/>
    <mergeCell ref="A16:A18"/>
    <mergeCell ref="B16:B18"/>
    <mergeCell ref="D39:D40"/>
    <mergeCell ref="A41:A48"/>
    <mergeCell ref="B41:B48"/>
    <mergeCell ref="C41:C48"/>
    <mergeCell ref="D42:D48"/>
    <mergeCell ref="A50:A52"/>
    <mergeCell ref="B50:B52"/>
    <mergeCell ref="C50:C52"/>
    <mergeCell ref="D51:D52"/>
    <mergeCell ref="C56:C57"/>
    <mergeCell ref="B56:B57"/>
    <mergeCell ref="A56:A57"/>
    <mergeCell ref="B58:B59"/>
    <mergeCell ref="A58:A59"/>
    <mergeCell ref="C58:C59"/>
    <mergeCell ref="A38:A40"/>
    <mergeCell ref="B38:B40"/>
    <mergeCell ref="C38:C40"/>
  </mergeCells>
  <hyperlinks>
    <hyperlink ref="N4" location="P7070" display="P7070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43" workbookViewId="0">
      <selection activeCell="E58" sqref="E58"/>
    </sheetView>
  </sheetViews>
  <sheetFormatPr defaultRowHeight="15"/>
  <cols>
    <col min="1" max="1" width="22" customWidth="1"/>
    <col min="2" max="2" width="30.7109375" customWidth="1"/>
    <col min="3" max="3" width="41.140625" customWidth="1"/>
    <col min="4" max="4" width="19" customWidth="1"/>
    <col min="5" max="5" width="20.7109375" customWidth="1"/>
    <col min="6" max="6" width="18.42578125" customWidth="1"/>
    <col min="7" max="7" width="15.7109375" customWidth="1"/>
    <col min="8" max="8" width="32.28515625" customWidth="1"/>
  </cols>
  <sheetData>
    <row r="1" spans="1:8" ht="15.75" customHeight="1">
      <c r="A1" s="176" t="s">
        <v>137</v>
      </c>
      <c r="B1" s="176"/>
      <c r="C1" s="176"/>
      <c r="D1" s="176"/>
      <c r="E1" s="176"/>
      <c r="F1" s="176"/>
      <c r="G1" s="176"/>
      <c r="H1" s="176"/>
    </row>
    <row r="2" spans="1:8" ht="15.75" customHeight="1">
      <c r="A2" s="176" t="s">
        <v>138</v>
      </c>
      <c r="B2" s="176"/>
      <c r="C2" s="176"/>
      <c r="D2" s="176"/>
      <c r="E2" s="176"/>
      <c r="F2" s="176"/>
      <c r="G2" s="176"/>
      <c r="H2" s="176"/>
    </row>
    <row r="3" spans="1:8" ht="15.75" customHeight="1">
      <c r="A3" s="176" t="s">
        <v>242</v>
      </c>
      <c r="B3" s="176"/>
      <c r="C3" s="176"/>
      <c r="D3" s="176"/>
      <c r="E3" s="176"/>
      <c r="F3" s="176"/>
      <c r="G3" s="176"/>
      <c r="H3" s="176"/>
    </row>
    <row r="4" spans="1:8" ht="15.75" customHeight="1">
      <c r="A4" s="46"/>
      <c r="B4" s="46"/>
      <c r="C4" s="46"/>
      <c r="D4" s="46"/>
      <c r="E4" s="47"/>
      <c r="F4" s="47"/>
      <c r="G4" s="47"/>
      <c r="H4" s="46"/>
    </row>
    <row r="5" spans="1:8" ht="15.75" customHeight="1">
      <c r="A5" s="177" t="s">
        <v>0</v>
      </c>
      <c r="B5" s="177" t="s">
        <v>139</v>
      </c>
      <c r="C5" s="177" t="s">
        <v>140</v>
      </c>
      <c r="D5" s="177" t="s">
        <v>141</v>
      </c>
      <c r="E5" s="177" t="s">
        <v>142</v>
      </c>
      <c r="F5" s="177"/>
      <c r="G5" s="178" t="s">
        <v>143</v>
      </c>
      <c r="H5" s="177" t="s">
        <v>144</v>
      </c>
    </row>
    <row r="6" spans="1:8" ht="15.75">
      <c r="A6" s="177"/>
      <c r="B6" s="177"/>
      <c r="C6" s="177"/>
      <c r="D6" s="177"/>
      <c r="E6" s="48" t="s">
        <v>145</v>
      </c>
      <c r="F6" s="48" t="s">
        <v>146</v>
      </c>
      <c r="G6" s="179"/>
      <c r="H6" s="177"/>
    </row>
    <row r="7" spans="1:8" ht="15.75" customHeight="1">
      <c r="A7" s="49" t="s">
        <v>147</v>
      </c>
      <c r="B7" s="49" t="s">
        <v>148</v>
      </c>
      <c r="C7" s="49">
        <v>3</v>
      </c>
      <c r="D7" s="49" t="s">
        <v>149</v>
      </c>
      <c r="E7" s="49">
        <v>5</v>
      </c>
      <c r="F7" s="49">
        <v>6</v>
      </c>
      <c r="G7" s="49">
        <v>7</v>
      </c>
      <c r="H7" s="49">
        <v>8</v>
      </c>
    </row>
    <row r="8" spans="1:8" ht="49.5" customHeight="1">
      <c r="A8" s="165" t="s">
        <v>150</v>
      </c>
      <c r="B8" s="165" t="s">
        <v>38</v>
      </c>
      <c r="C8" s="43" t="s">
        <v>151</v>
      </c>
      <c r="D8" s="50"/>
      <c r="E8" s="51">
        <v>40.49</v>
      </c>
      <c r="F8" s="51">
        <v>40.82</v>
      </c>
      <c r="G8" s="52">
        <f>F8/E8*100</f>
        <v>100.81501605334651</v>
      </c>
      <c r="H8" s="50"/>
    </row>
    <row r="9" spans="1:8" ht="48.75" customHeight="1">
      <c r="A9" s="166"/>
      <c r="B9" s="166"/>
      <c r="C9" s="43" t="s">
        <v>152</v>
      </c>
      <c r="D9" s="50"/>
      <c r="E9" s="51">
        <v>72692.5</v>
      </c>
      <c r="F9" s="53">
        <v>80211.7</v>
      </c>
      <c r="G9" s="52">
        <f>F9/E9*100</f>
        <v>110.34384565120196</v>
      </c>
      <c r="H9" s="50"/>
    </row>
    <row r="10" spans="1:8" ht="56.25" customHeight="1">
      <c r="A10" s="166"/>
      <c r="B10" s="166"/>
      <c r="C10" s="43" t="s">
        <v>153</v>
      </c>
      <c r="D10" s="50"/>
      <c r="E10" s="51">
        <v>111.5</v>
      </c>
      <c r="F10" s="53">
        <v>123</v>
      </c>
      <c r="G10" s="52">
        <f t="shared" ref="G10:G15" si="0">F10/E10*100</f>
        <v>110.31390134529148</v>
      </c>
      <c r="H10" s="50"/>
    </row>
    <row r="11" spans="1:8" ht="69" customHeight="1">
      <c r="A11" s="166"/>
      <c r="B11" s="166"/>
      <c r="C11" s="43" t="s">
        <v>154</v>
      </c>
      <c r="D11" s="50"/>
      <c r="E11" s="51">
        <v>13.78</v>
      </c>
      <c r="F11" s="51">
        <v>13.78</v>
      </c>
      <c r="G11" s="52">
        <f t="shared" si="0"/>
        <v>100</v>
      </c>
      <c r="H11" s="50"/>
    </row>
    <row r="12" spans="1:8" ht="58.5" customHeight="1">
      <c r="A12" s="166"/>
      <c r="B12" s="166"/>
      <c r="C12" s="43" t="s">
        <v>155</v>
      </c>
      <c r="D12" s="50"/>
      <c r="E12" s="51">
        <v>53187.65</v>
      </c>
      <c r="F12" s="51">
        <v>56009.26</v>
      </c>
      <c r="G12" s="52">
        <f t="shared" si="0"/>
        <v>105.30500971560129</v>
      </c>
      <c r="H12" s="50"/>
    </row>
    <row r="13" spans="1:8" ht="55.5" customHeight="1">
      <c r="A13" s="166"/>
      <c r="B13" s="166"/>
      <c r="C13" s="43" t="s">
        <v>156</v>
      </c>
      <c r="D13" s="50"/>
      <c r="E13" s="51">
        <v>0.44</v>
      </c>
      <c r="F13" s="51">
        <v>0.4</v>
      </c>
      <c r="G13" s="52">
        <f>E13/F13*100</f>
        <v>109.99999999999999</v>
      </c>
      <c r="H13" s="50"/>
    </row>
    <row r="14" spans="1:8" ht="39" customHeight="1">
      <c r="A14" s="166"/>
      <c r="B14" s="166"/>
      <c r="C14" s="43" t="s">
        <v>157</v>
      </c>
      <c r="D14" s="50"/>
      <c r="E14" s="51">
        <v>23.7</v>
      </c>
      <c r="F14" s="51">
        <v>30</v>
      </c>
      <c r="G14" s="52">
        <f t="shared" si="0"/>
        <v>126.58227848101266</v>
      </c>
      <c r="H14" s="50"/>
    </row>
    <row r="15" spans="1:8" ht="43.5" customHeight="1">
      <c r="A15" s="167"/>
      <c r="B15" s="167"/>
      <c r="C15" s="54" t="s">
        <v>158</v>
      </c>
      <c r="D15" s="50"/>
      <c r="E15" s="51">
        <v>7.14</v>
      </c>
      <c r="F15" s="51">
        <v>7.14</v>
      </c>
      <c r="G15" s="52">
        <f t="shared" si="0"/>
        <v>100</v>
      </c>
      <c r="H15" s="50"/>
    </row>
    <row r="16" spans="1:8" ht="15" customHeight="1">
      <c r="A16" s="168" t="s">
        <v>159</v>
      </c>
      <c r="B16" s="169"/>
      <c r="C16" s="169"/>
      <c r="D16" s="169"/>
      <c r="E16" s="169"/>
      <c r="F16" s="169"/>
      <c r="G16" s="169"/>
      <c r="H16" s="170"/>
    </row>
    <row r="17" spans="1:8" ht="54" customHeight="1">
      <c r="A17" s="45" t="s">
        <v>160</v>
      </c>
      <c r="B17" s="55" t="s">
        <v>161</v>
      </c>
      <c r="C17" s="56" t="s">
        <v>162</v>
      </c>
      <c r="D17" s="56"/>
      <c r="E17" s="51">
        <v>468.79</v>
      </c>
      <c r="F17" s="51">
        <v>599.5</v>
      </c>
      <c r="G17" s="52">
        <f>F17*100/E17</f>
        <v>127.88242070010025</v>
      </c>
      <c r="H17" s="45"/>
    </row>
    <row r="18" spans="1:8" ht="71.25" customHeight="1">
      <c r="A18" s="45" t="s">
        <v>40</v>
      </c>
      <c r="B18" s="54" t="s">
        <v>41</v>
      </c>
      <c r="C18" s="54" t="s">
        <v>163</v>
      </c>
      <c r="D18" s="56"/>
      <c r="E18" s="51">
        <v>19.22</v>
      </c>
      <c r="F18" s="51">
        <v>20.09</v>
      </c>
      <c r="G18" s="52">
        <f t="shared" ref="G18:G20" si="1">F18*100/E18</f>
        <v>104.52653485952133</v>
      </c>
      <c r="H18" s="45"/>
    </row>
    <row r="19" spans="1:8" ht="48" customHeight="1">
      <c r="A19" s="45" t="s">
        <v>19</v>
      </c>
      <c r="B19" s="54" t="s">
        <v>42</v>
      </c>
      <c r="C19" s="57" t="s">
        <v>164</v>
      </c>
      <c r="D19" s="56"/>
      <c r="E19" s="51">
        <v>113.9</v>
      </c>
      <c r="F19" s="51">
        <v>114.1</v>
      </c>
      <c r="G19" s="52">
        <f t="shared" si="1"/>
        <v>100.17559262510974</v>
      </c>
      <c r="H19" s="45"/>
    </row>
    <row r="20" spans="1:8" ht="42.75" customHeight="1">
      <c r="A20" s="45" t="s">
        <v>165</v>
      </c>
      <c r="B20" s="54" t="s">
        <v>166</v>
      </c>
      <c r="C20" s="58" t="s">
        <v>167</v>
      </c>
      <c r="D20" s="56"/>
      <c r="E20" s="51">
        <v>17394</v>
      </c>
      <c r="F20" s="51">
        <v>17394</v>
      </c>
      <c r="G20" s="52">
        <f t="shared" si="1"/>
        <v>100</v>
      </c>
      <c r="H20" s="45"/>
    </row>
    <row r="21" spans="1:8" ht="15" customHeight="1">
      <c r="A21" s="168" t="s">
        <v>168</v>
      </c>
      <c r="B21" s="169"/>
      <c r="C21" s="169"/>
      <c r="D21" s="169"/>
      <c r="E21" s="169"/>
      <c r="F21" s="169"/>
      <c r="G21" s="169"/>
      <c r="H21" s="170"/>
    </row>
    <row r="22" spans="1:8" ht="25.5">
      <c r="A22" s="45" t="s">
        <v>169</v>
      </c>
      <c r="B22" s="54" t="s">
        <v>43</v>
      </c>
      <c r="C22" s="54" t="s">
        <v>43</v>
      </c>
      <c r="D22" s="56"/>
      <c r="E22" s="51">
        <v>51</v>
      </c>
      <c r="F22" s="51">
        <v>53</v>
      </c>
      <c r="G22" s="52">
        <f>F22*100/E22</f>
        <v>103.92156862745098</v>
      </c>
      <c r="H22" s="45"/>
    </row>
    <row r="23" spans="1:8" ht="15" customHeight="1">
      <c r="A23" s="171" t="s">
        <v>170</v>
      </c>
      <c r="B23" s="172"/>
      <c r="C23" s="172"/>
      <c r="D23" s="172"/>
      <c r="E23" s="172"/>
      <c r="F23" s="172"/>
      <c r="G23" s="172"/>
      <c r="H23" s="173"/>
    </row>
    <row r="24" spans="1:8" ht="48.75" customHeight="1">
      <c r="A24" s="174" t="s">
        <v>171</v>
      </c>
      <c r="B24" s="174" t="s">
        <v>172</v>
      </c>
      <c r="C24" s="43" t="s">
        <v>173</v>
      </c>
      <c r="D24" s="56"/>
      <c r="E24" s="51">
        <v>0</v>
      </c>
      <c r="F24" s="51">
        <v>0</v>
      </c>
      <c r="G24" s="52" t="e">
        <f>F24/E24*100</f>
        <v>#DIV/0!</v>
      </c>
      <c r="H24" s="45"/>
    </row>
    <row r="25" spans="1:8" ht="44.25" customHeight="1">
      <c r="A25" s="175"/>
      <c r="B25" s="175"/>
      <c r="C25" s="58" t="s">
        <v>174</v>
      </c>
      <c r="D25" s="56"/>
      <c r="E25" s="51">
        <v>0</v>
      </c>
      <c r="F25" s="51">
        <v>0</v>
      </c>
      <c r="G25" s="52"/>
      <c r="H25" s="45"/>
    </row>
    <row r="26" spans="1:8" ht="42" customHeight="1">
      <c r="A26" s="174" t="s">
        <v>136</v>
      </c>
      <c r="B26" s="174" t="s">
        <v>134</v>
      </c>
      <c r="C26" s="58" t="s">
        <v>175</v>
      </c>
      <c r="D26" s="56"/>
      <c r="E26" s="51">
        <v>0</v>
      </c>
      <c r="F26" s="51">
        <v>0</v>
      </c>
      <c r="G26" s="52"/>
      <c r="H26" s="45"/>
    </row>
    <row r="27" spans="1:8" ht="44.25" customHeight="1">
      <c r="A27" s="175"/>
      <c r="B27" s="175"/>
      <c r="C27" s="58" t="s">
        <v>176</v>
      </c>
      <c r="D27" s="56"/>
      <c r="E27" s="51">
        <v>0</v>
      </c>
      <c r="F27" s="51">
        <v>0</v>
      </c>
      <c r="G27" s="52" t="e">
        <f t="shared" ref="G27" si="2">F27/E27*100</f>
        <v>#DIV/0!</v>
      </c>
      <c r="H27" s="45"/>
    </row>
    <row r="28" spans="1:8" ht="27" customHeight="1">
      <c r="A28" s="168" t="s">
        <v>177</v>
      </c>
      <c r="B28" s="169"/>
      <c r="C28" s="169"/>
      <c r="D28" s="169"/>
      <c r="E28" s="169"/>
      <c r="F28" s="169"/>
      <c r="G28" s="169"/>
      <c r="H28" s="170"/>
    </row>
    <row r="29" spans="1:8" ht="37.5" customHeight="1">
      <c r="A29" s="153" t="s">
        <v>178</v>
      </c>
      <c r="B29" s="110" t="s">
        <v>179</v>
      </c>
      <c r="C29" s="43" t="s">
        <v>180</v>
      </c>
      <c r="D29" s="56"/>
      <c r="E29" s="51">
        <v>591.1</v>
      </c>
      <c r="F29" s="51">
        <v>591.1</v>
      </c>
      <c r="G29" s="52">
        <f>E29/F29*100</f>
        <v>100</v>
      </c>
      <c r="H29" s="45"/>
    </row>
    <row r="30" spans="1:8" ht="47.25" customHeight="1">
      <c r="A30" s="154"/>
      <c r="B30" s="156"/>
      <c r="C30" s="58" t="s">
        <v>181</v>
      </c>
      <c r="D30" s="56"/>
      <c r="E30" s="51">
        <v>0.19</v>
      </c>
      <c r="F30" s="51">
        <v>0.19</v>
      </c>
      <c r="G30" s="52">
        <f t="shared" ref="G30:G39" si="3">F30*100/E30</f>
        <v>100</v>
      </c>
      <c r="H30" s="45"/>
    </row>
    <row r="31" spans="1:8" ht="43.5" customHeight="1">
      <c r="A31" s="154"/>
      <c r="B31" s="156"/>
      <c r="C31" s="58" t="s">
        <v>182</v>
      </c>
      <c r="D31" s="56"/>
      <c r="E31" s="51">
        <v>12</v>
      </c>
      <c r="F31" s="51">
        <v>12</v>
      </c>
      <c r="G31" s="52">
        <f>E31/F31*100</f>
        <v>100</v>
      </c>
      <c r="H31" s="45"/>
    </row>
    <row r="32" spans="1:8" ht="43.5" customHeight="1">
      <c r="A32" s="154"/>
      <c r="B32" s="156"/>
      <c r="C32" s="58" t="s">
        <v>183</v>
      </c>
      <c r="D32" s="56"/>
      <c r="E32" s="51">
        <v>33.15</v>
      </c>
      <c r="F32" s="51">
        <v>33.15</v>
      </c>
      <c r="G32" s="52">
        <f>E32/F32*100</f>
        <v>100</v>
      </c>
      <c r="H32" s="45"/>
    </row>
    <row r="33" spans="1:8" ht="39.75" customHeight="1">
      <c r="A33" s="155"/>
      <c r="B33" s="157"/>
      <c r="C33" s="58" t="s">
        <v>184</v>
      </c>
      <c r="D33" s="56"/>
      <c r="E33" s="51">
        <v>114.5</v>
      </c>
      <c r="F33" s="51">
        <v>114.5</v>
      </c>
      <c r="G33" s="52">
        <f t="shared" ref="G33:G38" si="4">E33/F33*100</f>
        <v>100</v>
      </c>
      <c r="H33" s="45"/>
    </row>
    <row r="34" spans="1:8" ht="53.25" customHeight="1">
      <c r="A34" s="153" t="s">
        <v>185</v>
      </c>
      <c r="B34" s="110" t="s">
        <v>186</v>
      </c>
      <c r="C34" s="43" t="s">
        <v>187</v>
      </c>
      <c r="D34" s="56"/>
      <c r="E34" s="51">
        <v>107.4</v>
      </c>
      <c r="F34" s="51">
        <v>107.4</v>
      </c>
      <c r="G34" s="52">
        <f t="shared" si="4"/>
        <v>100</v>
      </c>
      <c r="H34" s="45"/>
    </row>
    <row r="35" spans="1:8" ht="42.75" customHeight="1">
      <c r="A35" s="154"/>
      <c r="B35" s="156"/>
      <c r="C35" s="43" t="s">
        <v>188</v>
      </c>
      <c r="D35" s="56"/>
      <c r="E35" s="51">
        <v>0.05</v>
      </c>
      <c r="F35" s="51">
        <v>0.05</v>
      </c>
      <c r="G35" s="52">
        <f>E35/F35*100</f>
        <v>100</v>
      </c>
      <c r="H35" s="45"/>
    </row>
    <row r="36" spans="1:8" ht="59.25" customHeight="1">
      <c r="A36" s="154"/>
      <c r="B36" s="156"/>
      <c r="C36" s="58" t="s">
        <v>189</v>
      </c>
      <c r="D36" s="56"/>
      <c r="E36" s="51">
        <v>0.01</v>
      </c>
      <c r="F36" s="51">
        <v>0.01</v>
      </c>
      <c r="G36" s="52">
        <f t="shared" si="4"/>
        <v>100</v>
      </c>
      <c r="H36" s="45"/>
    </row>
    <row r="37" spans="1:8" ht="56.25" customHeight="1">
      <c r="A37" s="154"/>
      <c r="B37" s="156"/>
      <c r="C37" s="43" t="s">
        <v>190</v>
      </c>
      <c r="D37" s="56"/>
      <c r="E37" s="51">
        <v>0.53</v>
      </c>
      <c r="F37" s="51">
        <v>0.53</v>
      </c>
      <c r="G37" s="52">
        <f>E37/F37*100</f>
        <v>100</v>
      </c>
      <c r="H37" s="45"/>
    </row>
    <row r="38" spans="1:8" ht="63.75" customHeight="1">
      <c r="A38" s="154"/>
      <c r="B38" s="156"/>
      <c r="C38" s="58" t="s">
        <v>191</v>
      </c>
      <c r="D38" s="56"/>
      <c r="E38" s="51">
        <v>36.700000000000003</v>
      </c>
      <c r="F38" s="51">
        <v>36.700000000000003</v>
      </c>
      <c r="G38" s="52">
        <f t="shared" si="4"/>
        <v>100</v>
      </c>
      <c r="H38" s="45"/>
    </row>
    <row r="39" spans="1:8" ht="50.25" customHeight="1">
      <c r="A39" s="155"/>
      <c r="B39" s="157"/>
      <c r="C39" s="43" t="s">
        <v>192</v>
      </c>
      <c r="D39" s="56"/>
      <c r="E39" s="51">
        <v>99.21</v>
      </c>
      <c r="F39" s="51">
        <v>99.21</v>
      </c>
      <c r="G39" s="52">
        <f t="shared" si="3"/>
        <v>100</v>
      </c>
      <c r="H39" s="45"/>
    </row>
    <row r="40" spans="1:8">
      <c r="A40" s="158" t="s">
        <v>193</v>
      </c>
      <c r="B40" s="159"/>
      <c r="C40" s="159"/>
      <c r="D40" s="159"/>
      <c r="E40" s="159"/>
      <c r="F40" s="159"/>
      <c r="G40" s="159"/>
      <c r="H40" s="160"/>
    </row>
    <row r="41" spans="1:8" ht="52.5" customHeight="1">
      <c r="A41" s="59" t="s">
        <v>194</v>
      </c>
      <c r="B41" s="54" t="s">
        <v>45</v>
      </c>
      <c r="C41" s="58" t="s">
        <v>195</v>
      </c>
      <c r="D41" s="56"/>
      <c r="E41" s="51">
        <v>23</v>
      </c>
      <c r="F41" s="51">
        <v>23</v>
      </c>
      <c r="G41" s="52">
        <f>E41/F41*100</f>
        <v>100</v>
      </c>
      <c r="H41" s="45"/>
    </row>
    <row r="42" spans="1:8" ht="51" customHeight="1">
      <c r="A42" s="59" t="s">
        <v>196</v>
      </c>
      <c r="B42" s="54" t="s">
        <v>197</v>
      </c>
      <c r="C42" s="58" t="s">
        <v>198</v>
      </c>
      <c r="D42" s="56"/>
      <c r="E42" s="51">
        <v>95</v>
      </c>
      <c r="F42" s="51">
        <v>95</v>
      </c>
      <c r="G42" s="52">
        <f t="shared" ref="G42:G43" si="5">F42*100/E42</f>
        <v>100</v>
      </c>
      <c r="H42" s="45"/>
    </row>
    <row r="43" spans="1:8" ht="49.5" customHeight="1">
      <c r="A43" s="59" t="s">
        <v>199</v>
      </c>
      <c r="B43" s="54" t="s">
        <v>46</v>
      </c>
      <c r="C43" s="43" t="s">
        <v>200</v>
      </c>
      <c r="D43" s="56"/>
      <c r="E43" s="51">
        <v>70</v>
      </c>
      <c r="F43" s="51">
        <v>70</v>
      </c>
      <c r="G43" s="52">
        <f t="shared" si="5"/>
        <v>100</v>
      </c>
      <c r="H43" s="45"/>
    </row>
    <row r="44" spans="1:8">
      <c r="A44" s="158" t="s">
        <v>201</v>
      </c>
      <c r="B44" s="159"/>
      <c r="C44" s="159"/>
      <c r="D44" s="159"/>
      <c r="E44" s="159"/>
      <c r="F44" s="159"/>
      <c r="G44" s="159"/>
      <c r="H44" s="160"/>
    </row>
    <row r="45" spans="1:8" ht="40.5" customHeight="1">
      <c r="A45" s="161" t="s">
        <v>202</v>
      </c>
      <c r="B45" s="163" t="s">
        <v>203</v>
      </c>
      <c r="C45" s="58" t="s">
        <v>204</v>
      </c>
      <c r="D45" s="56"/>
      <c r="E45" s="51">
        <v>5</v>
      </c>
      <c r="F45" s="51">
        <v>5</v>
      </c>
      <c r="G45" s="52">
        <f>F45/E45*100</f>
        <v>100</v>
      </c>
      <c r="H45" s="45"/>
    </row>
    <row r="46" spans="1:8" ht="37.5" customHeight="1">
      <c r="A46" s="162"/>
      <c r="B46" s="164"/>
      <c r="C46" s="58" t="s">
        <v>205</v>
      </c>
      <c r="D46" s="56"/>
      <c r="E46" s="51">
        <v>91</v>
      </c>
      <c r="F46" s="51">
        <v>91</v>
      </c>
      <c r="G46" s="52">
        <f t="shared" ref="G46:G47" si="6">F46/E46*100</f>
        <v>100</v>
      </c>
      <c r="H46" s="45"/>
    </row>
    <row r="47" spans="1:8" ht="64.5" customHeight="1">
      <c r="A47" s="59" t="s">
        <v>206</v>
      </c>
      <c r="B47" s="59" t="s">
        <v>47</v>
      </c>
      <c r="C47" s="54" t="s">
        <v>207</v>
      </c>
      <c r="D47" s="56"/>
      <c r="E47" s="51">
        <v>100</v>
      </c>
      <c r="F47" s="51">
        <v>100</v>
      </c>
      <c r="G47" s="52">
        <f t="shared" si="6"/>
        <v>100</v>
      </c>
      <c r="H47" s="45"/>
    </row>
    <row r="48" spans="1:8">
      <c r="A48" s="158" t="s">
        <v>208</v>
      </c>
      <c r="B48" s="159"/>
      <c r="C48" s="159"/>
      <c r="D48" s="159"/>
      <c r="E48" s="159"/>
      <c r="F48" s="159"/>
      <c r="G48" s="159"/>
      <c r="H48" s="160"/>
    </row>
    <row r="49" spans="1:8" ht="56.25" customHeight="1">
      <c r="A49" s="59" t="s">
        <v>48</v>
      </c>
      <c r="B49" s="54" t="s">
        <v>209</v>
      </c>
      <c r="C49" s="59" t="s">
        <v>210</v>
      </c>
      <c r="D49" s="56"/>
      <c r="E49" s="51">
        <v>100</v>
      </c>
      <c r="F49" s="51">
        <v>100</v>
      </c>
      <c r="G49" s="52">
        <f>F49/E49*100</f>
        <v>100</v>
      </c>
      <c r="H49" s="45"/>
    </row>
    <row r="50" spans="1:8">
      <c r="A50" s="158" t="s">
        <v>211</v>
      </c>
      <c r="B50" s="159"/>
      <c r="C50" s="159"/>
      <c r="D50" s="159"/>
      <c r="E50" s="159"/>
      <c r="F50" s="159"/>
      <c r="G50" s="159"/>
      <c r="H50" s="160"/>
    </row>
    <row r="51" spans="1:8" ht="29.25" customHeight="1">
      <c r="A51" s="153" t="s">
        <v>212</v>
      </c>
      <c r="B51" s="110" t="s">
        <v>213</v>
      </c>
      <c r="C51" s="60" t="s">
        <v>214</v>
      </c>
      <c r="D51" s="61"/>
      <c r="E51" s="62">
        <v>270.51</v>
      </c>
      <c r="F51" s="62">
        <v>196.9</v>
      </c>
      <c r="G51" s="52">
        <f>F51/E51*100</f>
        <v>72.788436656685533</v>
      </c>
      <c r="H51" s="61"/>
    </row>
    <row r="52" spans="1:8" ht="30.75" customHeight="1">
      <c r="A52" s="154"/>
      <c r="B52" s="156"/>
      <c r="C52" s="60" t="s">
        <v>215</v>
      </c>
      <c r="D52" s="63"/>
      <c r="E52" s="64">
        <v>30</v>
      </c>
      <c r="F52" s="64">
        <v>30</v>
      </c>
      <c r="G52" s="52">
        <f t="shared" ref="G52:G54" si="7">F52/E52*100</f>
        <v>100</v>
      </c>
      <c r="H52" s="63"/>
    </row>
    <row r="53" spans="1:8" ht="21" customHeight="1">
      <c r="A53" s="154"/>
      <c r="B53" s="156"/>
      <c r="C53" s="65" t="s">
        <v>216</v>
      </c>
      <c r="D53" s="63"/>
      <c r="E53" s="64">
        <v>4</v>
      </c>
      <c r="F53" s="64">
        <v>4</v>
      </c>
      <c r="G53" s="52">
        <f t="shared" si="7"/>
        <v>100</v>
      </c>
      <c r="H53" s="63"/>
    </row>
    <row r="54" spans="1:8" ht="21.75" customHeight="1">
      <c r="A54" s="155"/>
      <c r="B54" s="157"/>
      <c r="C54" s="66" t="s">
        <v>217</v>
      </c>
      <c r="D54" s="63"/>
      <c r="E54" s="67">
        <v>220</v>
      </c>
      <c r="F54" s="67">
        <v>691</v>
      </c>
      <c r="G54" s="52">
        <f t="shared" si="7"/>
        <v>314.09090909090912</v>
      </c>
      <c r="H54" s="63"/>
    </row>
  </sheetData>
  <mergeCells count="32">
    <mergeCell ref="A1:H1"/>
    <mergeCell ref="A2:H2"/>
    <mergeCell ref="A3:H3"/>
    <mergeCell ref="A5:A6"/>
    <mergeCell ref="B5:B6"/>
    <mergeCell ref="C5:C6"/>
    <mergeCell ref="D5:D6"/>
    <mergeCell ref="E5:F5"/>
    <mergeCell ref="G5:G6"/>
    <mergeCell ref="H5:H6"/>
    <mergeCell ref="A34:A39"/>
    <mergeCell ref="B34:B39"/>
    <mergeCell ref="A8:A15"/>
    <mergeCell ref="B8:B15"/>
    <mergeCell ref="A16:H16"/>
    <mergeCell ref="A21:H21"/>
    <mergeCell ref="A23:H23"/>
    <mergeCell ref="A24:A25"/>
    <mergeCell ref="B24:B25"/>
    <mergeCell ref="A26:A27"/>
    <mergeCell ref="B26:B27"/>
    <mergeCell ref="A28:H28"/>
    <mergeCell ref="A29:A33"/>
    <mergeCell ref="B29:B33"/>
    <mergeCell ref="A51:A54"/>
    <mergeCell ref="B51:B54"/>
    <mergeCell ref="A40:H40"/>
    <mergeCell ref="A44:H44"/>
    <mergeCell ref="A45:A46"/>
    <mergeCell ref="B45:B46"/>
    <mergeCell ref="A48:H48"/>
    <mergeCell ref="A50:H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88"/>
  <sheetViews>
    <sheetView workbookViewId="0">
      <selection activeCell="M19" sqref="M19"/>
    </sheetView>
  </sheetViews>
  <sheetFormatPr defaultRowHeight="15"/>
  <cols>
    <col min="1" max="1" width="20.28515625" style="2" customWidth="1"/>
    <col min="2" max="2" width="38.140625" style="2" customWidth="1"/>
    <col min="3" max="3" width="25.140625" customWidth="1"/>
    <col min="4" max="4" width="23.140625" customWidth="1"/>
    <col min="5" max="5" width="28.7109375" customWidth="1"/>
    <col min="6" max="6" width="31" customWidth="1"/>
  </cols>
  <sheetData>
    <row r="1" spans="1:38" ht="54" customHeight="1">
      <c r="A1" s="188" t="s">
        <v>243</v>
      </c>
      <c r="B1" s="188"/>
      <c r="C1" s="188"/>
      <c r="D1" s="188"/>
      <c r="E1" s="188"/>
      <c r="F1" s="188"/>
    </row>
    <row r="2" spans="1:38">
      <c r="A2" s="155" t="s">
        <v>0</v>
      </c>
      <c r="B2" s="190" t="s">
        <v>28</v>
      </c>
      <c r="C2" s="192" t="s">
        <v>29</v>
      </c>
      <c r="D2" s="192" t="s">
        <v>30</v>
      </c>
      <c r="E2" s="192"/>
      <c r="F2" s="192"/>
    </row>
    <row r="3" spans="1:38" ht="28.5" customHeight="1">
      <c r="A3" s="189"/>
      <c r="B3" s="191"/>
      <c r="C3" s="193"/>
      <c r="D3" s="1" t="s">
        <v>126</v>
      </c>
      <c r="E3" s="1" t="s">
        <v>31</v>
      </c>
      <c r="F3" s="1" t="s">
        <v>32</v>
      </c>
    </row>
    <row r="4" spans="1:38" s="2" customFormat="1">
      <c r="A4" s="185" t="s">
        <v>13</v>
      </c>
      <c r="B4" s="185" t="s">
        <v>38</v>
      </c>
      <c r="C4" s="3" t="s">
        <v>33</v>
      </c>
      <c r="D4" s="20">
        <f>SUM(D5:D7)</f>
        <v>242510.59000000003</v>
      </c>
      <c r="E4" s="20">
        <f>SUM(E5:E7)</f>
        <v>238704.17</v>
      </c>
      <c r="F4" s="68">
        <f>E4/D4*100</f>
        <v>98.430410812162876</v>
      </c>
    </row>
    <row r="5" spans="1:38" s="2" customFormat="1">
      <c r="A5" s="185"/>
      <c r="B5" s="185"/>
      <c r="C5" s="3" t="s">
        <v>34</v>
      </c>
      <c r="D5" s="20">
        <f>D9+D21+D45+D57+D65+D97+D109</f>
        <v>60783.15</v>
      </c>
      <c r="E5" s="20">
        <f>E9+E21+E45+E57+E65+E97+E109</f>
        <v>60783.15</v>
      </c>
      <c r="F5" s="68">
        <f t="shared" ref="F5:F88" si="0">E5/D5*100</f>
        <v>100</v>
      </c>
    </row>
    <row r="6" spans="1:38" s="2" customFormat="1">
      <c r="A6" s="185"/>
      <c r="B6" s="185"/>
      <c r="C6" s="4" t="s">
        <v>11</v>
      </c>
      <c r="D6" s="20">
        <f>D10+D22+D46+D58+D66+D98+D110</f>
        <v>122330.18000000001</v>
      </c>
      <c r="E6" s="20">
        <f t="shared" ref="E6" si="1">E10+E22+E58+E66+E98+E110+E46</f>
        <v>118523.76000000001</v>
      </c>
      <c r="F6" s="68">
        <f t="shared" si="0"/>
        <v>96.888404807382784</v>
      </c>
    </row>
    <row r="7" spans="1:38" s="2" customFormat="1" ht="13.5" customHeight="1">
      <c r="A7" s="185"/>
      <c r="B7" s="185"/>
      <c r="C7" s="5" t="s">
        <v>12</v>
      </c>
      <c r="D7" s="20">
        <f>D11+D23+D47+D59+D67+D99+D111</f>
        <v>59397.26</v>
      </c>
      <c r="E7" s="20">
        <f>E11+E23+E47+E59+E67+E99+E111</f>
        <v>59397.26</v>
      </c>
      <c r="F7" s="68">
        <f t="shared" si="0"/>
        <v>100</v>
      </c>
    </row>
    <row r="8" spans="1:38" ht="15" customHeight="1">
      <c r="A8" s="186" t="s">
        <v>18</v>
      </c>
      <c r="B8" s="180" t="s">
        <v>39</v>
      </c>
      <c r="C8" s="44" t="s">
        <v>33</v>
      </c>
      <c r="D8" s="20">
        <f>SUM(D9:D11)</f>
        <v>23762.2</v>
      </c>
      <c r="E8" s="20">
        <f>SUM(E9:E11)</f>
        <v>23762.2</v>
      </c>
      <c r="F8" s="68">
        <f t="shared" si="0"/>
        <v>100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>
      <c r="A9" s="187"/>
      <c r="B9" s="181"/>
      <c r="C9" s="45" t="s">
        <v>34</v>
      </c>
      <c r="D9" s="20">
        <f>D13+D17</f>
        <v>0</v>
      </c>
      <c r="E9" s="20">
        <f>E13+E17</f>
        <v>0</v>
      </c>
      <c r="F9" s="68"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>
      <c r="A10" s="187"/>
      <c r="B10" s="181"/>
      <c r="C10" s="44" t="s">
        <v>11</v>
      </c>
      <c r="D10" s="20">
        <f>D14+D18</f>
        <v>0</v>
      </c>
      <c r="E10" s="20">
        <f>E14+E18</f>
        <v>0</v>
      </c>
      <c r="F10" s="68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17" customFormat="1" ht="17.25" customHeight="1">
      <c r="A11" s="187"/>
      <c r="B11" s="181"/>
      <c r="C11" s="44" t="s">
        <v>12</v>
      </c>
      <c r="D11" s="20">
        <f>D15+D19</f>
        <v>23762.2</v>
      </c>
      <c r="E11" s="20">
        <f t="shared" ref="E11" si="2">E15+E19</f>
        <v>23762.2</v>
      </c>
      <c r="F11" s="68">
        <f t="shared" si="0"/>
        <v>100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" customHeight="1">
      <c r="A12" s="183" t="s">
        <v>40</v>
      </c>
      <c r="B12" s="183" t="s">
        <v>41</v>
      </c>
      <c r="C12" s="44" t="s">
        <v>33</v>
      </c>
      <c r="D12" s="21">
        <f>SUM(D13:D15)</f>
        <v>500</v>
      </c>
      <c r="E12" s="21">
        <f>SUM(E13:E15)</f>
        <v>500</v>
      </c>
      <c r="F12" s="69">
        <f t="shared" si="0"/>
        <v>100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>
      <c r="A13" s="183"/>
      <c r="B13" s="183"/>
      <c r="C13" s="45" t="s">
        <v>34</v>
      </c>
      <c r="D13" s="21">
        <v>0</v>
      </c>
      <c r="E13" s="21">
        <v>0</v>
      </c>
      <c r="F13" s="69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>
      <c r="A14" s="183"/>
      <c r="B14" s="183"/>
      <c r="C14" s="44" t="s">
        <v>11</v>
      </c>
      <c r="D14" s="21">
        <v>0</v>
      </c>
      <c r="E14" s="21">
        <v>0</v>
      </c>
      <c r="F14" s="69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>
      <c r="A15" s="183"/>
      <c r="B15" s="183"/>
      <c r="C15" s="44" t="s">
        <v>12</v>
      </c>
      <c r="D15" s="21">
        <v>500</v>
      </c>
      <c r="E15" s="21">
        <v>500</v>
      </c>
      <c r="F15" s="69">
        <f t="shared" si="0"/>
        <v>100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>
      <c r="A16" s="183" t="s">
        <v>19</v>
      </c>
      <c r="B16" s="183" t="s">
        <v>42</v>
      </c>
      <c r="C16" s="44" t="s">
        <v>33</v>
      </c>
      <c r="D16" s="21">
        <f>SUM(D17:D19)</f>
        <v>23262.2</v>
      </c>
      <c r="E16" s="21">
        <f>SUM(E17:E19)</f>
        <v>23262.2</v>
      </c>
      <c r="F16" s="69">
        <f t="shared" si="0"/>
        <v>100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>
      <c r="A17" s="183"/>
      <c r="B17" s="183"/>
      <c r="C17" s="45" t="s">
        <v>34</v>
      </c>
      <c r="D17" s="21">
        <v>0</v>
      </c>
      <c r="E17" s="21">
        <v>0</v>
      </c>
      <c r="F17" s="69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>
      <c r="A18" s="183"/>
      <c r="B18" s="183"/>
      <c r="C18" s="44" t="s">
        <v>11</v>
      </c>
      <c r="D18" s="21">
        <v>0</v>
      </c>
      <c r="E18" s="21">
        <v>0</v>
      </c>
      <c r="F18" s="69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7.25" customHeight="1">
      <c r="A19" s="183"/>
      <c r="B19" s="183"/>
      <c r="C19" s="44" t="s">
        <v>12</v>
      </c>
      <c r="D19" s="21">
        <v>23262.2</v>
      </c>
      <c r="E19" s="21">
        <v>23262.2</v>
      </c>
      <c r="F19" s="69">
        <f t="shared" si="0"/>
        <v>100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24.75" customHeight="1">
      <c r="A20" s="184" t="s">
        <v>22</v>
      </c>
      <c r="B20" s="184" t="s">
        <v>49</v>
      </c>
      <c r="C20" s="44" t="s">
        <v>33</v>
      </c>
      <c r="D20" s="20">
        <f>SUM(D21:D23)</f>
        <v>208273.94</v>
      </c>
      <c r="E20" s="20">
        <f>SUM(E21:E23)</f>
        <v>204467.52000000002</v>
      </c>
      <c r="F20" s="68">
        <f t="shared" si="0"/>
        <v>98.172397372422111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33" customHeight="1">
      <c r="A21" s="184"/>
      <c r="B21" s="184"/>
      <c r="C21" s="45" t="s">
        <v>34</v>
      </c>
      <c r="D21" s="21">
        <f t="shared" ref="D21:E23" si="3">D25+D33+D37+D41</f>
        <v>60783.15</v>
      </c>
      <c r="E21" s="21">
        <f t="shared" si="3"/>
        <v>60783.15</v>
      </c>
      <c r="F21" s="69" t="e">
        <f>#REF!/D21*100</f>
        <v>#REF!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35.25" customHeight="1">
      <c r="A22" s="184"/>
      <c r="B22" s="184"/>
      <c r="C22" s="44" t="s">
        <v>11</v>
      </c>
      <c r="D22" s="21">
        <f t="shared" si="3"/>
        <v>116210.75</v>
      </c>
      <c r="E22" s="21">
        <f t="shared" si="3"/>
        <v>112404.33</v>
      </c>
      <c r="F22" s="69">
        <f t="shared" si="0"/>
        <v>96.724554311885953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17" customFormat="1" ht="23.25" customHeight="1">
      <c r="A23" s="184"/>
      <c r="B23" s="184"/>
      <c r="C23" s="44" t="s">
        <v>12</v>
      </c>
      <c r="D23" s="21">
        <f t="shared" si="3"/>
        <v>31280.039999999997</v>
      </c>
      <c r="E23" s="94">
        <f t="shared" si="3"/>
        <v>31280.039999999997</v>
      </c>
      <c r="F23" s="69">
        <f>E21/D23*100</f>
        <v>194.31928475794791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27.75" customHeight="1">
      <c r="A24" s="183" t="s">
        <v>23</v>
      </c>
      <c r="B24" s="183" t="s">
        <v>43</v>
      </c>
      <c r="C24" s="44" t="s">
        <v>33</v>
      </c>
      <c r="D24" s="20">
        <f>SUM(D25:D27)</f>
        <v>11833.5</v>
      </c>
      <c r="E24" s="20">
        <f>SUM(E25:E27)</f>
        <v>11833.5</v>
      </c>
      <c r="F24" s="68">
        <f t="shared" si="0"/>
        <v>100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23.25" customHeight="1">
      <c r="A25" s="183"/>
      <c r="B25" s="183"/>
      <c r="C25" s="45" t="s">
        <v>34</v>
      </c>
      <c r="D25" s="21">
        <v>1988.25</v>
      </c>
      <c r="E25" s="21">
        <v>1988.25</v>
      </c>
      <c r="F25" s="69">
        <f t="shared" si="0"/>
        <v>100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26.25" customHeight="1">
      <c r="A26" s="183"/>
      <c r="B26" s="183"/>
      <c r="C26" s="44" t="s">
        <v>11</v>
      </c>
      <c r="D26" s="21">
        <v>6598.25</v>
      </c>
      <c r="E26" s="21">
        <v>6598.25</v>
      </c>
      <c r="F26" s="69">
        <f t="shared" si="0"/>
        <v>100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23.25" customHeight="1">
      <c r="A27" s="183"/>
      <c r="B27" s="183"/>
      <c r="C27" s="44" t="s">
        <v>12</v>
      </c>
      <c r="D27" s="21">
        <v>3247</v>
      </c>
      <c r="E27" s="21">
        <v>3247</v>
      </c>
      <c r="F27" s="69">
        <f t="shared" si="0"/>
        <v>100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" customHeight="1">
      <c r="A28" s="183" t="s">
        <v>231</v>
      </c>
      <c r="B28" s="153" t="s">
        <v>233</v>
      </c>
      <c r="C28" s="44" t="s">
        <v>33</v>
      </c>
      <c r="D28" s="20">
        <f>SUM(D29:D31)</f>
        <v>0</v>
      </c>
      <c r="E28" s="20">
        <f>SUM(E29:E31)</f>
        <v>0</v>
      </c>
      <c r="F28" s="68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" customHeight="1">
      <c r="A29" s="183"/>
      <c r="B29" s="154"/>
      <c r="C29" s="45" t="s">
        <v>34</v>
      </c>
      <c r="D29" s="21">
        <v>0</v>
      </c>
      <c r="E29" s="21">
        <v>0</v>
      </c>
      <c r="F29" s="69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" customHeight="1">
      <c r="A30" s="183"/>
      <c r="B30" s="154"/>
      <c r="C30" s="44" t="s">
        <v>11</v>
      </c>
      <c r="D30" s="21">
        <v>0</v>
      </c>
      <c r="E30" s="21">
        <v>0</v>
      </c>
      <c r="F30" s="69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5" customHeight="1">
      <c r="A31" s="183"/>
      <c r="B31" s="155"/>
      <c r="C31" s="44" t="s">
        <v>12</v>
      </c>
      <c r="D31" s="21">
        <v>0</v>
      </c>
      <c r="E31" s="21">
        <v>0</v>
      </c>
      <c r="F31" s="69"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>
      <c r="A32" s="183" t="s">
        <v>27</v>
      </c>
      <c r="B32" s="183" t="s">
        <v>50</v>
      </c>
      <c r="C32" s="44" t="s">
        <v>33</v>
      </c>
      <c r="D32" s="20">
        <f>SUM(D33:D35)</f>
        <v>135896.41999999998</v>
      </c>
      <c r="E32" s="20">
        <f>SUM(E33:E35)</f>
        <v>132188</v>
      </c>
      <c r="F32" s="68">
        <f t="shared" si="0"/>
        <v>97.271142242010512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>
      <c r="A33" s="183"/>
      <c r="B33" s="183"/>
      <c r="C33" s="45" t="s">
        <v>34</v>
      </c>
      <c r="D33" s="21">
        <v>0</v>
      </c>
      <c r="E33" s="21">
        <v>0</v>
      </c>
      <c r="F33" s="68"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>
      <c r="A34" s="183"/>
      <c r="B34" s="183"/>
      <c r="C34" s="44" t="s">
        <v>11</v>
      </c>
      <c r="D34" s="21">
        <v>108314.5</v>
      </c>
      <c r="E34" s="21">
        <v>104606.08</v>
      </c>
      <c r="F34" s="68">
        <f t="shared" ref="F34" si="4">E34/D34*100</f>
        <v>96.576247870783689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>
      <c r="A35" s="183"/>
      <c r="B35" s="183"/>
      <c r="C35" s="44" t="s">
        <v>12</v>
      </c>
      <c r="D35" s="21">
        <v>27581.919999999998</v>
      </c>
      <c r="E35" s="21">
        <v>27581.919999999998</v>
      </c>
      <c r="F35" s="69">
        <f t="shared" si="0"/>
        <v>100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>
      <c r="A36" s="183" t="s">
        <v>244</v>
      </c>
      <c r="B36" s="183" t="s">
        <v>239</v>
      </c>
      <c r="C36" s="44" t="s">
        <v>33</v>
      </c>
      <c r="D36" s="20">
        <f>SUM(D37:D39)</f>
        <v>450</v>
      </c>
      <c r="E36" s="20">
        <f>SUM(E37:E39)</f>
        <v>450</v>
      </c>
      <c r="F36" s="68">
        <f t="shared" ref="F36" si="5">E36/D36*100</f>
        <v>100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>
      <c r="A37" s="183"/>
      <c r="B37" s="183"/>
      <c r="C37" s="45" t="s">
        <v>34</v>
      </c>
      <c r="D37" s="21">
        <v>0</v>
      </c>
      <c r="E37" s="21">
        <v>0</v>
      </c>
      <c r="F37" s="68"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>
      <c r="A38" s="183"/>
      <c r="B38" s="183"/>
      <c r="C38" s="44" t="s">
        <v>11</v>
      </c>
      <c r="D38" s="21">
        <v>0</v>
      </c>
      <c r="E38" s="21">
        <v>0</v>
      </c>
      <c r="F38" s="68"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>
      <c r="A39" s="183"/>
      <c r="B39" s="183"/>
      <c r="C39" s="44" t="s">
        <v>12</v>
      </c>
      <c r="D39" s="21">
        <v>450</v>
      </c>
      <c r="E39" s="21">
        <v>450</v>
      </c>
      <c r="F39" s="69">
        <f t="shared" ref="F39" si="6">E39/D39*100</f>
        <v>100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>
      <c r="A40" s="180" t="s">
        <v>232</v>
      </c>
      <c r="B40" s="180" t="str">
        <f>отчет!$B$53</f>
        <v>Региональный проект "Чистая вода"</v>
      </c>
      <c r="C40" s="5" t="s">
        <v>33</v>
      </c>
      <c r="D40" s="20">
        <f>SUM(D41:D43)</f>
        <v>60094.020000000004</v>
      </c>
      <c r="E40" s="20">
        <f>SUM(E41:E43)</f>
        <v>59996.020000000004</v>
      </c>
      <c r="F40" s="68">
        <f t="shared" si="0"/>
        <v>99.836922209564278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>
      <c r="A41" s="181"/>
      <c r="B41" s="181"/>
      <c r="C41" s="45" t="s">
        <v>34</v>
      </c>
      <c r="D41" s="21">
        <v>58794.9</v>
      </c>
      <c r="E41" s="21">
        <v>58794.9</v>
      </c>
      <c r="F41" s="69"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>
      <c r="A42" s="181"/>
      <c r="B42" s="181"/>
      <c r="C42" s="44" t="s">
        <v>11</v>
      </c>
      <c r="D42" s="21">
        <v>1298</v>
      </c>
      <c r="E42" s="21">
        <v>1200</v>
      </c>
      <c r="F42" s="69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15.75" customHeight="1">
      <c r="A43" s="182"/>
      <c r="B43" s="182"/>
      <c r="C43" s="44" t="s">
        <v>12</v>
      </c>
      <c r="D43" s="21">
        <v>1.1200000000000001</v>
      </c>
      <c r="E43" s="21">
        <v>1.1200000000000001</v>
      </c>
      <c r="F43" s="69"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>
      <c r="A44" s="184" t="s">
        <v>130</v>
      </c>
      <c r="B44" s="184" t="s">
        <v>127</v>
      </c>
      <c r="C44" s="44" t="s">
        <v>33</v>
      </c>
      <c r="D44" s="20">
        <f>SUM(D45:D47)</f>
        <v>0</v>
      </c>
      <c r="E44" s="20">
        <f>SUM(E45:E47)</f>
        <v>0</v>
      </c>
      <c r="F44" s="68" t="e">
        <f t="shared" ref="F44:F47" si="7">E44/D44*100</f>
        <v>#DIV/0!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>
      <c r="A45" s="184"/>
      <c r="B45" s="184"/>
      <c r="C45" s="45" t="s">
        <v>34</v>
      </c>
      <c r="D45" s="21">
        <f>D57+D61+D65</f>
        <v>0</v>
      </c>
      <c r="E45" s="21">
        <f>E57+E61+E65</f>
        <v>0</v>
      </c>
      <c r="F45" s="69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>
      <c r="A46" s="184"/>
      <c r="B46" s="184"/>
      <c r="C46" s="44" t="s">
        <v>11</v>
      </c>
      <c r="D46" s="21">
        <f>D50+D54</f>
        <v>0</v>
      </c>
      <c r="E46" s="21">
        <f>E50+E54</f>
        <v>0</v>
      </c>
      <c r="F46" s="69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s="17" customFormat="1">
      <c r="A47" s="184"/>
      <c r="B47" s="184"/>
      <c r="C47" s="44" t="s">
        <v>12</v>
      </c>
      <c r="D47" s="21">
        <f>D51+D55</f>
        <v>0</v>
      </c>
      <c r="E47" s="21">
        <f>E51+E55</f>
        <v>0</v>
      </c>
      <c r="F47" s="69" t="e">
        <f t="shared" si="7"/>
        <v>#DIV/0!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>
      <c r="A48" s="183" t="s">
        <v>131</v>
      </c>
      <c r="B48" s="183" t="s">
        <v>128</v>
      </c>
      <c r="C48" s="44" t="s">
        <v>33</v>
      </c>
      <c r="D48" s="20">
        <f>SUM(D49:D51)</f>
        <v>0</v>
      </c>
      <c r="E48" s="20">
        <v>0</v>
      </c>
      <c r="F48" s="68"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>
      <c r="A49" s="183"/>
      <c r="B49" s="183"/>
      <c r="C49" s="45" t="s">
        <v>34</v>
      </c>
      <c r="D49" s="21">
        <v>0</v>
      </c>
      <c r="E49" s="21">
        <v>0</v>
      </c>
      <c r="F49" s="69"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>
      <c r="A50" s="183"/>
      <c r="B50" s="183"/>
      <c r="C50" s="44" t="s">
        <v>11</v>
      </c>
      <c r="D50" s="21">
        <v>0</v>
      </c>
      <c r="E50" s="21">
        <v>0</v>
      </c>
      <c r="F50" s="69"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>
      <c r="A51" s="183"/>
      <c r="B51" s="183"/>
      <c r="C51" s="44" t="s">
        <v>12</v>
      </c>
      <c r="D51" s="21">
        <v>0</v>
      </c>
      <c r="E51" s="21">
        <v>0</v>
      </c>
      <c r="F51" s="69"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ht="15" customHeight="1">
      <c r="A52" s="180" t="s">
        <v>136</v>
      </c>
      <c r="B52" s="180" t="s">
        <v>134</v>
      </c>
      <c r="C52" s="44" t="s">
        <v>33</v>
      </c>
      <c r="D52" s="20">
        <f>SUM(D53:D55)</f>
        <v>0</v>
      </c>
      <c r="E52" s="20">
        <v>0</v>
      </c>
      <c r="F52" s="68"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>
      <c r="A53" s="181"/>
      <c r="B53" s="181"/>
      <c r="C53" s="45" t="s">
        <v>34</v>
      </c>
      <c r="D53" s="21">
        <f>D49</f>
        <v>0</v>
      </c>
      <c r="E53" s="21">
        <v>0</v>
      </c>
      <c r="F53" s="69"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>
      <c r="A54" s="181"/>
      <c r="B54" s="181"/>
      <c r="C54" s="44" t="s">
        <v>11</v>
      </c>
      <c r="D54" s="21">
        <v>0</v>
      </c>
      <c r="E54" s="21">
        <v>0</v>
      </c>
      <c r="F54" s="69">
        <v>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>
      <c r="A55" s="182"/>
      <c r="B55" s="182"/>
      <c r="C55" s="44" t="s">
        <v>12</v>
      </c>
      <c r="D55" s="21">
        <v>0</v>
      </c>
      <c r="E55" s="21">
        <v>0</v>
      </c>
      <c r="F55" s="69"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>
      <c r="A56" s="184" t="s">
        <v>24</v>
      </c>
      <c r="B56" s="184" t="s">
        <v>51</v>
      </c>
      <c r="C56" s="44" t="s">
        <v>33</v>
      </c>
      <c r="D56" s="20">
        <f>SUM(D57:D59)</f>
        <v>0</v>
      </c>
      <c r="E56" s="20">
        <f>SUM(E57:E59)</f>
        <v>0</v>
      </c>
      <c r="F56" s="68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>
      <c r="A57" s="184"/>
      <c r="B57" s="184"/>
      <c r="C57" s="45" t="s">
        <v>34</v>
      </c>
      <c r="D57" s="21">
        <f t="shared" ref="D57:E59" si="8">D61</f>
        <v>0</v>
      </c>
      <c r="E57" s="21">
        <f t="shared" si="8"/>
        <v>0</v>
      </c>
      <c r="F57" s="68"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>
      <c r="A58" s="184"/>
      <c r="B58" s="184"/>
      <c r="C58" s="44" t="s">
        <v>11</v>
      </c>
      <c r="D58" s="21">
        <f t="shared" si="8"/>
        <v>0</v>
      </c>
      <c r="E58" s="21">
        <f t="shared" si="8"/>
        <v>0</v>
      </c>
      <c r="F58" s="68"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s="17" customFormat="1">
      <c r="A59" s="184"/>
      <c r="B59" s="184"/>
      <c r="C59" s="44" t="s">
        <v>12</v>
      </c>
      <c r="D59" s="21">
        <f t="shared" si="8"/>
        <v>0</v>
      </c>
      <c r="E59" s="21">
        <f t="shared" si="8"/>
        <v>0</v>
      </c>
      <c r="F59" s="69"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>
      <c r="A60" s="183" t="s">
        <v>20</v>
      </c>
      <c r="B60" s="183" t="s">
        <v>44</v>
      </c>
      <c r="C60" s="44" t="s">
        <v>33</v>
      </c>
      <c r="D60" s="21">
        <v>0</v>
      </c>
      <c r="E60" s="21">
        <f>SUM(E61:E63)</f>
        <v>0</v>
      </c>
      <c r="F60" s="69"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>
      <c r="A61" s="183"/>
      <c r="B61" s="183"/>
      <c r="C61" s="45" t="s">
        <v>34</v>
      </c>
      <c r="D61" s="21">
        <v>0</v>
      </c>
      <c r="E61" s="21">
        <v>0</v>
      </c>
      <c r="F61" s="69"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>
      <c r="A62" s="183"/>
      <c r="B62" s="183"/>
      <c r="C62" s="44" t="s">
        <v>11</v>
      </c>
      <c r="D62" s="21">
        <v>0</v>
      </c>
      <c r="E62" s="21">
        <v>0</v>
      </c>
      <c r="F62" s="69"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>
      <c r="A63" s="183"/>
      <c r="B63" s="183"/>
      <c r="C63" s="44" t="s">
        <v>12</v>
      </c>
      <c r="D63" s="21">
        <v>0</v>
      </c>
      <c r="E63" s="21">
        <v>0</v>
      </c>
      <c r="F63" s="69"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5" customHeight="1">
      <c r="A64" s="184" t="s">
        <v>25</v>
      </c>
      <c r="B64" s="184" t="s">
        <v>53</v>
      </c>
      <c r="C64" s="44" t="s">
        <v>33</v>
      </c>
      <c r="D64" s="20">
        <f>SUM(D65:D67)</f>
        <v>102.55000000000001</v>
      </c>
      <c r="E64" s="20">
        <f>SUM(E65:E67)</f>
        <v>102.55000000000001</v>
      </c>
      <c r="F64" s="68">
        <f t="shared" si="0"/>
        <v>100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>
      <c r="A65" s="184"/>
      <c r="B65" s="184"/>
      <c r="C65" s="45" t="s">
        <v>34</v>
      </c>
      <c r="D65" s="21">
        <f t="shared" ref="D65:E67" si="9">SUM(D69+D73+D77+D81+D85+D89+D93)</f>
        <v>0</v>
      </c>
      <c r="E65" s="21">
        <f t="shared" si="9"/>
        <v>0</v>
      </c>
      <c r="F65" s="68">
        <v>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>
      <c r="A66" s="184"/>
      <c r="B66" s="184"/>
      <c r="C66" s="44" t="s">
        <v>11</v>
      </c>
      <c r="D66" s="21">
        <f t="shared" si="9"/>
        <v>0</v>
      </c>
      <c r="E66" s="21">
        <f t="shared" si="9"/>
        <v>0</v>
      </c>
      <c r="F66" s="68"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s="17" customFormat="1">
      <c r="A67" s="184"/>
      <c r="B67" s="184"/>
      <c r="C67" s="44" t="s">
        <v>12</v>
      </c>
      <c r="D67" s="21">
        <f t="shared" si="9"/>
        <v>102.55000000000001</v>
      </c>
      <c r="E67" s="21">
        <f t="shared" si="9"/>
        <v>102.55000000000001</v>
      </c>
      <c r="F67" s="68">
        <f t="shared" si="0"/>
        <v>100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15" customHeight="1">
      <c r="A68" s="183" t="s">
        <v>35</v>
      </c>
      <c r="B68" s="183" t="s">
        <v>45</v>
      </c>
      <c r="C68" s="44" t="s">
        <v>33</v>
      </c>
      <c r="D68" s="20">
        <f>SUM(D69:D71)</f>
        <v>23.93</v>
      </c>
      <c r="E68" s="20">
        <v>23.93</v>
      </c>
      <c r="F68" s="68">
        <f t="shared" si="0"/>
        <v>100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>
      <c r="A69" s="183"/>
      <c r="B69" s="183"/>
      <c r="C69" s="45" t="s">
        <v>34</v>
      </c>
      <c r="D69" s="21">
        <v>0</v>
      </c>
      <c r="E69" s="21">
        <v>0</v>
      </c>
      <c r="F69" s="69"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>
      <c r="A70" s="183"/>
      <c r="B70" s="183"/>
      <c r="C70" s="44" t="s">
        <v>11</v>
      </c>
      <c r="D70" s="21">
        <v>0</v>
      </c>
      <c r="E70" s="21">
        <v>0</v>
      </c>
      <c r="F70" s="69">
        <v>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ht="15.75" customHeight="1">
      <c r="A71" s="183"/>
      <c r="B71" s="183"/>
      <c r="C71" s="44" t="s">
        <v>12</v>
      </c>
      <c r="D71" s="21">
        <v>23.93</v>
      </c>
      <c r="E71" s="21">
        <v>23.93</v>
      </c>
      <c r="F71" s="69">
        <f t="shared" si="0"/>
        <v>100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ht="15" customHeight="1">
      <c r="A72" s="183" t="s">
        <v>36</v>
      </c>
      <c r="B72" s="183" t="s">
        <v>54</v>
      </c>
      <c r="C72" s="44" t="s">
        <v>33</v>
      </c>
      <c r="D72" s="20">
        <f>SUM(D73:D75)</f>
        <v>35</v>
      </c>
      <c r="E72" s="20">
        <f>SUM(E73:E75)</f>
        <v>35</v>
      </c>
      <c r="F72" s="68">
        <f t="shared" si="0"/>
        <v>100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>
      <c r="A73" s="183"/>
      <c r="B73" s="183"/>
      <c r="C73" s="45" t="s">
        <v>34</v>
      </c>
      <c r="D73" s="21">
        <v>0</v>
      </c>
      <c r="E73" s="21">
        <v>0</v>
      </c>
      <c r="F73" s="69">
        <v>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>
      <c r="A74" s="183"/>
      <c r="B74" s="183"/>
      <c r="C74" s="44" t="s">
        <v>11</v>
      </c>
      <c r="D74" s="21">
        <v>0</v>
      </c>
      <c r="E74" s="21">
        <v>0</v>
      </c>
      <c r="F74" s="69">
        <v>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>
      <c r="A75" s="183"/>
      <c r="B75" s="183"/>
      <c r="C75" s="44" t="s">
        <v>12</v>
      </c>
      <c r="D75" s="21">
        <v>35</v>
      </c>
      <c r="E75" s="21">
        <v>35</v>
      </c>
      <c r="F75" s="69">
        <f t="shared" si="0"/>
        <v>100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ht="15" customHeight="1">
      <c r="A76" s="183" t="s">
        <v>37</v>
      </c>
      <c r="B76" s="183" t="s">
        <v>46</v>
      </c>
      <c r="C76" s="44" t="s">
        <v>33</v>
      </c>
      <c r="D76" s="20">
        <f>SUM(D77:D79)</f>
        <v>10</v>
      </c>
      <c r="E76" s="20">
        <f>SUM(E77:E79)</f>
        <v>10</v>
      </c>
      <c r="F76" s="68">
        <f t="shared" si="0"/>
        <v>100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>
      <c r="A77" s="183"/>
      <c r="B77" s="183"/>
      <c r="C77" s="45" t="s">
        <v>34</v>
      </c>
      <c r="D77" s="21">
        <v>0</v>
      </c>
      <c r="E77" s="21">
        <v>0</v>
      </c>
      <c r="F77" s="69">
        <v>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>
      <c r="A78" s="183"/>
      <c r="B78" s="183"/>
      <c r="C78" s="44" t="s">
        <v>11</v>
      </c>
      <c r="D78" s="21">
        <v>0</v>
      </c>
      <c r="E78" s="21">
        <v>0</v>
      </c>
      <c r="F78" s="69">
        <v>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>
      <c r="A79" s="183"/>
      <c r="B79" s="183"/>
      <c r="C79" s="44" t="s">
        <v>12</v>
      </c>
      <c r="D79" s="21">
        <v>10</v>
      </c>
      <c r="E79" s="21">
        <v>10</v>
      </c>
      <c r="F79" s="69">
        <f t="shared" si="0"/>
        <v>100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>
      <c r="A80" s="183" t="s">
        <v>52</v>
      </c>
      <c r="B80" s="183" t="s">
        <v>55</v>
      </c>
      <c r="C80" s="44" t="s">
        <v>33</v>
      </c>
      <c r="D80" s="20">
        <f>SUM(D81:D83)</f>
        <v>3.62</v>
      </c>
      <c r="E80" s="20">
        <f>SUM(E81:E83)</f>
        <v>3.62</v>
      </c>
      <c r="F80" s="68">
        <f t="shared" si="0"/>
        <v>100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>
      <c r="A81" s="183"/>
      <c r="B81" s="183"/>
      <c r="C81" s="45" t="s">
        <v>34</v>
      </c>
      <c r="D81" s="21">
        <v>0</v>
      </c>
      <c r="E81" s="21">
        <v>0</v>
      </c>
      <c r="F81" s="69">
        <v>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>
      <c r="A82" s="183"/>
      <c r="B82" s="183"/>
      <c r="C82" s="44" t="s">
        <v>11</v>
      </c>
      <c r="D82" s="21">
        <v>0</v>
      </c>
      <c r="E82" s="21">
        <v>0</v>
      </c>
      <c r="F82" s="69">
        <v>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>
      <c r="A83" s="183"/>
      <c r="B83" s="183"/>
      <c r="C83" s="44" t="s">
        <v>12</v>
      </c>
      <c r="D83" s="21">
        <v>3.62</v>
      </c>
      <c r="E83" s="21">
        <v>3.62</v>
      </c>
      <c r="F83" s="69">
        <v>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5" customHeight="1">
      <c r="A84" s="183" t="s">
        <v>56</v>
      </c>
      <c r="B84" s="183" t="s">
        <v>57</v>
      </c>
      <c r="C84" s="44" t="s">
        <v>33</v>
      </c>
      <c r="D84" s="20">
        <f>SUM(D85:D87)</f>
        <v>0</v>
      </c>
      <c r="E84" s="20">
        <f>SUM(E85:E87)</f>
        <v>0</v>
      </c>
      <c r="F84" s="68">
        <v>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>
      <c r="A85" s="183"/>
      <c r="B85" s="183"/>
      <c r="C85" s="45" t="s">
        <v>34</v>
      </c>
      <c r="D85" s="21">
        <v>0</v>
      </c>
      <c r="E85" s="21">
        <v>0</v>
      </c>
      <c r="F85" s="69">
        <v>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>
      <c r="A86" s="183"/>
      <c r="B86" s="183"/>
      <c r="C86" s="44" t="s">
        <v>11</v>
      </c>
      <c r="D86" s="21">
        <v>0</v>
      </c>
      <c r="E86" s="21">
        <v>0</v>
      </c>
      <c r="F86" s="69">
        <v>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>
      <c r="A87" s="183"/>
      <c r="B87" s="183"/>
      <c r="C87" s="44" t="s">
        <v>12</v>
      </c>
      <c r="D87" s="21">
        <v>0</v>
      </c>
      <c r="E87" s="21">
        <v>0</v>
      </c>
      <c r="F87" s="69">
        <v>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5" customHeight="1">
      <c r="A88" s="183" t="s">
        <v>58</v>
      </c>
      <c r="B88" s="183" t="s">
        <v>59</v>
      </c>
      <c r="C88" s="44" t="s">
        <v>33</v>
      </c>
      <c r="D88" s="20">
        <f>SUM(D89:D91)</f>
        <v>10</v>
      </c>
      <c r="E88" s="20">
        <f>SUM(E89:E91)</f>
        <v>10</v>
      </c>
      <c r="F88" s="68">
        <f t="shared" si="0"/>
        <v>100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>
      <c r="A89" s="183"/>
      <c r="B89" s="183"/>
      <c r="C89" s="45" t="s">
        <v>34</v>
      </c>
      <c r="D89" s="21">
        <v>0</v>
      </c>
      <c r="E89" s="21">
        <v>0</v>
      </c>
      <c r="F89" s="69">
        <v>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>
      <c r="A90" s="183"/>
      <c r="B90" s="183"/>
      <c r="C90" s="44" t="s">
        <v>11</v>
      </c>
      <c r="D90" s="21">
        <v>0</v>
      </c>
      <c r="E90" s="21">
        <v>0</v>
      </c>
      <c r="F90" s="69">
        <v>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>
      <c r="A91" s="183"/>
      <c r="B91" s="183"/>
      <c r="C91" s="44" t="s">
        <v>12</v>
      </c>
      <c r="D91" s="21">
        <v>10</v>
      </c>
      <c r="E91" s="21">
        <v>10</v>
      </c>
      <c r="F91" s="69">
        <f t="shared" ref="F91:F100" si="10">E91/D91*100</f>
        <v>100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ht="15" customHeight="1">
      <c r="A92" s="183" t="s">
        <v>60</v>
      </c>
      <c r="B92" s="183" t="s">
        <v>63</v>
      </c>
      <c r="C92" s="44" t="s">
        <v>33</v>
      </c>
      <c r="D92" s="20">
        <f>SUM(D93:D95)</f>
        <v>20</v>
      </c>
      <c r="E92" s="20">
        <f>SUM(E93:E95)</f>
        <v>20</v>
      </c>
      <c r="F92" s="68">
        <f t="shared" si="10"/>
        <v>100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>
      <c r="A93" s="183"/>
      <c r="B93" s="183"/>
      <c r="C93" s="45" t="s">
        <v>34</v>
      </c>
      <c r="D93" s="21">
        <v>0</v>
      </c>
      <c r="E93" s="21">
        <v>0</v>
      </c>
      <c r="F93" s="69">
        <v>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>
      <c r="A94" s="183"/>
      <c r="B94" s="183"/>
      <c r="C94" s="44" t="s">
        <v>11</v>
      </c>
      <c r="D94" s="21">
        <v>0</v>
      </c>
      <c r="E94" s="21">
        <v>0</v>
      </c>
      <c r="F94" s="69">
        <v>0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>
      <c r="A95" s="183"/>
      <c r="B95" s="183"/>
      <c r="C95" s="44" t="s">
        <v>12</v>
      </c>
      <c r="D95" s="21">
        <v>20</v>
      </c>
      <c r="E95" s="21">
        <v>20</v>
      </c>
      <c r="F95" s="69">
        <f t="shared" si="10"/>
        <v>100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ht="15" customHeight="1">
      <c r="A96" s="184" t="s">
        <v>26</v>
      </c>
      <c r="B96" s="184" t="s">
        <v>64</v>
      </c>
      <c r="C96" s="44" t="s">
        <v>33</v>
      </c>
      <c r="D96" s="20">
        <f>SUM(D97:D99)</f>
        <v>188.43</v>
      </c>
      <c r="E96" s="20">
        <f>SUM(E97:E99)</f>
        <v>188.43</v>
      </c>
      <c r="F96" s="68">
        <f t="shared" si="10"/>
        <v>100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>
      <c r="A97" s="184"/>
      <c r="B97" s="184"/>
      <c r="C97" s="45" t="s">
        <v>34</v>
      </c>
      <c r="D97" s="21">
        <f>D101+D105</f>
        <v>0</v>
      </c>
      <c r="E97" s="21">
        <f>E101+E105</f>
        <v>0</v>
      </c>
      <c r="F97" s="68">
        <v>0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>
      <c r="A98" s="184"/>
      <c r="B98" s="184"/>
      <c r="C98" s="44" t="s">
        <v>11</v>
      </c>
      <c r="D98" s="21">
        <f>SUM(D102+D106)</f>
        <v>20.329999999999998</v>
      </c>
      <c r="E98" s="21">
        <f>SUM(E102+E106)</f>
        <v>20.329999999999998</v>
      </c>
      <c r="F98" s="69">
        <v>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s="17" customFormat="1">
      <c r="A99" s="184"/>
      <c r="B99" s="184"/>
      <c r="C99" s="44" t="s">
        <v>12</v>
      </c>
      <c r="D99" s="21">
        <f>D103+D107</f>
        <v>168.10000000000002</v>
      </c>
      <c r="E99" s="21">
        <f>E103+E107</f>
        <v>168.10000000000002</v>
      </c>
      <c r="F99" s="69">
        <f t="shared" si="10"/>
        <v>100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>
      <c r="A100" s="183" t="s">
        <v>61</v>
      </c>
      <c r="B100" s="183" t="s">
        <v>65</v>
      </c>
      <c r="C100" s="44" t="s">
        <v>33</v>
      </c>
      <c r="D100" s="21">
        <f>SUM(D101:D103)</f>
        <v>69.03</v>
      </c>
      <c r="E100" s="21">
        <f>SUM(E101:E103)</f>
        <v>69.03</v>
      </c>
      <c r="F100" s="69">
        <f t="shared" si="10"/>
        <v>100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>
      <c r="A101" s="183"/>
      <c r="B101" s="183"/>
      <c r="C101" s="45" t="s">
        <v>34</v>
      </c>
      <c r="D101" s="21">
        <v>0</v>
      </c>
      <c r="E101" s="21">
        <v>0</v>
      </c>
      <c r="F101" s="69">
        <v>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>
      <c r="A102" s="183"/>
      <c r="B102" s="183"/>
      <c r="C102" s="44" t="s">
        <v>11</v>
      </c>
      <c r="D102" s="21">
        <v>20.329999999999998</v>
      </c>
      <c r="E102" s="21">
        <v>20.329999999999998</v>
      </c>
      <c r="F102" s="69">
        <v>0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>
      <c r="A103" s="183"/>
      <c r="B103" s="183"/>
      <c r="C103" s="44" t="s">
        <v>12</v>
      </c>
      <c r="D103" s="21">
        <v>48.7</v>
      </c>
      <c r="E103" s="21">
        <v>48.7</v>
      </c>
      <c r="F103" s="69">
        <v>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>
      <c r="A104" s="183" t="s">
        <v>21</v>
      </c>
      <c r="B104" s="183" t="s">
        <v>47</v>
      </c>
      <c r="C104" s="44" t="s">
        <v>33</v>
      </c>
      <c r="D104" s="21">
        <f>SUM(D105:D107)</f>
        <v>119.4</v>
      </c>
      <c r="E104" s="21">
        <f>SUM(E105:E107)</f>
        <v>119.4</v>
      </c>
      <c r="F104" s="69">
        <f t="shared" ref="F104:F115" si="11">E104/D104*100</f>
        <v>100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>
      <c r="A105" s="183"/>
      <c r="B105" s="183"/>
      <c r="C105" s="45" t="s">
        <v>34</v>
      </c>
      <c r="D105" s="21">
        <v>0</v>
      </c>
      <c r="E105" s="21">
        <v>0</v>
      </c>
      <c r="F105" s="69">
        <v>0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>
      <c r="A106" s="183"/>
      <c r="B106" s="183"/>
      <c r="C106" s="44" t="s">
        <v>11</v>
      </c>
      <c r="D106" s="21">
        <v>0</v>
      </c>
      <c r="E106" s="21">
        <v>0</v>
      </c>
      <c r="F106" s="69">
        <v>0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>
      <c r="A107" s="183"/>
      <c r="B107" s="183"/>
      <c r="C107" s="44" t="s">
        <v>12</v>
      </c>
      <c r="D107" s="21">
        <v>119.4</v>
      </c>
      <c r="E107" s="21">
        <v>119.4</v>
      </c>
      <c r="F107" s="69">
        <f t="shared" si="11"/>
        <v>100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5" customHeight="1">
      <c r="A108" s="184" t="s">
        <v>62</v>
      </c>
      <c r="B108" s="184" t="s">
        <v>66</v>
      </c>
      <c r="C108" s="44" t="s">
        <v>33</v>
      </c>
      <c r="D108" s="20">
        <f>SUM(D109:D111)</f>
        <v>10183.470000000001</v>
      </c>
      <c r="E108" s="20">
        <f>SUM(E109:E111)</f>
        <v>10183.470000000001</v>
      </c>
      <c r="F108" s="68">
        <f t="shared" si="11"/>
        <v>100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>
      <c r="A109" s="184"/>
      <c r="B109" s="184"/>
      <c r="C109" s="45" t="s">
        <v>34</v>
      </c>
      <c r="D109" s="21">
        <f>D113</f>
        <v>0</v>
      </c>
      <c r="E109" s="21">
        <v>0</v>
      </c>
      <c r="F109" s="68">
        <v>0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>
      <c r="A110" s="184"/>
      <c r="B110" s="184"/>
      <c r="C110" s="44" t="s">
        <v>11</v>
      </c>
      <c r="D110" s="21">
        <f>D114</f>
        <v>6099.1</v>
      </c>
      <c r="E110" s="21">
        <f>E114</f>
        <v>6099.1</v>
      </c>
      <c r="F110" s="69">
        <v>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s="17" customFormat="1">
      <c r="A111" s="184"/>
      <c r="B111" s="184"/>
      <c r="C111" s="44" t="s">
        <v>12</v>
      </c>
      <c r="D111" s="21">
        <f>D115</f>
        <v>4084.37</v>
      </c>
      <c r="E111" s="21">
        <f>E115</f>
        <v>4084.37</v>
      </c>
      <c r="F111" s="69">
        <f t="shared" si="11"/>
        <v>100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>
      <c r="A112" s="183" t="s">
        <v>48</v>
      </c>
      <c r="B112" s="183" t="s">
        <v>67</v>
      </c>
      <c r="C112" s="44" t="s">
        <v>33</v>
      </c>
      <c r="D112" s="21">
        <f>SUM(D113:D115)</f>
        <v>10183.470000000001</v>
      </c>
      <c r="E112" s="21">
        <f>SUM(E113:E115)</f>
        <v>10183.470000000001</v>
      </c>
      <c r="F112" s="69">
        <f t="shared" si="11"/>
        <v>100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>
      <c r="A113" s="183"/>
      <c r="B113" s="183"/>
      <c r="C113" s="45" t="s">
        <v>34</v>
      </c>
      <c r="D113" s="21">
        <v>0</v>
      </c>
      <c r="E113" s="21">
        <v>0</v>
      </c>
      <c r="F113" s="69">
        <v>0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>
      <c r="A114" s="183"/>
      <c r="B114" s="183"/>
      <c r="C114" s="44" t="s">
        <v>11</v>
      </c>
      <c r="D114" s="21">
        <v>6099.1</v>
      </c>
      <c r="E114" s="21">
        <v>6099.1</v>
      </c>
      <c r="F114" s="69">
        <v>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>
      <c r="A115" s="183"/>
      <c r="B115" s="183"/>
      <c r="C115" s="44" t="s">
        <v>12</v>
      </c>
      <c r="D115" s="21">
        <v>4084.37</v>
      </c>
      <c r="E115" s="21">
        <v>4084.37</v>
      </c>
      <c r="F115" s="69">
        <f t="shared" si="11"/>
        <v>100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3:38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3:38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3:38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3:38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3:38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3:38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3:38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3:38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3:38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3:38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3:38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3:38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3:38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3:38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3:38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3:38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3:38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3:38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3:38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3:38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3:38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3:38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3:38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3:38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3:38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3:38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3:38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3:38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3:38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3:38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3:38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3:38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3:38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3:38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3:38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3:38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3:38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3:38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3:38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3:38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3:38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3:38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3:38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3:38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3:38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3:38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3:38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3:38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3:38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3:38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3:38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3:38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3:38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3:38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3:38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3:38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3:38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3:38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3:38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3:38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3:38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3:38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3:38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3:38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3:38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3:38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3:38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3:38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3:38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3:38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3:38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3:38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3:38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3:38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3:38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3:38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3:38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3:38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3:38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3:38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3:38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3:38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3:38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3:38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3:38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3:38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3:38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3:38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3:38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3:38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3:38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3:38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3:38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3:38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3:38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3:38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3:38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3:38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3:38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3:38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3:38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3:38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3:38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3:38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3:38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3:38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3:38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3:38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3:38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3:38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3:38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3:38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3:38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3:38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3:38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3:38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3:38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3:38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3:38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3:38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3:38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3:38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3:38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3:38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3:38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3:38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3:38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3:38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3:38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3:38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3:38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3:38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3:38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3:38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3:38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3:38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3:38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3:38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3:38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3:38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3:38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3:38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3:38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3:38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3:38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3:38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3:38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3:38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3:38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3:38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3:38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3:38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3:38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3:38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3:38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3:38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3:38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3:38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3:38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3:38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3:38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3:38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3:38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3:38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3:38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3:38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3:38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3:38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3:38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3:38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3:38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3:38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3:38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3:38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3:38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3:38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3:38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3:38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3:38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3:38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3:38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3:38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3:38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3:38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3:38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3:38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3:38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3:38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3:38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3:38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3:38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3:38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3:38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3:38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3:38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3:38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3:38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3:38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3:38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3:38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3:38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3:38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3:38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3:38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3:38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3:38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3:38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3:38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3:38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3:38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3:38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3:38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3:38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3:38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3:38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3:38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3:38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3:38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3:38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3:38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3:38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3:38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3:38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3:38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3:38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3:38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3:38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3:38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3:38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3:38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3:38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3:38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3:38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3:38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3:38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3:38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3:38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3:38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3:38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3:38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3:38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3:38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3:38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3:38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3:38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3:38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3:38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3:38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3:38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3:38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3:38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3:38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3:38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3:38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3:38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3:38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3:38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3:38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3:38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3:38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3:38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3:38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3:38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3:38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3:38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3:38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3:38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3:38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3:38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3:38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3:38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3:38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3:38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3:38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3:38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3:38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3:38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3:38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3:38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3:38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3:38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3:38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3:38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3:38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3:38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3:38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3:38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3:38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3:38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3:38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3:38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3:38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3:38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3:38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3:38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3:38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3:38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3:38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3:38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3:38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3:38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3:38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3:38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3:38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3:38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3:38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3:38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3:38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3:38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3:38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3:38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3:38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3:38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3:38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3:38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3:38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3:38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3:38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3:38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3:38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3:38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3:38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3:38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3:38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3:38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3:38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3:38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3:38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3:38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3:38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3:38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3:38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3:38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3:38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3:38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3:38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3:38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3:38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3:38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3:38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3:38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3:38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3:38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3:38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3:38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3:38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3:38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3:38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3:38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3:38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3:38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3:38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3:38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3:38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3:38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3:38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3:38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3:38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3:38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3:38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3:38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3:38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3:38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3:38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3:38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3:38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3:38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3:38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3:38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3:38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3:38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3:38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3:38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3:38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3:38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3:38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3:38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3:38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3:38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3:38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3:38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3:38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3:38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3:38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3:38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3:38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3:38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3:38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3:38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3:38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3:38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3:38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3:38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3:38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3:38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3:38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3:38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3:38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3:38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3:38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3:38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3:38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3:38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3:38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3:38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3:38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3:38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3:38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3:38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3:38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3:38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3:38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3:38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3:38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3:38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3:38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3:38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3:38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3:38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3:38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3:38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3:38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3:38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3:38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3:38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3:38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3:38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3:38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3:38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3:38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3:38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3:38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3:38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3:38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3:38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3:38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3:38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3:38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3:38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3:38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3:38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3:38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3:38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3:38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3:38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3:38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3:38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3:38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3:38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3:38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3:38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3:38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3:38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3:38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3:38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3:38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3:38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3:38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3:38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3:38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3:38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3:38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3:38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3:38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3:38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3:38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3:38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3:38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3:38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3:38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3:38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3:38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3:38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3:38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3:38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3:38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3:38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3:38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3:38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3:38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3:38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3:38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3:38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3:38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3:38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3:38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3:38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3:38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3:38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3:38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3:38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3:38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3:38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3:38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3:38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3:38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3:38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3:38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3:38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3:38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3:38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3:38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3:38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3:38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3:38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3:38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3:38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3:38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3:38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3:38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3:38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3:38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3:38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3:38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3:38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3:38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3:38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3:38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3:38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3:38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3:38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3:38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3:38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3:38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3:38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3:38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3:38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3:38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3:38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3:38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3:38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3:38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3:38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3:38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3:38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3:38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3:38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3:38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3:38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3:38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3:38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3:38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3:38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3:38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3:38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3:38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3:38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3:38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3:38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3:38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3:38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3:38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3:38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3:38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3:38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3:38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3:38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3:38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3:38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3:38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</sheetData>
  <mergeCells count="61">
    <mergeCell ref="A88:A91"/>
    <mergeCell ref="B88:B91"/>
    <mergeCell ref="A92:A95"/>
    <mergeCell ref="B92:B95"/>
    <mergeCell ref="B96:B99"/>
    <mergeCell ref="A112:A115"/>
    <mergeCell ref="B112:B115"/>
    <mergeCell ref="A96:A99"/>
    <mergeCell ref="A100:A103"/>
    <mergeCell ref="B100:B103"/>
    <mergeCell ref="A104:A107"/>
    <mergeCell ref="B104:B107"/>
    <mergeCell ref="A108:A111"/>
    <mergeCell ref="B108:B111"/>
    <mergeCell ref="A80:A83"/>
    <mergeCell ref="B80:B83"/>
    <mergeCell ref="A84:A87"/>
    <mergeCell ref="B84:B87"/>
    <mergeCell ref="A68:A71"/>
    <mergeCell ref="B68:B71"/>
    <mergeCell ref="A72:A75"/>
    <mergeCell ref="B72:B75"/>
    <mergeCell ref="A76:A79"/>
    <mergeCell ref="B76:B79"/>
    <mergeCell ref="A56:A59"/>
    <mergeCell ref="B56:B59"/>
    <mergeCell ref="A60:A63"/>
    <mergeCell ref="B60:B63"/>
    <mergeCell ref="A64:A67"/>
    <mergeCell ref="B64:B67"/>
    <mergeCell ref="A12:A15"/>
    <mergeCell ref="B12:B15"/>
    <mergeCell ref="A16:A19"/>
    <mergeCell ref="B16:B19"/>
    <mergeCell ref="A32:A35"/>
    <mergeCell ref="B32:B35"/>
    <mergeCell ref="A20:A23"/>
    <mergeCell ref="B20:B23"/>
    <mergeCell ref="A24:A27"/>
    <mergeCell ref="B24:B27"/>
    <mergeCell ref="A28:A31"/>
    <mergeCell ref="B28:B31"/>
    <mergeCell ref="A4:A7"/>
    <mergeCell ref="B4:B7"/>
    <mergeCell ref="A8:A11"/>
    <mergeCell ref="B8:B11"/>
    <mergeCell ref="A1:F1"/>
    <mergeCell ref="A2:A3"/>
    <mergeCell ref="B2:B3"/>
    <mergeCell ref="C2:C3"/>
    <mergeCell ref="D2:F2"/>
    <mergeCell ref="A52:A55"/>
    <mergeCell ref="B52:B55"/>
    <mergeCell ref="A36:A39"/>
    <mergeCell ref="B36:B39"/>
    <mergeCell ref="A44:A47"/>
    <mergeCell ref="B44:B47"/>
    <mergeCell ref="A48:A51"/>
    <mergeCell ref="B48:B51"/>
    <mergeCell ref="A40:A43"/>
    <mergeCell ref="B40:B43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показатели</vt:lpstr>
      <vt:lpstr>расходы местного бюджета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User098</dc:creator>
  <cp:lastModifiedBy>User098</cp:lastModifiedBy>
  <cp:lastPrinted>2024-07-08T10:01:59Z</cp:lastPrinted>
  <dcterms:created xsi:type="dcterms:W3CDTF">2022-01-17T07:57:17Z</dcterms:created>
  <dcterms:modified xsi:type="dcterms:W3CDTF">2025-02-06T06:24:28Z</dcterms:modified>
</cp:coreProperties>
</file>