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0\Муниципальные программы до 2024 года\Муниципальные программы ОТЧЕТ 2020\"/>
    </mc:Choice>
  </mc:AlternateContent>
  <bookViews>
    <workbookView xWindow="0" yWindow="0" windowWidth="28800" windowHeight="12330"/>
  </bookViews>
  <sheets>
    <sheet name="Свод" sheetId="1" r:id="rId1"/>
    <sheet name="Реестр" sheetId="2" r:id="rId2"/>
  </sheets>
  <definedNames>
    <definedName name="_GoBack" localSheetId="0">Свод!$C$39</definedName>
  </definedNames>
  <calcPr calcId="162913"/>
</workbook>
</file>

<file path=xl/calcChain.xml><?xml version="1.0" encoding="utf-8"?>
<calcChain xmlns="http://schemas.openxmlformats.org/spreadsheetml/2006/main">
  <c r="E9" i="1" l="1"/>
  <c r="F9" i="1"/>
  <c r="G9" i="1"/>
  <c r="H9" i="1"/>
  <c r="I9" i="1"/>
  <c r="J9" i="1"/>
  <c r="K9" i="1"/>
  <c r="L9" i="1"/>
  <c r="M9" i="1"/>
  <c r="D9" i="1"/>
  <c r="E245" i="1"/>
  <c r="F245" i="1"/>
  <c r="G245" i="1"/>
  <c r="H245" i="1"/>
  <c r="I245" i="1"/>
  <c r="J245" i="1"/>
  <c r="K245" i="1"/>
  <c r="L245" i="1"/>
  <c r="M245" i="1"/>
  <c r="D245" i="1"/>
  <c r="E293" i="1"/>
  <c r="F293" i="1"/>
  <c r="G293" i="1"/>
  <c r="H293" i="1"/>
  <c r="I293" i="1"/>
  <c r="J293" i="1"/>
  <c r="K293" i="1"/>
  <c r="L293" i="1"/>
  <c r="M293" i="1"/>
  <c r="D293" i="1"/>
  <c r="E77" i="1" l="1"/>
  <c r="F77" i="1"/>
  <c r="G77" i="1"/>
  <c r="H77" i="1"/>
  <c r="I77" i="1"/>
  <c r="J77" i="1"/>
  <c r="K77" i="1"/>
  <c r="L77" i="1"/>
  <c r="E85" i="1"/>
  <c r="D85" i="1"/>
  <c r="D81" i="1"/>
  <c r="E212" i="1" l="1"/>
  <c r="E213" i="1"/>
  <c r="D212" i="1"/>
  <c r="D213" i="1"/>
  <c r="E237" i="1"/>
  <c r="F237" i="1"/>
  <c r="G237" i="1"/>
  <c r="H237" i="1"/>
  <c r="I237" i="1"/>
  <c r="J237" i="1"/>
  <c r="K237" i="1"/>
  <c r="L237" i="1"/>
  <c r="M237" i="1"/>
  <c r="D237" i="1"/>
  <c r="E244" i="1"/>
  <c r="D244" i="1"/>
  <c r="E243" i="1"/>
  <c r="D243" i="1"/>
  <c r="E241" i="1"/>
  <c r="D241" i="1"/>
  <c r="E239" i="1"/>
  <c r="D239" i="1"/>
  <c r="E219" i="1"/>
  <c r="D219" i="1"/>
  <c r="F201" i="1"/>
  <c r="G201" i="1"/>
  <c r="H201" i="1"/>
  <c r="H198" i="1" s="1"/>
  <c r="I201" i="1"/>
  <c r="I198" i="1" s="1"/>
  <c r="J201" i="1"/>
  <c r="K201" i="1"/>
  <c r="L201" i="1"/>
  <c r="M201" i="1"/>
  <c r="E211" i="1"/>
  <c r="D211" i="1"/>
  <c r="E210" i="1"/>
  <c r="D210" i="1"/>
  <c r="E209" i="1"/>
  <c r="D209" i="1"/>
  <c r="E207" i="1"/>
  <c r="E208" i="1"/>
  <c r="D207" i="1"/>
  <c r="D208" i="1"/>
  <c r="D201" i="1" s="1"/>
  <c r="D198" i="1" s="1"/>
  <c r="E206" i="1"/>
  <c r="D206" i="1"/>
  <c r="E205" i="1"/>
  <c r="D205" i="1"/>
  <c r="E201" i="1" l="1"/>
  <c r="E198" i="1" s="1"/>
  <c r="E149" i="1" l="1"/>
  <c r="F149" i="1"/>
  <c r="G149" i="1"/>
  <c r="H149" i="1"/>
  <c r="I149" i="1"/>
  <c r="J149" i="1"/>
  <c r="K149" i="1"/>
  <c r="L149" i="1"/>
  <c r="M149" i="1"/>
  <c r="D149" i="1"/>
  <c r="E196" i="1"/>
  <c r="D196" i="1"/>
  <c r="E193" i="1"/>
  <c r="D193" i="1"/>
  <c r="E59" i="1" l="1"/>
  <c r="D59" i="1"/>
  <c r="E54" i="1"/>
  <c r="D54" i="1"/>
  <c r="I61" i="1" l="1"/>
  <c r="H61" i="1"/>
  <c r="E69" i="1"/>
  <c r="F69" i="1"/>
  <c r="G69" i="1"/>
  <c r="H69" i="1"/>
  <c r="I69" i="1"/>
  <c r="J69" i="1"/>
  <c r="K69" i="1"/>
  <c r="L69" i="1"/>
  <c r="M69" i="1"/>
  <c r="D69" i="1"/>
  <c r="E61" i="1"/>
  <c r="D61" i="1"/>
  <c r="E73" i="1"/>
  <c r="D73" i="1"/>
  <c r="E72" i="1"/>
  <c r="D72" i="1"/>
  <c r="E71" i="1"/>
  <c r="D71" i="1"/>
  <c r="E67" i="1"/>
  <c r="D67" i="1"/>
  <c r="E292" i="1" l="1"/>
  <c r="D292" i="1"/>
  <c r="E289" i="1"/>
  <c r="D289" i="1"/>
  <c r="E287" i="1"/>
  <c r="D287" i="1"/>
  <c r="E286" i="1"/>
  <c r="D286" i="1"/>
  <c r="E284" i="1"/>
  <c r="D284" i="1"/>
  <c r="K263" i="1"/>
  <c r="E263" i="1" s="1"/>
  <c r="J263" i="1"/>
  <c r="D263" i="1" s="1"/>
  <c r="E261" i="1"/>
  <c r="D261" i="1"/>
  <c r="E260" i="1"/>
  <c r="D260" i="1"/>
  <c r="E256" i="1"/>
  <c r="D256" i="1"/>
  <c r="F79" i="1" l="1"/>
  <c r="G79" i="1"/>
  <c r="H79" i="1"/>
  <c r="I79" i="1"/>
  <c r="J79" i="1"/>
  <c r="K79" i="1"/>
  <c r="E189" i="1" l="1"/>
  <c r="F189" i="1"/>
  <c r="G189" i="1"/>
  <c r="H189" i="1"/>
  <c r="I189" i="1"/>
  <c r="J189" i="1"/>
  <c r="K189" i="1"/>
  <c r="L189" i="1"/>
  <c r="M189" i="1"/>
  <c r="D189" i="1"/>
  <c r="I194" i="1"/>
  <c r="O189" i="1" l="1"/>
  <c r="L168" i="1"/>
  <c r="E170" i="1"/>
  <c r="D170" i="1"/>
  <c r="F168" i="1"/>
  <c r="G168" i="1"/>
  <c r="H168" i="1"/>
  <c r="I168" i="1"/>
  <c r="J168" i="1"/>
  <c r="K168" i="1"/>
  <c r="M168" i="1"/>
  <c r="E185" i="1"/>
  <c r="D185" i="1"/>
  <c r="E180" i="1"/>
  <c r="D180" i="1"/>
  <c r="E168" i="1" l="1"/>
  <c r="D168" i="1"/>
  <c r="O168" i="1" s="1"/>
  <c r="D222" i="1" l="1"/>
  <c r="E145" i="1" l="1"/>
  <c r="D145" i="1"/>
  <c r="E142" i="1"/>
  <c r="D142" i="1"/>
  <c r="E141" i="1"/>
  <c r="D141" i="1"/>
  <c r="E140" i="1"/>
  <c r="D140" i="1"/>
  <c r="E139" i="1"/>
  <c r="D139" i="1"/>
  <c r="E138" i="1"/>
  <c r="D138" i="1"/>
  <c r="E137" i="1"/>
  <c r="D137" i="1"/>
  <c r="E134" i="1"/>
  <c r="D134" i="1"/>
  <c r="E131" i="1"/>
  <c r="D131" i="1"/>
  <c r="E130" i="1"/>
  <c r="D130" i="1"/>
  <c r="E129" i="1"/>
  <c r="D129" i="1"/>
  <c r="E128" i="1"/>
  <c r="D128" i="1"/>
  <c r="E127" i="1"/>
  <c r="D127" i="1"/>
  <c r="E126" i="1"/>
  <c r="D126" i="1"/>
  <c r="E125" i="1"/>
  <c r="D125" i="1"/>
  <c r="E123" i="1"/>
  <c r="D123" i="1"/>
  <c r="E120" i="1"/>
  <c r="D120" i="1"/>
  <c r="E119" i="1"/>
  <c r="D119" i="1"/>
  <c r="E118" i="1"/>
  <c r="D118" i="1"/>
  <c r="E116" i="1"/>
  <c r="D116" i="1"/>
  <c r="E113" i="1"/>
  <c r="D113" i="1"/>
  <c r="E112" i="1"/>
  <c r="D112" i="1"/>
  <c r="E111" i="1"/>
  <c r="D111" i="1"/>
  <c r="E110" i="1"/>
  <c r="D110" i="1"/>
  <c r="E109" i="1"/>
  <c r="D109" i="1"/>
  <c r="E107" i="1"/>
  <c r="D107" i="1"/>
  <c r="E104" i="1"/>
  <c r="D104" i="1"/>
  <c r="E103" i="1"/>
  <c r="D103" i="1"/>
  <c r="E102" i="1"/>
  <c r="D102" i="1"/>
  <c r="E101" i="1"/>
  <c r="D101" i="1"/>
  <c r="E100" i="1"/>
  <c r="D100" i="1"/>
  <c r="E99" i="1"/>
  <c r="D99" i="1"/>
  <c r="E98" i="1"/>
  <c r="D98" i="1"/>
  <c r="E96" i="1"/>
  <c r="D96" i="1"/>
  <c r="E93" i="1"/>
  <c r="D93" i="1"/>
  <c r="E86" i="1"/>
  <c r="D86" i="1"/>
  <c r="D79" i="1" s="1"/>
  <c r="E81" i="1"/>
  <c r="O86" i="1" l="1"/>
  <c r="O93" i="1"/>
  <c r="O98" i="1"/>
  <c r="O99" i="1"/>
  <c r="O100" i="1"/>
  <c r="O101" i="1"/>
  <c r="O104" i="1"/>
  <c r="O111" i="1"/>
  <c r="O112" i="1"/>
  <c r="O113" i="1"/>
  <c r="O127" i="1"/>
  <c r="O130" i="1"/>
  <c r="O131" i="1"/>
  <c r="O134" i="1"/>
  <c r="O137" i="1"/>
  <c r="O138" i="1"/>
  <c r="O139" i="1"/>
  <c r="O140" i="1"/>
  <c r="O141" i="1"/>
  <c r="O142" i="1"/>
  <c r="O145" i="1"/>
  <c r="O96" i="1"/>
  <c r="O107" i="1"/>
  <c r="O116" i="1"/>
  <c r="O81" i="1"/>
  <c r="E79" i="1"/>
  <c r="O126" i="1"/>
  <c r="E56" i="1"/>
  <c r="D56" i="1"/>
  <c r="M54" i="1"/>
  <c r="L54" i="1"/>
  <c r="G54" i="1"/>
  <c r="F54" i="1"/>
  <c r="E44" i="1" l="1"/>
  <c r="D44" i="1"/>
  <c r="F32" i="1"/>
  <c r="G32" i="1"/>
  <c r="H32" i="1"/>
  <c r="I32" i="1"/>
  <c r="J32" i="1"/>
  <c r="K32" i="1"/>
  <c r="L32" i="1"/>
  <c r="M32" i="1"/>
  <c r="E41" i="1"/>
  <c r="D41" i="1"/>
  <c r="E40" i="1"/>
  <c r="D40" i="1"/>
  <c r="E39" i="1"/>
  <c r="D39" i="1"/>
  <c r="E38" i="1"/>
  <c r="D38" i="1"/>
  <c r="E37" i="1"/>
  <c r="D37" i="1"/>
  <c r="E36" i="1"/>
  <c r="D36" i="1"/>
  <c r="E34" i="1"/>
  <c r="D34" i="1"/>
  <c r="D32" i="1" s="1"/>
  <c r="F18" i="1"/>
  <c r="G18" i="1"/>
  <c r="H18" i="1"/>
  <c r="I18" i="1"/>
  <c r="J18" i="1"/>
  <c r="K18" i="1"/>
  <c r="L18" i="1"/>
  <c r="M18" i="1"/>
  <c r="E30" i="1"/>
  <c r="D30" i="1"/>
  <c r="E28" i="1"/>
  <c r="D28" i="1"/>
  <c r="E27" i="1"/>
  <c r="D27" i="1"/>
  <c r="E26" i="1"/>
  <c r="D26" i="1"/>
  <c r="O26" i="1" s="1"/>
  <c r="E23" i="1"/>
  <c r="D23" i="1"/>
  <c r="E22" i="1"/>
  <c r="D22" i="1"/>
  <c r="E20" i="1"/>
  <c r="E18" i="1" s="1"/>
  <c r="D20" i="1"/>
  <c r="O36" i="1" l="1"/>
  <c r="O37" i="1"/>
  <c r="O40" i="1"/>
  <c r="O41" i="1"/>
  <c r="E32" i="1"/>
  <c r="O27" i="1"/>
  <c r="O44" i="1"/>
  <c r="F312" i="1"/>
  <c r="G312" i="1"/>
  <c r="H312" i="1"/>
  <c r="I312" i="1"/>
  <c r="J312" i="1"/>
  <c r="K312" i="1"/>
  <c r="L312" i="1"/>
  <c r="M312" i="1"/>
  <c r="E314" i="1"/>
  <c r="E312" i="1" s="1"/>
  <c r="D314" i="1"/>
  <c r="D312" i="1" s="1"/>
  <c r="F307" i="1" l="1"/>
  <c r="G307" i="1"/>
  <c r="H307" i="1"/>
  <c r="I307" i="1"/>
  <c r="J307" i="1"/>
  <c r="K307" i="1"/>
  <c r="L307" i="1"/>
  <c r="M307" i="1"/>
  <c r="E307" i="1"/>
  <c r="D307" i="1"/>
  <c r="M282" i="1"/>
  <c r="F282" i="1"/>
  <c r="G282" i="1"/>
  <c r="H282" i="1"/>
  <c r="I282" i="1"/>
  <c r="J282" i="1"/>
  <c r="K282" i="1"/>
  <c r="L282" i="1"/>
  <c r="E282" i="1"/>
  <c r="F269" i="1"/>
  <c r="G269" i="1"/>
  <c r="H269" i="1"/>
  <c r="I269" i="1"/>
  <c r="J269" i="1"/>
  <c r="K269" i="1"/>
  <c r="L269" i="1"/>
  <c r="M269" i="1"/>
  <c r="E269" i="1"/>
  <c r="D269" i="1"/>
  <c r="F254" i="1"/>
  <c r="G254" i="1"/>
  <c r="H254" i="1"/>
  <c r="I254" i="1"/>
  <c r="J254" i="1"/>
  <c r="K254" i="1"/>
  <c r="L254" i="1"/>
  <c r="M254" i="1"/>
  <c r="E254" i="1"/>
  <c r="D254" i="1"/>
  <c r="D282" i="1" l="1"/>
  <c r="F247" i="1"/>
  <c r="G247" i="1"/>
  <c r="H247" i="1"/>
  <c r="I247" i="1"/>
  <c r="J247" i="1"/>
  <c r="K247" i="1"/>
  <c r="L247" i="1"/>
  <c r="M247" i="1"/>
  <c r="D252" i="1"/>
  <c r="E252" i="1"/>
  <c r="E251" i="1"/>
  <c r="D251" i="1"/>
  <c r="D247" i="1" l="1"/>
  <c r="E247" i="1"/>
  <c r="S105" i="1"/>
  <c r="F143" i="1"/>
  <c r="G143" i="1"/>
  <c r="H143" i="1"/>
  <c r="I143" i="1"/>
  <c r="J143" i="1"/>
  <c r="K143" i="1"/>
  <c r="L143" i="1"/>
  <c r="M143" i="1"/>
  <c r="E143" i="1"/>
  <c r="D143" i="1"/>
  <c r="F132" i="1"/>
  <c r="G132" i="1"/>
  <c r="H132" i="1"/>
  <c r="I132" i="1"/>
  <c r="J132" i="1"/>
  <c r="K132" i="1"/>
  <c r="L132" i="1"/>
  <c r="M132" i="1"/>
  <c r="F121" i="1"/>
  <c r="G121" i="1"/>
  <c r="H121" i="1"/>
  <c r="I121" i="1"/>
  <c r="J121" i="1"/>
  <c r="K121" i="1"/>
  <c r="L121" i="1"/>
  <c r="M121" i="1"/>
  <c r="F114" i="1"/>
  <c r="G114" i="1"/>
  <c r="H114" i="1"/>
  <c r="I114" i="1"/>
  <c r="J114" i="1"/>
  <c r="K114" i="1"/>
  <c r="L114" i="1"/>
  <c r="M114" i="1"/>
  <c r="E114" i="1"/>
  <c r="D114" i="1"/>
  <c r="F105" i="1"/>
  <c r="G105" i="1"/>
  <c r="H105" i="1"/>
  <c r="I105" i="1"/>
  <c r="J105" i="1"/>
  <c r="K105" i="1"/>
  <c r="L105" i="1"/>
  <c r="M105" i="1"/>
  <c r="F94" i="1"/>
  <c r="G94" i="1"/>
  <c r="H94" i="1"/>
  <c r="I94" i="1"/>
  <c r="J94" i="1"/>
  <c r="K94" i="1"/>
  <c r="L94" i="1"/>
  <c r="M94" i="1"/>
  <c r="L79" i="1"/>
  <c r="M79" i="1"/>
  <c r="D105" i="1" l="1"/>
  <c r="D121" i="1"/>
  <c r="D132" i="1"/>
  <c r="E94" i="1"/>
  <c r="E105" i="1"/>
  <c r="E121" i="1"/>
  <c r="E132" i="1"/>
  <c r="M77" i="1"/>
  <c r="D94" i="1"/>
  <c r="F73" i="1"/>
  <c r="G73" i="1"/>
  <c r="H73" i="1"/>
  <c r="I73" i="1"/>
  <c r="L73" i="1"/>
  <c r="M73" i="1"/>
  <c r="F65" i="1"/>
  <c r="G65" i="1"/>
  <c r="J61" i="1"/>
  <c r="K61" i="1"/>
  <c r="L61" i="1"/>
  <c r="M61" i="1"/>
  <c r="G61" i="1" l="1"/>
  <c r="E65" i="1"/>
  <c r="F61" i="1"/>
  <c r="D65" i="1"/>
  <c r="O79" i="1"/>
  <c r="O94" i="1"/>
  <c r="D77" i="1"/>
  <c r="O77" i="1" l="1"/>
  <c r="O61" i="1"/>
  <c r="O65" i="1"/>
  <c r="S166" i="1"/>
  <c r="S165" i="1"/>
  <c r="S179" i="1"/>
  <c r="S178" i="1"/>
  <c r="S177" i="1"/>
  <c r="E215" i="1" l="1"/>
  <c r="E230" i="1"/>
  <c r="F230" i="1"/>
  <c r="G230" i="1"/>
  <c r="H230" i="1"/>
  <c r="I230" i="1"/>
  <c r="J230" i="1"/>
  <c r="K230" i="1"/>
  <c r="L230" i="1"/>
  <c r="M230" i="1"/>
  <c r="N230" i="1"/>
  <c r="O230" i="1"/>
  <c r="D230" i="1"/>
  <c r="F220" i="1"/>
  <c r="F198" i="1" s="1"/>
  <c r="G220" i="1"/>
  <c r="G198" i="1" s="1"/>
  <c r="J220" i="1"/>
  <c r="J198" i="1" s="1"/>
  <c r="K220" i="1"/>
  <c r="K198" i="1" s="1"/>
  <c r="L220" i="1"/>
  <c r="L198" i="1" s="1"/>
  <c r="M220" i="1"/>
  <c r="M198" i="1" s="1"/>
  <c r="F215" i="1"/>
  <c r="G215" i="1"/>
  <c r="H215" i="1"/>
  <c r="I215" i="1"/>
  <c r="J215" i="1"/>
  <c r="K215" i="1"/>
  <c r="L215" i="1"/>
  <c r="M215" i="1"/>
  <c r="D215" i="1"/>
  <c r="O215" i="1" l="1"/>
  <c r="E203" i="1" l="1"/>
  <c r="O198" i="1" l="1"/>
  <c r="O201" i="1"/>
  <c r="F194" i="1"/>
  <c r="G194" i="1"/>
  <c r="H194" i="1"/>
  <c r="J194" i="1"/>
  <c r="K194" i="1"/>
  <c r="L194" i="1"/>
  <c r="M194" i="1"/>
  <c r="E194" i="1"/>
  <c r="D194" i="1"/>
  <c r="N42" i="1"/>
  <c r="F42" i="1"/>
  <c r="F11" i="1" s="1"/>
  <c r="G42" i="1"/>
  <c r="G11" i="1" s="1"/>
  <c r="H42" i="1"/>
  <c r="H11" i="1" s="1"/>
  <c r="I42" i="1"/>
  <c r="I11" i="1" s="1"/>
  <c r="J42" i="1"/>
  <c r="J11" i="1" s="1"/>
  <c r="K42" i="1"/>
  <c r="K11" i="1" s="1"/>
  <c r="L42" i="1"/>
  <c r="L11" i="1" s="1"/>
  <c r="M42" i="1"/>
  <c r="M11" i="1" s="1"/>
  <c r="E42" i="1"/>
  <c r="D42" i="1"/>
  <c r="U11" i="1" l="1"/>
  <c r="O42" i="1"/>
  <c r="O149" i="1"/>
  <c r="D18" i="1"/>
  <c r="F57" i="1"/>
  <c r="G57" i="1"/>
  <c r="H57" i="1"/>
  <c r="I57" i="1"/>
  <c r="J57" i="1"/>
  <c r="J47" i="1" s="1"/>
  <c r="K57" i="1"/>
  <c r="L57" i="1"/>
  <c r="M57" i="1"/>
  <c r="E57" i="1"/>
  <c r="D57" i="1"/>
  <c r="F52" i="1"/>
  <c r="F47" i="1" s="1"/>
  <c r="G52" i="1"/>
  <c r="G47" i="1" s="1"/>
  <c r="H47" i="1"/>
  <c r="I47" i="1"/>
  <c r="K47" i="1"/>
  <c r="L52" i="1"/>
  <c r="M52" i="1"/>
  <c r="M47" i="1" s="1"/>
  <c r="E52" i="1"/>
  <c r="D52" i="1"/>
  <c r="D47" i="1" s="1"/>
  <c r="L47" i="1" l="1"/>
  <c r="D10" i="1" s="1"/>
  <c r="E47" i="1"/>
  <c r="O47" i="1" s="1"/>
  <c r="O32" i="1"/>
  <c r="D11" i="1"/>
  <c r="E11" i="1"/>
  <c r="E10" i="1" l="1"/>
  <c r="O11" i="1"/>
  <c r="M10" i="1" l="1"/>
  <c r="I10" i="1"/>
  <c r="K10" i="1"/>
  <c r="G10" i="1"/>
  <c r="O9" i="1"/>
</calcChain>
</file>

<file path=xl/sharedStrings.xml><?xml version="1.0" encoding="utf-8"?>
<sst xmlns="http://schemas.openxmlformats.org/spreadsheetml/2006/main" count="697" uniqueCount="584">
  <si>
    <t>№ п/п</t>
  </si>
  <si>
    <t>Наименование  программных мероприятий</t>
  </si>
  <si>
    <t>Срок реализации программы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</si>
  <si>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</si>
  <si>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</si>
  <si>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</si>
  <si>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</si>
  <si>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</si>
  <si>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</si>
  <si>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</si>
  <si>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     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</si>
  <si>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</si>
  <si>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</si>
  <si>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</si>
  <si>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</si>
  <si>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</si>
  <si>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</si>
  <si>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</si>
  <si>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1.</t>
  </si>
  <si>
    <t>1.1.</t>
  </si>
  <si>
    <t>Подпрограмма №1</t>
  </si>
  <si>
    <t>Организация управления муниципальными финансами и муниципальным долгом</t>
  </si>
  <si>
    <t>1.1.1.</t>
  </si>
  <si>
    <t>Основные мероприятия</t>
  </si>
  <si>
    <t>Нормативное правовое регулирование бюджетного процесса и других правоотношений</t>
  </si>
  <si>
    <t>1.1.2.</t>
  </si>
  <si>
    <t>Составление проекта  районного бюджета на очередной финансовый год и плановый период</t>
  </si>
  <si>
    <t>1.1.3.</t>
  </si>
  <si>
    <t>Организация исполнения районного бюджета и формирование бюджетной отчетности</t>
  </si>
  <si>
    <t>1.1.4.</t>
  </si>
  <si>
    <t>Управление резервным фондом администрации  муниципального района  и иными средствами  на исполнение  расходных обязательств муниципального района</t>
  </si>
  <si>
    <t>1.1.5.</t>
  </si>
  <si>
    <t>Управление муниципальным долгом муниципального района</t>
  </si>
  <si>
    <t>1.1.6.</t>
  </si>
  <si>
    <t>Обеспечение внутреннего муниципального финансового контроля</t>
  </si>
  <si>
    <t>1.1.7.</t>
  </si>
  <si>
    <t>Обеспечение доступности информации о бюджетном процессе в муниципальном районе</t>
  </si>
  <si>
    <t>1.2.</t>
  </si>
  <si>
    <t>Подпрограмма №2</t>
  </si>
  <si>
    <t>Повышение устойчивости бюджетов поселений Рамонского муниципального района  Воронежской области</t>
  </si>
  <si>
    <t>1.2.1.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</si>
  <si>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</si>
  <si>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1.2.2.</t>
  </si>
  <si>
    <t>Выравнивание бюджетной обеспеченности поселений муниципального района</t>
  </si>
  <si>
    <t>1.2.3.</t>
  </si>
  <si>
    <t>Поддержка мер по обеспечению сбалансированности бюджетов поселений муниципального района</t>
  </si>
  <si>
    <t>1.2.4.</t>
  </si>
  <si>
    <t>Софинансирование приоритетных социально значимых расходов поселений муниципального района</t>
  </si>
  <si>
    <t>1.2.5.</t>
  </si>
  <si>
    <t>Содействие повышению качества организации и осуществления бюджетного процесса поселений муниципального района</t>
  </si>
  <si>
    <t>1.3.</t>
  </si>
  <si>
    <t>Подпрограмма №3</t>
  </si>
  <si>
    <t>Финансовое обеспечение реализации муниципальной Программы</t>
  </si>
  <si>
    <t>1.3.1.</t>
  </si>
  <si>
    <t>Финансовое обеспечение деятельности Отдела по финансам, иных главных распорядителей средств районного  бюджета – исполнителей</t>
  </si>
  <si>
    <t>1.3.2.</t>
  </si>
  <si>
    <t>Финансовое обеспечение выполнения других расходных обязательств муниципального района</t>
  </si>
  <si>
    <t>2.</t>
  </si>
  <si>
    <t>2.1.</t>
  </si>
  <si>
    <t>Управление муниципальной собственностью Рамонского муниципального района Воронежской области</t>
  </si>
  <si>
    <t>2.1.1.</t>
  </si>
  <si>
    <t>Организация  управления муниципальным имуществом и земельными ресурсами Рамонского муниципального района Воронежской области</t>
  </si>
  <si>
    <t>2.1.2.</t>
  </si>
  <si>
    <t>Осуществление полномочий собственника в отношении имущества муниципальных унитарных преприятий и муниципальных учреждений</t>
  </si>
  <si>
    <t>2.2.</t>
  </si>
  <si>
    <t>2.2.1.</t>
  </si>
  <si>
    <t>Финансовое обеспечение реализации муниципальной программы</t>
  </si>
  <si>
    <t xml:space="preserve">Основное мероприятие 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</si>
  <si>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</si>
  <si>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3.</t>
  </si>
  <si>
    <t>3.1.</t>
  </si>
  <si>
    <t>3.2.</t>
  </si>
  <si>
    <t>3.2.1.</t>
  </si>
  <si>
    <t>Подпрограмма №4</t>
  </si>
  <si>
    <t>Подпрограмма №5</t>
  </si>
  <si>
    <t xml:space="preserve">Основные мероприятия </t>
  </si>
  <si>
    <t>Подпрограмма №6</t>
  </si>
  <si>
    <t>Подпрограмма №7</t>
  </si>
  <si>
    <t>Подпрограмма №8</t>
  </si>
  <si>
    <t>4.</t>
  </si>
  <si>
    <t>4.1.</t>
  </si>
  <si>
    <t>4.1.1.</t>
  </si>
  <si>
    <t>Развитие дошкольного образования</t>
  </si>
  <si>
    <t>4.1.2.</t>
  </si>
  <si>
    <t>Развитие общего образования</t>
  </si>
  <si>
    <t>4.2.</t>
  </si>
  <si>
    <t>Социализация детей-сирот и детей, нуждающихся в особой заботе государства</t>
  </si>
  <si>
    <t>4.2.1.</t>
  </si>
  <si>
    <t>4.3.</t>
  </si>
  <si>
    <t>4.3.1.</t>
  </si>
  <si>
    <t>4.3.2.</t>
  </si>
  <si>
    <t>Выявление и поддержка одаренных детей и талантливой молодежи.</t>
  </si>
  <si>
    <t>4.3.3.</t>
  </si>
  <si>
    <t>Формирование муниципальной  системы конкурсных мероприятий в сфере дополнительного образования, воспитания и развития одаренности детей и молодежи</t>
  </si>
  <si>
    <t>4.3.4.</t>
  </si>
  <si>
    <t>Развитие кадрового потенциала  системы дополнительного образования и развития одаренности детей и молодежи</t>
  </si>
  <si>
    <t>4.3.5.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</si>
  <si>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</si>
  <si>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4.3.6.</t>
  </si>
  <si>
    <t>Финансовое обеспечение деятельности муниципальных учреждений дополнительного образования детей</t>
  </si>
  <si>
    <t>4.4.</t>
  </si>
  <si>
    <t>4.4.1.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</si>
  <si>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</si>
  <si>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4.4.2.</t>
  </si>
  <si>
    <t>Формирование целостной системы поддержки  молодежи и подготовки ее к службе в Вооруженных Силах Российской Федерации</t>
  </si>
  <si>
    <t>4.4.3.</t>
  </si>
  <si>
    <t>Гражданское образование и патриотическое воспитание молодежи, содействие формированию правовых, культурных и нравственных ценностей среди молодежи</t>
  </si>
  <si>
    <t>4.4.4.</t>
  </si>
  <si>
    <t>Развитие системы информирования молодежи о потенциальных возможностях саморазвития и мониторинга молодежной политики</t>
  </si>
  <si>
    <t>4.5.</t>
  </si>
  <si>
    <t>4.5.1.</t>
  </si>
  <si>
    <t>4.5.2.</t>
  </si>
  <si>
    <t>Мероприятия по развитию механизмов административной среды и межведомственного взаимодействия</t>
  </si>
  <si>
    <t>4.5.3.</t>
  </si>
  <si>
    <t>Организация отдыха, оздоровления и занятости детей и молодежи</t>
  </si>
  <si>
    <t>4.5.4.</t>
  </si>
  <si>
    <t>4.5.5.</t>
  </si>
  <si>
    <t>4.6.</t>
  </si>
  <si>
    <t>4.6.1.</t>
  </si>
  <si>
    <t>Организация и проведение физкультурных и спортивных мероприятий в Рамонском муниципальном районе Воронежской области</t>
  </si>
  <si>
    <t>4.6.2.</t>
  </si>
  <si>
    <t>4.7.</t>
  </si>
  <si>
    <t>4.7.1.</t>
  </si>
  <si>
    <t>4.7.2.</t>
  </si>
  <si>
    <t>5.</t>
  </si>
  <si>
    <t>5.1.</t>
  </si>
  <si>
    <t>«Развитие культуры Рамонского муниципального района»</t>
  </si>
  <si>
    <t>5.1.1.</t>
  </si>
  <si>
    <t>Создание условий для организации  деятельности культурно-досуговых учреждений района</t>
  </si>
  <si>
    <t>5.1.2.</t>
  </si>
  <si>
    <t>Сохранение и развитие библиотечного обслуживания населения Рамонского муниципального района</t>
  </si>
  <si>
    <t>5.1.3.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</si>
  <si>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</si>
  <si>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5.2.</t>
  </si>
  <si>
    <t>«Развитие туризма в Рамонском муниципальном районе»</t>
  </si>
  <si>
    <t>5.2.1.</t>
  </si>
  <si>
    <t>Основное мероприятие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</si>
  <si>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 Воронежской области на региональном и межрегиональном  уровне</t>
  </si>
  <si>
    <t>5.3.</t>
  </si>
  <si>
    <t>«Обеспечение реализации    муниципальной  программы»</t>
  </si>
  <si>
    <t>5.3.1.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</si>
  <si>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</si>
  <si>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>6.</t>
  </si>
  <si>
    <t>6.1.</t>
  </si>
  <si>
    <t>«Развитие муниципального управления»</t>
  </si>
  <si>
    <t>6.1.1.</t>
  </si>
  <si>
    <t>6.1.2.</t>
  </si>
  <si>
    <t>6.1.3.</t>
  </si>
  <si>
    <t>6.1.4.</t>
  </si>
  <si>
    <t>Обеспечение сохранности архивных документов и архивных фондов муниципального района</t>
  </si>
  <si>
    <t>6.1.5.</t>
  </si>
  <si>
    <t>Поддержка средств массовой информации</t>
  </si>
  <si>
    <t>6.2.</t>
  </si>
  <si>
    <t>Осуществление материально-технического  обеспечения деятельности администрации муниципального района</t>
  </si>
  <si>
    <t>6.2.1.</t>
  </si>
  <si>
    <t>6.3.</t>
  </si>
  <si>
    <t>Развитие информационного общества в муниципальном образовании</t>
  </si>
  <si>
    <t>6.3.1.</t>
  </si>
  <si>
    <t>Развитие информационного общества и формирование электронного муниципалитета</t>
  </si>
  <si>
    <t>6.3.2.</t>
  </si>
  <si>
    <t>Организация предоставления муниципальных услуг, в том числе по принципу «одного окна»</t>
  </si>
  <si>
    <t>6.4.</t>
  </si>
  <si>
    <t>Развитие муниципальной службы</t>
  </si>
  <si>
    <t>6.4.1.</t>
  </si>
  <si>
    <t>Совершенствование  действующего муниципального законодательства о муниципальной службе и противодействии коррупции</t>
  </si>
  <si>
    <t>6.4.2.</t>
  </si>
  <si>
    <t>Повышение профессионального уровня муниципальных служащих в целях формирования высококвалифицированного кадрового состава</t>
  </si>
  <si>
    <t>6.4.3.</t>
  </si>
  <si>
    <t>Формирование эффективного кадрового резерва муниципальных служащих</t>
  </si>
  <si>
    <t>Осуществление антикоррупционных мер с целью снижения уровня коррупционностина муниципальной службе</t>
  </si>
  <si>
    <t>6.5.</t>
  </si>
  <si>
    <t>Обеспечение реализации муниципальной программы</t>
  </si>
  <si>
    <t>6.5.1.</t>
  </si>
  <si>
    <t>Финансовое обеспечение деятельности администрации муниципального района, иных  получателей средств районного бюджета -исполнителей</t>
  </si>
  <si>
    <t>6.5.2.</t>
  </si>
  <si>
    <t>6.5.3.</t>
  </si>
  <si>
    <t>Осуществление выплаты пенсии за выслугу лет лицам, замещавшим выборные муниципальные должности и должности муниципальной службы в органах местного самоуправления муниципального района</t>
  </si>
  <si>
    <t>7.</t>
  </si>
  <si>
    <t>7.1.</t>
  </si>
  <si>
    <t>Развитие и поддержка малого и среднего предпринимательства в Рамонском муниципальном районе Воронежской области</t>
  </si>
  <si>
    <t>7.1.1.</t>
  </si>
  <si>
    <t>Информационная и консультационная поддержка субъектов малого и среднего предпринимательства</t>
  </si>
  <si>
    <t>7.1.2.</t>
  </si>
  <si>
    <t>Развитие инфраструктуры поддержки предпринимательства</t>
  </si>
  <si>
    <t>7.1.3.</t>
  </si>
  <si>
    <t>Финансовая поддержка субъектов малого и среднего предпринимательства</t>
  </si>
  <si>
    <t>7.1.4.</t>
  </si>
  <si>
    <t>Поддержка и развитие молодежного предпринимательства</t>
  </si>
  <si>
    <t>7.2.</t>
  </si>
  <si>
    <t>Обеспечение доступным и комфортным жильем и коммунальными услугами населения Рамонского муниципального района Воронежской области</t>
  </si>
  <si>
    <t>7.2.1.</t>
  </si>
  <si>
    <t>Обеспечение жильем  молодых семей</t>
  </si>
  <si>
    <t>Инфраструктурное обеспечение земельных  участков, предназначенных для комплексной застройки малоэтажного жилья и жилья эконом класса</t>
  </si>
  <si>
    <t>7.3.</t>
  </si>
  <si>
    <t>Охрана окружающей среды</t>
  </si>
  <si>
    <t>7.3.1.</t>
  </si>
  <si>
    <t>7.3.2.</t>
  </si>
  <si>
    <t>7.3.3.</t>
  </si>
  <si>
    <t>Поэтапная консервация санкционированных свалок/ликвидация несанкционированных свалок</t>
  </si>
  <si>
    <t>Повышение эффективности экологического мониторинга, повышение уровня экологического образования, информационное обеспечение</t>
  </si>
  <si>
    <t>7.4.</t>
  </si>
  <si>
    <t>Энергосбережение на территории Рамонского муниципального района Воронежской области</t>
  </si>
  <si>
    <t>7.4.1.</t>
  </si>
  <si>
    <t>Проведение энергетических обследований зданий</t>
  </si>
  <si>
    <t>7.4.2.</t>
  </si>
  <si>
    <t>Текущий ремонт оборудования</t>
  </si>
  <si>
    <t>7.4.3.</t>
  </si>
  <si>
    <t>Замена/установка современных окон с многокамерными стеклопакетами</t>
  </si>
  <si>
    <t>7.5.</t>
  </si>
  <si>
    <t>Повышение безопасности дорожного движения на территории в Рамонском муниципальном районе Воронежской области</t>
  </si>
  <si>
    <t>7.5.1.</t>
  </si>
  <si>
    <t>Диагностика транспортных средств</t>
  </si>
  <si>
    <t>7.5.2.</t>
  </si>
  <si>
    <t>Техническое обслуживание транспортных средств</t>
  </si>
  <si>
    <t>7.5.3.</t>
  </si>
  <si>
    <t>Обязательное страхование транспортных средств</t>
  </si>
  <si>
    <t>7.5.4.</t>
  </si>
  <si>
    <t>Обучающие курсы по технике безопасности (сопровождающие)</t>
  </si>
  <si>
    <t>7.5.5.</t>
  </si>
  <si>
    <t>Осмотр транспортных средств, «Глонас»</t>
  </si>
  <si>
    <t>7.5.6.</t>
  </si>
  <si>
    <t>Профилактика и предупреждение детского дорожно-транспортного травматизма «Дорожная Матаня»</t>
  </si>
  <si>
    <t>7.6.1.</t>
  </si>
  <si>
    <t>Профилактика правонарушений в Рамонском муниципальном районе Воронежской области</t>
  </si>
  <si>
    <t>7.7.</t>
  </si>
  <si>
    <t>Обеспечение сохранности и ремонта военно-мемориальных объектов на территории Рамонского муниципального района Воронежской области</t>
  </si>
  <si>
    <t>7.7.1.</t>
  </si>
  <si>
    <t>Ремонт и благоустройство  военно-мемориальных объектов</t>
  </si>
  <si>
    <t>7.8.</t>
  </si>
  <si>
    <t>Защита населения на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</t>
  </si>
  <si>
    <t>7.8.1.</t>
  </si>
  <si>
    <t>Развитие и модернизация системы защиты  населения от угроз чрезвычайных ситуаций и пожаров</t>
  </si>
  <si>
    <t>7.8.2.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</si>
  <si>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</t>
  </si>
  <si>
    <t>7.9.</t>
  </si>
  <si>
    <t>Подпрограмма №9</t>
  </si>
  <si>
    <t>Формирование благоприятной инвестиционной среды</t>
  </si>
  <si>
    <t>1.2.6.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</si>
  <si>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</t>
  </si>
  <si>
    <t>7.5.7.</t>
  </si>
  <si>
    <t>7.5.8.</t>
  </si>
  <si>
    <t>Осуществление строительного контроля и авторского надзора за реконструкцией, капитальным ремонтом и строительством автомобильных дорог</t>
  </si>
  <si>
    <t>Реконструкция, капитальный ремонт и строительство автомобильных дорог</t>
  </si>
  <si>
    <t>7.6.</t>
  </si>
  <si>
    <t>7.6.2.</t>
  </si>
  <si>
    <t>7.6.3.</t>
  </si>
  <si>
    <t>7.6.4.</t>
  </si>
  <si>
    <t>7.6.5.</t>
  </si>
  <si>
    <t>7.6.6.</t>
  </si>
  <si>
    <t xml:space="preserve">    Основные мероприятия  Предупреждение, пересечение и раскрытие преступлений, обеспечение охраны общественного порядка, прав, свобод, жизни граждан</t>
  </si>
  <si>
    <t>Профилактика правонарушений, связанных с экстемизмом и терроризмом</t>
  </si>
  <si>
    <t>Профилактика правонарушений среди лиц, освободившихся из мест лишения свободы</t>
  </si>
  <si>
    <t>Информационно-методическое обеспечение профилактики правонарушений</t>
  </si>
  <si>
    <t>Кадровое и ресурсное обеспечение правоохранительной деятельности</t>
  </si>
  <si>
    <t>Профилактика коррупционных правонарушений</t>
  </si>
  <si>
    <t>7.6.7.</t>
  </si>
  <si>
    <t>Профилактика правонарушений на административных участках</t>
  </si>
  <si>
    <t>7.7.2.</t>
  </si>
  <si>
    <t>Ремонт и благоустройство памятников</t>
  </si>
  <si>
    <t>7.9.1.</t>
  </si>
  <si>
    <t>Основное мероприятие Повышение инвестиционной привлекательности Рамонского муниципального района Воронежской области</t>
  </si>
  <si>
    <t>работников учреждений культуры</t>
  </si>
  <si>
    <t>педагогических работников</t>
  </si>
  <si>
    <t>уровень исполнения плановых назначений по расходам на реализацию программы, %</t>
  </si>
  <si>
    <t>количество культурно-досуговых мероприятий, шт</t>
  </si>
  <si>
    <t>количество участников культурно-досуговых мероприятий, чел.</t>
  </si>
  <si>
    <t>доля детей, привлекаемых к участию в творческих мероприятиях, в общем числе детей, чел.</t>
  </si>
  <si>
    <t>количество клубных формирований, шт.</t>
  </si>
  <si>
    <t>количество участников клубных формирований, чел.</t>
  </si>
  <si>
    <t>число пользователей библиотеки, чел.</t>
  </si>
  <si>
    <t>количество книговыдач, экз.</t>
  </si>
  <si>
    <t>число посещений библиотеки, ед.</t>
  </si>
  <si>
    <t>количество библиографических записей в электронном каталоге библиотек Рамонского муниципального района Воронежской области, в том числе, включенных в сводный электронный каталог библиотек России (по сравнению с предыдущим годом), шт</t>
  </si>
  <si>
    <t>доля публичных библиотек, подключенных к сети "Интернет" в общем количестве библиотек Рамонского муниципального района Воронежской области", %</t>
  </si>
  <si>
    <t>количество учащихся, чел.</t>
  </si>
  <si>
    <t>доля детей привлеченных к участию в творческих мероприятиях, из числа обучающихся (ДШИ, район, область), %</t>
  </si>
  <si>
    <t>количество учащихся, продолживших обучение в профильных средних и высших учебных заведениях, чел.</t>
  </si>
  <si>
    <t>создание и сопровождение сайтов ДШИ района в сети "Интернет" с регулярно обновляемыми страницами в рамках требований ФЗ "Об образовании в РФ", шт.</t>
  </si>
  <si>
    <t xml:space="preserve">Соотношение фактического финансирования объемов субсидий на софинансирование приоритетных социально значимых расходов бюджетов поселений  к их плановому назначению, предусмотренному решением Совета народных депутатов муниципального  района о районном бюджете на соответствующий период и (или) сводной бюджетной росписью районного бюджета (%)
</t>
  </si>
  <si>
    <t>соблюдение порядка и сроков разработки проекта районного бюджета, установленных Положением о бюджетном процессе в  муниципальном районе (да/нет)</t>
  </si>
  <si>
    <t>удельный вес резервного фонда администрации муниципально-го района  в общем объеме расходов районного бюджета (%)</t>
  </si>
  <si>
    <t>доля расходов на обслуживание муниципального долга в общем объеме расходов районного бюджета области (за исключением расходов, которые осуществляются за счет субвенций из областного бюджета) (%)</t>
  </si>
  <si>
    <t>соотношение количества принятых решений о применении  бюджетных мер принуждения и общего количества поступивших в отдел по финансам уведомлений о применении бюджетных мер принуждения (%)</t>
  </si>
  <si>
    <t>доля главных распорядителей средств районного бюджета, охваченных оценкой качества финансового менеджмента (%)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</si>
  <si>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 (да\нет)</t>
  </si>
  <si>
    <t>исполнение расходных обязательств по финансированию из районного бюджета дотации поселениям муниципального района на выравнивание уровня бюджетной обеспеченности   к  их плановому назначению, предусмотренному решением Совета народных депутатов Рамонского муниципального района Воро-нежской области о районном бюджете на соответствующий пе-риод (%)</t>
  </si>
  <si>
    <t xml:space="preserve">исполнение расходных обязательств по финансированию из районного бюджета дотации поселениям муниципального района на обеспечение сбалансированности их бюджетов   к   плановому назначению, предусмотренному решением Совета народных депутатов муниципального района о районном бюджете на соответствующий период и (или) сводной бюджетной росписью
районного бюджета (%)
</t>
  </si>
  <si>
    <t>средняя оценка качества организации и осуществления бюд-жетного процесса поселений муниципального района  (балл)</t>
  </si>
  <si>
    <t>соотношение фактических расходов районного бюджета на со-финансирование расходных обязательств, возникающих при выполнении полномочий органов местного самоуправления по-селений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 к их плановому значению на соответствующий период (%)</t>
  </si>
  <si>
    <t>уровень исполнения плановых назначений по расходам на реа-лизацию подпрограммы (%)</t>
  </si>
  <si>
    <t>доля объектов недвижимого имущества, на которые зарегистрировано право собственности Рамонского муниципального района Воронежской области</t>
  </si>
  <si>
    <t>доля земельных участков, на которые зарегистрировано право собственности  Рамонского муниципального района Воронежской области</t>
  </si>
  <si>
    <t>количество муниципальных унитарных предприятий Рамонского муниципального района  Воронежской области</t>
  </si>
  <si>
    <t>уровень исполнения плановых назначений по расходам на реализацию подпрограммы,%</t>
  </si>
  <si>
    <t>ввод (приобретение) жилья для граждан, проживающих в сельской местности, в том числе молодых семей и молодых специалистов, тыс. кв.м.</t>
  </si>
  <si>
    <t>количество молодых семей, улучшивших жилищные условия с помощью государственной поддержки</t>
  </si>
  <si>
    <t>удельный вес объектов размещения отходов,  соответствующих нормативным требованиям</t>
  </si>
  <si>
    <t>количество законсервированных санкционированных свалок</t>
  </si>
  <si>
    <t>количество ликвидированных санкционированных и несанкционированных  свалок</t>
  </si>
  <si>
    <t>количество совершенных ДТП с пострадавшими</t>
  </si>
  <si>
    <t>удельный вес не отремонтированных и неблагоустроенных воинских захоронений и памятников от общего числа воинских захоронений и памятников</t>
  </si>
  <si>
    <t>количество отремонтированных и благоустроенных воинских захоронений и памятников</t>
  </si>
  <si>
    <t>сокращение времени доведения  сигналов о возникновении или угрозе возникновения ЧС до органов управления и населения</t>
  </si>
  <si>
    <t>обеспечение вызова экстренных оперативных служб по единому номеру «112» на базе ЕДДС Рамонского муниципального района</t>
  </si>
  <si>
    <t>объем инвестиций в основной капитал</t>
  </si>
  <si>
    <t>6.5.4.</t>
  </si>
  <si>
    <t>4.5.6.</t>
  </si>
  <si>
    <t>Реестр муниципальных программ Рамонского муниципального района Воронежской области</t>
  </si>
  <si>
    <t>Наименование  Программы</t>
  </si>
  <si>
    <t>Срок реализации Программы</t>
  </si>
  <si>
    <t>Исполнитель программы</t>
  </si>
  <si>
    <t>Объемы финансирования Программы из местного бюджета, тыс. рублей</t>
  </si>
  <si>
    <t>Примечание</t>
  </si>
  <si>
    <t xml:space="preserve">Отдел по финансам администрации Рамонского муниципального района Воронежской области </t>
  </si>
  <si>
    <t>Отдел имущественных и земельных отношений  администрации Рамонского муниципального района Воронежской области</t>
  </si>
  <si>
    <t xml:space="preserve">Отдел по образованию, спорту и молодежной политике администрации Рамонского муниципального района Воронежской области  </t>
  </si>
  <si>
    <t>Реквизиты муниципального правового акта, которым  утверждена Программа или внесены изменения в Программу</t>
  </si>
  <si>
    <t xml:space="preserve">Отдел организационно-контрольной работы и муниципальной службы  администрации Рамонского муниципального района Воронежской области  </t>
  </si>
  <si>
    <t>Приложение 1</t>
  </si>
  <si>
    <t>4.5.7.</t>
  </si>
  <si>
    <t>Организация отдыха и оздаровления детей влагерях дневного пребывания</t>
  </si>
  <si>
    <t xml:space="preserve">Развитие инфраструктуры и обновление содержания дополнительного образования детей </t>
  </si>
  <si>
    <t>отклонение фактического объема налоговых и неналоговых доходов районного бюджета от первоначально утвержденного объема (%)</t>
  </si>
  <si>
    <t>доля дефицита районного бюджета без учета финансовой помощи общего годового объема доходов районного бюджета без учета утвержденного объема  
безвозмездных поступлений и (или)  поступлений налоговых доходов по дополнительным нормативам отчислений (%)</t>
  </si>
  <si>
    <t xml:space="preserve">доля просроченной кредиторской задолженности муниципальных учреждений в общем объеме расходов районного бюджета (%) </t>
  </si>
  <si>
    <t>муниципальный долг Рамонского муниципального района Воронежской области, в % к годовому объему доходов районного бюджета без учета утвержденного объема безвозмездных поступлений</t>
  </si>
  <si>
    <t>проведение публичных слушаний по проекту районного бюджета на очередной финансовый год и плановый период и по годовому отчету об исполнении районного бюджета (да\нет)</t>
  </si>
  <si>
    <t>обеспечение размещения информации о системе управления муниципальными финансами на официальном сайте муниципального района (%)</t>
  </si>
  <si>
    <t>соответствие муниципальных правовых актов действующему законодательству, %</t>
  </si>
  <si>
    <t>объем публикаций о деятельности ОМСУ в районной общественно-политической газете «Голос Рамони», (кв.см.)</t>
  </si>
  <si>
    <t>количество межведомственных запросов (среднее количество в месяц), ед</t>
  </si>
  <si>
    <t>количество муниципальных служащих, прошедших повышение квалификации, чел.</t>
  </si>
  <si>
    <t>количество муниципальных служащих и граждан, включенных в кадровый резерв муниципальной службы, чел.</t>
  </si>
  <si>
    <t>количество выявленных фактов коррупции на муниципальной службе, ед.</t>
  </si>
  <si>
    <t>доля электронного документооборота в подразделениях администрации муниципального района, %</t>
  </si>
  <si>
    <t>уровень исполнения плановых назначений по расходам на реализацию подпрограммы, %</t>
  </si>
  <si>
    <t>Приложение 2</t>
  </si>
  <si>
    <t>составление и утверждение сводной бюджетной росписи районного бюджета в сроки, установленные бюджетным законодательством   (срок)</t>
  </si>
  <si>
    <t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 (срок)</t>
  </si>
  <si>
    <t>составление и представление в Совет народных депутатов  муниципального района годового отчета об исполнении районного бюджета в сроки, установленные бюджетным законодательством (срок)</t>
  </si>
  <si>
    <t>своевременное внесение изменений в решение Совета народных депутатов муниципального района о бюджетном процессе в муниципальном районе в соответствии с требованиями действующего бюджетного законодательства (срок)</t>
  </si>
  <si>
    <t>7.2.2.</t>
  </si>
  <si>
    <t>7.2.3.</t>
  </si>
  <si>
    <t>Реформирование и модернизация ЖКХ</t>
  </si>
  <si>
    <t xml:space="preserve">Газификация Рамонского муниципального района для строительства котельной </t>
  </si>
  <si>
    <t>7.2.4.</t>
  </si>
  <si>
    <t xml:space="preserve"> «Управление муниципальными финансами, создание  условий для эффективного и ответственного использования муниципальными финансами, повышения устойчивости бюджетов поселений Рамонского муниципального района Воронежской области»</t>
  </si>
  <si>
    <t>Осуществление полномочий по составлению (изменению) списков кандидатов вприсяжные заседатели федеральных судов  общей юрисдикции в Российской Федерации</t>
  </si>
  <si>
    <t>Осуществление государственных полномочий по сбору информации от поселений входящиихв муниципальный район,необходимой для ведения регистра муниципальных правовоых актов  Воронежской области</t>
  </si>
  <si>
    <t>Осуществление государственных полномочий по созданию и организации деятельности административных комиссий</t>
  </si>
  <si>
    <t>Осуществление отдельных государственных полномочий по организации деятельности по отлову и содержанию безнадзорных животных</t>
  </si>
  <si>
    <t>Финансовое обеспечение выполнения других расходных обязательств муниципального района органами местного самоуправления главными распорядителями средств районного бюжета-исполнителями</t>
  </si>
  <si>
    <t>6.1.6.</t>
  </si>
  <si>
    <t>6.1.7.</t>
  </si>
  <si>
    <t>6.1.8.</t>
  </si>
  <si>
    <t>6.2.2.</t>
  </si>
  <si>
    <t>Финансовое обеспечение деятельности подведомственных учреждений МКУ "Рамонский архив"</t>
  </si>
  <si>
    <t>Говорова</t>
  </si>
  <si>
    <t>поступление неналоговых имущественных доходов в консолидированный бюджет Рамонского муниципального района Воронежской области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</si>
  <si>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</si>
  <si>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</si>
  <si>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объем поступившей арендной платы за землю в местный бюджет в расчете на 1000 рублей начисленной арендной платы за землю</t>
  </si>
  <si>
    <t>доля налоговых и неналоговых доходов (за исключением по-ступлений налоговых доходов по дополнительным нормативам отчислений) в общем объеме собственных доходов районного бюджета (%)</t>
  </si>
  <si>
    <t>Доля просроченной кредиторской задолженности по оплате труда (включая начисления по оплате труда)муниципальных бюджетных учреждений, в %</t>
  </si>
  <si>
    <t>Объем расходов бюджета муниципального образования на содержание работников органов местного самоуправления в расчете на одного жителя муниципального образования, в рублях</t>
  </si>
  <si>
    <t>7.2.5.</t>
  </si>
  <si>
    <t>Градостроительное проектирование</t>
  </si>
  <si>
    <t>7.2.6.</t>
  </si>
  <si>
    <t xml:space="preserve">число субъектов малого и среднего предпринимательства в расчете на 10 тыс. человек населения 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</si>
  <si>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</si>
  <si>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Удельная величина потребления электрической энергии в МКД на одного проживающего</t>
  </si>
  <si>
    <t>Удельная величина потребления тепловой энергии МКД на 1 кв.м. общей площади</t>
  </si>
  <si>
    <t>Удельная величина потребления горячей воды в МКД на одного проживающего</t>
  </si>
  <si>
    <t>Удельная величина потребления холодной воды в МКД на одного проживающего</t>
  </si>
  <si>
    <t>Удельная величина потребления природного газа в МКД на одного проживающего</t>
  </si>
  <si>
    <t>Удельная величина потребления электрической энергии муниципальными бюджетными учреждениями на 1 человека населения</t>
  </si>
  <si>
    <t>Удельная величина потребления тепловой энергии муниципальными бюджетными учреждениями на 1 кв. м. общей площади</t>
  </si>
  <si>
    <t>Удельная величина потребления горячей воды муниципальными бюджетными учреждениями на 1 человека населения</t>
  </si>
  <si>
    <t>Удельная величина потребления холодной воды муниципальными бюджетными учреждениями на 1 человека населения</t>
  </si>
  <si>
    <t>Удельная величина потребления природного газа муниципальными бюджетными учреждениями на 1 человека населения</t>
  </si>
  <si>
    <t>доля протяженности автомобильных дорог общего пользования местного значения с твердым, не отвечающим нормативным требованиям, в общей протяженности автомобильных дорог общего пользования местного значения.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</si>
  <si>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района).</t>
  </si>
  <si>
    <t>6.1.9.</t>
  </si>
  <si>
    <t>доля серверов и рабочих станций поврежденных вредоносными программами (вирусами, к тих общему количеству, %)</t>
  </si>
  <si>
    <t xml:space="preserve"> отсутствие обоснованных жалоб со стороны потребителей муниципальных услуг, связанных с некачественным и несвоевременным исполнением архивных запросов муниципальным казенным учреждением «Рамонский архив» запросов, ед.</t>
  </si>
  <si>
    <t>6.4.4.</t>
  </si>
  <si>
    <t>объём туристического потока на территории Рамонского муниципального района, тыс. чел.</t>
  </si>
  <si>
    <t>уровень исполнения плановых значений по расходам на реализацию программы, %</t>
  </si>
  <si>
    <t>Доля детей, оставшихся без попечения родителей, устроенных в семьи граждан не родственников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</si>
  <si>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Выплата единовременного пособия при всех формах устройства детей, лишенных родительского попочения, в семью</t>
  </si>
  <si>
    <t>4.2.2.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</si>
  <si>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</si>
  <si>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4.2.3.</t>
  </si>
  <si>
    <t>4.2.4.</t>
  </si>
  <si>
    <t>4.2.5.</t>
  </si>
  <si>
    <t>4.2.6.</t>
  </si>
  <si>
    <t>4.2.7.</t>
  </si>
  <si>
    <t>4.2.8.</t>
  </si>
  <si>
    <t>Расходы на обеспечение выплат приемной семье на содержание подопечных детей</t>
  </si>
  <si>
    <t>Расходы на обеспечение выплаты вознаграждения, причитающегося приемному родителю</t>
  </si>
  <si>
    <t>Расходы на обеспечение выплат семьям опекунов на содержание подопечных детей</t>
  </si>
  <si>
    <t>Расходы на обеспечение единовременной выплаты при передаче ребенка на воспитание в семью</t>
  </si>
  <si>
    <t>Расходы на обеспечение единовременной выплаты при устройстве в семью ребенка-инвалида или ребенка, достигшего возраста 10 лет, а также при одновременной передаче на воспитание в семью братьев (сестер)</t>
  </si>
  <si>
    <t>Осуществление государственных полномочий по организации и осуществлению деятельности по опеке и попечительству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</si>
  <si>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группы.</t>
  </si>
  <si>
    <t>Организация оборонно-спортивных профильных смен для подростков допризывного возраста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</si>
  <si>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</si>
  <si>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 xml:space="preserve"> Совершенствование кадрового и информационно-методического обеспечения организации и проведения детской оздоровительной кампании</t>
  </si>
  <si>
    <t>4.5.8.</t>
  </si>
  <si>
    <t>Финансовое обеспечение деятельности МКУ РДОЛ "Бобренок"</t>
  </si>
  <si>
    <t>Финансовое обеспечение деятельности МКУ "Рамонский районный центр физической культуры и спорта"</t>
  </si>
  <si>
    <t>4.6.3.</t>
  </si>
  <si>
    <t xml:space="preserve">Обеспечение функционирования центра тестирования комплекса ГТО </t>
  </si>
  <si>
    <t>4.6.4.</t>
  </si>
  <si>
    <t>4.6.5.</t>
  </si>
  <si>
    <t>4.6.6.</t>
  </si>
  <si>
    <t>4.6.7.</t>
  </si>
  <si>
    <t>Финансовое обеспечение деятельности (оказания услуг) спортивного комплекса "Лидер" и стадиона "Юность"</t>
  </si>
  <si>
    <t>Финансовое обеспечение деятельности (оказания услуг) спортивного комплекса п.ВНИИСС</t>
  </si>
  <si>
    <t xml:space="preserve">Финансовое обеспечение деятельности (оказания услуг) плавательного бассейна </t>
  </si>
  <si>
    <t>Строительство и реконструкция спортивных сооружений в Рамонском муниципальном районе Воронежской области.</t>
  </si>
  <si>
    <t>Финансовое обеспечение деятельности отдела по образования, спорту и молодежной политике администрации Рамонского муниципального района Воронежской области</t>
  </si>
  <si>
    <t>Финансовое обеспечение деятельности (оказание услуг) структурных подразделений отдела по образованию, спорту и молодежной политике</t>
  </si>
  <si>
    <t>Обеспечение выполнения целей, задач и показателей муниципальной программы в целом, в разрезе подпрограмм и основных мероприятий.</t>
  </si>
  <si>
    <t>2014-2021 гг.</t>
  </si>
  <si>
    <t>да</t>
  </si>
  <si>
    <t>не менее 15,0</t>
  </si>
  <si>
    <t>не более 0,1</t>
  </si>
  <si>
    <t>в установленный срок</t>
  </si>
  <si>
    <t>до начала очередного финансового года</t>
  </si>
  <si>
    <t>до 1 мая текущего года</t>
  </si>
  <si>
    <t>Поощрение проектов,реализуемых в рамках территориального общественного самоуправления в муниципальных образованиях</t>
  </si>
  <si>
    <t>6.1.10</t>
  </si>
  <si>
    <t>Удовлетворенность населения деятельностью органов местного самоуправления муниципального района</t>
  </si>
  <si>
    <t>6.5.5</t>
  </si>
  <si>
    <t>Количество обучающих семинаров и мастер-классов с направлением декоративно-прикладного творчества, ед.</t>
  </si>
  <si>
    <t>Доля культурно-досуговых формирований с направлением декоративно-прикладного творчества от общего числа культурно-досуговых формирований, %</t>
  </si>
  <si>
    <t>Доля участников культурно-досуговых формирований с направлением декоративно-прикладного творчества от общего числа участников культурно-досуговых формирований, %</t>
  </si>
  <si>
    <t xml:space="preserve"> «Развитие культуры и туризма в Рамонском муниципальном районе Воронежской области на 2014-2021 годы»</t>
  </si>
  <si>
    <t>Уровень фактической обеспеченности учреждениями культуры в муниципальном районе в процентном отношении от нормативной потребности, %</t>
  </si>
  <si>
    <t>Доля охвата детей в возрасте от 6 лет 6 месяцев до 16 лет дополнительным образованием в сфере культуры и искусства в муниципальном образовании, %</t>
  </si>
  <si>
    <t>Объём туристского потока на территории Рамонского муниципального района, тыс. чел.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</si>
  <si>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</si>
  <si>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Проведение конкурсов, выставок, семинаров и прочих научно-практических мероприятий</t>
  </si>
  <si>
    <t>Минимальное количество проведенных конкурсов, выставок, семинаров и прочих научно-практических мероприятий в год</t>
  </si>
  <si>
    <t>"Обеспечение пассажирских перевозок по социально значимым внутримуниципальным маршрутам"</t>
  </si>
  <si>
    <t>Обеспечение экономической устойчивости транспортных предприятий автомобильного транспорта</t>
  </si>
  <si>
    <t>Подпрограмма №11</t>
  </si>
  <si>
    <t>7.11.</t>
  </si>
  <si>
    <t>7.11.1.</t>
  </si>
  <si>
    <t>Удельный вес доли вторичных ресурсов, извлекаемых из  отходов  производства  и  потребления;</t>
  </si>
  <si>
    <t>Снижение роста числа совершенных правонарушений и преступлений</t>
  </si>
  <si>
    <t xml:space="preserve">Увеличение  охвата  доведения сигналов  оповещения по нормативам оповещения </t>
  </si>
  <si>
    <t>Регулярность движения автобусов на закрепленных за организациями пассажирского автомобильного транспорта социально значимых внутримуниципальных маршрутах</t>
  </si>
  <si>
    <t>8-47340-2-14-23</t>
  </si>
  <si>
    <t>2014-2024 г.г.</t>
  </si>
  <si>
    <t>1.2.7.</t>
  </si>
  <si>
    <t>не более 5</t>
  </si>
  <si>
    <t>не менее 90</t>
  </si>
  <si>
    <t>≤ 30</t>
  </si>
  <si>
    <t>≤ 3</t>
  </si>
  <si>
    <t>≤ 5</t>
  </si>
  <si>
    <t>≥ 95</t>
  </si>
  <si>
    <t>Муниципальная программа Рамонского муниципального района Воронежской области «Управление муниципальными  финансами, создание 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области»</t>
  </si>
  <si>
    <t>2014-2024гг.</t>
  </si>
  <si>
    <t>2014-2024 гг.</t>
  </si>
  <si>
    <t xml:space="preserve"> «Формирование и эффективное управление муниципальной собственностью Рамонского муниципального района Воронежской области» </t>
  </si>
  <si>
    <t>Муниципальная программа Рамонского муниципального района Воронежской области «Формирование  эффективное управление муниципальной собственностью Рамонского муниципального района Воронежской области»</t>
  </si>
  <si>
    <t>2014-2024</t>
  </si>
  <si>
    <t>Муниципальная программа Рамонского муниципального района Воронежской области «Развитие сельского хозяйства на территории Рамонского муниципального района Воронежской области годы»</t>
  </si>
  <si>
    <t>Постановление администрации Рамонского муниципального района Воронежской области от  25.11.2013 г. №495 (в редакции от 11.10.2019 №283, от 28.01.2020 №11)</t>
  </si>
  <si>
    <t xml:space="preserve">МБУ «Центр поддержки АПК и сельских территорий Рамонского района»  </t>
  </si>
  <si>
    <t>«Развитие сельского хозяйства на территории Рамонского муниципального района Воронежской области»</t>
  </si>
  <si>
    <t>Финансовое обеспечение реализации программы</t>
  </si>
  <si>
    <t>Финансовое обеспечение деятельности подведомственных учреждений -расходы на обеспечение деятельности МБУ "ЦП АПК и СТ"</t>
  </si>
  <si>
    <t>оказание финансовой поддержки МБУ "ЦП АПК и СТ"</t>
  </si>
  <si>
    <t xml:space="preserve"> "Развитие образования Рамонского муниципального района Воронежской областина"</t>
  </si>
  <si>
    <t xml:space="preserve">Развитие дошкольного и общего образования </t>
  </si>
  <si>
    <t>4.1.1.1.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</si>
  <si>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</si>
  <si>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4.1.2.1</t>
  </si>
  <si>
    <t>Региональный проект "Современная школа"</t>
  </si>
  <si>
    <t xml:space="preserve">Развитие дополнительного образования  и воспитание детей и молодежи Рамонского муниципального района </t>
  </si>
  <si>
    <t xml:space="preserve">Вовлечение молодежи  в социальную практику </t>
  </si>
  <si>
    <t>Создание условий для организации отдыха и   оздоровления   детей и молодежи Рамонского муниципального района</t>
  </si>
  <si>
    <t>Финансовое обеспечение деятельности МКУ "Рамонский центр развития образования и молодежных проектов"</t>
  </si>
  <si>
    <t xml:space="preserve">Развитие физической культуры и спорта вРамонском муниципальном районе Воронежской области </t>
  </si>
  <si>
    <t xml:space="preserve"> Доля детей в возрасте 1—6 лет, получающих дошкольную образовательную услугу и (или) услугу по их содержанию в муниципальных дошкольных образовательных учреждениях, в общей численности детей в возрасте 1—6 лет</t>
  </si>
  <si>
    <t>Обеспеченность детей дошкольного возраста местами в дошкольных образовательных организациях (количество мест на 100 детей)</t>
  </si>
  <si>
    <t>Доступность дошкольного образования для детей в возрасте от 1,5 до 3 лет (численность детей в возрасте от 1,5 до 3 лет, получающих дошкольное образование в текущем году в общей численности детей в возрасте от 1,5 до 3 лет, находящихся в очереди на получение в текущем году дошкольного образования)</t>
  </si>
  <si>
    <t>Доступность дошкольного образования для детей в возрасте от 3 до 7 лет (отношение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образования)</t>
  </si>
  <si>
    <t>Удельный вес численности детей-инвалидов, обучающихся по про-граммам общего образования на дому с использованием дистанционных образовательных технологий, в общей численности детей-инвалидов, которым не противопоказано обучение</t>
  </si>
  <si>
    <t>Удельный вес численности учителей в возрасте до 30 лет в общей численности учителей общеобразовательных организаций</t>
  </si>
  <si>
    <t>Удельный вес численности руководителей государственных (муниципальных) организаций дошкольного образования, общеобразовательных организаций и организаций образования детей, прошедших в течение последних трех лет повышение квалификации или профессиональную переподготовку, в общей численности руководителей организаций дошкольного, общего образования детей</t>
  </si>
  <si>
    <t>Отношение среднемесячной заработной платы педагогических работников государственных (муниципальных) образовательных организаций общего образования к средней заработной плате в регионе</t>
  </si>
  <si>
    <t>Отношение среднемесячной заработной платы педагогических работников государственных (муниципальных) образовательных организаций дошкольного образования к средней заработной плате в общем образовании в регионе</t>
  </si>
  <si>
    <t>Удельный вес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</si>
  <si>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Доля учебного автотранспорта не старше 7 лет эксплуатации от общего числа автотранспортных средств учебного комбината</t>
  </si>
  <si>
    <t>Количество направлений профессиональной подготовки  обучающихся в межшкольном учебном комбинате</t>
  </si>
  <si>
    <t>Число детей и молодежи, ставших лауреатами и призерами междуна-родных, всероссийских,  региональ-ных и районных мероприятий (кон-курсов)</t>
  </si>
  <si>
    <t>Число одаренных детей, талантливой молодежи и их педагогов-наставников, получивших областную и муниципальную  поддержку (премии)</t>
  </si>
  <si>
    <t>Количество районных мероприятий в сфере дополнительного образования, воспитания и развития одаренности детей и молодежи</t>
  </si>
  <si>
    <t xml:space="preserve">Доля детей в возрасте от 5 до 18 лет, получающих услуги до-полнительного образования с ис-пользованием сертификата дополнительного образования от общей численности детей, получающих услуги дополнительного образования в возрасте от 5 до 18 лет в учреждениях дополнительного образования за исключением программ предпрофессиональной подготовки </t>
  </si>
  <si>
    <t>Уровень исполнения плановых на-значений по расходам на реализацию подпрограммы</t>
  </si>
  <si>
    <t>Количество молодых людей в возрасте от 14 до 30 лет, задействованных в реализации подпрограммы</t>
  </si>
  <si>
    <t>Количество молодых людей задействованных в мероприятиях по допризывной подготовке молодежи к службе в Вооруженных Силах Российской Федерации</t>
  </si>
  <si>
    <t>Количество мероприятий, проектов (программ), направленных на фор-мирования правовых, культурных и нравственных ценностей среди мо-лодежи</t>
  </si>
  <si>
    <t>Удельный вес молодых людей, осведомленных о потенциальных возможностях проявления социальной инициативы в общественной и общественно-политической жизни</t>
  </si>
  <si>
    <t xml:space="preserve">Доля выполненных планов заданий, от общего количества предписаний, выданных  надзорными органами по обеспечению санитарно-гигиенического и противоэпидемио-логического режима в         
учреждениях отдыха и оздоровления детей и подростков 
</t>
  </si>
  <si>
    <t>Увеличение количества детей, охваченных организованным отдыхом и оздоровлением, в общем количестве детей школьного возраста</t>
  </si>
  <si>
    <t xml:space="preserve">Увеличение количества детей, находящихся в трудной жизненной ситуации, охваченных организованным отдыхом и оздоровлением в лагерях дневного пребывания, загородных детских оздоровительных и профильных лагерях, в общем количестве детей, находящихся в трудной жизненной ситуации </t>
  </si>
  <si>
    <t xml:space="preserve">Доля детских оздоровительных лагерей, в которых проведены мероприятия, направленные на укрепление материально-технической базы  детских оздоровительных лагерей  </t>
  </si>
  <si>
    <t>Увеличение профильных и тематических смен различной направленности в учреждениях отдыха и оздоровления детей и подростков</t>
  </si>
  <si>
    <t>Увеличение численности работников оздоровительных учреждений, охваченных повышением квалификации</t>
  </si>
  <si>
    <t>35</t>
  </si>
  <si>
    <t>100</t>
  </si>
  <si>
    <t>Количество физкультурно-оздоровительных и спортивных мероприятий</t>
  </si>
  <si>
    <t>62</t>
  </si>
  <si>
    <t>Удельный вес лиц, систематически занимающихся физической культу-рой и спортом (процент от общей численности населения муниципального района)</t>
  </si>
  <si>
    <t>41</t>
  </si>
  <si>
    <t xml:space="preserve">«Муниципальное управление  Рамонского муниципального района Воронежской области» </t>
  </si>
  <si>
    <t xml:space="preserve">Муниципальная программа «Муниципальное управление  Рамонского муниципального района Воронежской области» </t>
  </si>
  <si>
    <t>Муниципальная программа Рамонского муниципального района Воронежской области «Развитие образования Рамонского муниципального района Воронежской "</t>
  </si>
  <si>
    <t>Предоставление субсидии СОНКО на обеспечение деятельности  на территории муниципального района на осуществление местного самоуправления</t>
  </si>
  <si>
    <t>Предоставление на конкурсной основе грантов в форме субсидий СОНКО на реализацию программ(проектов)</t>
  </si>
  <si>
    <t>Финансовое обеспечение леятельности МКУ ЦОД ОМСУ"</t>
  </si>
  <si>
    <t xml:space="preserve">Муниципальная программа Рамонского муниципального района Воронежской области «Создание благоприятных условий для населения Рамонского муниципального района Воронежской области» </t>
  </si>
  <si>
    <t>Постановление администрации Рамонского муниципального района Воронежской области от 06.12.2013  №510   (в редакции 31.01.2020 № 15)</t>
  </si>
  <si>
    <t xml:space="preserve">Отдел  экономики, проектной деятельности и прогнозирования администрации Рамонского муниципального района Воронежской области  </t>
  </si>
  <si>
    <t>5.2.2</t>
  </si>
  <si>
    <t>Поддержка некоммерческих организаций, осуществляющих деятельность на территории Рамонского района Воронежской области по приоритетным направлениям туристской деятельности в сфере внутреннего и въездного туризма</t>
  </si>
  <si>
    <t>9(15243)</t>
  </si>
  <si>
    <t>Муниципальная программа Рамонского муниципального района Воронежской области «Развитие культуры и туризма  в Рамонском муниципальном районе Воронежской области »</t>
  </si>
  <si>
    <t xml:space="preserve">     Основные мероприятия      Развитие системы обращения с отходами производства и потребления (ТБО) на территории муниципального района</t>
  </si>
  <si>
    <t>«Создание благоприятных условий для населения Рамонского муниципального района Воронежской области»</t>
  </si>
  <si>
    <t xml:space="preserve">Отдел по культуре администрации Рамонского муниципального района Воронежской области, 
Автономная некоммерческая организация «Рамонский информационно-туристский центр»
</t>
  </si>
  <si>
    <t>Постановление администрации Рамонского муниципального района Воронежской области от 25.11.2013 №496    ( в редакции от 11.10.2019 № 278)</t>
  </si>
  <si>
    <t xml:space="preserve">Постановление администрации Рамонского муниципального района Воронежской области от 20.11.2013 № 484   (в редакции 
 от 11.10.2019 № 282 )
</t>
  </si>
  <si>
    <r>
      <t xml:space="preserve">Постановление администрации Рамонского муниципального района Воронежской областиот 24.12.2013 №538 (в редакции </t>
    </r>
    <r>
      <rPr>
        <sz val="12"/>
        <color theme="1"/>
        <rFont val="Times New Roman"/>
        <family val="1"/>
        <charset val="204"/>
      </rPr>
      <t>от 11.10.2019 №280 )</t>
    </r>
  </si>
  <si>
    <t>Постановление администрации Рамонского муниципального рпйона Воронежской области от 03.12.2013 г. № 500 (в редакции от 13.02.2020 № 35 )</t>
  </si>
  <si>
    <t>Постановление администрации Рамонского муниципального района Воронежской области от 25.11.2013 №494  (в редакции от 11.10.2019 № 279, от 24.01.2020 № 08)</t>
  </si>
  <si>
    <t>Согласовано:</t>
  </si>
  <si>
    <t>Заметитель главы админитсрации муниципального района                                                                                                                                                        Ю.В. Болгов</t>
  </si>
  <si>
    <t>администрации муниципального района</t>
  </si>
  <si>
    <t xml:space="preserve">Начальник отдела экономики, проектной деятельности и прогнозирования                                                                                                                             </t>
  </si>
  <si>
    <t xml:space="preserve">                                           И.И. Попова</t>
  </si>
  <si>
    <t>Глава муниципального района                                                                                                                                                                                   Н.В. Фролов</t>
  </si>
  <si>
    <t>Отчет о ходе реализации муниципальных программ  (финансирование программ) Рамонского муниципального района Воронежской области за 2020 год</t>
  </si>
  <si>
    <t>Подпрограмма №2 Развитие подотрасли животноводства, переработки и реализации животноводческой продукции  Мероприятие 2.10 Обеспечение проведения противоэпизоотических мероприятий</t>
  </si>
  <si>
    <t>Обеспечение проведения противоэпизоотических мероприятий</t>
  </si>
  <si>
    <t>3.3.</t>
  </si>
  <si>
    <t>8.1.Создание условий для обеспечения доступным и комфортным жильем сельского населения</t>
  </si>
  <si>
    <t>Комплексное развитие сельских территорий</t>
  </si>
  <si>
    <t>3.3.1.</t>
  </si>
  <si>
    <t>3.3.2</t>
  </si>
  <si>
    <t>8.2.Создание и развитие инфраструктуры на сельских территориях (благоустройство сельских территорий)</t>
  </si>
  <si>
    <t>количество реализованных проектов по благоустройству сельских территорий</t>
  </si>
  <si>
    <t>3.4</t>
  </si>
  <si>
    <t>3.4.1</t>
  </si>
  <si>
    <t>Уровень удовлетворенности граждан качеством предоставления муниципальных услуг в сфере культуры и туризма,%</t>
  </si>
  <si>
    <t>уровень фактической обеспеченности учреждениями культуры в муниципальном районе в процентном соотношении от нормативной потребности, %</t>
  </si>
  <si>
    <t>клубами и учреждениями клубного типа</t>
  </si>
  <si>
    <t>библиотеками</t>
  </si>
  <si>
    <t>парками культуры и отдыха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</si>
  <si>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%</t>
  </si>
  <si>
    <t>Доля муниципальных учреждений культуры и искусства, находящихся в удовлетворительном состоянии, в общем количестве муниципальных учреждений культуры и искусства, %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</si>
  <si>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(%)</t>
  </si>
  <si>
    <t xml:space="preserve">Расходы консолидированного бюджета муниципального района на культуру в расчете на одного жителя, руб. </t>
  </si>
  <si>
    <t>Отношение среднемесячной номинальной начисленной заработной платы работников муниципальных учреждений культуры и искусства к среднемесячной начисленной заработной плате работников, занятых в сфере экономики региона, %</t>
  </si>
  <si>
    <t xml:space="preserve">Среднемесячная номинальная начисленная заработанная плата работников муниципальных учреждений культуры и искусства, руб. </t>
  </si>
  <si>
    <t>-</t>
  </si>
  <si>
    <t>≤ 1886,9</t>
  </si>
  <si>
    <t>соотношение фактических расходов районного бюджета на софинансирование расходных обязательств, возникающих при выполнении полномочий органов местного самоуправления по-селений по вопросам местного значения, иных межбюджетных трансфертов, выделяемых из других бюджетов бюджетной системы РФ в соответствии с заключенными соглашениями к их плановому значению на соответствующий период (%) в рамках реализации регинального проекта  "Спорт-норма жизни"</t>
  </si>
  <si>
    <t>Региональный проект "Спорт-норма жизни"</t>
  </si>
  <si>
    <t>Количество НКО, которым предоставлена субсидия из бюджета муниципального района на обеспечение их деятельности, ед.</t>
  </si>
  <si>
    <t>Количество СОНКО, которым предоставлена финансовая поддержка за счет бюджетных ассигнований бюджета муниципального образования (включая субсидии из областного бюджета), ед.</t>
  </si>
  <si>
    <t>Количество органов ТОС, которым предоставлены гранты из бюджета муниципального района на реализацию проектов на конкурсной основе, ед.</t>
  </si>
  <si>
    <t>Количество НКО, которым предоставлена имущественная поддержка, ед.</t>
  </si>
  <si>
    <t>Соотношение фактического финансирования расходов районного бюджета, направленных на осуществление деятельности МКУ «Центр обеспечения деятельности органов местного самоуправления Рамонского муниципального района», к предусмотренным в районном бюджете плановым расходам на соответствующий период, %.</t>
  </si>
  <si>
    <t>Количество принятых заявлений о предоставлении государственных и муниципальных услуг, (среднее количество в месяц), ед.</t>
  </si>
  <si>
    <t>Оказание мер социальной поддержки граждан, имеющих звание "Почетный гражданин"</t>
  </si>
  <si>
    <t>6.1.11</t>
  </si>
  <si>
    <t>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</si>
  <si>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Проведение районного конкурса "Самое благоустроенное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</si>
</sst>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"/>
  </numFmts>
  <fonts count="3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8"/>
      <color theme="1"/>
      <name val="Times New Roman"/>
      <family val="2"/>
      <charset val="204"/>
    </font>
    <font>
      <b/>
      <sz val="16"/>
      <color theme="1"/>
      <name val="Times New Roman"/>
      <family val="2"/>
      <charset val="204"/>
    </font>
    <font>
      <sz val="16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2"/>
      <color theme="1"/>
      <name val="Times New Roman"/>
      <family val="2"/>
      <charset val="204"/>
    </font>
    <font>
      <sz val="20"/>
      <color theme="1"/>
      <name val="Times New Roman"/>
      <family val="2"/>
      <charset val="204"/>
    </font>
    <font>
      <sz val="13"/>
      <color theme="1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64" fontId="11" fillId="0" borderId="0" applyFont="0" applyFill="0" applyBorder="0" applyAlignment="0" applyProtection="0"/>
    <xf numFmtId="0" fontId="21" fillId="0" borderId="0"/>
    <xf numFmtId="0" fontId="23" fillId="0" borderId="0"/>
    <xf numFmtId="0" fontId="2" fillId="0" borderId="0"/>
    <xf numFmtId="0" fontId="1" fillId="0" borderId="0"/>
  </cellStyleXfs>
  <cellXfs count="371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0" fillId="2" borderId="3" xfId="0" applyFill="1" applyBorder="1"/>
    <xf numFmtId="0" fontId="0" fillId="2" borderId="0" xfId="0" applyFill="1" applyBorder="1"/>
    <xf numFmtId="0" fontId="0" fillId="3" borderId="0" xfId="0" applyFill="1"/>
    <xf numFmtId="0" fontId="0" fillId="0" borderId="0" xfId="0" applyFill="1"/>
    <xf numFmtId="0" fontId="4" fillId="2" borderId="3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3" fillId="2" borderId="10" xfId="0" applyFont="1" applyFill="1" applyBorder="1"/>
    <xf numFmtId="0" fontId="15" fillId="2" borderId="0" xfId="0" applyFont="1" applyFill="1" applyBorder="1"/>
    <xf numFmtId="0" fontId="0" fillId="2" borderId="3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 applyAlignment="1"/>
    <xf numFmtId="0" fontId="4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3" fillId="2" borderId="12" xfId="0" applyNumberFormat="1" applyFont="1" applyFill="1" applyBorder="1" applyAlignment="1">
      <alignment vertical="center" wrapText="1"/>
    </xf>
    <xf numFmtId="2" fontId="3" fillId="2" borderId="5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2" fontId="3" fillId="2" borderId="4" xfId="0" applyNumberFormat="1" applyFont="1" applyFill="1" applyBorder="1" applyAlignment="1">
      <alignment vertical="center" wrapText="1"/>
    </xf>
    <xf numFmtId="0" fontId="3" fillId="2" borderId="3" xfId="0" applyFont="1" applyFill="1" applyBorder="1"/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wrapText="1"/>
    </xf>
    <xf numFmtId="0" fontId="25" fillId="2" borderId="0" xfId="0" applyFont="1" applyFill="1"/>
    <xf numFmtId="0" fontId="25" fillId="2" borderId="11" xfId="0" applyFont="1" applyFill="1" applyBorder="1" applyAlignment="1">
      <alignment horizontal="center"/>
    </xf>
    <xf numFmtId="0" fontId="25" fillId="2" borderId="0" xfId="0" applyFont="1" applyFill="1" applyAlignment="1">
      <alignment horizontal="justify" vertical="center"/>
    </xf>
    <xf numFmtId="0" fontId="28" fillId="2" borderId="0" xfId="0" applyFont="1" applyFill="1"/>
    <xf numFmtId="2" fontId="8" fillId="2" borderId="3" xfId="0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/>
    <xf numFmtId="0" fontId="0" fillId="5" borderId="0" xfId="0" applyFill="1"/>
    <xf numFmtId="0" fontId="9" fillId="2" borderId="3" xfId="0" applyFont="1" applyFill="1" applyBorder="1" applyAlignment="1">
      <alignment horizontal="center" vertical="top" wrapText="1"/>
    </xf>
    <xf numFmtId="0" fontId="17" fillId="2" borderId="3" xfId="2" applyNumberFormat="1" applyFont="1" applyFill="1" applyBorder="1" applyAlignment="1">
      <alignment vertical="center" wrapText="1"/>
    </xf>
    <xf numFmtId="0" fontId="17" fillId="2" borderId="3" xfId="2" applyFont="1" applyFill="1" applyBorder="1" applyAlignment="1">
      <alignment vertical="center" wrapText="1"/>
    </xf>
    <xf numFmtId="0" fontId="8" fillId="2" borderId="5" xfId="2" applyFont="1" applyFill="1" applyBorder="1" applyAlignment="1">
      <alignment horizontal="center" vertical="top" wrapText="1"/>
    </xf>
    <xf numFmtId="0" fontId="17" fillId="2" borderId="5" xfId="2" applyNumberFormat="1" applyFont="1" applyFill="1" applyBorder="1" applyAlignment="1">
      <alignment horizontal="center" vertical="center" wrapText="1"/>
    </xf>
    <xf numFmtId="0" fontId="17" fillId="2" borderId="5" xfId="2" applyNumberFormat="1" applyFont="1" applyFill="1" applyBorder="1" applyAlignment="1">
      <alignment vertical="center" wrapText="1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6" xfId="0" applyFill="1" applyBorder="1"/>
    <xf numFmtId="0" fontId="19" fillId="2" borderId="3" xfId="0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15" fillId="2" borderId="3" xfId="0" applyFont="1" applyFill="1" applyBorder="1"/>
    <xf numFmtId="1" fontId="8" fillId="2" borderId="3" xfId="0" applyNumberFormat="1" applyFont="1" applyFill="1" applyBorder="1" applyAlignment="1">
      <alignment vertical="center" wrapText="1"/>
    </xf>
    <xf numFmtId="1" fontId="3" fillId="2" borderId="3" xfId="0" applyNumberFormat="1" applyFont="1" applyFill="1" applyBorder="1" applyAlignment="1">
      <alignment vertical="center" wrapText="1"/>
    </xf>
    <xf numFmtId="2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/>
    </xf>
    <xf numFmtId="0" fontId="0" fillId="6" borderId="0" xfId="0" applyFill="1"/>
    <xf numFmtId="2" fontId="3" fillId="2" borderId="3" xfId="0" applyNumberFormat="1" applyFont="1" applyFill="1" applyBorder="1" applyAlignment="1">
      <alignment vertical="center" wrapText="1"/>
    </xf>
    <xf numFmtId="2" fontId="9" fillId="2" borderId="3" xfId="0" applyNumberFormat="1" applyFont="1" applyFill="1" applyBorder="1" applyAlignment="1">
      <alignment vertical="top" wrapText="1"/>
    </xf>
    <xf numFmtId="2" fontId="31" fillId="2" borderId="3" xfId="0" applyNumberFormat="1" applyFont="1" applyFill="1" applyBorder="1" applyAlignment="1">
      <alignment vertical="top" wrapText="1"/>
    </xf>
    <xf numFmtId="2" fontId="4" fillId="2" borderId="3" xfId="0" applyNumberFormat="1" applyFont="1" applyFill="1" applyBorder="1" applyAlignment="1">
      <alignment vertical="top" wrapText="1"/>
    </xf>
    <xf numFmtId="0" fontId="17" fillId="2" borderId="3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wrapText="1"/>
    </xf>
    <xf numFmtId="0" fontId="10" fillId="2" borderId="0" xfId="0" applyFont="1" applyFill="1"/>
    <xf numFmtId="0" fontId="22" fillId="2" borderId="3" xfId="2" applyFont="1" applyFill="1" applyBorder="1" applyAlignment="1" applyProtection="1">
      <alignment horizontal="left" vertical="top" wrapText="1"/>
    </xf>
    <xf numFmtId="0" fontId="17" fillId="2" borderId="3" xfId="0" applyNumberFormat="1" applyFont="1" applyFill="1" applyBorder="1" applyAlignment="1">
      <alignment horizontal="center" vertical="center" wrapText="1"/>
    </xf>
    <xf numFmtId="1" fontId="17" fillId="2" borderId="3" xfId="0" applyNumberFormat="1" applyFont="1" applyFill="1" applyBorder="1" applyAlignment="1">
      <alignment horizontal="center" vertical="center" wrapText="1"/>
    </xf>
    <xf numFmtId="49" fontId="8" fillId="2" borderId="3" xfId="2" applyNumberFormat="1" applyFont="1" applyFill="1" applyBorder="1" applyAlignment="1">
      <alignment vertical="top" wrapText="1"/>
    </xf>
    <xf numFmtId="0" fontId="8" fillId="2" borderId="3" xfId="2" applyFont="1" applyFill="1" applyBorder="1" applyAlignment="1">
      <alignment vertical="top" wrapText="1"/>
    </xf>
    <xf numFmtId="0" fontId="17" fillId="2" borderId="3" xfId="0" applyFont="1" applyFill="1" applyBorder="1" applyAlignment="1">
      <alignment horizontal="center" vertical="center"/>
    </xf>
    <xf numFmtId="49" fontId="8" fillId="2" borderId="4" xfId="2" applyNumberFormat="1" applyFont="1" applyFill="1" applyBorder="1" applyAlignment="1">
      <alignment vertical="top" wrapText="1"/>
    </xf>
    <xf numFmtId="2" fontId="8" fillId="2" borderId="3" xfId="0" applyNumberFormat="1" applyFont="1" applyFill="1" applyBorder="1" applyAlignment="1">
      <alignment horizontal="center" vertical="top" wrapText="1"/>
    </xf>
    <xf numFmtId="166" fontId="17" fillId="2" borderId="3" xfId="0" applyNumberFormat="1" applyFont="1" applyFill="1" applyBorder="1" applyAlignment="1">
      <alignment horizontal="center" vertical="center"/>
    </xf>
    <xf numFmtId="0" fontId="13" fillId="2" borderId="3" xfId="2" applyFont="1" applyFill="1" applyBorder="1" applyAlignment="1">
      <alignment horizontal="center" vertical="top" wrapText="1"/>
    </xf>
    <xf numFmtId="166" fontId="8" fillId="2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>
      <alignment vertical="top" wrapText="1"/>
    </xf>
    <xf numFmtId="0" fontId="8" fillId="2" borderId="3" xfId="3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vertical="top" wrapText="1"/>
    </xf>
    <xf numFmtId="166" fontId="8" fillId="2" borderId="3" xfId="0" applyNumberFormat="1" applyFont="1" applyFill="1" applyBorder="1" applyAlignment="1">
      <alignment vertical="top"/>
    </xf>
    <xf numFmtId="49" fontId="8" fillId="2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top" wrapText="1"/>
    </xf>
    <xf numFmtId="49" fontId="8" fillId="2" borderId="3" xfId="2" applyNumberFormat="1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vertical="top" wrapText="1"/>
    </xf>
    <xf numFmtId="49" fontId="17" fillId="2" borderId="3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vertical="top" wrapText="1"/>
    </xf>
    <xf numFmtId="2" fontId="8" fillId="2" borderId="3" xfId="0" applyNumberFormat="1" applyFont="1" applyFill="1" applyBorder="1" applyAlignment="1">
      <alignment vertical="top" wrapText="1"/>
    </xf>
    <xf numFmtId="2" fontId="8" fillId="2" borderId="3" xfId="0" applyNumberFormat="1" applyFont="1" applyFill="1" applyBorder="1" applyAlignment="1">
      <alignment vertical="top"/>
    </xf>
    <xf numFmtId="0" fontId="15" fillId="2" borderId="3" xfId="0" applyFont="1" applyFill="1" applyBorder="1" applyAlignment="1">
      <alignment horizontal="left" vertical="top"/>
    </xf>
    <xf numFmtId="0" fontId="15" fillId="2" borderId="3" xfId="0" applyFont="1" applyFill="1" applyBorder="1" applyAlignment="1">
      <alignment horizontal="left" vertical="center" wrapText="1"/>
    </xf>
    <xf numFmtId="2" fontId="15" fillId="2" borderId="3" xfId="0" applyNumberFormat="1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39" fontId="8" fillId="2" borderId="4" xfId="1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4" fontId="28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18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2" fontId="9" fillId="2" borderId="4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2" fontId="3" fillId="2" borderId="3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2" fontId="3" fillId="2" borderId="5" xfId="0" applyNumberFormat="1" applyFont="1" applyFill="1" applyBorder="1" applyAlignment="1">
      <alignment horizontal="center" vertical="top" wrapText="1"/>
    </xf>
    <xf numFmtId="2" fontId="9" fillId="2" borderId="4" xfId="0" applyNumberFormat="1" applyFont="1" applyFill="1" applyBorder="1" applyAlignment="1">
      <alignment horizontal="center" vertical="center"/>
    </xf>
    <xf numFmtId="2" fontId="9" fillId="2" borderId="5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center" wrapText="1"/>
    </xf>
    <xf numFmtId="0" fontId="0" fillId="2" borderId="0" xfId="0" applyFont="1" applyFill="1"/>
    <xf numFmtId="0" fontId="33" fillId="2" borderId="0" xfId="0" applyFont="1" applyFill="1"/>
    <xf numFmtId="0" fontId="33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3" fillId="2" borderId="0" xfId="0" applyFont="1" applyFill="1" applyAlignment="1"/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8" fillId="2" borderId="5" xfId="2" applyFont="1" applyFill="1" applyBorder="1" applyAlignment="1">
      <alignment horizontal="left"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2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textRotation="90" wrapText="1"/>
    </xf>
    <xf numFmtId="0" fontId="4" fillId="2" borderId="3" xfId="0" applyFont="1" applyFill="1" applyBorder="1" applyAlignment="1">
      <alignment horizontal="center" vertical="top" textRotation="90" wrapText="1"/>
    </xf>
    <xf numFmtId="0" fontId="3" fillId="2" borderId="0" xfId="0" applyFont="1" applyFill="1" applyBorder="1" applyAlignment="1">
      <alignment wrapText="1"/>
    </xf>
    <xf numFmtId="0" fontId="17" fillId="2" borderId="5" xfId="2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3" fillId="2" borderId="12" xfId="0" applyFont="1" applyFill="1" applyBorder="1" applyAlignment="1">
      <alignment vertical="top" wrapText="1"/>
    </xf>
    <xf numFmtId="49" fontId="8" fillId="2" borderId="4" xfId="0" applyNumberFormat="1" applyFont="1" applyFill="1" applyBorder="1" applyAlignment="1">
      <alignment horizontal="center" vertical="top" wrapText="1"/>
    </xf>
    <xf numFmtId="2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3" fillId="2" borderId="3" xfId="0" applyFont="1" applyFill="1" applyBorder="1" applyAlignment="1">
      <alignment vertical="top" wrapText="1"/>
    </xf>
    <xf numFmtId="49" fontId="13" fillId="2" borderId="4" xfId="0" applyNumberFormat="1" applyFont="1" applyFill="1" applyBorder="1" applyAlignment="1">
      <alignment horizontal="center" vertical="top" wrapText="1"/>
    </xf>
    <xf numFmtId="49" fontId="13" fillId="2" borderId="5" xfId="0" applyNumberFormat="1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top" wrapText="1"/>
    </xf>
    <xf numFmtId="1" fontId="8" fillId="2" borderId="12" xfId="0" applyNumberFormat="1" applyFont="1" applyFill="1" applyBorder="1" applyAlignment="1">
      <alignment horizontal="center" vertical="top" wrapText="1"/>
    </xf>
    <xf numFmtId="1" fontId="8" fillId="2" borderId="5" xfId="0" applyNumberFormat="1" applyFont="1" applyFill="1" applyBorder="1" applyAlignment="1">
      <alignment horizontal="center" vertical="top" wrapText="1"/>
    </xf>
    <xf numFmtId="166" fontId="8" fillId="2" borderId="4" xfId="0" applyNumberFormat="1" applyFont="1" applyFill="1" applyBorder="1" applyAlignment="1">
      <alignment horizontal="center" vertical="top"/>
    </xf>
    <xf numFmtId="166" fontId="8" fillId="2" borderId="12" xfId="0" applyNumberFormat="1" applyFont="1" applyFill="1" applyBorder="1" applyAlignment="1">
      <alignment horizontal="center" vertical="top"/>
    </xf>
    <xf numFmtId="166" fontId="8" fillId="2" borderId="5" xfId="0" applyNumberFormat="1" applyFont="1" applyFill="1" applyBorder="1" applyAlignment="1">
      <alignment horizontal="center" vertical="top"/>
    </xf>
    <xf numFmtId="49" fontId="8" fillId="2" borderId="4" xfId="0" applyNumberFormat="1" applyFont="1" applyFill="1" applyBorder="1" applyAlignment="1">
      <alignment horizontal="center" vertical="top" wrapText="1"/>
    </xf>
    <xf numFmtId="49" fontId="8" fillId="2" borderId="5" xfId="0" applyNumberFormat="1" applyFont="1" applyFill="1" applyBorder="1" applyAlignment="1">
      <alignment horizontal="center" vertical="top" wrapText="1"/>
    </xf>
    <xf numFmtId="0" fontId="25" fillId="2" borderId="0" xfId="0" applyFont="1" applyFill="1" applyBorder="1" applyAlignment="1">
      <alignment horizontal="center"/>
    </xf>
    <xf numFmtId="0" fontId="26" fillId="2" borderId="11" xfId="0" applyFont="1" applyFill="1" applyBorder="1" applyAlignment="1">
      <alignment horizontal="center"/>
    </xf>
    <xf numFmtId="0" fontId="27" fillId="2" borderId="11" xfId="0" applyFont="1" applyFill="1" applyBorder="1" applyAlignment="1">
      <alignment horizontal="center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166" fontId="8" fillId="2" borderId="4" xfId="0" applyNumberFormat="1" applyFont="1" applyFill="1" applyBorder="1" applyAlignment="1">
      <alignment horizontal="center" vertical="top" wrapText="1"/>
    </xf>
    <xf numFmtId="166" fontId="8" fillId="2" borderId="12" xfId="0" applyNumberFormat="1" applyFont="1" applyFill="1" applyBorder="1" applyAlignment="1">
      <alignment horizontal="center" vertical="top" wrapText="1"/>
    </xf>
    <xf numFmtId="166" fontId="8" fillId="2" borderId="5" xfId="0" applyNumberFormat="1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vertical="top" wrapText="1"/>
    </xf>
    <xf numFmtId="0" fontId="3" fillId="2" borderId="0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2" fontId="3" fillId="2" borderId="12" xfId="0" applyNumberFormat="1" applyFont="1" applyFill="1" applyBorder="1" applyAlignment="1">
      <alignment horizontal="center" vertical="center" wrapText="1"/>
    </xf>
    <xf numFmtId="2" fontId="20" fillId="2" borderId="4" xfId="0" applyNumberFormat="1" applyFont="1" applyFill="1" applyBorder="1" applyAlignment="1">
      <alignment horizontal="center" vertical="top" wrapText="1"/>
    </xf>
    <xf numFmtId="2" fontId="20" fillId="2" borderId="5" xfId="0" applyNumberFormat="1" applyFont="1" applyFill="1" applyBorder="1" applyAlignment="1">
      <alignment horizontal="center" vertical="top" wrapText="1"/>
    </xf>
    <xf numFmtId="2" fontId="8" fillId="2" borderId="4" xfId="0" applyNumberFormat="1" applyFont="1" applyFill="1" applyBorder="1" applyAlignment="1">
      <alignment horizontal="center" vertical="top" wrapText="1"/>
    </xf>
    <xf numFmtId="2" fontId="8" fillId="2" borderId="5" xfId="0" applyNumberFormat="1" applyFont="1" applyFill="1" applyBorder="1" applyAlignment="1">
      <alignment horizontal="center" vertical="top" wrapText="1"/>
    </xf>
    <xf numFmtId="49" fontId="8" fillId="2" borderId="4" xfId="2" applyNumberFormat="1" applyFont="1" applyFill="1" applyBorder="1" applyAlignment="1">
      <alignment horizontal="left" vertical="top" wrapText="1"/>
    </xf>
    <xf numFmtId="49" fontId="8" fillId="2" borderId="5" xfId="2" applyNumberFormat="1" applyFont="1" applyFill="1" applyBorder="1" applyAlignment="1">
      <alignment horizontal="left" vertical="top" wrapText="1"/>
    </xf>
    <xf numFmtId="49" fontId="8" fillId="2" borderId="12" xfId="2" applyNumberFormat="1" applyFont="1" applyFill="1" applyBorder="1" applyAlignment="1">
      <alignment horizontal="left" vertical="top" wrapText="1"/>
    </xf>
    <xf numFmtId="0" fontId="17" fillId="2" borderId="4" xfId="2" applyFont="1" applyFill="1" applyBorder="1" applyAlignment="1">
      <alignment horizontal="center" vertical="center"/>
    </xf>
    <xf numFmtId="0" fontId="17" fillId="2" borderId="12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1" fontId="17" fillId="2" borderId="4" xfId="0" applyNumberFormat="1" applyFont="1" applyFill="1" applyBorder="1" applyAlignment="1">
      <alignment horizontal="center" vertical="center" wrapText="1"/>
    </xf>
    <xf numFmtId="1" fontId="17" fillId="2" borderId="5" xfId="0" applyNumberFormat="1" applyFont="1" applyFill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wrapText="1"/>
    </xf>
    <xf numFmtId="2" fontId="8" fillId="2" borderId="4" xfId="2" applyNumberFormat="1" applyFont="1" applyFill="1" applyBorder="1" applyAlignment="1">
      <alignment horizontal="left" vertical="top" wrapText="1"/>
    </xf>
    <xf numFmtId="2" fontId="8" fillId="2" borderId="5" xfId="2" applyNumberFormat="1" applyFont="1" applyFill="1" applyBorder="1" applyAlignment="1">
      <alignment horizontal="left" vertical="top" wrapText="1"/>
    </xf>
    <xf numFmtId="165" fontId="17" fillId="2" borderId="4" xfId="0" applyNumberFormat="1" applyFont="1" applyFill="1" applyBorder="1" applyAlignment="1">
      <alignment horizontal="center" vertical="center" wrapText="1"/>
    </xf>
    <xf numFmtId="165" fontId="17" fillId="2" borderId="5" xfId="0" applyNumberFormat="1" applyFont="1" applyFill="1" applyBorder="1" applyAlignment="1">
      <alignment horizontal="center" vertical="center" wrapText="1"/>
    </xf>
    <xf numFmtId="2" fontId="24" fillId="2" borderId="4" xfId="0" applyNumberFormat="1" applyFont="1" applyFill="1" applyBorder="1" applyAlignment="1">
      <alignment horizontal="center" vertical="top" wrapText="1"/>
    </xf>
    <xf numFmtId="2" fontId="24" fillId="2" borderId="5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textRotation="90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textRotation="90" wrapText="1"/>
    </xf>
    <xf numFmtId="0" fontId="10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/>
    </xf>
    <xf numFmtId="0" fontId="19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2" fontId="3" fillId="2" borderId="3" xfId="0" applyNumberFormat="1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left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12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left" vertical="top" wrapText="1"/>
    </xf>
    <xf numFmtId="0" fontId="8" fillId="2" borderId="12" xfId="2" applyFont="1" applyFill="1" applyBorder="1" applyAlignment="1">
      <alignment horizontal="left" vertical="top" wrapText="1"/>
    </xf>
    <xf numFmtId="0" fontId="8" fillId="2" borderId="5" xfId="2" applyFont="1" applyFill="1" applyBorder="1" applyAlignment="1">
      <alignment horizontal="left"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0" fontId="34" fillId="2" borderId="3" xfId="0" applyFont="1" applyFill="1" applyBorder="1" applyAlignment="1">
      <alignment horizontal="center" vertical="center" wrapText="1"/>
    </xf>
    <xf numFmtId="2" fontId="34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top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2" fontId="16" fillId="2" borderId="4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4" fontId="17" fillId="2" borderId="3" xfId="0" applyNumberFormat="1" applyFont="1" applyFill="1" applyBorder="1" applyAlignment="1">
      <alignment horizontal="center" vertical="top" wrapText="1"/>
    </xf>
    <xf numFmtId="2" fontId="17" fillId="2" borderId="3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Alignment="1">
      <alignment wrapText="1"/>
    </xf>
    <xf numFmtId="2" fontId="0" fillId="2" borderId="0" xfId="0" applyNumberFormat="1" applyFill="1"/>
    <xf numFmtId="0" fontId="9" fillId="2" borderId="12" xfId="0" applyFont="1" applyFill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2" fontId="16" fillId="2" borderId="12" xfId="0" applyNumberFormat="1" applyFont="1" applyFill="1" applyBorder="1" applyAlignment="1">
      <alignment horizontal="center" vertical="top" wrapText="1"/>
    </xf>
    <xf numFmtId="4" fontId="17" fillId="2" borderId="3" xfId="0" applyNumberFormat="1" applyFont="1" applyFill="1" applyBorder="1" applyAlignment="1">
      <alignment horizontal="center" vertical="center" wrapText="1"/>
    </xf>
    <xf numFmtId="2" fontId="17" fillId="2" borderId="3" xfId="0" applyNumberFormat="1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top" wrapText="1"/>
    </xf>
    <xf numFmtId="2" fontId="18" fillId="2" borderId="12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18" fillId="2" borderId="5" xfId="0" applyFont="1" applyFill="1" applyBorder="1" applyAlignment="1">
      <alignment horizontal="center" vertical="top" wrapText="1"/>
    </xf>
    <xf numFmtId="2" fontId="18" fillId="2" borderId="5" xfId="0" applyNumberFormat="1" applyFont="1" applyFill="1" applyBorder="1" applyAlignment="1">
      <alignment horizontal="center" vertical="top" wrapText="1"/>
    </xf>
    <xf numFmtId="2" fontId="16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wrapText="1"/>
    </xf>
    <xf numFmtId="0" fontId="17" fillId="2" borderId="3" xfId="0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2" fontId="17" fillId="2" borderId="3" xfId="0" applyNumberFormat="1" applyFont="1" applyFill="1" applyBorder="1" applyAlignment="1">
      <alignment horizontal="center" vertical="center" wrapText="1"/>
    </xf>
    <xf numFmtId="4" fontId="16" fillId="2" borderId="5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top" wrapText="1"/>
    </xf>
    <xf numFmtId="4" fontId="16" fillId="2" borderId="1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7" fillId="2" borderId="0" xfId="0" applyFont="1" applyFill="1"/>
    <xf numFmtId="0" fontId="1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top" wrapText="1"/>
    </xf>
    <xf numFmtId="165" fontId="3" fillId="2" borderId="4" xfId="0" applyNumberFormat="1" applyFont="1" applyFill="1" applyBorder="1" applyAlignment="1">
      <alignment horizontal="center" vertical="top" wrapText="1"/>
    </xf>
    <xf numFmtId="2" fontId="16" fillId="2" borderId="4" xfId="0" applyNumberFormat="1" applyFont="1" applyFill="1" applyBorder="1" applyAlignment="1">
      <alignment horizontal="center" vertical="center" wrapText="1"/>
    </xf>
    <xf numFmtId="2" fontId="16" fillId="2" borderId="5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vertical="top" wrapText="1"/>
    </xf>
    <xf numFmtId="0" fontId="9" fillId="2" borderId="12" xfId="0" applyFont="1" applyFill="1" applyBorder="1" applyAlignment="1">
      <alignment horizontal="center" vertical="center" wrapText="1"/>
    </xf>
    <xf numFmtId="2" fontId="9" fillId="2" borderId="12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30" fillId="2" borderId="4" xfId="0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/>
    </xf>
    <xf numFmtId="2" fontId="9" fillId="2" borderId="1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top" wrapText="1"/>
    </xf>
    <xf numFmtId="4" fontId="9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vertical="top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top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2" fontId="20" fillId="2" borderId="4" xfId="0" applyNumberFormat="1" applyFont="1" applyFill="1" applyBorder="1" applyAlignment="1">
      <alignment vertical="center"/>
    </xf>
    <xf numFmtId="2" fontId="9" fillId="2" borderId="4" xfId="0" applyNumberFormat="1" applyFont="1" applyFill="1" applyBorder="1" applyAlignment="1">
      <alignment vertical="center" wrapText="1"/>
    </xf>
    <xf numFmtId="2" fontId="3" fillId="2" borderId="4" xfId="0" applyNumberFormat="1" applyFont="1" applyFill="1" applyBorder="1" applyAlignment="1">
      <alignment horizontal="center" vertical="center"/>
    </xf>
    <xf numFmtId="2" fontId="20" fillId="2" borderId="12" xfId="0" applyNumberFormat="1" applyFont="1" applyFill="1" applyBorder="1" applyAlignment="1">
      <alignment vertical="center"/>
    </xf>
    <xf numFmtId="2" fontId="9" fillId="2" borderId="12" xfId="0" applyNumberFormat="1" applyFont="1" applyFill="1" applyBorder="1" applyAlignment="1">
      <alignment vertical="center" wrapText="1"/>
    </xf>
    <xf numFmtId="2" fontId="8" fillId="2" borderId="12" xfId="0" applyNumberFormat="1" applyFont="1" applyFill="1" applyBorder="1" applyAlignment="1">
      <alignment vertical="center"/>
    </xf>
    <xf numFmtId="2" fontId="8" fillId="2" borderId="3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 wrapText="1"/>
    </xf>
    <xf numFmtId="1" fontId="8" fillId="2" borderId="3" xfId="0" applyNumberFormat="1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2" fontId="20" fillId="2" borderId="3" xfId="0" applyNumberFormat="1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2" fontId="8" fillId="2" borderId="5" xfId="0" applyNumberFormat="1" applyFont="1" applyFill="1" applyBorder="1" applyAlignment="1">
      <alignment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" xfId="1" builtinId="3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14"/>
  <sheetViews>
    <sheetView tabSelected="1" topLeftCell="G317" zoomScale="124" zoomScaleNormal="124" workbookViewId="0">
      <selection sqref="A1:S317"/>
    </sheetView>
  </sheetViews>
  <sheetFormatPr defaultRowHeight="15.75" x14ac:dyDescent="0.25"/>
  <cols>
    <col min="1" max="1" width="9.875" bestFit="1" customWidth="1"/>
    <col min="2" max="2" width="22.5" customWidth="1"/>
    <col min="3" max="3" width="13.25" customWidth="1"/>
    <col min="4" max="4" width="13" customWidth="1"/>
    <col min="5" max="5" width="12" customWidth="1"/>
    <col min="6" max="6" width="9.375" style="31" bestFit="1" customWidth="1"/>
    <col min="7" max="7" width="11.375" style="31" bestFit="1" customWidth="1"/>
    <col min="8" max="8" width="9.375" style="5" bestFit="1" customWidth="1"/>
    <col min="9" max="9" width="11.375" style="5" bestFit="1" customWidth="1"/>
    <col min="10" max="10" width="12.5" style="32" customWidth="1"/>
    <col min="11" max="11" width="12.625" style="32" customWidth="1"/>
    <col min="12" max="12" width="9.125" style="1" bestFit="1" customWidth="1"/>
    <col min="13" max="13" width="10.5" style="1" customWidth="1"/>
    <col min="14" max="14" width="9" style="53"/>
    <col min="15" max="15" width="10.625" style="53" customWidth="1"/>
    <col min="16" max="16" width="45.75" customWidth="1"/>
    <col min="17" max="17" width="10.875" customWidth="1"/>
    <col min="18" max="18" width="15.125" customWidth="1"/>
    <col min="19" max="19" width="10.25" bestFit="1" customWidth="1"/>
    <col min="21" max="21" width="13.75" customWidth="1"/>
  </cols>
  <sheetData>
    <row r="1" spans="1:21" s="12" customFormat="1" ht="23.25" x14ac:dyDescent="0.35"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183" t="s">
        <v>318</v>
      </c>
      <c r="R1" s="183"/>
      <c r="S1" s="183"/>
    </row>
    <row r="2" spans="1:21" s="12" customFormat="1" ht="17.25" customHeight="1" x14ac:dyDescent="0.35">
      <c r="B2" s="184" t="s">
        <v>547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27"/>
      <c r="R2" s="27"/>
      <c r="S2" s="27"/>
    </row>
    <row r="3" spans="1:21" s="12" customFormat="1" ht="168.75" customHeight="1" x14ac:dyDescent="0.25">
      <c r="A3" s="191" t="s">
        <v>0</v>
      </c>
      <c r="B3" s="230" t="s">
        <v>1</v>
      </c>
      <c r="C3" s="230" t="s">
        <v>2</v>
      </c>
      <c r="D3" s="230" t="s">
        <v>3</v>
      </c>
      <c r="E3" s="230"/>
      <c r="F3" s="230"/>
      <c r="G3" s="230"/>
      <c r="H3" s="230"/>
      <c r="I3" s="230"/>
      <c r="J3" s="230"/>
      <c r="K3" s="230"/>
      <c r="L3" s="230"/>
      <c r="M3" s="230"/>
      <c r="N3" s="231" t="s">
        <v>4</v>
      </c>
      <c r="O3" s="231"/>
      <c r="P3" s="229" t="s">
        <v>5</v>
      </c>
      <c r="Q3" s="229" t="s">
        <v>6</v>
      </c>
      <c r="R3" s="229" t="s">
        <v>7</v>
      </c>
      <c r="S3" s="229" t="s">
        <v>8</v>
      </c>
      <c r="T3" s="2"/>
    </row>
    <row r="4" spans="1:21" s="12" customFormat="1" x14ac:dyDescent="0.25">
      <c r="A4" s="192"/>
      <c r="B4" s="230"/>
      <c r="C4" s="230"/>
      <c r="D4" s="229" t="s">
        <v>9</v>
      </c>
      <c r="E4" s="229"/>
      <c r="F4" s="230" t="s">
        <v>10</v>
      </c>
      <c r="G4" s="230"/>
      <c r="H4" s="230"/>
      <c r="I4" s="230"/>
      <c r="J4" s="230"/>
      <c r="K4" s="230"/>
      <c r="L4" s="230"/>
      <c r="M4" s="230"/>
      <c r="N4" s="231"/>
      <c r="O4" s="231"/>
      <c r="P4" s="229"/>
      <c r="Q4" s="229"/>
      <c r="R4" s="229"/>
      <c r="S4" s="229"/>
      <c r="T4" s="2"/>
    </row>
    <row r="5" spans="1:21" s="12" customFormat="1" x14ac:dyDescent="0.25">
      <c r="A5" s="192"/>
      <c r="B5" s="230"/>
      <c r="C5" s="230"/>
      <c r="D5" s="229"/>
      <c r="E5" s="229"/>
      <c r="F5" s="229" t="s">
        <v>11</v>
      </c>
      <c r="G5" s="229"/>
      <c r="H5" s="229" t="s">
        <v>12</v>
      </c>
      <c r="I5" s="229"/>
      <c r="J5" s="229" t="s">
        <v>13</v>
      </c>
      <c r="K5" s="229"/>
      <c r="L5" s="229" t="s">
        <v>14</v>
      </c>
      <c r="M5" s="229"/>
      <c r="N5" s="231"/>
      <c r="O5" s="231"/>
      <c r="P5" s="229"/>
      <c r="Q5" s="229"/>
      <c r="R5" s="229"/>
      <c r="S5" s="229"/>
      <c r="T5" s="2"/>
    </row>
    <row r="6" spans="1:21" s="12" customFormat="1" ht="39" customHeight="1" x14ac:dyDescent="0.25">
      <c r="A6" s="192"/>
      <c r="B6" s="230"/>
      <c r="C6" s="230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31"/>
      <c r="O6" s="231"/>
      <c r="P6" s="229"/>
      <c r="Q6" s="229"/>
      <c r="R6" s="229"/>
      <c r="S6" s="229"/>
      <c r="T6" s="2"/>
    </row>
    <row r="7" spans="1:21" s="12" customFormat="1" ht="42.75" customHeight="1" x14ac:dyDescent="0.25">
      <c r="A7" s="193"/>
      <c r="B7" s="230"/>
      <c r="C7" s="230"/>
      <c r="D7" s="158" t="s">
        <v>15</v>
      </c>
      <c r="E7" s="158" t="s">
        <v>16</v>
      </c>
      <c r="F7" s="158" t="s">
        <v>15</v>
      </c>
      <c r="G7" s="158" t="s">
        <v>16</v>
      </c>
      <c r="H7" s="158" t="s">
        <v>15</v>
      </c>
      <c r="I7" s="158" t="s">
        <v>16</v>
      </c>
      <c r="J7" s="158" t="s">
        <v>15</v>
      </c>
      <c r="K7" s="158" t="s">
        <v>16</v>
      </c>
      <c r="L7" s="158" t="s">
        <v>15</v>
      </c>
      <c r="M7" s="158" t="s">
        <v>16</v>
      </c>
      <c r="N7" s="159" t="s">
        <v>15</v>
      </c>
      <c r="O7" s="159" t="s">
        <v>16</v>
      </c>
      <c r="P7" s="229"/>
      <c r="Q7" s="229"/>
      <c r="R7" s="229"/>
      <c r="S7" s="229"/>
      <c r="T7" s="2"/>
    </row>
    <row r="8" spans="1:21" s="12" customFormat="1" x14ac:dyDescent="0.25">
      <c r="A8" s="156">
        <v>1</v>
      </c>
      <c r="B8" s="156">
        <v>2</v>
      </c>
      <c r="C8" s="156">
        <v>3</v>
      </c>
      <c r="D8" s="156">
        <v>4</v>
      </c>
      <c r="E8" s="156">
        <v>5</v>
      </c>
      <c r="F8" s="156">
        <v>6</v>
      </c>
      <c r="G8" s="156">
        <v>7</v>
      </c>
      <c r="H8" s="156">
        <v>8</v>
      </c>
      <c r="I8" s="156">
        <v>9</v>
      </c>
      <c r="J8" s="156">
        <v>10</v>
      </c>
      <c r="K8" s="156">
        <v>11</v>
      </c>
      <c r="L8" s="156">
        <v>12</v>
      </c>
      <c r="M8" s="156">
        <v>13</v>
      </c>
      <c r="N8" s="156">
        <v>14</v>
      </c>
      <c r="O8" s="156">
        <v>15</v>
      </c>
      <c r="P8" s="156">
        <v>16</v>
      </c>
      <c r="Q8" s="156">
        <v>17</v>
      </c>
      <c r="R8" s="156">
        <v>18</v>
      </c>
      <c r="S8" s="156">
        <v>19</v>
      </c>
      <c r="T8" s="2"/>
    </row>
    <row r="9" spans="1:21" s="12" customFormat="1" x14ac:dyDescent="0.25">
      <c r="A9" s="156"/>
      <c r="B9" s="157" t="s">
        <v>17</v>
      </c>
      <c r="C9" s="7"/>
      <c r="D9" s="55">
        <f>D11+D47+D61+D77+D149+D198+D245</f>
        <v>1754509.48</v>
      </c>
      <c r="E9" s="55">
        <f t="shared" ref="E9:M9" si="0">E11+E47+E61+E77+E149+E198+E245</f>
        <v>1733023.44</v>
      </c>
      <c r="F9" s="55">
        <f t="shared" si="0"/>
        <v>453194.92</v>
      </c>
      <c r="G9" s="55">
        <f t="shared" si="0"/>
        <v>452335.82</v>
      </c>
      <c r="H9" s="55">
        <f t="shared" si="0"/>
        <v>630730.72000000009</v>
      </c>
      <c r="I9" s="55">
        <f t="shared" si="0"/>
        <v>619671.12000000011</v>
      </c>
      <c r="J9" s="55">
        <f t="shared" si="0"/>
        <v>668014.1100000001</v>
      </c>
      <c r="K9" s="55">
        <f t="shared" si="0"/>
        <v>658446.77</v>
      </c>
      <c r="L9" s="55">
        <f t="shared" si="0"/>
        <v>2569.73</v>
      </c>
      <c r="M9" s="55">
        <f t="shared" si="0"/>
        <v>2569.73</v>
      </c>
      <c r="N9" s="8">
        <v>100</v>
      </c>
      <c r="O9" s="55">
        <f>E9/D9*100</f>
        <v>98.775381937520223</v>
      </c>
      <c r="P9" s="7"/>
      <c r="Q9" s="7"/>
      <c r="R9" s="7"/>
      <c r="S9" s="7"/>
      <c r="T9" s="2"/>
    </row>
    <row r="10" spans="1:21" s="12" customFormat="1" x14ac:dyDescent="0.25">
      <c r="A10" s="156"/>
      <c r="B10" s="156"/>
      <c r="C10" s="7"/>
      <c r="D10" s="56">
        <f>F9+H9+J9+L9</f>
        <v>1754509.4800000002</v>
      </c>
      <c r="E10" s="56">
        <f>G9+I9+K9+M9</f>
        <v>1733023.4400000002</v>
      </c>
      <c r="F10" s="57"/>
      <c r="G10" s="56">
        <f>G9/E9*100</f>
        <v>26.100963758459034</v>
      </c>
      <c r="H10" s="56"/>
      <c r="I10" s="56">
        <f>I9/E9*100</f>
        <v>35.756649661934183</v>
      </c>
      <c r="J10" s="56"/>
      <c r="K10" s="56">
        <f>K9/E9*100</f>
        <v>37.994106415548536</v>
      </c>
      <c r="L10" s="56"/>
      <c r="M10" s="56">
        <f>M9/E9*100</f>
        <v>0.14828016405825417</v>
      </c>
      <c r="N10" s="7"/>
      <c r="O10" s="57"/>
      <c r="P10" s="7"/>
      <c r="Q10" s="7"/>
      <c r="R10" s="7"/>
      <c r="S10" s="7"/>
      <c r="T10" s="2"/>
    </row>
    <row r="11" spans="1:21" s="12" customFormat="1" ht="38.25" x14ac:dyDescent="0.25">
      <c r="A11" s="281" t="s">
        <v>18</v>
      </c>
      <c r="B11" s="235" t="s">
        <v>346</v>
      </c>
      <c r="C11" s="282" t="s">
        <v>455</v>
      </c>
      <c r="D11" s="283">
        <f t="shared" ref="D11:M11" si="1">SUM(D18+D32+D42)</f>
        <v>233081.5</v>
      </c>
      <c r="E11" s="283">
        <f t="shared" si="1"/>
        <v>225732</v>
      </c>
      <c r="F11" s="283">
        <f t="shared" si="1"/>
        <v>13597.3</v>
      </c>
      <c r="G11" s="283">
        <f t="shared" si="1"/>
        <v>13597.3</v>
      </c>
      <c r="H11" s="283">
        <f t="shared" si="1"/>
        <v>127180.8</v>
      </c>
      <c r="I11" s="283">
        <f t="shared" si="1"/>
        <v>121698.2</v>
      </c>
      <c r="J11" s="283">
        <f t="shared" si="1"/>
        <v>92303.400000000009</v>
      </c>
      <c r="K11" s="283">
        <f t="shared" si="1"/>
        <v>90436.5</v>
      </c>
      <c r="L11" s="283">
        <f t="shared" si="1"/>
        <v>0</v>
      </c>
      <c r="M11" s="283">
        <f t="shared" si="1"/>
        <v>0</v>
      </c>
      <c r="N11" s="282">
        <v>100</v>
      </c>
      <c r="O11" s="283">
        <f>E11/D11*100</f>
        <v>96.846811093973571</v>
      </c>
      <c r="P11" s="284" t="s">
        <v>322</v>
      </c>
      <c r="Q11" s="285" t="s">
        <v>457</v>
      </c>
      <c r="R11" s="286">
        <v>20.9</v>
      </c>
      <c r="S11" s="287">
        <v>100</v>
      </c>
      <c r="T11" s="288"/>
      <c r="U11" s="289">
        <f>G11+I11+K11+M11</f>
        <v>225732</v>
      </c>
    </row>
    <row r="12" spans="1:21" s="12" customFormat="1" ht="63.75" x14ac:dyDescent="0.25">
      <c r="A12" s="290"/>
      <c r="B12" s="236"/>
      <c r="C12" s="291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291"/>
      <c r="O12" s="292"/>
      <c r="P12" s="284" t="s">
        <v>323</v>
      </c>
      <c r="Q12" s="285" t="s">
        <v>457</v>
      </c>
      <c r="R12" s="286">
        <v>0</v>
      </c>
      <c r="S12" s="287">
        <v>100</v>
      </c>
      <c r="T12" s="2"/>
    </row>
    <row r="13" spans="1:21" s="12" customFormat="1" ht="102" customHeight="1" x14ac:dyDescent="0.25">
      <c r="A13" s="290"/>
      <c r="B13" s="236"/>
      <c r="C13" s="291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1"/>
      <c r="O13" s="292"/>
      <c r="P13" s="284" t="s">
        <v>362</v>
      </c>
      <c r="Q13" s="285" t="s">
        <v>458</v>
      </c>
      <c r="R13" s="286">
        <v>95.5</v>
      </c>
      <c r="S13" s="286">
        <v>100</v>
      </c>
      <c r="T13" s="160"/>
    </row>
    <row r="14" spans="1:21" s="12" customFormat="1" ht="122.25" customHeight="1" x14ac:dyDescent="0.25">
      <c r="A14" s="290"/>
      <c r="B14" s="236"/>
      <c r="C14" s="291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1"/>
      <c r="O14" s="292"/>
      <c r="P14" s="284" t="s">
        <v>324</v>
      </c>
      <c r="Q14" s="285" t="s">
        <v>427</v>
      </c>
      <c r="R14" s="286">
        <v>0</v>
      </c>
      <c r="S14" s="287">
        <v>100</v>
      </c>
      <c r="T14" s="160"/>
    </row>
    <row r="15" spans="1:21" s="12" customFormat="1" ht="96" customHeight="1" x14ac:dyDescent="0.25">
      <c r="A15" s="290"/>
      <c r="B15" s="236"/>
      <c r="C15" s="291"/>
      <c r="D15" s="292"/>
      <c r="E15" s="292"/>
      <c r="F15" s="292"/>
      <c r="G15" s="292"/>
      <c r="H15" s="292"/>
      <c r="I15" s="292"/>
      <c r="J15" s="292"/>
      <c r="K15" s="292"/>
      <c r="L15" s="292"/>
      <c r="M15" s="292"/>
      <c r="N15" s="291"/>
      <c r="O15" s="292"/>
      <c r="P15" s="284" t="s">
        <v>325</v>
      </c>
      <c r="Q15" s="58" t="s">
        <v>459</v>
      </c>
      <c r="R15" s="293">
        <v>0</v>
      </c>
      <c r="S15" s="294">
        <v>100</v>
      </c>
      <c r="T15" s="160"/>
    </row>
    <row r="16" spans="1:21" s="12" customFormat="1" ht="65.25" customHeight="1" x14ac:dyDescent="0.25">
      <c r="A16" s="290"/>
      <c r="B16" s="236"/>
      <c r="C16" s="295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5"/>
      <c r="O16" s="295"/>
      <c r="P16" s="297" t="s">
        <v>363</v>
      </c>
      <c r="Q16" s="58">
        <v>0</v>
      </c>
      <c r="R16" s="293">
        <v>0</v>
      </c>
      <c r="S16" s="294">
        <v>100</v>
      </c>
      <c r="T16" s="160"/>
    </row>
    <row r="17" spans="1:20" s="12" customFormat="1" ht="102" customHeight="1" x14ac:dyDescent="0.25">
      <c r="A17" s="298"/>
      <c r="B17" s="237"/>
      <c r="C17" s="299"/>
      <c r="D17" s="300"/>
      <c r="E17" s="300"/>
      <c r="F17" s="300"/>
      <c r="G17" s="300"/>
      <c r="H17" s="300"/>
      <c r="I17" s="300"/>
      <c r="J17" s="300"/>
      <c r="K17" s="300"/>
      <c r="L17" s="300"/>
      <c r="M17" s="300"/>
      <c r="N17" s="299"/>
      <c r="O17" s="299"/>
      <c r="P17" s="297" t="s">
        <v>364</v>
      </c>
      <c r="Q17" s="58" t="s">
        <v>571</v>
      </c>
      <c r="R17" s="293">
        <v>1886.9</v>
      </c>
      <c r="S17" s="294">
        <v>100</v>
      </c>
      <c r="T17" s="160"/>
    </row>
    <row r="18" spans="1:20" s="12" customFormat="1" ht="13.5" customHeight="1" x14ac:dyDescent="0.25">
      <c r="A18" s="188" t="s">
        <v>19</v>
      </c>
      <c r="B18" s="145" t="s">
        <v>20</v>
      </c>
      <c r="C18" s="170"/>
      <c r="D18" s="301">
        <f>SUM(D20+D22+D23+D26+D27+D28+D30)</f>
        <v>179.3</v>
      </c>
      <c r="E18" s="301">
        <f t="shared" ref="E18:M18" si="2">SUM(E20+E22+E23+E26+E27+E28+E30)</f>
        <v>179.3</v>
      </c>
      <c r="F18" s="301">
        <f t="shared" si="2"/>
        <v>0</v>
      </c>
      <c r="G18" s="301">
        <f t="shared" si="2"/>
        <v>0</v>
      </c>
      <c r="H18" s="301">
        <f t="shared" si="2"/>
        <v>0</v>
      </c>
      <c r="I18" s="301">
        <f t="shared" si="2"/>
        <v>0</v>
      </c>
      <c r="J18" s="301">
        <f t="shared" si="2"/>
        <v>179.3</v>
      </c>
      <c r="K18" s="301">
        <f t="shared" si="2"/>
        <v>179.3</v>
      </c>
      <c r="L18" s="301">
        <f t="shared" si="2"/>
        <v>0</v>
      </c>
      <c r="M18" s="301">
        <f t="shared" si="2"/>
        <v>0</v>
      </c>
      <c r="N18" s="301">
        <v>100</v>
      </c>
      <c r="O18" s="301">
        <v>100</v>
      </c>
      <c r="P18" s="302"/>
      <c r="Q18" s="276"/>
      <c r="R18" s="276"/>
      <c r="S18" s="276"/>
      <c r="T18" s="199"/>
    </row>
    <row r="19" spans="1:20" s="12" customFormat="1" ht="41.25" customHeight="1" x14ac:dyDescent="0.25">
      <c r="A19" s="189"/>
      <c r="B19" s="151" t="s">
        <v>21</v>
      </c>
      <c r="C19" s="170"/>
      <c r="D19" s="301"/>
      <c r="E19" s="301"/>
      <c r="F19" s="301"/>
      <c r="G19" s="301"/>
      <c r="H19" s="301"/>
      <c r="I19" s="301"/>
      <c r="J19" s="301"/>
      <c r="K19" s="301"/>
      <c r="L19" s="301"/>
      <c r="M19" s="301"/>
      <c r="N19" s="301"/>
      <c r="O19" s="301"/>
      <c r="P19" s="303"/>
      <c r="Q19" s="276"/>
      <c r="R19" s="276"/>
      <c r="S19" s="276"/>
      <c r="T19" s="199"/>
    </row>
    <row r="20" spans="1:20" s="12" customFormat="1" ht="15.75" customHeight="1" x14ac:dyDescent="0.25">
      <c r="A20" s="188" t="s">
        <v>22</v>
      </c>
      <c r="B20" s="145" t="s">
        <v>23</v>
      </c>
      <c r="C20" s="170"/>
      <c r="D20" s="304">
        <f t="shared" ref="D20:E23" si="3">F20+H20+J20+L20</f>
        <v>0</v>
      </c>
      <c r="E20" s="304">
        <f t="shared" si="3"/>
        <v>0</v>
      </c>
      <c r="F20" s="305">
        <v>0</v>
      </c>
      <c r="G20" s="305">
        <v>0</v>
      </c>
      <c r="H20" s="305">
        <v>0</v>
      </c>
      <c r="I20" s="305">
        <v>0</v>
      </c>
      <c r="J20" s="305">
        <v>0</v>
      </c>
      <c r="K20" s="305">
        <v>0</v>
      </c>
      <c r="L20" s="305">
        <v>0</v>
      </c>
      <c r="M20" s="305">
        <v>0</v>
      </c>
      <c r="N20" s="306">
        <v>0</v>
      </c>
      <c r="O20" s="306">
        <v>0</v>
      </c>
      <c r="P20" s="307" t="s">
        <v>340</v>
      </c>
      <c r="Q20" s="308" t="s">
        <v>428</v>
      </c>
      <c r="R20" s="309" t="s">
        <v>428</v>
      </c>
      <c r="S20" s="310">
        <v>100</v>
      </c>
      <c r="T20" s="199"/>
    </row>
    <row r="21" spans="1:20" s="12" customFormat="1" ht="94.5" customHeight="1" x14ac:dyDescent="0.25">
      <c r="A21" s="189"/>
      <c r="B21" s="151" t="s">
        <v>24</v>
      </c>
      <c r="C21" s="170"/>
      <c r="D21" s="311"/>
      <c r="E21" s="311"/>
      <c r="F21" s="305"/>
      <c r="G21" s="305"/>
      <c r="H21" s="305"/>
      <c r="I21" s="305"/>
      <c r="J21" s="305"/>
      <c r="K21" s="305"/>
      <c r="L21" s="305"/>
      <c r="M21" s="305"/>
      <c r="N21" s="306"/>
      <c r="O21" s="306"/>
      <c r="P21" s="307"/>
      <c r="Q21" s="308"/>
      <c r="R21" s="309"/>
      <c r="S21" s="310"/>
      <c r="T21" s="199"/>
    </row>
    <row r="22" spans="1:20" s="12" customFormat="1" ht="51" x14ac:dyDescent="0.25">
      <c r="A22" s="145" t="s">
        <v>25</v>
      </c>
      <c r="B22" s="151" t="s">
        <v>26</v>
      </c>
      <c r="C22" s="151"/>
      <c r="D22" s="312">
        <f t="shared" si="3"/>
        <v>0</v>
      </c>
      <c r="E22" s="312">
        <f t="shared" si="3"/>
        <v>0</v>
      </c>
      <c r="F22" s="313">
        <v>0</v>
      </c>
      <c r="G22" s="313">
        <v>0</v>
      </c>
      <c r="H22" s="313">
        <v>0</v>
      </c>
      <c r="I22" s="313">
        <v>0</v>
      </c>
      <c r="J22" s="313">
        <v>0</v>
      </c>
      <c r="K22" s="313">
        <v>0</v>
      </c>
      <c r="L22" s="313">
        <v>0</v>
      </c>
      <c r="M22" s="313">
        <v>0</v>
      </c>
      <c r="N22" s="314">
        <v>0</v>
      </c>
      <c r="O22" s="314">
        <v>0</v>
      </c>
      <c r="P22" s="315" t="s">
        <v>279</v>
      </c>
      <c r="Q22" s="58" t="s">
        <v>425</v>
      </c>
      <c r="R22" s="293" t="s">
        <v>425</v>
      </c>
      <c r="S22" s="294">
        <v>100</v>
      </c>
      <c r="T22" s="2"/>
    </row>
    <row r="23" spans="1:20" s="12" customFormat="1" ht="60" x14ac:dyDescent="0.25">
      <c r="A23" s="188" t="s">
        <v>27</v>
      </c>
      <c r="B23" s="204" t="s">
        <v>28</v>
      </c>
      <c r="C23" s="204"/>
      <c r="D23" s="304">
        <f t="shared" si="3"/>
        <v>0</v>
      </c>
      <c r="E23" s="304">
        <f t="shared" si="3"/>
        <v>0</v>
      </c>
      <c r="F23" s="305">
        <v>0</v>
      </c>
      <c r="G23" s="305">
        <v>0</v>
      </c>
      <c r="H23" s="305">
        <v>0</v>
      </c>
      <c r="I23" s="305">
        <v>0</v>
      </c>
      <c r="J23" s="305">
        <v>0</v>
      </c>
      <c r="K23" s="305">
        <v>0</v>
      </c>
      <c r="L23" s="305">
        <v>0</v>
      </c>
      <c r="M23" s="305">
        <v>0</v>
      </c>
      <c r="N23" s="306">
        <v>0</v>
      </c>
      <c r="O23" s="306">
        <v>0</v>
      </c>
      <c r="P23" s="315" t="s">
        <v>337</v>
      </c>
      <c r="Q23" s="58" t="s">
        <v>429</v>
      </c>
      <c r="R23" s="293" t="s">
        <v>429</v>
      </c>
      <c r="S23" s="294">
        <v>100</v>
      </c>
      <c r="T23" s="2"/>
    </row>
    <row r="24" spans="1:20" s="12" customFormat="1" ht="60" x14ac:dyDescent="0.25">
      <c r="A24" s="190"/>
      <c r="B24" s="204"/>
      <c r="C24" s="204"/>
      <c r="D24" s="316"/>
      <c r="E24" s="316"/>
      <c r="F24" s="305"/>
      <c r="G24" s="305"/>
      <c r="H24" s="305"/>
      <c r="I24" s="305"/>
      <c r="J24" s="305"/>
      <c r="K24" s="305"/>
      <c r="L24" s="305"/>
      <c r="M24" s="305"/>
      <c r="N24" s="306"/>
      <c r="O24" s="306"/>
      <c r="P24" s="113" t="s">
        <v>338</v>
      </c>
      <c r="Q24" s="58" t="s">
        <v>429</v>
      </c>
      <c r="R24" s="293" t="s">
        <v>429</v>
      </c>
      <c r="S24" s="294">
        <v>100</v>
      </c>
      <c r="T24" s="2"/>
    </row>
    <row r="25" spans="1:20" s="12" customFormat="1" ht="93.75" customHeight="1" x14ac:dyDescent="0.25">
      <c r="A25" s="189"/>
      <c r="B25" s="204"/>
      <c r="C25" s="204"/>
      <c r="D25" s="311"/>
      <c r="E25" s="311"/>
      <c r="F25" s="305"/>
      <c r="G25" s="305"/>
      <c r="H25" s="305"/>
      <c r="I25" s="305"/>
      <c r="J25" s="305"/>
      <c r="K25" s="305"/>
      <c r="L25" s="305"/>
      <c r="M25" s="305"/>
      <c r="N25" s="306"/>
      <c r="O25" s="306"/>
      <c r="P25" s="315" t="s">
        <v>339</v>
      </c>
      <c r="Q25" s="58" t="s">
        <v>430</v>
      </c>
      <c r="R25" s="293" t="s">
        <v>430</v>
      </c>
      <c r="S25" s="294">
        <v>100</v>
      </c>
      <c r="T25" s="2"/>
    </row>
    <row r="26" spans="1:20" s="318" customFormat="1" ht="89.25" x14ac:dyDescent="0.25">
      <c r="A26" s="145" t="s">
        <v>29</v>
      </c>
      <c r="B26" s="151" t="s">
        <v>30</v>
      </c>
      <c r="C26" s="151"/>
      <c r="D26" s="312">
        <f>F26+H26+J26+L26</f>
        <v>178.8</v>
      </c>
      <c r="E26" s="312">
        <f>G26+I26+K26+M26</f>
        <v>178.8</v>
      </c>
      <c r="F26" s="313">
        <v>0</v>
      </c>
      <c r="G26" s="313">
        <v>0</v>
      </c>
      <c r="H26" s="313">
        <v>0</v>
      </c>
      <c r="I26" s="313">
        <v>0</v>
      </c>
      <c r="J26" s="313">
        <v>178.8</v>
      </c>
      <c r="K26" s="313">
        <v>178.8</v>
      </c>
      <c r="L26" s="293">
        <v>0</v>
      </c>
      <c r="M26" s="293">
        <v>0</v>
      </c>
      <c r="N26" s="294">
        <v>100</v>
      </c>
      <c r="O26" s="294">
        <f>E26/D26*100</f>
        <v>100</v>
      </c>
      <c r="P26" s="315" t="s">
        <v>280</v>
      </c>
      <c r="Q26" s="58" t="s">
        <v>460</v>
      </c>
      <c r="R26" s="293">
        <v>0.01</v>
      </c>
      <c r="S26" s="294">
        <v>100</v>
      </c>
      <c r="T26" s="317"/>
    </row>
    <row r="27" spans="1:20" s="12" customFormat="1" ht="51" x14ac:dyDescent="0.25">
      <c r="A27" s="145" t="s">
        <v>31</v>
      </c>
      <c r="B27" s="151" t="s">
        <v>32</v>
      </c>
      <c r="C27" s="151"/>
      <c r="D27" s="312">
        <f t="shared" ref="D27:E30" si="4">F27+H27+J27+L27</f>
        <v>0.5</v>
      </c>
      <c r="E27" s="312">
        <f t="shared" si="4"/>
        <v>0.5</v>
      </c>
      <c r="F27" s="313">
        <v>0</v>
      </c>
      <c r="G27" s="313">
        <v>0</v>
      </c>
      <c r="H27" s="313">
        <v>0</v>
      </c>
      <c r="I27" s="313">
        <v>0</v>
      </c>
      <c r="J27" s="313">
        <v>0.5</v>
      </c>
      <c r="K27" s="313">
        <v>0.5</v>
      </c>
      <c r="L27" s="313">
        <v>0</v>
      </c>
      <c r="M27" s="313">
        <v>0</v>
      </c>
      <c r="N27" s="319">
        <v>100</v>
      </c>
      <c r="O27" s="294">
        <f>E27/D27*100</f>
        <v>100</v>
      </c>
      <c r="P27" s="315" t="s">
        <v>281</v>
      </c>
      <c r="Q27" s="58" t="s">
        <v>461</v>
      </c>
      <c r="R27" s="293">
        <v>0</v>
      </c>
      <c r="S27" s="294">
        <v>100</v>
      </c>
      <c r="T27" s="2"/>
    </row>
    <row r="28" spans="1:20" s="12" customFormat="1" ht="51" x14ac:dyDescent="0.25">
      <c r="A28" s="188" t="s">
        <v>33</v>
      </c>
      <c r="B28" s="204" t="s">
        <v>34</v>
      </c>
      <c r="C28" s="204"/>
      <c r="D28" s="304">
        <f t="shared" si="4"/>
        <v>0</v>
      </c>
      <c r="E28" s="304">
        <f t="shared" si="4"/>
        <v>0</v>
      </c>
      <c r="F28" s="305">
        <v>0</v>
      </c>
      <c r="G28" s="305">
        <v>0</v>
      </c>
      <c r="H28" s="305">
        <v>0</v>
      </c>
      <c r="I28" s="305">
        <v>0</v>
      </c>
      <c r="J28" s="305">
        <v>0</v>
      </c>
      <c r="K28" s="305">
        <v>0</v>
      </c>
      <c r="L28" s="305">
        <v>0</v>
      </c>
      <c r="M28" s="305">
        <v>0</v>
      </c>
      <c r="N28" s="306">
        <v>0</v>
      </c>
      <c r="O28" s="310">
        <v>0</v>
      </c>
      <c r="P28" s="315" t="s">
        <v>282</v>
      </c>
      <c r="Q28" s="58">
        <v>100</v>
      </c>
      <c r="R28" s="293">
        <v>100</v>
      </c>
      <c r="S28" s="58">
        <v>100</v>
      </c>
      <c r="T28" s="2"/>
    </row>
    <row r="29" spans="1:20" s="12" customFormat="1" ht="25.5" x14ac:dyDescent="0.25">
      <c r="A29" s="189"/>
      <c r="B29" s="204"/>
      <c r="C29" s="204"/>
      <c r="D29" s="311"/>
      <c r="E29" s="311"/>
      <c r="F29" s="305"/>
      <c r="G29" s="305"/>
      <c r="H29" s="305"/>
      <c r="I29" s="305"/>
      <c r="J29" s="305"/>
      <c r="K29" s="305"/>
      <c r="L29" s="305"/>
      <c r="M29" s="305"/>
      <c r="N29" s="306"/>
      <c r="O29" s="310"/>
      <c r="P29" s="315" t="s">
        <v>283</v>
      </c>
      <c r="Q29" s="58">
        <v>100</v>
      </c>
      <c r="R29" s="293">
        <v>100</v>
      </c>
      <c r="S29" s="58">
        <v>100</v>
      </c>
      <c r="T29" s="2"/>
    </row>
    <row r="30" spans="1:20" s="12" customFormat="1" ht="77.25" customHeight="1" x14ac:dyDescent="0.25">
      <c r="A30" s="188" t="s">
        <v>35</v>
      </c>
      <c r="B30" s="204" t="s">
        <v>36</v>
      </c>
      <c r="C30" s="204"/>
      <c r="D30" s="304">
        <f t="shared" si="4"/>
        <v>0</v>
      </c>
      <c r="E30" s="304">
        <f t="shared" si="4"/>
        <v>0</v>
      </c>
      <c r="F30" s="305">
        <v>0</v>
      </c>
      <c r="G30" s="305">
        <v>0</v>
      </c>
      <c r="H30" s="305">
        <v>0</v>
      </c>
      <c r="I30" s="305">
        <v>0</v>
      </c>
      <c r="J30" s="305">
        <v>0</v>
      </c>
      <c r="K30" s="305">
        <v>0</v>
      </c>
      <c r="L30" s="305">
        <v>0</v>
      </c>
      <c r="M30" s="305">
        <v>0</v>
      </c>
      <c r="N30" s="306">
        <v>0</v>
      </c>
      <c r="O30" s="310">
        <v>0</v>
      </c>
      <c r="P30" s="315" t="s">
        <v>326</v>
      </c>
      <c r="Q30" s="58" t="s">
        <v>425</v>
      </c>
      <c r="R30" s="293" t="s">
        <v>425</v>
      </c>
      <c r="S30" s="294">
        <v>100</v>
      </c>
      <c r="T30" s="2"/>
    </row>
    <row r="31" spans="1:20" s="12" customFormat="1" ht="80.25" customHeight="1" x14ac:dyDescent="0.25">
      <c r="A31" s="189"/>
      <c r="B31" s="204"/>
      <c r="C31" s="204"/>
      <c r="D31" s="311"/>
      <c r="E31" s="311"/>
      <c r="F31" s="305"/>
      <c r="G31" s="305"/>
      <c r="H31" s="305"/>
      <c r="I31" s="305"/>
      <c r="J31" s="305"/>
      <c r="K31" s="305"/>
      <c r="L31" s="305"/>
      <c r="M31" s="305"/>
      <c r="N31" s="306"/>
      <c r="O31" s="310"/>
      <c r="P31" s="315" t="s">
        <v>327</v>
      </c>
      <c r="Q31" s="58">
        <v>100</v>
      </c>
      <c r="R31" s="293">
        <v>100</v>
      </c>
      <c r="S31" s="294">
        <v>100</v>
      </c>
      <c r="T31" s="2"/>
    </row>
    <row r="32" spans="1:20" s="12" customFormat="1" x14ac:dyDescent="0.25">
      <c r="A32" s="188" t="s">
        <v>37</v>
      </c>
      <c r="B32" s="145" t="s">
        <v>38</v>
      </c>
      <c r="C32" s="170"/>
      <c r="D32" s="301">
        <f>SUM(D34+D36+D37+D38+D39+D40+D41)</f>
        <v>226311</v>
      </c>
      <c r="E32" s="301">
        <f t="shared" ref="E32:M32" si="5">SUM(E34+E36+E37+E38+E39+E40+E41)</f>
        <v>218973</v>
      </c>
      <c r="F32" s="301">
        <f t="shared" si="5"/>
        <v>13597.3</v>
      </c>
      <c r="G32" s="301">
        <f t="shared" si="5"/>
        <v>13597.3</v>
      </c>
      <c r="H32" s="301">
        <f t="shared" si="5"/>
        <v>127180.8</v>
      </c>
      <c r="I32" s="301">
        <f t="shared" si="5"/>
        <v>121698.2</v>
      </c>
      <c r="J32" s="301">
        <f t="shared" si="5"/>
        <v>85532.900000000009</v>
      </c>
      <c r="K32" s="301">
        <f t="shared" si="5"/>
        <v>83677.5</v>
      </c>
      <c r="L32" s="301">
        <f t="shared" si="5"/>
        <v>0</v>
      </c>
      <c r="M32" s="301">
        <f t="shared" si="5"/>
        <v>0</v>
      </c>
      <c r="N32" s="301">
        <v>100</v>
      </c>
      <c r="O32" s="301">
        <f>E32/D32*100</f>
        <v>96.7575592878826</v>
      </c>
      <c r="P32" s="320"/>
      <c r="Q32" s="320"/>
      <c r="R32" s="320"/>
      <c r="S32" s="320"/>
      <c r="T32" s="199"/>
    </row>
    <row r="33" spans="1:20" s="12" customFormat="1" ht="51" x14ac:dyDescent="0.25">
      <c r="A33" s="189"/>
      <c r="B33" s="151" t="s">
        <v>39</v>
      </c>
      <c r="C33" s="170"/>
      <c r="D33" s="301"/>
      <c r="E33" s="301"/>
      <c r="F33" s="301"/>
      <c r="G33" s="301"/>
      <c r="H33" s="301"/>
      <c r="I33" s="301"/>
      <c r="J33" s="301"/>
      <c r="K33" s="301"/>
      <c r="L33" s="301"/>
      <c r="M33" s="301"/>
      <c r="N33" s="301"/>
      <c r="O33" s="301"/>
      <c r="P33" s="320"/>
      <c r="Q33" s="320"/>
      <c r="R33" s="320"/>
      <c r="S33" s="320"/>
      <c r="T33" s="199"/>
    </row>
    <row r="34" spans="1:20" s="12" customFormat="1" x14ac:dyDescent="0.25">
      <c r="A34" s="188" t="s">
        <v>40</v>
      </c>
      <c r="B34" s="145" t="s">
        <v>23</v>
      </c>
      <c r="C34" s="170"/>
      <c r="D34" s="304">
        <f t="shared" ref="D34:E34" si="6">F34+H34+J34+L34</f>
        <v>0</v>
      </c>
      <c r="E34" s="304">
        <f t="shared" si="6"/>
        <v>0</v>
      </c>
      <c r="F34" s="305">
        <v>0</v>
      </c>
      <c r="G34" s="305">
        <v>0</v>
      </c>
      <c r="H34" s="305">
        <v>0</v>
      </c>
      <c r="I34" s="305">
        <v>0</v>
      </c>
      <c r="J34" s="305">
        <v>0</v>
      </c>
      <c r="K34" s="305">
        <v>0</v>
      </c>
      <c r="L34" s="305">
        <v>0</v>
      </c>
      <c r="M34" s="305">
        <v>0</v>
      </c>
      <c r="N34" s="306">
        <v>0</v>
      </c>
      <c r="O34" s="306">
        <v>0</v>
      </c>
      <c r="P34" s="321" t="s">
        <v>284</v>
      </c>
      <c r="Q34" s="308" t="s">
        <v>425</v>
      </c>
      <c r="R34" s="309" t="s">
        <v>425</v>
      </c>
      <c r="S34" s="310">
        <v>100</v>
      </c>
      <c r="T34" s="199"/>
    </row>
    <row r="35" spans="1:20" s="12" customFormat="1" ht="89.25" x14ac:dyDescent="0.25">
      <c r="A35" s="189"/>
      <c r="B35" s="151" t="s">
        <v>41</v>
      </c>
      <c r="C35" s="170"/>
      <c r="D35" s="311"/>
      <c r="E35" s="311"/>
      <c r="F35" s="305"/>
      <c r="G35" s="305"/>
      <c r="H35" s="305"/>
      <c r="I35" s="305"/>
      <c r="J35" s="305"/>
      <c r="K35" s="305"/>
      <c r="L35" s="305"/>
      <c r="M35" s="305"/>
      <c r="N35" s="306"/>
      <c r="O35" s="306"/>
      <c r="P35" s="321"/>
      <c r="Q35" s="308"/>
      <c r="R35" s="309"/>
      <c r="S35" s="310"/>
      <c r="T35" s="199"/>
    </row>
    <row r="36" spans="1:20" s="12" customFormat="1" ht="89.25" x14ac:dyDescent="0.25">
      <c r="A36" s="145" t="s">
        <v>42</v>
      </c>
      <c r="B36" s="151" t="s">
        <v>43</v>
      </c>
      <c r="C36" s="151"/>
      <c r="D36" s="312">
        <f>F36+H36+J36+L36</f>
        <v>32286</v>
      </c>
      <c r="E36" s="312">
        <f>G36+I36+K36+M36</f>
        <v>32286</v>
      </c>
      <c r="F36" s="313">
        <v>0</v>
      </c>
      <c r="G36" s="313">
        <v>0</v>
      </c>
      <c r="H36" s="313">
        <v>6786</v>
      </c>
      <c r="I36" s="313">
        <v>6786</v>
      </c>
      <c r="J36" s="313">
        <v>25500</v>
      </c>
      <c r="K36" s="313">
        <v>25500</v>
      </c>
      <c r="L36" s="313">
        <v>0</v>
      </c>
      <c r="M36" s="313">
        <v>0</v>
      </c>
      <c r="N36" s="314">
        <v>100</v>
      </c>
      <c r="O36" s="314">
        <f>E36/D36*100</f>
        <v>100</v>
      </c>
      <c r="P36" s="315" t="s">
        <v>285</v>
      </c>
      <c r="Q36" s="58">
        <v>100</v>
      </c>
      <c r="R36" s="293">
        <v>100</v>
      </c>
      <c r="S36" s="294">
        <v>100</v>
      </c>
      <c r="T36" s="2"/>
    </row>
    <row r="37" spans="1:20" s="12" customFormat="1" ht="170.25" customHeight="1" x14ac:dyDescent="0.25">
      <c r="A37" s="145" t="s">
        <v>44</v>
      </c>
      <c r="B37" s="151" t="s">
        <v>45</v>
      </c>
      <c r="C37" s="151"/>
      <c r="D37" s="312">
        <f>F37+H37+J37+L37</f>
        <v>30116</v>
      </c>
      <c r="E37" s="312">
        <f>G37+I37+K37+M37</f>
        <v>30116.2</v>
      </c>
      <c r="F37" s="313">
        <v>0</v>
      </c>
      <c r="G37" s="313">
        <v>0</v>
      </c>
      <c r="H37" s="313">
        <v>0</v>
      </c>
      <c r="I37" s="313">
        <v>0</v>
      </c>
      <c r="J37" s="313">
        <v>30116</v>
      </c>
      <c r="K37" s="313">
        <v>30116.2</v>
      </c>
      <c r="L37" s="313">
        <v>0</v>
      </c>
      <c r="M37" s="313">
        <v>0</v>
      </c>
      <c r="N37" s="314">
        <v>100</v>
      </c>
      <c r="O37" s="314">
        <f t="shared" ref="O37:O41" si="7">E37/D37*100</f>
        <v>100.00066409881792</v>
      </c>
      <c r="P37" s="315" t="s">
        <v>286</v>
      </c>
      <c r="Q37" s="58">
        <v>100</v>
      </c>
      <c r="R37" s="293">
        <v>100</v>
      </c>
      <c r="S37" s="294">
        <v>100</v>
      </c>
      <c r="T37" s="2"/>
    </row>
    <row r="38" spans="1:20" s="12" customFormat="1" ht="168.75" customHeight="1" x14ac:dyDescent="0.25">
      <c r="A38" s="145" t="s">
        <v>46</v>
      </c>
      <c r="B38" s="151" t="s">
        <v>47</v>
      </c>
      <c r="C38" s="151"/>
      <c r="D38" s="312">
        <f t="shared" ref="D38:E41" si="8">F38+H38+J38+L38</f>
        <v>0</v>
      </c>
      <c r="E38" s="312">
        <f t="shared" si="8"/>
        <v>0</v>
      </c>
      <c r="F38" s="313">
        <v>0</v>
      </c>
      <c r="G38" s="313">
        <v>0</v>
      </c>
      <c r="H38" s="313">
        <v>0</v>
      </c>
      <c r="I38" s="313">
        <v>0</v>
      </c>
      <c r="J38" s="313">
        <v>0</v>
      </c>
      <c r="K38" s="313">
        <v>0</v>
      </c>
      <c r="L38" s="313">
        <v>0</v>
      </c>
      <c r="M38" s="313">
        <v>0</v>
      </c>
      <c r="N38" s="314">
        <v>0</v>
      </c>
      <c r="O38" s="314">
        <v>0</v>
      </c>
      <c r="P38" s="315" t="s">
        <v>278</v>
      </c>
      <c r="Q38" s="58">
        <v>0</v>
      </c>
      <c r="R38" s="293">
        <v>0</v>
      </c>
      <c r="S38" s="294">
        <v>0</v>
      </c>
      <c r="T38" s="2"/>
    </row>
    <row r="39" spans="1:20" s="12" customFormat="1" ht="63.75" x14ac:dyDescent="0.25">
      <c r="A39" s="145" t="s">
        <v>48</v>
      </c>
      <c r="B39" s="151" t="s">
        <v>49</v>
      </c>
      <c r="C39" s="151"/>
      <c r="D39" s="312">
        <f t="shared" si="8"/>
        <v>540</v>
      </c>
      <c r="E39" s="312">
        <f t="shared" si="8"/>
        <v>540</v>
      </c>
      <c r="F39" s="313">
        <v>0</v>
      </c>
      <c r="G39" s="313">
        <v>0</v>
      </c>
      <c r="H39" s="313">
        <v>0</v>
      </c>
      <c r="I39" s="313">
        <v>0</v>
      </c>
      <c r="J39" s="313">
        <v>540</v>
      </c>
      <c r="K39" s="313">
        <v>540</v>
      </c>
      <c r="L39" s="313">
        <v>0</v>
      </c>
      <c r="M39" s="313">
        <v>0</v>
      </c>
      <c r="N39" s="314">
        <v>100</v>
      </c>
      <c r="O39" s="314">
        <v>100</v>
      </c>
      <c r="P39" s="315" t="s">
        <v>287</v>
      </c>
      <c r="Q39" s="58" t="s">
        <v>426</v>
      </c>
      <c r="R39" s="293">
        <v>15.9</v>
      </c>
      <c r="S39" s="294">
        <v>100</v>
      </c>
      <c r="T39" s="2"/>
    </row>
    <row r="40" spans="1:20" s="12" customFormat="1" ht="178.5" customHeight="1" x14ac:dyDescent="0.25">
      <c r="A40" s="145" t="s">
        <v>237</v>
      </c>
      <c r="B40" s="151" t="s">
        <v>238</v>
      </c>
      <c r="C40" s="151"/>
      <c r="D40" s="312">
        <f t="shared" si="8"/>
        <v>105813.2</v>
      </c>
      <c r="E40" s="312">
        <f t="shared" si="8"/>
        <v>100982.09999999999</v>
      </c>
      <c r="F40" s="313">
        <v>735.4</v>
      </c>
      <c r="G40" s="313">
        <v>735.4</v>
      </c>
      <c r="H40" s="313">
        <v>76774</v>
      </c>
      <c r="I40" s="313">
        <v>73798.399999999994</v>
      </c>
      <c r="J40" s="313">
        <v>28303.8</v>
      </c>
      <c r="K40" s="313">
        <v>26448.3</v>
      </c>
      <c r="L40" s="313">
        <v>0</v>
      </c>
      <c r="M40" s="313">
        <v>0</v>
      </c>
      <c r="N40" s="314">
        <v>100</v>
      </c>
      <c r="O40" s="314">
        <f t="shared" si="7"/>
        <v>95.434312543236572</v>
      </c>
      <c r="P40" s="315" t="s">
        <v>288</v>
      </c>
      <c r="Q40" s="58">
        <v>100</v>
      </c>
      <c r="R40" s="293">
        <v>95.43</v>
      </c>
      <c r="S40" s="293">
        <v>95.43</v>
      </c>
      <c r="T40" s="2"/>
    </row>
    <row r="41" spans="1:20" s="12" customFormat="1" ht="116.25" customHeight="1" x14ac:dyDescent="0.25">
      <c r="A41" s="322" t="s">
        <v>456</v>
      </c>
      <c r="B41" s="151" t="s">
        <v>573</v>
      </c>
      <c r="C41" s="151"/>
      <c r="D41" s="312">
        <f t="shared" si="8"/>
        <v>57555.8</v>
      </c>
      <c r="E41" s="312">
        <f t="shared" si="8"/>
        <v>55048.700000000004</v>
      </c>
      <c r="F41" s="313">
        <v>12861.9</v>
      </c>
      <c r="G41" s="313">
        <v>12861.9</v>
      </c>
      <c r="H41" s="313">
        <v>43620.800000000003</v>
      </c>
      <c r="I41" s="313">
        <v>41113.800000000003</v>
      </c>
      <c r="J41" s="313">
        <v>1073.0999999999999</v>
      </c>
      <c r="K41" s="313">
        <v>1073</v>
      </c>
      <c r="L41" s="313">
        <v>0</v>
      </c>
      <c r="M41" s="313">
        <v>0</v>
      </c>
      <c r="N41" s="314">
        <v>101</v>
      </c>
      <c r="O41" s="314">
        <f t="shared" si="7"/>
        <v>95.644053249194698</v>
      </c>
      <c r="P41" s="315" t="s">
        <v>572</v>
      </c>
      <c r="Q41" s="58">
        <v>100</v>
      </c>
      <c r="R41" s="293">
        <v>95.64</v>
      </c>
      <c r="S41" s="294">
        <v>95.64</v>
      </c>
      <c r="T41" s="2"/>
    </row>
    <row r="42" spans="1:20" s="12" customFormat="1" x14ac:dyDescent="0.25">
      <c r="A42" s="188" t="s">
        <v>50</v>
      </c>
      <c r="B42" s="145" t="s">
        <v>51</v>
      </c>
      <c r="C42" s="170"/>
      <c r="D42" s="323">
        <f>SUM(D44+D46)</f>
        <v>6591.2</v>
      </c>
      <c r="E42" s="323">
        <f>SUM(E44+E46)</f>
        <v>6579.7</v>
      </c>
      <c r="F42" s="323">
        <f t="shared" ref="F42:M42" si="9">SUM(F44+F46)</f>
        <v>0</v>
      </c>
      <c r="G42" s="323">
        <f t="shared" si="9"/>
        <v>0</v>
      </c>
      <c r="H42" s="323">
        <f t="shared" si="9"/>
        <v>0</v>
      </c>
      <c r="I42" s="323">
        <f t="shared" si="9"/>
        <v>0</v>
      </c>
      <c r="J42" s="323">
        <f t="shared" si="9"/>
        <v>6591.2</v>
      </c>
      <c r="K42" s="323">
        <f t="shared" si="9"/>
        <v>6579.7</v>
      </c>
      <c r="L42" s="323">
        <f t="shared" si="9"/>
        <v>0</v>
      </c>
      <c r="M42" s="323">
        <f t="shared" si="9"/>
        <v>0</v>
      </c>
      <c r="N42" s="323">
        <f>SUM(N44+N46)</f>
        <v>100</v>
      </c>
      <c r="O42" s="323">
        <f>E42/D42*100</f>
        <v>99.825524942347371</v>
      </c>
      <c r="P42" s="321"/>
      <c r="Q42" s="321"/>
      <c r="R42" s="321"/>
      <c r="S42" s="321"/>
      <c r="T42" s="199"/>
    </row>
    <row r="43" spans="1:20" s="12" customFormat="1" ht="38.25" x14ac:dyDescent="0.25">
      <c r="A43" s="189"/>
      <c r="B43" s="151" t="s">
        <v>52</v>
      </c>
      <c r="C43" s="170"/>
      <c r="D43" s="324"/>
      <c r="E43" s="324"/>
      <c r="F43" s="324"/>
      <c r="G43" s="324"/>
      <c r="H43" s="324"/>
      <c r="I43" s="324"/>
      <c r="J43" s="324"/>
      <c r="K43" s="324"/>
      <c r="L43" s="324"/>
      <c r="M43" s="324"/>
      <c r="N43" s="324"/>
      <c r="O43" s="324"/>
      <c r="P43" s="321"/>
      <c r="Q43" s="321"/>
      <c r="R43" s="321"/>
      <c r="S43" s="321"/>
      <c r="T43" s="199"/>
    </row>
    <row r="44" spans="1:20" s="12" customFormat="1" ht="15.75" customHeight="1" x14ac:dyDescent="0.25">
      <c r="A44" s="188" t="s">
        <v>53</v>
      </c>
      <c r="B44" s="145" t="s">
        <v>23</v>
      </c>
      <c r="C44" s="170"/>
      <c r="D44" s="325">
        <f>J44</f>
        <v>6591.2</v>
      </c>
      <c r="E44" s="325">
        <f>K44</f>
        <v>6579.7</v>
      </c>
      <c r="F44" s="305">
        <v>0</v>
      </c>
      <c r="G44" s="305">
        <v>0</v>
      </c>
      <c r="H44" s="305">
        <v>0</v>
      </c>
      <c r="I44" s="305">
        <v>0</v>
      </c>
      <c r="J44" s="305">
        <v>6591.2</v>
      </c>
      <c r="K44" s="305">
        <v>6579.7</v>
      </c>
      <c r="L44" s="305">
        <v>0</v>
      </c>
      <c r="M44" s="305">
        <v>0</v>
      </c>
      <c r="N44" s="306">
        <v>100</v>
      </c>
      <c r="O44" s="306">
        <f>E44/D44*100</f>
        <v>99.825524942347371</v>
      </c>
      <c r="P44" s="321" t="s">
        <v>289</v>
      </c>
      <c r="Q44" s="308" t="s">
        <v>462</v>
      </c>
      <c r="R44" s="309">
        <v>99.83</v>
      </c>
      <c r="S44" s="310">
        <v>99.83</v>
      </c>
      <c r="T44" s="199"/>
    </row>
    <row r="45" spans="1:20" s="12" customFormat="1" ht="76.5" x14ac:dyDescent="0.25">
      <c r="A45" s="189"/>
      <c r="B45" s="151" t="s">
        <v>54</v>
      </c>
      <c r="C45" s="170"/>
      <c r="D45" s="325"/>
      <c r="E45" s="325"/>
      <c r="F45" s="305"/>
      <c r="G45" s="305"/>
      <c r="H45" s="305"/>
      <c r="I45" s="305"/>
      <c r="J45" s="305"/>
      <c r="K45" s="305"/>
      <c r="L45" s="305"/>
      <c r="M45" s="305"/>
      <c r="N45" s="306"/>
      <c r="O45" s="306"/>
      <c r="P45" s="321"/>
      <c r="Q45" s="308"/>
      <c r="R45" s="309"/>
      <c r="S45" s="310"/>
      <c r="T45" s="199"/>
    </row>
    <row r="46" spans="1:20" s="12" customFormat="1" ht="51" x14ac:dyDescent="0.25">
      <c r="A46" s="145" t="s">
        <v>55</v>
      </c>
      <c r="B46" s="151" t="s">
        <v>56</v>
      </c>
      <c r="C46" s="151"/>
      <c r="D46" s="312">
        <v>0</v>
      </c>
      <c r="E46" s="312">
        <v>0</v>
      </c>
      <c r="F46" s="313">
        <v>0</v>
      </c>
      <c r="G46" s="313">
        <v>0</v>
      </c>
      <c r="H46" s="313">
        <v>0</v>
      </c>
      <c r="I46" s="313">
        <v>0</v>
      </c>
      <c r="J46" s="313">
        <v>0</v>
      </c>
      <c r="K46" s="313">
        <v>0</v>
      </c>
      <c r="L46" s="313">
        <v>0</v>
      </c>
      <c r="M46" s="313">
        <v>0</v>
      </c>
      <c r="N46" s="314">
        <v>0</v>
      </c>
      <c r="O46" s="314">
        <v>0</v>
      </c>
      <c r="P46" s="315" t="s">
        <v>289</v>
      </c>
      <c r="Q46" s="58">
        <v>0</v>
      </c>
      <c r="R46" s="293">
        <v>0</v>
      </c>
      <c r="S46" s="294">
        <v>0</v>
      </c>
      <c r="T46" s="2"/>
    </row>
    <row r="47" spans="1:20" s="60" customFormat="1" ht="66.75" customHeight="1" x14ac:dyDescent="0.25">
      <c r="A47" s="281" t="s">
        <v>57</v>
      </c>
      <c r="B47" s="232" t="s">
        <v>466</v>
      </c>
      <c r="C47" s="326" t="s">
        <v>465</v>
      </c>
      <c r="D47" s="327">
        <f>D52+D57</f>
        <v>7729.82</v>
      </c>
      <c r="E47" s="327">
        <f t="shared" ref="E47:M47" si="10">E52+E57</f>
        <v>7729.7800000000007</v>
      </c>
      <c r="F47" s="327">
        <f t="shared" si="10"/>
        <v>0</v>
      </c>
      <c r="G47" s="327">
        <f t="shared" si="10"/>
        <v>0</v>
      </c>
      <c r="H47" s="327">
        <f t="shared" si="10"/>
        <v>0</v>
      </c>
      <c r="I47" s="327">
        <f t="shared" si="10"/>
        <v>0</v>
      </c>
      <c r="J47" s="327">
        <f>J52+J57</f>
        <v>7729.82</v>
      </c>
      <c r="K47" s="327">
        <f t="shared" si="10"/>
        <v>7729.7800000000007</v>
      </c>
      <c r="L47" s="327">
        <f t="shared" si="10"/>
        <v>0</v>
      </c>
      <c r="M47" s="327">
        <f t="shared" si="10"/>
        <v>0</v>
      </c>
      <c r="N47" s="327">
        <v>100</v>
      </c>
      <c r="O47" s="327">
        <f>E47/D47*100</f>
        <v>99.999482523525785</v>
      </c>
      <c r="P47" s="328" t="s">
        <v>358</v>
      </c>
      <c r="Q47" s="144">
        <v>75.599999999999994</v>
      </c>
      <c r="R47" s="144">
        <v>75.599999999999994</v>
      </c>
      <c r="S47" s="144">
        <v>100</v>
      </c>
      <c r="T47" s="59"/>
    </row>
    <row r="48" spans="1:20" s="60" customFormat="1" ht="66.75" customHeight="1" x14ac:dyDescent="0.25">
      <c r="A48" s="290"/>
      <c r="B48" s="232"/>
      <c r="C48" s="329"/>
      <c r="D48" s="330"/>
      <c r="E48" s="330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28" t="s">
        <v>290</v>
      </c>
      <c r="Q48" s="106">
        <v>100</v>
      </c>
      <c r="R48" s="106">
        <v>100</v>
      </c>
      <c r="S48" s="106">
        <v>100</v>
      </c>
      <c r="T48" s="59"/>
    </row>
    <row r="49" spans="1:20" s="60" customFormat="1" ht="66.75" customHeight="1" x14ac:dyDescent="0.25">
      <c r="A49" s="290"/>
      <c r="B49" s="232"/>
      <c r="C49" s="329"/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28" t="s">
        <v>291</v>
      </c>
      <c r="Q49" s="144">
        <v>100</v>
      </c>
      <c r="R49" s="144">
        <v>100</v>
      </c>
      <c r="S49" s="144">
        <v>100</v>
      </c>
      <c r="T49" s="59"/>
    </row>
    <row r="50" spans="1:20" s="60" customFormat="1" ht="63.75" customHeight="1" x14ac:dyDescent="0.25">
      <c r="A50" s="290"/>
      <c r="B50" s="232"/>
      <c r="C50" s="329"/>
      <c r="D50" s="330"/>
      <c r="E50" s="330"/>
      <c r="F50" s="330"/>
      <c r="G50" s="330"/>
      <c r="H50" s="330"/>
      <c r="I50" s="330"/>
      <c r="J50" s="330"/>
      <c r="K50" s="330"/>
      <c r="L50" s="330"/>
      <c r="M50" s="330"/>
      <c r="N50" s="330"/>
      <c r="O50" s="330"/>
      <c r="P50" s="328" t="s">
        <v>359</v>
      </c>
      <c r="Q50" s="144">
        <v>0</v>
      </c>
      <c r="R50" s="144">
        <v>0</v>
      </c>
      <c r="S50" s="144"/>
      <c r="T50" s="59"/>
    </row>
    <row r="51" spans="1:20" s="60" customFormat="1" ht="81.75" customHeight="1" x14ac:dyDescent="0.25">
      <c r="A51" s="298"/>
      <c r="B51" s="232"/>
      <c r="C51" s="331"/>
      <c r="D51" s="332"/>
      <c r="E51" s="332"/>
      <c r="F51" s="332"/>
      <c r="G51" s="332"/>
      <c r="H51" s="332"/>
      <c r="I51" s="332"/>
      <c r="J51" s="332"/>
      <c r="K51" s="332"/>
      <c r="L51" s="332"/>
      <c r="M51" s="332"/>
      <c r="N51" s="332"/>
      <c r="O51" s="332"/>
      <c r="P51" s="328" t="s">
        <v>360</v>
      </c>
      <c r="Q51" s="144">
        <v>84.47</v>
      </c>
      <c r="R51" s="144">
        <v>84.47</v>
      </c>
      <c r="S51" s="144">
        <v>100</v>
      </c>
      <c r="T51" s="59"/>
    </row>
    <row r="52" spans="1:20" s="12" customFormat="1" x14ac:dyDescent="0.25">
      <c r="A52" s="188" t="s">
        <v>58</v>
      </c>
      <c r="B52" s="145" t="s">
        <v>20</v>
      </c>
      <c r="C52" s="333"/>
      <c r="D52" s="165">
        <f>SUM(D54:D56)</f>
        <v>2676.98</v>
      </c>
      <c r="E52" s="165">
        <f t="shared" ref="E52:M52" si="11">SUM(E54:E56)</f>
        <v>2676.98</v>
      </c>
      <c r="F52" s="165">
        <f t="shared" si="11"/>
        <v>0</v>
      </c>
      <c r="G52" s="165">
        <f t="shared" si="11"/>
        <v>0</v>
      </c>
      <c r="H52" s="165">
        <v>0</v>
      </c>
      <c r="I52" s="165">
        <v>0</v>
      </c>
      <c r="J52" s="165">
        <v>2676.98</v>
      </c>
      <c r="K52" s="165">
        <v>2676.98</v>
      </c>
      <c r="L52" s="165">
        <f t="shared" si="11"/>
        <v>0</v>
      </c>
      <c r="M52" s="165">
        <f t="shared" si="11"/>
        <v>0</v>
      </c>
      <c r="N52" s="165">
        <v>100</v>
      </c>
      <c r="O52" s="165">
        <v>100</v>
      </c>
      <c r="P52" s="170"/>
      <c r="Q52" s="238"/>
      <c r="R52" s="238"/>
      <c r="S52" s="238"/>
      <c r="T52" s="199"/>
    </row>
    <row r="53" spans="1:20" s="12" customFormat="1" ht="92.25" customHeight="1" x14ac:dyDescent="0.25">
      <c r="A53" s="189"/>
      <c r="B53" s="151" t="s">
        <v>59</v>
      </c>
      <c r="C53" s="334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70"/>
      <c r="Q53" s="240"/>
      <c r="R53" s="240"/>
      <c r="S53" s="240"/>
      <c r="T53" s="199"/>
    </row>
    <row r="54" spans="1:20" s="12" customFormat="1" x14ac:dyDescent="0.25">
      <c r="A54" s="188" t="s">
        <v>60</v>
      </c>
      <c r="B54" s="145" t="s">
        <v>23</v>
      </c>
      <c r="C54" s="186"/>
      <c r="D54" s="165">
        <f>F54+H54+J54+L54</f>
        <v>2676.98</v>
      </c>
      <c r="E54" s="165">
        <f>G54+I54+K54+M54</f>
        <v>2676.98</v>
      </c>
      <c r="F54" s="167">
        <f t="shared" ref="F54:G54" si="12">F56+F58</f>
        <v>0</v>
      </c>
      <c r="G54" s="167">
        <f t="shared" si="12"/>
        <v>0</v>
      </c>
      <c r="H54" s="165">
        <v>0</v>
      </c>
      <c r="I54" s="165">
        <v>0</v>
      </c>
      <c r="J54" s="165">
        <v>2676.98</v>
      </c>
      <c r="K54" s="165">
        <v>2676.98</v>
      </c>
      <c r="L54" s="167">
        <f t="shared" ref="L54:M54" si="13">L56+L58</f>
        <v>0</v>
      </c>
      <c r="M54" s="167">
        <f t="shared" si="13"/>
        <v>0</v>
      </c>
      <c r="N54" s="167">
        <v>100</v>
      </c>
      <c r="O54" s="165">
        <v>100</v>
      </c>
      <c r="P54" s="170" t="s">
        <v>361</v>
      </c>
      <c r="Q54" s="200">
        <v>728</v>
      </c>
      <c r="R54" s="200">
        <v>728</v>
      </c>
      <c r="S54" s="167">
        <v>100</v>
      </c>
      <c r="T54" s="199"/>
    </row>
    <row r="55" spans="1:20" s="12" customFormat="1" ht="63.75" x14ac:dyDescent="0.25">
      <c r="A55" s="189"/>
      <c r="B55" s="151" t="s">
        <v>61</v>
      </c>
      <c r="C55" s="187"/>
      <c r="D55" s="165"/>
      <c r="E55" s="165"/>
      <c r="F55" s="167"/>
      <c r="G55" s="167"/>
      <c r="H55" s="165"/>
      <c r="I55" s="165"/>
      <c r="J55" s="165"/>
      <c r="K55" s="165"/>
      <c r="L55" s="167"/>
      <c r="M55" s="167"/>
      <c r="N55" s="167"/>
      <c r="O55" s="165"/>
      <c r="P55" s="170"/>
      <c r="Q55" s="200"/>
      <c r="R55" s="200"/>
      <c r="S55" s="167"/>
      <c r="T55" s="199"/>
    </row>
    <row r="56" spans="1:20" s="12" customFormat="1" ht="73.5" customHeight="1" x14ac:dyDescent="0.25">
      <c r="A56" s="145" t="s">
        <v>62</v>
      </c>
      <c r="B56" s="151" t="s">
        <v>63</v>
      </c>
      <c r="C56" s="151"/>
      <c r="D56" s="144">
        <f>F56+H56+J56+L56</f>
        <v>0</v>
      </c>
      <c r="E56" s="144">
        <f>G56+I56+K56+M56</f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>
        <v>0</v>
      </c>
      <c r="M56" s="144">
        <v>0</v>
      </c>
      <c r="N56" s="144">
        <v>0</v>
      </c>
      <c r="O56" s="144">
        <v>0</v>
      </c>
      <c r="P56" s="151" t="s">
        <v>292</v>
      </c>
      <c r="Q56" s="146">
        <v>0</v>
      </c>
      <c r="R56" s="146">
        <v>0</v>
      </c>
      <c r="S56" s="144"/>
      <c r="T56" s="2"/>
    </row>
    <row r="57" spans="1:20" s="12" customFormat="1" x14ac:dyDescent="0.25">
      <c r="A57" s="188" t="s">
        <v>64</v>
      </c>
      <c r="B57" s="145" t="s">
        <v>38</v>
      </c>
      <c r="C57" s="186"/>
      <c r="D57" s="165">
        <f>D59</f>
        <v>5052.84</v>
      </c>
      <c r="E57" s="165">
        <f t="shared" ref="E57:M57" si="14">E59</f>
        <v>5052.8</v>
      </c>
      <c r="F57" s="165">
        <f t="shared" si="14"/>
        <v>0</v>
      </c>
      <c r="G57" s="165">
        <f t="shared" si="14"/>
        <v>0</v>
      </c>
      <c r="H57" s="165">
        <f t="shared" si="14"/>
        <v>0</v>
      </c>
      <c r="I57" s="165">
        <f t="shared" si="14"/>
        <v>0</v>
      </c>
      <c r="J57" s="165">
        <f t="shared" si="14"/>
        <v>5052.84</v>
      </c>
      <c r="K57" s="165">
        <f t="shared" si="14"/>
        <v>5052.8</v>
      </c>
      <c r="L57" s="165">
        <f t="shared" si="14"/>
        <v>0</v>
      </c>
      <c r="M57" s="165">
        <f t="shared" si="14"/>
        <v>0</v>
      </c>
      <c r="N57" s="166">
        <v>100</v>
      </c>
      <c r="O57" s="165">
        <v>100</v>
      </c>
      <c r="P57" s="170"/>
      <c r="Q57" s="202"/>
      <c r="R57" s="202"/>
      <c r="S57" s="202"/>
      <c r="T57" s="199"/>
    </row>
    <row r="58" spans="1:20" s="12" customFormat="1" ht="38.25" x14ac:dyDescent="0.25">
      <c r="A58" s="189"/>
      <c r="B58" s="151" t="s">
        <v>66</v>
      </c>
      <c r="C58" s="187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6"/>
      <c r="O58" s="165"/>
      <c r="P58" s="170"/>
      <c r="Q58" s="203"/>
      <c r="R58" s="203"/>
      <c r="S58" s="203"/>
      <c r="T58" s="199"/>
    </row>
    <row r="59" spans="1:20" s="12" customFormat="1" x14ac:dyDescent="0.25">
      <c r="A59" s="188" t="s">
        <v>65</v>
      </c>
      <c r="B59" s="145" t="s">
        <v>67</v>
      </c>
      <c r="C59" s="186"/>
      <c r="D59" s="167">
        <f>F59+H59+J59+L59</f>
        <v>5052.84</v>
      </c>
      <c r="E59" s="167">
        <f>G59+I59+K59+M59</f>
        <v>5052.8</v>
      </c>
      <c r="F59" s="167">
        <v>0</v>
      </c>
      <c r="G59" s="167">
        <v>0</v>
      </c>
      <c r="H59" s="167">
        <v>0</v>
      </c>
      <c r="I59" s="167">
        <v>0</v>
      </c>
      <c r="J59" s="167">
        <v>5052.84</v>
      </c>
      <c r="K59" s="167">
        <v>5052.8</v>
      </c>
      <c r="L59" s="167">
        <v>0</v>
      </c>
      <c r="M59" s="167">
        <v>0</v>
      </c>
      <c r="N59" s="200">
        <v>100</v>
      </c>
      <c r="O59" s="200">
        <v>100</v>
      </c>
      <c r="P59" s="170" t="s">
        <v>293</v>
      </c>
      <c r="Q59" s="202">
        <v>100</v>
      </c>
      <c r="R59" s="202">
        <v>99.7</v>
      </c>
      <c r="S59" s="202">
        <v>99.7</v>
      </c>
      <c r="T59" s="199"/>
    </row>
    <row r="60" spans="1:20" s="12" customFormat="1" ht="76.5" x14ac:dyDescent="0.25">
      <c r="A60" s="189"/>
      <c r="B60" s="151" t="s">
        <v>68</v>
      </c>
      <c r="C60" s="18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200"/>
      <c r="O60" s="200"/>
      <c r="P60" s="170"/>
      <c r="Q60" s="203"/>
      <c r="R60" s="203"/>
      <c r="S60" s="203"/>
      <c r="T60" s="199"/>
    </row>
    <row r="61" spans="1:20" s="12" customFormat="1" ht="15.75" customHeight="1" x14ac:dyDescent="0.25">
      <c r="A61" s="188" t="s">
        <v>69</v>
      </c>
      <c r="B61" s="335" t="s">
        <v>472</v>
      </c>
      <c r="C61" s="326" t="s">
        <v>465</v>
      </c>
      <c r="D61" s="336">
        <f>D63+D65+D69+D73</f>
        <v>15607.67</v>
      </c>
      <c r="E61" s="336">
        <f>E63+E65+E69+E73</f>
        <v>15607.67</v>
      </c>
      <c r="F61" s="336">
        <f t="shared" ref="F61:M61" si="15">F65+F69+F73</f>
        <v>6203.0599999999995</v>
      </c>
      <c r="G61" s="336">
        <f t="shared" si="15"/>
        <v>6203.0599999999995</v>
      </c>
      <c r="H61" s="336">
        <f>H65+H69+H73+H63</f>
        <v>1715.35</v>
      </c>
      <c r="I61" s="336">
        <f>I65+I69+I73+I63</f>
        <v>1715.35</v>
      </c>
      <c r="J61" s="336">
        <f t="shared" si="15"/>
        <v>5119.5300000000007</v>
      </c>
      <c r="K61" s="336">
        <f t="shared" si="15"/>
        <v>5119.5300000000007</v>
      </c>
      <c r="L61" s="336">
        <f t="shared" si="15"/>
        <v>2569.73</v>
      </c>
      <c r="M61" s="336">
        <f t="shared" si="15"/>
        <v>2569.73</v>
      </c>
      <c r="N61" s="327">
        <v>100</v>
      </c>
      <c r="O61" s="327">
        <f>E61/D61*100</f>
        <v>100</v>
      </c>
      <c r="P61" s="170"/>
      <c r="Q61" s="186"/>
      <c r="R61" s="186"/>
      <c r="S61" s="186"/>
      <c r="T61" s="199"/>
    </row>
    <row r="62" spans="1:20" s="12" customFormat="1" ht="125.25" customHeight="1" x14ac:dyDescent="0.25">
      <c r="A62" s="189"/>
      <c r="B62" s="337"/>
      <c r="C62" s="331"/>
      <c r="D62" s="338"/>
      <c r="E62" s="338"/>
      <c r="F62" s="338"/>
      <c r="G62" s="338"/>
      <c r="H62" s="338"/>
      <c r="I62" s="338"/>
      <c r="J62" s="338"/>
      <c r="K62" s="338"/>
      <c r="L62" s="338"/>
      <c r="M62" s="338"/>
      <c r="N62" s="332"/>
      <c r="O62" s="332"/>
      <c r="P62" s="170"/>
      <c r="Q62" s="187"/>
      <c r="R62" s="187"/>
      <c r="S62" s="187"/>
      <c r="T62" s="199"/>
    </row>
    <row r="63" spans="1:20" s="12" customFormat="1" ht="125.25" customHeight="1" x14ac:dyDescent="0.25">
      <c r="A63" s="136" t="s">
        <v>70</v>
      </c>
      <c r="B63" s="145" t="s">
        <v>548</v>
      </c>
      <c r="C63" s="339"/>
      <c r="D63" s="340">
        <v>157.94</v>
      </c>
      <c r="E63" s="340">
        <v>157.94</v>
      </c>
      <c r="F63" s="340">
        <v>0</v>
      </c>
      <c r="G63" s="340">
        <v>0</v>
      </c>
      <c r="H63" s="340">
        <v>157.94</v>
      </c>
      <c r="I63" s="340">
        <v>157.94</v>
      </c>
      <c r="J63" s="340">
        <v>0</v>
      </c>
      <c r="K63" s="340">
        <v>0</v>
      </c>
      <c r="L63" s="340">
        <v>0</v>
      </c>
      <c r="M63" s="340">
        <v>0</v>
      </c>
      <c r="N63" s="341">
        <v>100</v>
      </c>
      <c r="O63" s="341">
        <v>100</v>
      </c>
      <c r="P63" s="125" t="s">
        <v>549</v>
      </c>
      <c r="Q63" s="342">
        <v>157.94</v>
      </c>
      <c r="R63" s="342">
        <v>157.94</v>
      </c>
      <c r="S63" s="342">
        <v>100</v>
      </c>
      <c r="T63" s="160"/>
    </row>
    <row r="64" spans="1:20" s="12" customFormat="1" x14ac:dyDescent="0.25">
      <c r="A64" s="188" t="s">
        <v>71</v>
      </c>
      <c r="B64" s="145" t="s">
        <v>76</v>
      </c>
      <c r="C64" s="147"/>
      <c r="D64" s="343"/>
      <c r="E64" s="343"/>
      <c r="F64" s="343"/>
      <c r="G64" s="343"/>
      <c r="H64" s="343"/>
      <c r="I64" s="343"/>
      <c r="J64" s="343"/>
      <c r="K64" s="343"/>
      <c r="L64" s="343"/>
      <c r="M64" s="343"/>
      <c r="N64" s="111"/>
      <c r="O64" s="111"/>
      <c r="P64" s="170"/>
      <c r="Q64" s="170"/>
      <c r="R64" s="170"/>
      <c r="S64" s="170"/>
      <c r="T64" s="199"/>
    </row>
    <row r="65" spans="1:20" s="12" customFormat="1" ht="25.5" x14ac:dyDescent="0.25">
      <c r="A65" s="189"/>
      <c r="B65" s="344" t="s">
        <v>473</v>
      </c>
      <c r="C65" s="148"/>
      <c r="D65" s="345">
        <f>F65+H65+J65+L65</f>
        <v>2941.04</v>
      </c>
      <c r="E65" s="345">
        <f>G65+I65+K65+M65</f>
        <v>2941.04</v>
      </c>
      <c r="F65" s="345">
        <f t="shared" ref="F65:G65" si="16">F67</f>
        <v>0</v>
      </c>
      <c r="G65" s="345">
        <f t="shared" si="16"/>
        <v>0</v>
      </c>
      <c r="H65" s="345">
        <v>0</v>
      </c>
      <c r="I65" s="345">
        <v>0</v>
      </c>
      <c r="J65" s="345">
        <v>2436.9</v>
      </c>
      <c r="K65" s="345">
        <v>2436.9</v>
      </c>
      <c r="L65" s="345">
        <v>504.14</v>
      </c>
      <c r="M65" s="345">
        <v>504.14</v>
      </c>
      <c r="N65" s="112">
        <v>100</v>
      </c>
      <c r="O65" s="112">
        <f>E65/D65*100</f>
        <v>100</v>
      </c>
      <c r="P65" s="170"/>
      <c r="Q65" s="170"/>
      <c r="R65" s="170"/>
      <c r="S65" s="170"/>
      <c r="T65" s="199"/>
    </row>
    <row r="66" spans="1:20" s="12" customFormat="1" x14ac:dyDescent="0.25">
      <c r="A66" s="188" t="s">
        <v>72</v>
      </c>
      <c r="B66" s="145" t="s">
        <v>67</v>
      </c>
      <c r="C66" s="346"/>
      <c r="D66" s="345"/>
      <c r="E66" s="345"/>
      <c r="F66" s="347"/>
      <c r="G66" s="347"/>
      <c r="H66" s="347"/>
      <c r="I66" s="347"/>
      <c r="J66" s="347"/>
      <c r="K66" s="347"/>
      <c r="L66" s="347"/>
      <c r="M66" s="347"/>
      <c r="N66" s="137"/>
      <c r="O66" s="347"/>
      <c r="P66" s="170" t="s">
        <v>475</v>
      </c>
      <c r="Q66" s="204">
        <v>2436.9</v>
      </c>
      <c r="R66" s="204">
        <v>2436.9</v>
      </c>
      <c r="S66" s="348">
        <v>100</v>
      </c>
      <c r="T66" s="199"/>
    </row>
    <row r="67" spans="1:20" s="12" customFormat="1" ht="160.5" customHeight="1" x14ac:dyDescent="0.25">
      <c r="A67" s="189"/>
      <c r="B67" s="344" t="s">
        <v>474</v>
      </c>
      <c r="C67" s="349"/>
      <c r="D67" s="345">
        <f t="shared" ref="D67:E67" si="17">F67+H67+J67+L67</f>
        <v>2941.04</v>
      </c>
      <c r="E67" s="345">
        <f t="shared" si="17"/>
        <v>2941.04</v>
      </c>
      <c r="F67" s="350">
        <v>0</v>
      </c>
      <c r="G67" s="350">
        <v>0</v>
      </c>
      <c r="H67" s="350">
        <v>0</v>
      </c>
      <c r="I67" s="350">
        <v>0</v>
      </c>
      <c r="J67" s="350">
        <v>2436.9</v>
      </c>
      <c r="K67" s="350">
        <v>2436.9</v>
      </c>
      <c r="L67" s="350">
        <v>504.14</v>
      </c>
      <c r="M67" s="350">
        <v>504.14</v>
      </c>
      <c r="N67" s="140">
        <v>100</v>
      </c>
      <c r="O67" s="140">
        <v>100</v>
      </c>
      <c r="P67" s="170"/>
      <c r="Q67" s="204"/>
      <c r="R67" s="204"/>
      <c r="S67" s="348"/>
      <c r="T67" s="199"/>
    </row>
    <row r="68" spans="1:20" s="12" customFormat="1" x14ac:dyDescent="0.25">
      <c r="A68" s="188" t="s">
        <v>550</v>
      </c>
      <c r="B68" s="145" t="s">
        <v>78</v>
      </c>
      <c r="C68" s="147"/>
      <c r="D68" s="343"/>
      <c r="E68" s="343"/>
      <c r="F68" s="343"/>
      <c r="G68" s="343"/>
      <c r="H68" s="343"/>
      <c r="I68" s="343"/>
      <c r="J68" s="343"/>
      <c r="K68" s="343"/>
      <c r="L68" s="343"/>
      <c r="M68" s="343"/>
      <c r="N68" s="111"/>
      <c r="O68" s="111"/>
      <c r="P68" s="170"/>
      <c r="Q68" s="170"/>
      <c r="R68" s="170"/>
      <c r="S68" s="170"/>
      <c r="T68" s="199"/>
    </row>
    <row r="69" spans="1:20" s="12" customFormat="1" ht="131.25" customHeight="1" x14ac:dyDescent="0.25">
      <c r="A69" s="189"/>
      <c r="B69" s="351" t="s">
        <v>552</v>
      </c>
      <c r="C69" s="148"/>
      <c r="D69" s="345">
        <f>D71+D72</f>
        <v>12358.69</v>
      </c>
      <c r="E69" s="345">
        <f t="shared" ref="E69:M69" si="18">E71+E72</f>
        <v>12358.69</v>
      </c>
      <c r="F69" s="345">
        <f t="shared" si="18"/>
        <v>6203.0599999999995</v>
      </c>
      <c r="G69" s="345">
        <f t="shared" si="18"/>
        <v>6203.0599999999995</v>
      </c>
      <c r="H69" s="345">
        <f t="shared" si="18"/>
        <v>1557.4099999999999</v>
      </c>
      <c r="I69" s="345">
        <f t="shared" si="18"/>
        <v>1557.4099999999999</v>
      </c>
      <c r="J69" s="345">
        <f t="shared" si="18"/>
        <v>2532.63</v>
      </c>
      <c r="K69" s="345">
        <f t="shared" si="18"/>
        <v>2532.63</v>
      </c>
      <c r="L69" s="345">
        <f t="shared" si="18"/>
        <v>2065.59</v>
      </c>
      <c r="M69" s="345">
        <f t="shared" si="18"/>
        <v>2065.59</v>
      </c>
      <c r="N69" s="112">
        <v>100</v>
      </c>
      <c r="O69" s="112">
        <v>100</v>
      </c>
      <c r="P69" s="170"/>
      <c r="Q69" s="170"/>
      <c r="R69" s="170"/>
      <c r="S69" s="170"/>
      <c r="T69" s="199"/>
    </row>
    <row r="70" spans="1:20" s="12" customFormat="1" x14ac:dyDescent="0.25">
      <c r="A70" s="188" t="s">
        <v>553</v>
      </c>
      <c r="B70" s="145" t="s">
        <v>23</v>
      </c>
      <c r="C70" s="147"/>
      <c r="D70" s="345"/>
      <c r="E70" s="347"/>
      <c r="F70" s="347"/>
      <c r="G70" s="347"/>
      <c r="H70" s="347"/>
      <c r="I70" s="347"/>
      <c r="J70" s="347"/>
      <c r="K70" s="347"/>
      <c r="L70" s="347"/>
      <c r="M70" s="347"/>
      <c r="N70" s="137"/>
      <c r="O70" s="139"/>
      <c r="P70" s="170" t="s">
        <v>294</v>
      </c>
      <c r="Q70" s="200">
        <v>4.8000000000000001E-2</v>
      </c>
      <c r="R70" s="200">
        <v>4.8000000000000001E-2</v>
      </c>
      <c r="S70" s="167">
        <v>100</v>
      </c>
      <c r="T70" s="199"/>
    </row>
    <row r="71" spans="1:20" s="12" customFormat="1" ht="75.75" customHeight="1" x14ac:dyDescent="0.25">
      <c r="A71" s="189"/>
      <c r="B71" s="151" t="s">
        <v>551</v>
      </c>
      <c r="C71" s="148"/>
      <c r="D71" s="345">
        <f>F71+H71+J71+L71</f>
        <v>2423.52</v>
      </c>
      <c r="E71" s="345">
        <f>G71+I71+K71+M71</f>
        <v>2423.52</v>
      </c>
      <c r="F71" s="350">
        <v>291.69</v>
      </c>
      <c r="G71" s="350">
        <v>291.69</v>
      </c>
      <c r="H71" s="350">
        <v>514.16999999999996</v>
      </c>
      <c r="I71" s="350">
        <v>514.16999999999996</v>
      </c>
      <c r="J71" s="350">
        <v>48.84</v>
      </c>
      <c r="K71" s="350">
        <v>48.84</v>
      </c>
      <c r="L71" s="350">
        <v>1568.82</v>
      </c>
      <c r="M71" s="350">
        <v>1568.82</v>
      </c>
      <c r="N71" s="140">
        <v>100</v>
      </c>
      <c r="O71" s="140">
        <v>100</v>
      </c>
      <c r="P71" s="170"/>
      <c r="Q71" s="200"/>
      <c r="R71" s="200"/>
      <c r="S71" s="167"/>
      <c r="T71" s="199"/>
    </row>
    <row r="72" spans="1:20" s="12" customFormat="1" ht="75.75" customHeight="1" x14ac:dyDescent="0.25">
      <c r="A72" s="136" t="s">
        <v>554</v>
      </c>
      <c r="B72" s="151" t="s">
        <v>555</v>
      </c>
      <c r="C72" s="163"/>
      <c r="D72" s="345">
        <f>F72+H72+J72+L72</f>
        <v>9935.17</v>
      </c>
      <c r="E72" s="345">
        <f>G72+I72+K72+M72</f>
        <v>9935.17</v>
      </c>
      <c r="F72" s="352">
        <v>5911.37</v>
      </c>
      <c r="G72" s="352">
        <v>5911.37</v>
      </c>
      <c r="H72" s="352">
        <v>1043.24</v>
      </c>
      <c r="I72" s="352">
        <v>1043.24</v>
      </c>
      <c r="J72" s="352">
        <v>2483.79</v>
      </c>
      <c r="K72" s="352">
        <v>2483.79</v>
      </c>
      <c r="L72" s="352">
        <v>496.77</v>
      </c>
      <c r="M72" s="352">
        <v>496.77</v>
      </c>
      <c r="N72" s="142">
        <v>100</v>
      </c>
      <c r="O72" s="142">
        <v>100</v>
      </c>
      <c r="P72" s="147" t="s">
        <v>556</v>
      </c>
      <c r="Q72" s="137">
        <v>11</v>
      </c>
      <c r="R72" s="137">
        <v>11</v>
      </c>
      <c r="S72" s="139">
        <v>100</v>
      </c>
      <c r="T72" s="160"/>
    </row>
    <row r="73" spans="1:20" s="12" customFormat="1" x14ac:dyDescent="0.25">
      <c r="A73" s="188" t="s">
        <v>557</v>
      </c>
      <c r="B73" s="145" t="s">
        <v>235</v>
      </c>
      <c r="C73" s="188"/>
      <c r="D73" s="353">
        <f t="shared" ref="D73" si="19">F73+H73+J73+L73</f>
        <v>150</v>
      </c>
      <c r="E73" s="353">
        <f t="shared" ref="E73" si="20">G73+I73+K73+M73</f>
        <v>150</v>
      </c>
      <c r="F73" s="353">
        <f t="shared" ref="F73:M73" si="21">F76</f>
        <v>0</v>
      </c>
      <c r="G73" s="353">
        <f t="shared" si="21"/>
        <v>0</v>
      </c>
      <c r="H73" s="353">
        <f t="shared" si="21"/>
        <v>0</v>
      </c>
      <c r="I73" s="353">
        <f t="shared" si="21"/>
        <v>0</v>
      </c>
      <c r="J73" s="353">
        <v>150</v>
      </c>
      <c r="K73" s="353">
        <v>150</v>
      </c>
      <c r="L73" s="353">
        <f t="shared" si="21"/>
        <v>0</v>
      </c>
      <c r="M73" s="353">
        <f t="shared" si="21"/>
        <v>0</v>
      </c>
      <c r="N73" s="327">
        <v>100</v>
      </c>
      <c r="O73" s="327">
        <v>100</v>
      </c>
      <c r="P73" s="188"/>
      <c r="Q73" s="238"/>
      <c r="R73" s="238"/>
      <c r="S73" s="202"/>
      <c r="T73" s="160"/>
    </row>
    <row r="74" spans="1:20" s="12" customFormat="1" ht="76.5" x14ac:dyDescent="0.25">
      <c r="A74" s="189"/>
      <c r="B74" s="151" t="s">
        <v>442</v>
      </c>
      <c r="C74" s="189"/>
      <c r="D74" s="354"/>
      <c r="E74" s="354"/>
      <c r="F74" s="354"/>
      <c r="G74" s="354"/>
      <c r="H74" s="354"/>
      <c r="I74" s="354"/>
      <c r="J74" s="354"/>
      <c r="K74" s="354"/>
      <c r="L74" s="354"/>
      <c r="M74" s="354"/>
      <c r="N74" s="332"/>
      <c r="O74" s="332"/>
      <c r="P74" s="189"/>
      <c r="Q74" s="240"/>
      <c r="R74" s="240"/>
      <c r="S74" s="203"/>
      <c r="T74" s="160"/>
    </row>
    <row r="75" spans="1:20" s="12" customFormat="1" x14ac:dyDescent="0.25">
      <c r="A75" s="188" t="s">
        <v>558</v>
      </c>
      <c r="B75" s="151" t="s">
        <v>136</v>
      </c>
      <c r="C75" s="188"/>
      <c r="D75" s="352"/>
      <c r="E75" s="352"/>
      <c r="F75" s="352"/>
      <c r="G75" s="352"/>
      <c r="H75" s="352"/>
      <c r="I75" s="352"/>
      <c r="J75" s="352"/>
      <c r="K75" s="352"/>
      <c r="L75" s="352"/>
      <c r="M75" s="352"/>
      <c r="N75" s="142"/>
      <c r="O75" s="142"/>
      <c r="P75" s="188" t="s">
        <v>444</v>
      </c>
      <c r="Q75" s="238">
        <v>4</v>
      </c>
      <c r="R75" s="238">
        <v>4</v>
      </c>
      <c r="S75" s="202">
        <v>100</v>
      </c>
      <c r="T75" s="160"/>
    </row>
    <row r="76" spans="1:20" s="12" customFormat="1" ht="51" x14ac:dyDescent="0.25">
      <c r="A76" s="189"/>
      <c r="B76" s="151" t="s">
        <v>443</v>
      </c>
      <c r="C76" s="189"/>
      <c r="D76" s="350">
        <v>150</v>
      </c>
      <c r="E76" s="350">
        <v>150</v>
      </c>
      <c r="F76" s="350">
        <v>0</v>
      </c>
      <c r="G76" s="350">
        <v>0</v>
      </c>
      <c r="H76" s="350">
        <v>0</v>
      </c>
      <c r="I76" s="350">
        <v>0</v>
      </c>
      <c r="J76" s="350">
        <v>150</v>
      </c>
      <c r="K76" s="350">
        <v>150</v>
      </c>
      <c r="L76" s="350">
        <v>0</v>
      </c>
      <c r="M76" s="350">
        <v>0</v>
      </c>
      <c r="N76" s="140">
        <v>100</v>
      </c>
      <c r="O76" s="140">
        <v>100</v>
      </c>
      <c r="P76" s="189"/>
      <c r="Q76" s="240"/>
      <c r="R76" s="240"/>
      <c r="S76" s="203"/>
      <c r="T76" s="160"/>
    </row>
    <row r="77" spans="1:20" s="12" customFormat="1" ht="18.75" customHeight="1" x14ac:dyDescent="0.25">
      <c r="A77" s="186" t="s">
        <v>79</v>
      </c>
      <c r="B77" s="232" t="s">
        <v>476</v>
      </c>
      <c r="C77" s="166" t="s">
        <v>465</v>
      </c>
      <c r="D77" s="227">
        <f t="shared" ref="D77:M77" si="22">D79+D94+D105+D114+D121+D132+D143</f>
        <v>1263159.9000000001</v>
      </c>
      <c r="E77" s="227">
        <f t="shared" ref="E77:L77" si="23">E79+E94+E105+E114+E121+E132+E143</f>
        <v>1249025.4000000001</v>
      </c>
      <c r="F77" s="227">
        <f t="shared" si="23"/>
        <v>430169.3</v>
      </c>
      <c r="G77" s="227">
        <f t="shared" si="23"/>
        <v>429310.2</v>
      </c>
      <c r="H77" s="227">
        <f t="shared" si="23"/>
        <v>460186.40000000008</v>
      </c>
      <c r="I77" s="227">
        <f t="shared" si="23"/>
        <v>454609.4</v>
      </c>
      <c r="J77" s="227">
        <f t="shared" si="23"/>
        <v>372804.2</v>
      </c>
      <c r="K77" s="227">
        <f t="shared" si="23"/>
        <v>365105.79999999993</v>
      </c>
      <c r="L77" s="227">
        <f t="shared" si="23"/>
        <v>0</v>
      </c>
      <c r="M77" s="227">
        <f t="shared" si="22"/>
        <v>0</v>
      </c>
      <c r="N77" s="208">
        <v>100</v>
      </c>
      <c r="O77" s="208">
        <f>E77/D77*100</f>
        <v>98.881020526379913</v>
      </c>
      <c r="P77" s="170"/>
      <c r="Q77" s="170"/>
      <c r="R77" s="170"/>
      <c r="S77" s="170"/>
      <c r="T77" s="199"/>
    </row>
    <row r="78" spans="1:20" s="12" customFormat="1" ht="107.25" customHeight="1" x14ac:dyDescent="0.25">
      <c r="A78" s="187"/>
      <c r="B78" s="232"/>
      <c r="C78" s="166"/>
      <c r="D78" s="228"/>
      <c r="E78" s="228"/>
      <c r="F78" s="228"/>
      <c r="G78" s="228"/>
      <c r="H78" s="228"/>
      <c r="I78" s="228"/>
      <c r="J78" s="228"/>
      <c r="K78" s="228"/>
      <c r="L78" s="228"/>
      <c r="M78" s="228"/>
      <c r="N78" s="209"/>
      <c r="O78" s="209"/>
      <c r="P78" s="170"/>
      <c r="Q78" s="170"/>
      <c r="R78" s="170"/>
      <c r="S78" s="170"/>
      <c r="T78" s="199"/>
    </row>
    <row r="79" spans="1:20" s="12" customFormat="1" ht="16.5" customHeight="1" x14ac:dyDescent="0.25">
      <c r="A79" s="186" t="s">
        <v>80</v>
      </c>
      <c r="B79" s="145" t="s">
        <v>20</v>
      </c>
      <c r="C79" s="170"/>
      <c r="D79" s="206">
        <f>D81+D85+D86+D93</f>
        <v>1141594.8</v>
      </c>
      <c r="E79" s="206">
        <f t="shared" ref="E79:K79" si="24">E81+E85+E86+E93</f>
        <v>1128310.8</v>
      </c>
      <c r="F79" s="206">
        <f t="shared" si="24"/>
        <v>429475</v>
      </c>
      <c r="G79" s="206">
        <f t="shared" si="24"/>
        <v>428615.9</v>
      </c>
      <c r="H79" s="206">
        <f t="shared" si="24"/>
        <v>443958.60000000003</v>
      </c>
      <c r="I79" s="206">
        <f t="shared" si="24"/>
        <v>439013.1</v>
      </c>
      <c r="J79" s="206">
        <f t="shared" si="24"/>
        <v>268161.2</v>
      </c>
      <c r="K79" s="206">
        <f t="shared" si="24"/>
        <v>260681.8</v>
      </c>
      <c r="L79" s="206">
        <f t="shared" ref="L79:M79" si="25">L81+L86</f>
        <v>0</v>
      </c>
      <c r="M79" s="206">
        <f t="shared" si="25"/>
        <v>0</v>
      </c>
      <c r="N79" s="208">
        <v>100</v>
      </c>
      <c r="O79" s="208">
        <f>E79/D79*100</f>
        <v>98.836364706636715</v>
      </c>
      <c r="P79" s="170"/>
      <c r="Q79" s="170"/>
      <c r="R79" s="170"/>
      <c r="S79" s="170"/>
      <c r="T79" s="199"/>
    </row>
    <row r="80" spans="1:20" s="12" customFormat="1" ht="25.5" x14ac:dyDescent="0.25">
      <c r="A80" s="187"/>
      <c r="B80" s="151" t="s">
        <v>477</v>
      </c>
      <c r="C80" s="170"/>
      <c r="D80" s="207"/>
      <c r="E80" s="207"/>
      <c r="F80" s="207"/>
      <c r="G80" s="207"/>
      <c r="H80" s="207"/>
      <c r="I80" s="207"/>
      <c r="J80" s="207"/>
      <c r="K80" s="207"/>
      <c r="L80" s="207"/>
      <c r="M80" s="207"/>
      <c r="N80" s="209"/>
      <c r="O80" s="209"/>
      <c r="P80" s="170"/>
      <c r="Q80" s="170"/>
      <c r="R80" s="170"/>
      <c r="S80" s="170"/>
      <c r="T80" s="199"/>
    </row>
    <row r="81" spans="1:20" s="12" customFormat="1" ht="51" x14ac:dyDescent="0.25">
      <c r="A81" s="188" t="s">
        <v>81</v>
      </c>
      <c r="B81" s="145" t="s">
        <v>23</v>
      </c>
      <c r="C81" s="188"/>
      <c r="D81" s="195">
        <f>F81+H81+J81+L81</f>
        <v>208116.1</v>
      </c>
      <c r="E81" s="195">
        <f>G81+I81+K81+M81</f>
        <v>203709.1</v>
      </c>
      <c r="F81" s="195"/>
      <c r="G81" s="195"/>
      <c r="H81" s="195">
        <v>94393.5</v>
      </c>
      <c r="I81" s="195">
        <v>94017.600000000006</v>
      </c>
      <c r="J81" s="195">
        <v>113722.6</v>
      </c>
      <c r="K81" s="195">
        <v>109691.5</v>
      </c>
      <c r="L81" s="195"/>
      <c r="M81" s="195"/>
      <c r="N81" s="175">
        <v>100</v>
      </c>
      <c r="O81" s="175">
        <f t="shared" ref="O81" si="26">E81/D81*100</f>
        <v>97.882431969463198</v>
      </c>
      <c r="P81" s="61" t="s">
        <v>487</v>
      </c>
      <c r="Q81" s="62">
        <v>63.7</v>
      </c>
      <c r="R81" s="62">
        <v>63.7</v>
      </c>
      <c r="S81" s="63">
        <v>100</v>
      </c>
      <c r="T81" s="222"/>
    </row>
    <row r="82" spans="1:20" s="12" customFormat="1" ht="48.75" customHeight="1" x14ac:dyDescent="0.25">
      <c r="A82" s="190"/>
      <c r="B82" s="233" t="s">
        <v>82</v>
      </c>
      <c r="C82" s="190"/>
      <c r="D82" s="196"/>
      <c r="E82" s="196"/>
      <c r="F82" s="196"/>
      <c r="G82" s="196"/>
      <c r="H82" s="196"/>
      <c r="I82" s="196"/>
      <c r="J82" s="196"/>
      <c r="K82" s="196"/>
      <c r="L82" s="196"/>
      <c r="M82" s="196"/>
      <c r="N82" s="176"/>
      <c r="O82" s="176"/>
      <c r="P82" s="64" t="s">
        <v>488</v>
      </c>
      <c r="Q82" s="62">
        <v>74</v>
      </c>
      <c r="R82" s="58">
        <v>74</v>
      </c>
      <c r="S82" s="63">
        <v>100</v>
      </c>
      <c r="T82" s="222"/>
    </row>
    <row r="83" spans="1:20" s="12" customFormat="1" ht="56.25" customHeight="1" x14ac:dyDescent="0.25">
      <c r="A83" s="190"/>
      <c r="B83" s="234"/>
      <c r="C83" s="190"/>
      <c r="D83" s="196"/>
      <c r="E83" s="196"/>
      <c r="F83" s="196"/>
      <c r="G83" s="196"/>
      <c r="H83" s="196"/>
      <c r="I83" s="196"/>
      <c r="J83" s="196"/>
      <c r="K83" s="196"/>
      <c r="L83" s="196"/>
      <c r="M83" s="196"/>
      <c r="N83" s="176"/>
      <c r="O83" s="176"/>
      <c r="P83" s="65" t="s">
        <v>489</v>
      </c>
      <c r="Q83" s="66">
        <v>100</v>
      </c>
      <c r="R83" s="58">
        <v>100</v>
      </c>
      <c r="S83" s="58">
        <v>100</v>
      </c>
      <c r="T83" s="160"/>
    </row>
    <row r="84" spans="1:20" s="12" customFormat="1" ht="56.25" customHeight="1" x14ac:dyDescent="0.25">
      <c r="A84" s="190"/>
      <c r="B84" s="234"/>
      <c r="C84" s="190"/>
      <c r="D84" s="197"/>
      <c r="E84" s="197"/>
      <c r="F84" s="197"/>
      <c r="G84" s="197"/>
      <c r="H84" s="197"/>
      <c r="I84" s="197"/>
      <c r="J84" s="197"/>
      <c r="K84" s="197"/>
      <c r="L84" s="197"/>
      <c r="M84" s="197"/>
      <c r="N84" s="177"/>
      <c r="O84" s="177"/>
      <c r="P84" s="67" t="s">
        <v>490</v>
      </c>
      <c r="Q84" s="66">
        <v>100</v>
      </c>
      <c r="R84" s="58">
        <v>100</v>
      </c>
      <c r="S84" s="58">
        <v>100</v>
      </c>
      <c r="T84" s="160"/>
    </row>
    <row r="85" spans="1:20" s="12" customFormat="1" ht="75.75" customHeight="1" x14ac:dyDescent="0.25">
      <c r="A85" s="145" t="s">
        <v>478</v>
      </c>
      <c r="B85" s="152" t="s">
        <v>479</v>
      </c>
      <c r="C85" s="145"/>
      <c r="D85" s="68">
        <f>F85+H85+J85++++L85</f>
        <v>46492.799999999996</v>
      </c>
      <c r="E85" s="68">
        <f>G85+I85+K85++++M85</f>
        <v>46275.100000000006</v>
      </c>
      <c r="F85" s="68">
        <v>16290.1</v>
      </c>
      <c r="G85" s="68">
        <v>16290.1</v>
      </c>
      <c r="H85" s="68">
        <v>20507.599999999999</v>
      </c>
      <c r="I85" s="68">
        <v>20359.8</v>
      </c>
      <c r="J85" s="68">
        <v>9695.1</v>
      </c>
      <c r="K85" s="68">
        <v>9625.2000000000007</v>
      </c>
      <c r="L85" s="68"/>
      <c r="M85" s="68"/>
      <c r="N85" s="68">
        <v>100</v>
      </c>
      <c r="O85" s="68">
        <v>95.175662584470203</v>
      </c>
      <c r="P85" s="64"/>
      <c r="Q85" s="66"/>
      <c r="R85" s="58"/>
      <c r="S85" s="58"/>
      <c r="T85" s="160"/>
    </row>
    <row r="86" spans="1:20" s="12" customFormat="1" ht="72.75" customHeight="1" x14ac:dyDescent="0.25">
      <c r="A86" s="188" t="s">
        <v>83</v>
      </c>
      <c r="B86" s="204" t="s">
        <v>84</v>
      </c>
      <c r="C86" s="188"/>
      <c r="D86" s="195">
        <f t="shared" ref="D86:E86" si="27">F86+H86+J86+L86</f>
        <v>336768.5</v>
      </c>
      <c r="E86" s="195">
        <f t="shared" si="27"/>
        <v>333458.90000000002</v>
      </c>
      <c r="F86" s="195">
        <v>8460.7000000000007</v>
      </c>
      <c r="G86" s="195">
        <v>8146.4</v>
      </c>
      <c r="H86" s="195">
        <v>230248.7</v>
      </c>
      <c r="I86" s="195">
        <v>229089.4</v>
      </c>
      <c r="J86" s="195">
        <v>98059.1</v>
      </c>
      <c r="K86" s="195">
        <v>96223.1</v>
      </c>
      <c r="L86" s="195"/>
      <c r="M86" s="195"/>
      <c r="N86" s="175">
        <v>100</v>
      </c>
      <c r="O86" s="175">
        <f t="shared" ref="O86" si="28">E86/D86*100</f>
        <v>99.017247753278596</v>
      </c>
      <c r="P86" s="64" t="s">
        <v>491</v>
      </c>
      <c r="Q86" s="66">
        <v>74</v>
      </c>
      <c r="R86" s="58">
        <v>74</v>
      </c>
      <c r="S86" s="58">
        <v>100</v>
      </c>
      <c r="T86" s="2"/>
    </row>
    <row r="87" spans="1:20" s="12" customFormat="1" ht="52.5" customHeight="1" x14ac:dyDescent="0.25">
      <c r="A87" s="190"/>
      <c r="B87" s="204"/>
      <c r="C87" s="190"/>
      <c r="D87" s="196"/>
      <c r="E87" s="196"/>
      <c r="F87" s="196"/>
      <c r="G87" s="196"/>
      <c r="H87" s="196"/>
      <c r="I87" s="196"/>
      <c r="J87" s="196"/>
      <c r="K87" s="196"/>
      <c r="L87" s="196"/>
      <c r="M87" s="196"/>
      <c r="N87" s="176"/>
      <c r="O87" s="176"/>
      <c r="P87" s="64" t="s">
        <v>492</v>
      </c>
      <c r="Q87" s="66">
        <v>20</v>
      </c>
      <c r="R87" s="58">
        <v>20</v>
      </c>
      <c r="S87" s="58">
        <v>100</v>
      </c>
      <c r="T87" s="2"/>
    </row>
    <row r="88" spans="1:20" s="12" customFormat="1" ht="56.25" customHeight="1" x14ac:dyDescent="0.25">
      <c r="A88" s="190"/>
      <c r="B88" s="204"/>
      <c r="C88" s="190"/>
      <c r="D88" s="196"/>
      <c r="E88" s="196"/>
      <c r="F88" s="196"/>
      <c r="G88" s="196"/>
      <c r="H88" s="196"/>
      <c r="I88" s="196"/>
      <c r="J88" s="196"/>
      <c r="K88" s="196"/>
      <c r="L88" s="196"/>
      <c r="M88" s="196"/>
      <c r="N88" s="176"/>
      <c r="O88" s="176"/>
      <c r="P88" s="64" t="s">
        <v>493</v>
      </c>
      <c r="Q88" s="66">
        <v>100</v>
      </c>
      <c r="R88" s="58">
        <v>100</v>
      </c>
      <c r="S88" s="58">
        <v>100</v>
      </c>
      <c r="T88" s="2"/>
    </row>
    <row r="89" spans="1:20" s="12" customFormat="1" ht="48" customHeight="1" x14ac:dyDescent="0.25">
      <c r="A89" s="190"/>
      <c r="B89" s="204"/>
      <c r="C89" s="190"/>
      <c r="D89" s="196"/>
      <c r="E89" s="196"/>
      <c r="F89" s="196"/>
      <c r="G89" s="196"/>
      <c r="H89" s="196"/>
      <c r="I89" s="196"/>
      <c r="J89" s="196"/>
      <c r="K89" s="196"/>
      <c r="L89" s="196"/>
      <c r="M89" s="196"/>
      <c r="N89" s="176"/>
      <c r="O89" s="176"/>
      <c r="P89" s="64" t="s">
        <v>494</v>
      </c>
      <c r="Q89" s="66">
        <v>100</v>
      </c>
      <c r="R89" s="58">
        <v>100</v>
      </c>
      <c r="S89" s="58">
        <v>100</v>
      </c>
      <c r="T89" s="2"/>
    </row>
    <row r="90" spans="1:20" s="12" customFormat="1" ht="56.25" customHeight="1" x14ac:dyDescent="0.25">
      <c r="A90" s="190"/>
      <c r="B90" s="204"/>
      <c r="C90" s="190"/>
      <c r="D90" s="196"/>
      <c r="E90" s="196"/>
      <c r="F90" s="196"/>
      <c r="G90" s="196"/>
      <c r="H90" s="196"/>
      <c r="I90" s="196"/>
      <c r="J90" s="196"/>
      <c r="K90" s="196"/>
      <c r="L90" s="196"/>
      <c r="M90" s="196"/>
      <c r="N90" s="176"/>
      <c r="O90" s="176"/>
      <c r="P90" s="64" t="s">
        <v>495</v>
      </c>
      <c r="Q90" s="66">
        <v>6.93</v>
      </c>
      <c r="R90" s="66">
        <v>6.93</v>
      </c>
      <c r="S90" s="58">
        <v>100</v>
      </c>
      <c r="T90" s="2"/>
    </row>
    <row r="91" spans="1:20" s="12" customFormat="1" ht="57.75" customHeight="1" x14ac:dyDescent="0.25">
      <c r="A91" s="190"/>
      <c r="B91" s="204"/>
      <c r="C91" s="190"/>
      <c r="D91" s="196"/>
      <c r="E91" s="196"/>
      <c r="F91" s="196"/>
      <c r="G91" s="196"/>
      <c r="H91" s="196"/>
      <c r="I91" s="196"/>
      <c r="J91" s="196"/>
      <c r="K91" s="196"/>
      <c r="L91" s="196"/>
      <c r="M91" s="196"/>
      <c r="N91" s="176"/>
      <c r="O91" s="176"/>
      <c r="P91" s="64" t="s">
        <v>496</v>
      </c>
      <c r="Q91" s="69">
        <v>45</v>
      </c>
      <c r="R91" s="69">
        <v>45</v>
      </c>
      <c r="S91" s="58">
        <v>100</v>
      </c>
      <c r="T91" s="2"/>
    </row>
    <row r="92" spans="1:20" s="12" customFormat="1" ht="56.25" customHeight="1" x14ac:dyDescent="0.25">
      <c r="A92" s="189"/>
      <c r="B92" s="204"/>
      <c r="C92" s="189"/>
      <c r="D92" s="197"/>
      <c r="E92" s="197"/>
      <c r="F92" s="197"/>
      <c r="G92" s="197"/>
      <c r="H92" s="197"/>
      <c r="I92" s="197"/>
      <c r="J92" s="197"/>
      <c r="K92" s="197"/>
      <c r="L92" s="197"/>
      <c r="M92" s="197"/>
      <c r="N92" s="177"/>
      <c r="O92" s="177"/>
      <c r="P92" s="64" t="s">
        <v>497</v>
      </c>
      <c r="Q92" s="62">
        <v>22</v>
      </c>
      <c r="R92" s="58">
        <v>22</v>
      </c>
      <c r="S92" s="58">
        <v>100</v>
      </c>
      <c r="T92" s="2"/>
    </row>
    <row r="93" spans="1:20" s="12" customFormat="1" ht="56.25" customHeight="1" x14ac:dyDescent="0.25">
      <c r="A93" s="136" t="s">
        <v>480</v>
      </c>
      <c r="B93" s="70" t="s">
        <v>481</v>
      </c>
      <c r="C93" s="136"/>
      <c r="D93" s="71">
        <f t="shared" ref="D93:E93" si="29">F93+H93+J93+L93</f>
        <v>550217.4</v>
      </c>
      <c r="E93" s="71">
        <f t="shared" si="29"/>
        <v>544867.69999999995</v>
      </c>
      <c r="F93" s="71">
        <v>404724.2</v>
      </c>
      <c r="G93" s="71">
        <v>404179.4</v>
      </c>
      <c r="H93" s="71">
        <v>98808.8</v>
      </c>
      <c r="I93" s="71">
        <v>95546.3</v>
      </c>
      <c r="J93" s="71">
        <v>46684.4</v>
      </c>
      <c r="K93" s="71">
        <v>45142</v>
      </c>
      <c r="L93" s="71"/>
      <c r="M93" s="71"/>
      <c r="N93" s="72">
        <v>100</v>
      </c>
      <c r="O93" s="72">
        <f t="shared" ref="O93" si="30">E93/D93*100</f>
        <v>99.027711591818061</v>
      </c>
      <c r="P93" s="67" t="s">
        <v>498</v>
      </c>
      <c r="Q93" s="134">
        <v>3</v>
      </c>
      <c r="R93" s="135">
        <v>3</v>
      </c>
      <c r="S93" s="135">
        <v>100</v>
      </c>
      <c r="T93" s="2"/>
    </row>
    <row r="94" spans="1:20" s="12" customFormat="1" x14ac:dyDescent="0.25">
      <c r="A94" s="186" t="s">
        <v>85</v>
      </c>
      <c r="B94" s="145" t="s">
        <v>38</v>
      </c>
      <c r="C94" s="186"/>
      <c r="D94" s="206">
        <f>D96+D98+D99+D100+D101+D102+D103+D104</f>
        <v>14182.2</v>
      </c>
      <c r="E94" s="206">
        <f t="shared" ref="E94:M94" si="31">E96+E98+E99+E100+E101+E102+E103+E104</f>
        <v>14182.2</v>
      </c>
      <c r="F94" s="206">
        <f t="shared" si="31"/>
        <v>694.3</v>
      </c>
      <c r="G94" s="206">
        <f t="shared" si="31"/>
        <v>694.3</v>
      </c>
      <c r="H94" s="206">
        <f t="shared" si="31"/>
        <v>13487.9</v>
      </c>
      <c r="I94" s="206">
        <f t="shared" si="31"/>
        <v>13487.9</v>
      </c>
      <c r="J94" s="206">
        <f t="shared" si="31"/>
        <v>0</v>
      </c>
      <c r="K94" s="206">
        <f t="shared" si="31"/>
        <v>0</v>
      </c>
      <c r="L94" s="206">
        <f t="shared" si="31"/>
        <v>0</v>
      </c>
      <c r="M94" s="206">
        <f t="shared" si="31"/>
        <v>0</v>
      </c>
      <c r="N94" s="208">
        <v>100</v>
      </c>
      <c r="O94" s="208">
        <f>E94/D94*100</f>
        <v>100</v>
      </c>
      <c r="P94" s="223" t="s">
        <v>388</v>
      </c>
      <c r="Q94" s="225">
        <v>98.37</v>
      </c>
      <c r="R94" s="173">
        <v>98.37</v>
      </c>
      <c r="S94" s="225">
        <v>100</v>
      </c>
      <c r="T94" s="222"/>
    </row>
    <row r="95" spans="1:20" s="12" customFormat="1" ht="89.25" customHeight="1" x14ac:dyDescent="0.25">
      <c r="A95" s="187"/>
      <c r="B95" s="151" t="s">
        <v>86</v>
      </c>
      <c r="C95" s="187"/>
      <c r="D95" s="207"/>
      <c r="E95" s="207"/>
      <c r="F95" s="207"/>
      <c r="G95" s="207"/>
      <c r="H95" s="207"/>
      <c r="I95" s="207"/>
      <c r="J95" s="207"/>
      <c r="K95" s="207"/>
      <c r="L95" s="207"/>
      <c r="M95" s="207"/>
      <c r="N95" s="209"/>
      <c r="O95" s="209"/>
      <c r="P95" s="224"/>
      <c r="Q95" s="226"/>
      <c r="R95" s="174"/>
      <c r="S95" s="226"/>
      <c r="T95" s="222"/>
    </row>
    <row r="96" spans="1:20" s="12" customFormat="1" ht="15.75" customHeight="1" x14ac:dyDescent="0.25">
      <c r="A96" s="188" t="s">
        <v>87</v>
      </c>
      <c r="B96" s="145" t="s">
        <v>23</v>
      </c>
      <c r="C96" s="147"/>
      <c r="D96" s="195">
        <f>F96+H96+J96+L96</f>
        <v>694.3</v>
      </c>
      <c r="E96" s="195">
        <f>G96+I96+K96+M96</f>
        <v>694.3</v>
      </c>
      <c r="F96" s="195">
        <v>694.3</v>
      </c>
      <c r="G96" s="195">
        <v>694.3</v>
      </c>
      <c r="H96" s="195"/>
      <c r="I96" s="195"/>
      <c r="J96" s="195"/>
      <c r="K96" s="195"/>
      <c r="L96" s="195"/>
      <c r="M96" s="195"/>
      <c r="N96" s="175">
        <v>100</v>
      </c>
      <c r="O96" s="175">
        <f t="shared" ref="O96" si="32">E96/D96*100</f>
        <v>100</v>
      </c>
      <c r="P96" s="263"/>
      <c r="Q96" s="266"/>
      <c r="R96" s="173"/>
      <c r="S96" s="173"/>
      <c r="T96" s="199"/>
    </row>
    <row r="97" spans="1:20" s="12" customFormat="1" ht="81.75" customHeight="1" x14ac:dyDescent="0.25">
      <c r="A97" s="189"/>
      <c r="B97" s="73" t="s">
        <v>389</v>
      </c>
      <c r="C97" s="136"/>
      <c r="D97" s="197"/>
      <c r="E97" s="197"/>
      <c r="F97" s="197"/>
      <c r="G97" s="197"/>
      <c r="H97" s="197"/>
      <c r="I97" s="197"/>
      <c r="J97" s="197"/>
      <c r="K97" s="197"/>
      <c r="L97" s="197"/>
      <c r="M97" s="197"/>
      <c r="N97" s="177"/>
      <c r="O97" s="177"/>
      <c r="P97" s="264"/>
      <c r="Q97" s="267"/>
      <c r="R97" s="174"/>
      <c r="S97" s="174"/>
      <c r="T97" s="199"/>
    </row>
    <row r="98" spans="1:20" s="12" customFormat="1" ht="90" customHeight="1" x14ac:dyDescent="0.25">
      <c r="A98" s="145" t="s">
        <v>390</v>
      </c>
      <c r="B98" s="73" t="s">
        <v>391</v>
      </c>
      <c r="C98" s="151"/>
      <c r="D98" s="71">
        <f t="shared" ref="D98:E104" si="33">F98+H98+J98+L98</f>
        <v>415</v>
      </c>
      <c r="E98" s="71">
        <f t="shared" si="33"/>
        <v>415</v>
      </c>
      <c r="F98" s="71"/>
      <c r="G98" s="71"/>
      <c r="H98" s="71">
        <v>415</v>
      </c>
      <c r="I98" s="71">
        <v>415</v>
      </c>
      <c r="J98" s="71"/>
      <c r="K98" s="71"/>
      <c r="L98" s="71"/>
      <c r="M98" s="71"/>
      <c r="N98" s="72">
        <v>100</v>
      </c>
      <c r="O98" s="72">
        <f t="shared" ref="O98:O104" si="34">E98/D98*100</f>
        <v>100</v>
      </c>
      <c r="P98" s="265"/>
      <c r="Q98" s="34"/>
      <c r="R98" s="35"/>
      <c r="S98" s="35"/>
      <c r="T98" s="199"/>
    </row>
    <row r="99" spans="1:20" s="12" customFormat="1" ht="90" customHeight="1" x14ac:dyDescent="0.25">
      <c r="A99" s="145" t="s">
        <v>392</v>
      </c>
      <c r="B99" s="73" t="s">
        <v>398</v>
      </c>
      <c r="C99" s="132"/>
      <c r="D99" s="71">
        <f t="shared" si="33"/>
        <v>2808.6</v>
      </c>
      <c r="E99" s="71">
        <f t="shared" si="33"/>
        <v>2808.6</v>
      </c>
      <c r="F99" s="71"/>
      <c r="G99" s="71"/>
      <c r="H99" s="71">
        <v>2808.6</v>
      </c>
      <c r="I99" s="71">
        <v>2808.6</v>
      </c>
      <c r="J99" s="71"/>
      <c r="K99" s="71"/>
      <c r="L99" s="71"/>
      <c r="M99" s="71"/>
      <c r="N99" s="72">
        <v>100</v>
      </c>
      <c r="O99" s="72">
        <f t="shared" si="34"/>
        <v>100</v>
      </c>
      <c r="P99" s="36"/>
      <c r="Q99" s="37"/>
      <c r="R99" s="161"/>
      <c r="S99" s="161"/>
      <c r="T99" s="199"/>
    </row>
    <row r="100" spans="1:20" s="12" customFormat="1" ht="90" customHeight="1" x14ac:dyDescent="0.25">
      <c r="A100" s="145" t="s">
        <v>393</v>
      </c>
      <c r="B100" s="73" t="s">
        <v>399</v>
      </c>
      <c r="C100" s="132"/>
      <c r="D100" s="71">
        <f t="shared" si="33"/>
        <v>2974.1</v>
      </c>
      <c r="E100" s="71">
        <f t="shared" si="33"/>
        <v>2974.1</v>
      </c>
      <c r="F100" s="71"/>
      <c r="G100" s="71"/>
      <c r="H100" s="71">
        <v>2974.1</v>
      </c>
      <c r="I100" s="71">
        <v>2974.1</v>
      </c>
      <c r="J100" s="71"/>
      <c r="K100" s="71"/>
      <c r="L100" s="71"/>
      <c r="M100" s="71"/>
      <c r="N100" s="72">
        <v>100</v>
      </c>
      <c r="O100" s="72">
        <f t="shared" si="34"/>
        <v>100</v>
      </c>
      <c r="P100" s="36"/>
      <c r="Q100" s="38"/>
      <c r="R100" s="161"/>
      <c r="S100" s="161"/>
      <c r="T100" s="199"/>
    </row>
    <row r="101" spans="1:20" s="12" customFormat="1" ht="90" customHeight="1" x14ac:dyDescent="0.25">
      <c r="A101" s="145" t="s">
        <v>394</v>
      </c>
      <c r="B101" s="73" t="s">
        <v>400</v>
      </c>
      <c r="C101" s="151"/>
      <c r="D101" s="71">
        <f t="shared" si="33"/>
        <v>6045.2</v>
      </c>
      <c r="E101" s="71">
        <f t="shared" si="33"/>
        <v>6045.2</v>
      </c>
      <c r="F101" s="71"/>
      <c r="G101" s="71"/>
      <c r="H101" s="71">
        <v>6045.2</v>
      </c>
      <c r="I101" s="71">
        <v>6045.2</v>
      </c>
      <c r="J101" s="71"/>
      <c r="K101" s="71"/>
      <c r="L101" s="71"/>
      <c r="M101" s="71"/>
      <c r="N101" s="72">
        <v>100</v>
      </c>
      <c r="O101" s="72">
        <f t="shared" si="34"/>
        <v>100</v>
      </c>
      <c r="P101" s="133"/>
      <c r="Q101" s="34"/>
      <c r="R101" s="35"/>
      <c r="S101" s="35"/>
      <c r="T101" s="199"/>
    </row>
    <row r="102" spans="1:20" s="12" customFormat="1" ht="90" customHeight="1" x14ac:dyDescent="0.25">
      <c r="A102" s="145" t="s">
        <v>395</v>
      </c>
      <c r="B102" s="73" t="s">
        <v>401</v>
      </c>
      <c r="C102" s="151"/>
      <c r="D102" s="71">
        <f t="shared" si="33"/>
        <v>0</v>
      </c>
      <c r="E102" s="71">
        <f t="shared" si="33"/>
        <v>0</v>
      </c>
      <c r="F102" s="71"/>
      <c r="G102" s="71"/>
      <c r="H102" s="71"/>
      <c r="I102" s="71"/>
      <c r="J102" s="71"/>
      <c r="K102" s="71"/>
      <c r="L102" s="71"/>
      <c r="M102" s="71"/>
      <c r="N102" s="72">
        <v>0</v>
      </c>
      <c r="O102" s="72">
        <v>0</v>
      </c>
      <c r="P102" s="133"/>
      <c r="Q102" s="34"/>
      <c r="R102" s="35"/>
      <c r="S102" s="35"/>
      <c r="T102" s="199"/>
    </row>
    <row r="103" spans="1:20" s="12" customFormat="1" ht="111.75" customHeight="1" x14ac:dyDescent="0.25">
      <c r="A103" s="145" t="s">
        <v>396</v>
      </c>
      <c r="B103" s="73" t="s">
        <v>402</v>
      </c>
      <c r="C103" s="151"/>
      <c r="D103" s="71">
        <f t="shared" si="33"/>
        <v>0</v>
      </c>
      <c r="E103" s="71">
        <f t="shared" si="33"/>
        <v>0</v>
      </c>
      <c r="F103" s="71"/>
      <c r="G103" s="71"/>
      <c r="H103" s="71"/>
      <c r="I103" s="71"/>
      <c r="J103" s="71"/>
      <c r="K103" s="71"/>
      <c r="L103" s="71"/>
      <c r="M103" s="71"/>
      <c r="N103" s="72">
        <v>0</v>
      </c>
      <c r="O103" s="72">
        <v>0</v>
      </c>
      <c r="P103" s="133"/>
      <c r="Q103" s="34"/>
      <c r="R103" s="35"/>
      <c r="S103" s="35"/>
      <c r="T103" s="199"/>
    </row>
    <row r="104" spans="1:20" s="12" customFormat="1" ht="90" customHeight="1" x14ac:dyDescent="0.25">
      <c r="A104" s="145" t="s">
        <v>397</v>
      </c>
      <c r="B104" s="73" t="s">
        <v>403</v>
      </c>
      <c r="C104" s="151"/>
      <c r="D104" s="71">
        <f t="shared" si="33"/>
        <v>1245</v>
      </c>
      <c r="E104" s="71">
        <f t="shared" si="33"/>
        <v>1245</v>
      </c>
      <c r="F104" s="71"/>
      <c r="G104" s="71"/>
      <c r="H104" s="71">
        <v>1245</v>
      </c>
      <c r="I104" s="71">
        <v>1245</v>
      </c>
      <c r="J104" s="71"/>
      <c r="K104" s="71"/>
      <c r="L104" s="71"/>
      <c r="M104" s="71"/>
      <c r="N104" s="72">
        <v>100</v>
      </c>
      <c r="O104" s="72">
        <f t="shared" si="34"/>
        <v>100</v>
      </c>
      <c r="P104" s="133"/>
      <c r="Q104" s="34"/>
      <c r="R104" s="35"/>
      <c r="S104" s="35"/>
      <c r="T104" s="199"/>
    </row>
    <row r="105" spans="1:20" s="12" customFormat="1" x14ac:dyDescent="0.25">
      <c r="A105" s="186" t="s">
        <v>88</v>
      </c>
      <c r="B105" s="145" t="s">
        <v>51</v>
      </c>
      <c r="C105" s="170"/>
      <c r="D105" s="206">
        <f>SUM(D107:D113)</f>
        <v>43784.1</v>
      </c>
      <c r="E105" s="206">
        <f t="shared" ref="E105:M105" si="35">SUM(E107:E113)</f>
        <v>43667.999999999993</v>
      </c>
      <c r="F105" s="206">
        <f t="shared" si="35"/>
        <v>0</v>
      </c>
      <c r="G105" s="206">
        <f t="shared" si="35"/>
        <v>0</v>
      </c>
      <c r="H105" s="206">
        <f t="shared" si="35"/>
        <v>820.2</v>
      </c>
      <c r="I105" s="206">
        <f t="shared" si="35"/>
        <v>820.2</v>
      </c>
      <c r="J105" s="206">
        <f t="shared" si="35"/>
        <v>42963.9</v>
      </c>
      <c r="K105" s="206">
        <f t="shared" si="35"/>
        <v>42847.799999999996</v>
      </c>
      <c r="L105" s="206">
        <f t="shared" si="35"/>
        <v>0</v>
      </c>
      <c r="M105" s="206">
        <f t="shared" si="35"/>
        <v>0</v>
      </c>
      <c r="N105" s="208">
        <v>100</v>
      </c>
      <c r="O105" s="208">
        <v>99.99</v>
      </c>
      <c r="P105" s="210" t="s">
        <v>404</v>
      </c>
      <c r="Q105" s="173">
        <v>85.4</v>
      </c>
      <c r="R105" s="173">
        <v>85.4</v>
      </c>
      <c r="S105" s="173">
        <f>R105/Q105*100</f>
        <v>100</v>
      </c>
      <c r="T105" s="199"/>
    </row>
    <row r="106" spans="1:20" s="12" customFormat="1" ht="63.75" x14ac:dyDescent="0.25">
      <c r="A106" s="187"/>
      <c r="B106" s="151" t="s">
        <v>482</v>
      </c>
      <c r="C106" s="170"/>
      <c r="D106" s="207"/>
      <c r="E106" s="207"/>
      <c r="F106" s="207"/>
      <c r="G106" s="207"/>
      <c r="H106" s="207"/>
      <c r="I106" s="207"/>
      <c r="J106" s="207"/>
      <c r="K106" s="207"/>
      <c r="L106" s="207"/>
      <c r="M106" s="207"/>
      <c r="N106" s="209"/>
      <c r="O106" s="209"/>
      <c r="P106" s="211"/>
      <c r="Q106" s="174"/>
      <c r="R106" s="174"/>
      <c r="S106" s="174"/>
      <c r="T106" s="199"/>
    </row>
    <row r="107" spans="1:20" s="12" customFormat="1" x14ac:dyDescent="0.25">
      <c r="A107" s="186" t="s">
        <v>89</v>
      </c>
      <c r="B107" s="145" t="s">
        <v>23</v>
      </c>
      <c r="C107" s="170"/>
      <c r="D107" s="195">
        <f t="shared" ref="D107:E107" si="36">F107+H107+J107+L107</f>
        <v>126.8</v>
      </c>
      <c r="E107" s="195">
        <f t="shared" si="36"/>
        <v>126.8</v>
      </c>
      <c r="F107" s="195"/>
      <c r="G107" s="195"/>
      <c r="H107" s="195"/>
      <c r="I107" s="195"/>
      <c r="J107" s="195">
        <v>126.8</v>
      </c>
      <c r="K107" s="195">
        <v>126.8</v>
      </c>
      <c r="L107" s="195"/>
      <c r="M107" s="195"/>
      <c r="N107" s="175">
        <v>100</v>
      </c>
      <c r="O107" s="175">
        <f t="shared" ref="O107" si="37">E107/D107*100</f>
        <v>100</v>
      </c>
      <c r="P107" s="210"/>
      <c r="Q107" s="220"/>
      <c r="R107" s="220"/>
      <c r="S107" s="220"/>
      <c r="T107" s="199"/>
    </row>
    <row r="108" spans="1:20" s="12" customFormat="1" ht="51" x14ac:dyDescent="0.25">
      <c r="A108" s="187"/>
      <c r="B108" s="151" t="s">
        <v>321</v>
      </c>
      <c r="C108" s="170"/>
      <c r="D108" s="197"/>
      <c r="E108" s="197"/>
      <c r="F108" s="197"/>
      <c r="G108" s="197"/>
      <c r="H108" s="197"/>
      <c r="I108" s="197"/>
      <c r="J108" s="197"/>
      <c r="K108" s="197"/>
      <c r="L108" s="197"/>
      <c r="M108" s="197"/>
      <c r="N108" s="177"/>
      <c r="O108" s="177"/>
      <c r="P108" s="211"/>
      <c r="Q108" s="221"/>
      <c r="R108" s="221"/>
      <c r="S108" s="221"/>
      <c r="T108" s="199"/>
    </row>
    <row r="109" spans="1:20" s="12" customFormat="1" ht="49.5" customHeight="1" x14ac:dyDescent="0.25">
      <c r="A109" s="131" t="s">
        <v>90</v>
      </c>
      <c r="B109" s="152" t="s">
        <v>91</v>
      </c>
      <c r="C109" s="145"/>
      <c r="D109" s="71">
        <f t="shared" ref="D109:E113" si="38">F109+H109+J109+L109</f>
        <v>0</v>
      </c>
      <c r="E109" s="71">
        <f t="shared" si="38"/>
        <v>0</v>
      </c>
      <c r="F109" s="71"/>
      <c r="G109" s="71"/>
      <c r="H109" s="71"/>
      <c r="I109" s="71"/>
      <c r="J109" s="71"/>
      <c r="K109" s="71"/>
      <c r="L109" s="71"/>
      <c r="M109" s="71"/>
      <c r="N109" s="72"/>
      <c r="O109" s="72"/>
      <c r="P109" s="164" t="s">
        <v>499</v>
      </c>
      <c r="Q109" s="74">
        <v>342</v>
      </c>
      <c r="R109" s="74">
        <v>342</v>
      </c>
      <c r="S109" s="139">
        <v>100</v>
      </c>
      <c r="T109" s="2"/>
    </row>
    <row r="110" spans="1:20" s="12" customFormat="1" ht="78.75" customHeight="1" x14ac:dyDescent="0.25">
      <c r="A110" s="131" t="s">
        <v>92</v>
      </c>
      <c r="B110" s="152" t="s">
        <v>93</v>
      </c>
      <c r="C110" s="145"/>
      <c r="D110" s="71">
        <f t="shared" si="38"/>
        <v>0</v>
      </c>
      <c r="E110" s="71">
        <f t="shared" si="38"/>
        <v>0</v>
      </c>
      <c r="F110" s="71"/>
      <c r="G110" s="71"/>
      <c r="H110" s="71"/>
      <c r="I110" s="71"/>
      <c r="J110" s="71"/>
      <c r="K110" s="71"/>
      <c r="L110" s="71"/>
      <c r="M110" s="71"/>
      <c r="N110" s="72"/>
      <c r="O110" s="72"/>
      <c r="P110" s="164" t="s">
        <v>500</v>
      </c>
      <c r="Q110" s="74">
        <v>30</v>
      </c>
      <c r="R110" s="74">
        <v>30</v>
      </c>
      <c r="S110" s="139">
        <v>100</v>
      </c>
      <c r="T110" s="2"/>
    </row>
    <row r="111" spans="1:20" s="12" customFormat="1" ht="75" customHeight="1" x14ac:dyDescent="0.25">
      <c r="A111" s="131" t="s">
        <v>94</v>
      </c>
      <c r="B111" s="153" t="s">
        <v>95</v>
      </c>
      <c r="C111" s="131"/>
      <c r="D111" s="71">
        <f t="shared" si="38"/>
        <v>31.7</v>
      </c>
      <c r="E111" s="71">
        <f t="shared" si="38"/>
        <v>31.7</v>
      </c>
      <c r="F111" s="71"/>
      <c r="G111" s="71"/>
      <c r="H111" s="71"/>
      <c r="I111" s="71"/>
      <c r="J111" s="71">
        <v>31.7</v>
      </c>
      <c r="K111" s="71">
        <v>31.7</v>
      </c>
      <c r="L111" s="71"/>
      <c r="M111" s="71"/>
      <c r="N111" s="72">
        <v>100</v>
      </c>
      <c r="O111" s="72">
        <f t="shared" ref="O111:O113" si="39">E111/D111*100</f>
        <v>100</v>
      </c>
      <c r="P111" s="164" t="s">
        <v>501</v>
      </c>
      <c r="Q111" s="74">
        <v>33</v>
      </c>
      <c r="R111" s="74">
        <v>33</v>
      </c>
      <c r="S111" s="139">
        <v>100</v>
      </c>
      <c r="T111" s="2"/>
    </row>
    <row r="112" spans="1:20" s="12" customFormat="1" ht="86.25" customHeight="1" x14ac:dyDescent="0.25">
      <c r="A112" s="131" t="s">
        <v>96</v>
      </c>
      <c r="B112" s="152" t="s">
        <v>97</v>
      </c>
      <c r="C112" s="145"/>
      <c r="D112" s="71">
        <f t="shared" si="38"/>
        <v>71.099999999999994</v>
      </c>
      <c r="E112" s="71">
        <f t="shared" si="38"/>
        <v>71.099999999999994</v>
      </c>
      <c r="F112" s="71"/>
      <c r="G112" s="71"/>
      <c r="H112" s="71"/>
      <c r="I112" s="71"/>
      <c r="J112" s="71">
        <v>71.099999999999994</v>
      </c>
      <c r="K112" s="71">
        <v>71.099999999999994</v>
      </c>
      <c r="L112" s="71"/>
      <c r="M112" s="71"/>
      <c r="N112" s="72">
        <v>100</v>
      </c>
      <c r="O112" s="72">
        <f t="shared" si="39"/>
        <v>100</v>
      </c>
      <c r="P112" s="164" t="s">
        <v>502</v>
      </c>
      <c r="Q112" s="74">
        <v>50</v>
      </c>
      <c r="R112" s="74">
        <v>50</v>
      </c>
      <c r="S112" s="139">
        <v>100</v>
      </c>
      <c r="T112" s="2"/>
    </row>
    <row r="113" spans="1:20" s="12" customFormat="1" ht="66.75" customHeight="1" x14ac:dyDescent="0.25">
      <c r="A113" s="151" t="s">
        <v>98</v>
      </c>
      <c r="B113" s="151" t="s">
        <v>99</v>
      </c>
      <c r="C113" s="151"/>
      <c r="D113" s="71">
        <f t="shared" si="38"/>
        <v>43554.5</v>
      </c>
      <c r="E113" s="71">
        <f t="shared" si="38"/>
        <v>43438.399999999994</v>
      </c>
      <c r="F113" s="71"/>
      <c r="G113" s="71"/>
      <c r="H113" s="71">
        <v>820.2</v>
      </c>
      <c r="I113" s="71">
        <v>820.2</v>
      </c>
      <c r="J113" s="71">
        <v>42734.3</v>
      </c>
      <c r="K113" s="71">
        <v>42618.2</v>
      </c>
      <c r="L113" s="71"/>
      <c r="M113" s="71"/>
      <c r="N113" s="72">
        <v>100</v>
      </c>
      <c r="O113" s="72">
        <f t="shared" si="39"/>
        <v>99.733437417488418</v>
      </c>
      <c r="P113" s="75" t="s">
        <v>503</v>
      </c>
      <c r="Q113" s="107">
        <v>100</v>
      </c>
      <c r="R113" s="107">
        <v>100</v>
      </c>
      <c r="S113" s="144">
        <v>100</v>
      </c>
      <c r="T113" s="2"/>
    </row>
    <row r="114" spans="1:20" s="12" customFormat="1" x14ac:dyDescent="0.25">
      <c r="A114" s="186" t="s">
        <v>100</v>
      </c>
      <c r="B114" s="145" t="s">
        <v>73</v>
      </c>
      <c r="C114" s="170"/>
      <c r="D114" s="206">
        <f>SUM(D116:D120)</f>
        <v>42.6</v>
      </c>
      <c r="E114" s="206">
        <f t="shared" ref="E114:M114" si="40">SUM(E116:E120)</f>
        <v>42.6</v>
      </c>
      <c r="F114" s="206">
        <f t="shared" si="40"/>
        <v>0</v>
      </c>
      <c r="G114" s="206">
        <f t="shared" si="40"/>
        <v>0</v>
      </c>
      <c r="H114" s="206">
        <f t="shared" si="40"/>
        <v>0</v>
      </c>
      <c r="I114" s="206">
        <f t="shared" si="40"/>
        <v>0</v>
      </c>
      <c r="J114" s="206">
        <f t="shared" si="40"/>
        <v>42.6</v>
      </c>
      <c r="K114" s="206">
        <f t="shared" si="40"/>
        <v>42.6</v>
      </c>
      <c r="L114" s="206">
        <f t="shared" si="40"/>
        <v>0</v>
      </c>
      <c r="M114" s="206">
        <f t="shared" si="40"/>
        <v>0</v>
      </c>
      <c r="N114" s="208">
        <v>100</v>
      </c>
      <c r="O114" s="208">
        <v>100</v>
      </c>
      <c r="P114" s="170"/>
      <c r="Q114" s="170"/>
      <c r="R114" s="170"/>
      <c r="S114" s="170"/>
      <c r="T114" s="199"/>
    </row>
    <row r="115" spans="1:20" s="12" customFormat="1" ht="25.5" x14ac:dyDescent="0.25">
      <c r="A115" s="187"/>
      <c r="B115" s="151" t="s">
        <v>483</v>
      </c>
      <c r="C115" s="170"/>
      <c r="D115" s="207"/>
      <c r="E115" s="207"/>
      <c r="F115" s="207"/>
      <c r="G115" s="207"/>
      <c r="H115" s="207"/>
      <c r="I115" s="207"/>
      <c r="J115" s="207"/>
      <c r="K115" s="207"/>
      <c r="L115" s="207"/>
      <c r="M115" s="207"/>
      <c r="N115" s="209"/>
      <c r="O115" s="209"/>
      <c r="P115" s="170"/>
      <c r="Q115" s="170"/>
      <c r="R115" s="170"/>
      <c r="S115" s="170"/>
      <c r="T115" s="199"/>
    </row>
    <row r="116" spans="1:20" s="12" customFormat="1" ht="47.25" customHeight="1" x14ac:dyDescent="0.25">
      <c r="A116" s="186" t="s">
        <v>101</v>
      </c>
      <c r="B116" s="145" t="s">
        <v>23</v>
      </c>
      <c r="C116" s="170"/>
      <c r="D116" s="195">
        <f t="shared" ref="D116:E116" si="41">F116+H116+J116+L116</f>
        <v>42.6</v>
      </c>
      <c r="E116" s="195">
        <f t="shared" si="41"/>
        <v>42.6</v>
      </c>
      <c r="F116" s="195"/>
      <c r="G116" s="195"/>
      <c r="H116" s="195"/>
      <c r="I116" s="195"/>
      <c r="J116" s="195">
        <v>42.6</v>
      </c>
      <c r="K116" s="195">
        <v>42.6</v>
      </c>
      <c r="L116" s="195"/>
      <c r="M116" s="195"/>
      <c r="N116" s="175">
        <v>100</v>
      </c>
      <c r="O116" s="175">
        <f t="shared" ref="O116" si="42">E116/D116*100</f>
        <v>100</v>
      </c>
      <c r="P116" s="171" t="s">
        <v>504</v>
      </c>
      <c r="Q116" s="173">
        <v>790</v>
      </c>
      <c r="R116" s="173">
        <v>790</v>
      </c>
      <c r="S116" s="173">
        <v>100</v>
      </c>
      <c r="T116" s="199"/>
    </row>
    <row r="117" spans="1:20" s="12" customFormat="1" ht="84" customHeight="1" x14ac:dyDescent="0.25">
      <c r="A117" s="187"/>
      <c r="B117" s="151" t="s">
        <v>102</v>
      </c>
      <c r="C117" s="170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77"/>
      <c r="O117" s="177"/>
      <c r="P117" s="172"/>
      <c r="Q117" s="174"/>
      <c r="R117" s="174"/>
      <c r="S117" s="174"/>
      <c r="T117" s="199"/>
    </row>
    <row r="118" spans="1:20" s="12" customFormat="1" ht="70.5" customHeight="1" x14ac:dyDescent="0.25">
      <c r="A118" s="131" t="s">
        <v>103</v>
      </c>
      <c r="B118" s="152" t="s">
        <v>104</v>
      </c>
      <c r="C118" s="145"/>
      <c r="D118" s="71">
        <f t="shared" ref="D118:E120" si="43">F118+H118+J118+L118</f>
        <v>0</v>
      </c>
      <c r="E118" s="71">
        <f t="shared" si="43"/>
        <v>0</v>
      </c>
      <c r="F118" s="71"/>
      <c r="G118" s="71"/>
      <c r="H118" s="71"/>
      <c r="I118" s="71"/>
      <c r="J118" s="71"/>
      <c r="K118" s="71"/>
      <c r="L118" s="71"/>
      <c r="M118" s="71"/>
      <c r="N118" s="72"/>
      <c r="O118" s="72"/>
      <c r="P118" s="64" t="s">
        <v>505</v>
      </c>
      <c r="Q118" s="58">
        <v>190</v>
      </c>
      <c r="R118" s="58">
        <v>190</v>
      </c>
      <c r="S118" s="58">
        <v>100</v>
      </c>
      <c r="T118" s="2"/>
    </row>
    <row r="119" spans="1:20" s="12" customFormat="1" ht="76.5" x14ac:dyDescent="0.25">
      <c r="A119" s="151" t="s">
        <v>105</v>
      </c>
      <c r="B119" s="151" t="s">
        <v>106</v>
      </c>
      <c r="C119" s="151"/>
      <c r="D119" s="71">
        <f t="shared" si="43"/>
        <v>0</v>
      </c>
      <c r="E119" s="71">
        <f t="shared" si="43"/>
        <v>0</v>
      </c>
      <c r="F119" s="76"/>
      <c r="G119" s="76"/>
      <c r="H119" s="76"/>
      <c r="I119" s="76"/>
      <c r="J119" s="76"/>
      <c r="K119" s="76"/>
      <c r="L119" s="76"/>
      <c r="M119" s="76"/>
      <c r="N119" s="72"/>
      <c r="O119" s="72"/>
      <c r="P119" s="64" t="s">
        <v>506</v>
      </c>
      <c r="Q119" s="58">
        <v>53</v>
      </c>
      <c r="R119" s="58">
        <v>53</v>
      </c>
      <c r="S119" s="58">
        <v>100</v>
      </c>
      <c r="T119" s="2"/>
    </row>
    <row r="120" spans="1:20" s="12" customFormat="1" ht="63.75" x14ac:dyDescent="0.25">
      <c r="A120" s="151" t="s">
        <v>107</v>
      </c>
      <c r="B120" s="151" t="s">
        <v>108</v>
      </c>
      <c r="C120" s="151"/>
      <c r="D120" s="71">
        <f t="shared" si="43"/>
        <v>0</v>
      </c>
      <c r="E120" s="71">
        <f t="shared" si="43"/>
        <v>0</v>
      </c>
      <c r="F120" s="76"/>
      <c r="G120" s="76"/>
      <c r="H120" s="76"/>
      <c r="I120" s="76"/>
      <c r="J120" s="76"/>
      <c r="K120" s="76"/>
      <c r="L120" s="76"/>
      <c r="M120" s="76"/>
      <c r="N120" s="72"/>
      <c r="O120" s="72"/>
      <c r="P120" s="77" t="s">
        <v>507</v>
      </c>
      <c r="Q120" s="78">
        <v>190</v>
      </c>
      <c r="R120" s="78">
        <v>190</v>
      </c>
      <c r="S120" s="144">
        <v>100</v>
      </c>
      <c r="T120" s="2"/>
    </row>
    <row r="121" spans="1:20" s="12" customFormat="1" x14ac:dyDescent="0.25">
      <c r="A121" s="186" t="s">
        <v>109</v>
      </c>
      <c r="B121" s="145" t="s">
        <v>74</v>
      </c>
      <c r="C121" s="170"/>
      <c r="D121" s="206">
        <f>SUM(D123:D131)</f>
        <v>20811.599999999999</v>
      </c>
      <c r="E121" s="206">
        <f t="shared" ref="E121:M121" si="44">SUM(E123:E131)</f>
        <v>20777.599999999999</v>
      </c>
      <c r="F121" s="206">
        <f t="shared" si="44"/>
        <v>0</v>
      </c>
      <c r="G121" s="206">
        <f t="shared" si="44"/>
        <v>0</v>
      </c>
      <c r="H121" s="206">
        <f t="shared" si="44"/>
        <v>680.8</v>
      </c>
      <c r="I121" s="206">
        <f t="shared" si="44"/>
        <v>680.8</v>
      </c>
      <c r="J121" s="206">
        <f t="shared" si="44"/>
        <v>20130.8</v>
      </c>
      <c r="K121" s="206">
        <f t="shared" si="44"/>
        <v>20096.8</v>
      </c>
      <c r="L121" s="206">
        <f t="shared" si="44"/>
        <v>0</v>
      </c>
      <c r="M121" s="206">
        <f t="shared" si="44"/>
        <v>0</v>
      </c>
      <c r="N121" s="208">
        <v>100</v>
      </c>
      <c r="O121" s="208">
        <v>99.99</v>
      </c>
      <c r="P121" s="170"/>
      <c r="Q121" s="170"/>
      <c r="R121" s="170"/>
      <c r="S121" s="170"/>
      <c r="T121" s="199"/>
    </row>
    <row r="122" spans="1:20" s="12" customFormat="1" ht="63.75" x14ac:dyDescent="0.25">
      <c r="A122" s="187"/>
      <c r="B122" s="151" t="s">
        <v>484</v>
      </c>
      <c r="C122" s="170"/>
      <c r="D122" s="207"/>
      <c r="E122" s="207"/>
      <c r="F122" s="207"/>
      <c r="G122" s="207"/>
      <c r="H122" s="207"/>
      <c r="I122" s="207"/>
      <c r="J122" s="207"/>
      <c r="K122" s="207"/>
      <c r="L122" s="207"/>
      <c r="M122" s="207"/>
      <c r="N122" s="209"/>
      <c r="O122" s="209"/>
      <c r="P122" s="170"/>
      <c r="Q122" s="170"/>
      <c r="R122" s="170"/>
      <c r="S122" s="170"/>
      <c r="T122" s="199"/>
    </row>
    <row r="123" spans="1:20" s="12" customFormat="1" ht="21" customHeight="1" x14ac:dyDescent="0.25">
      <c r="A123" s="186" t="s">
        <v>110</v>
      </c>
      <c r="B123" s="145" t="s">
        <v>23</v>
      </c>
      <c r="C123" s="170"/>
      <c r="D123" s="195">
        <f>F123+H123+J123+L123</f>
        <v>0</v>
      </c>
      <c r="E123" s="195">
        <f>G123+I123+K123+M123</f>
        <v>0</v>
      </c>
      <c r="F123" s="178"/>
      <c r="G123" s="178"/>
      <c r="H123" s="178"/>
      <c r="I123" s="178"/>
      <c r="J123" s="178">
        <v>0</v>
      </c>
      <c r="K123" s="178">
        <v>0</v>
      </c>
      <c r="L123" s="178"/>
      <c r="M123" s="178"/>
      <c r="N123" s="175">
        <v>0</v>
      </c>
      <c r="O123" s="175">
        <v>0</v>
      </c>
      <c r="P123" s="181" t="s">
        <v>508</v>
      </c>
      <c r="Q123" s="173">
        <v>100</v>
      </c>
      <c r="R123" s="173">
        <v>100</v>
      </c>
      <c r="S123" s="173">
        <v>100</v>
      </c>
      <c r="T123" s="199"/>
    </row>
    <row r="124" spans="1:20" s="12" customFormat="1" ht="87.75" customHeight="1" x14ac:dyDescent="0.25">
      <c r="A124" s="187"/>
      <c r="B124" s="151" t="s">
        <v>112</v>
      </c>
      <c r="C124" s="170"/>
      <c r="D124" s="197"/>
      <c r="E124" s="197"/>
      <c r="F124" s="180"/>
      <c r="G124" s="180"/>
      <c r="H124" s="180"/>
      <c r="I124" s="180"/>
      <c r="J124" s="180"/>
      <c r="K124" s="180"/>
      <c r="L124" s="180"/>
      <c r="M124" s="180"/>
      <c r="N124" s="177"/>
      <c r="O124" s="177"/>
      <c r="P124" s="182"/>
      <c r="Q124" s="174"/>
      <c r="R124" s="174"/>
      <c r="S124" s="174"/>
      <c r="T124" s="199"/>
    </row>
    <row r="125" spans="1:20" s="12" customFormat="1" ht="54.75" customHeight="1" x14ac:dyDescent="0.25">
      <c r="A125" s="131" t="s">
        <v>111</v>
      </c>
      <c r="B125" s="152" t="s">
        <v>114</v>
      </c>
      <c r="C125" s="145"/>
      <c r="D125" s="71">
        <f t="shared" ref="D125:E131" si="45">F125+H125+J125+L125</f>
        <v>0</v>
      </c>
      <c r="E125" s="71">
        <f t="shared" si="45"/>
        <v>0</v>
      </c>
      <c r="F125" s="76"/>
      <c r="G125" s="76"/>
      <c r="H125" s="76">
        <v>0</v>
      </c>
      <c r="I125" s="76">
        <v>0</v>
      </c>
      <c r="J125" s="76">
        <v>0</v>
      </c>
      <c r="K125" s="76">
        <v>0</v>
      </c>
      <c r="L125" s="76"/>
      <c r="M125" s="76"/>
      <c r="N125" s="72">
        <v>0</v>
      </c>
      <c r="O125" s="72">
        <v>0</v>
      </c>
      <c r="P125" s="64" t="s">
        <v>509</v>
      </c>
      <c r="Q125" s="58">
        <v>2300</v>
      </c>
      <c r="R125" s="58">
        <v>2300</v>
      </c>
      <c r="S125" s="58">
        <v>100</v>
      </c>
      <c r="T125" s="2"/>
    </row>
    <row r="126" spans="1:20" s="12" customFormat="1" ht="97.5" customHeight="1" x14ac:dyDescent="0.25">
      <c r="A126" s="79" t="s">
        <v>113</v>
      </c>
      <c r="B126" s="152" t="s">
        <v>320</v>
      </c>
      <c r="C126" s="145"/>
      <c r="D126" s="71">
        <f t="shared" si="45"/>
        <v>451.5</v>
      </c>
      <c r="E126" s="71">
        <f t="shared" si="45"/>
        <v>451.5</v>
      </c>
      <c r="F126" s="76"/>
      <c r="G126" s="76"/>
      <c r="H126" s="76">
        <v>384.9</v>
      </c>
      <c r="I126" s="76">
        <v>384.9</v>
      </c>
      <c r="J126" s="76">
        <v>66.599999999999994</v>
      </c>
      <c r="K126" s="76">
        <v>66.599999999999994</v>
      </c>
      <c r="L126" s="76"/>
      <c r="M126" s="76"/>
      <c r="N126" s="72">
        <v>100</v>
      </c>
      <c r="O126" s="72">
        <f t="shared" ref="O125:O131" si="46">E126/D126*100</f>
        <v>100</v>
      </c>
      <c r="P126" s="80" t="s">
        <v>510</v>
      </c>
      <c r="Q126" s="66">
        <v>55</v>
      </c>
      <c r="R126" s="66">
        <v>55</v>
      </c>
      <c r="S126" s="63">
        <v>100</v>
      </c>
      <c r="T126" s="2"/>
    </row>
    <row r="127" spans="1:20" s="12" customFormat="1" ht="53.25" customHeight="1" x14ac:dyDescent="0.25">
      <c r="A127" s="131" t="s">
        <v>115</v>
      </c>
      <c r="B127" s="152" t="s">
        <v>405</v>
      </c>
      <c r="C127" s="145"/>
      <c r="D127" s="71">
        <f t="shared" si="45"/>
        <v>42.6</v>
      </c>
      <c r="E127" s="71">
        <f t="shared" si="45"/>
        <v>42.6</v>
      </c>
      <c r="F127" s="76"/>
      <c r="G127" s="76"/>
      <c r="H127" s="76">
        <v>0</v>
      </c>
      <c r="I127" s="76">
        <v>0</v>
      </c>
      <c r="J127" s="76">
        <v>42.6</v>
      </c>
      <c r="K127" s="76">
        <v>42.6</v>
      </c>
      <c r="L127" s="76"/>
      <c r="M127" s="76"/>
      <c r="N127" s="72">
        <v>100</v>
      </c>
      <c r="O127" s="72">
        <f t="shared" si="46"/>
        <v>100</v>
      </c>
      <c r="P127" s="77" t="s">
        <v>511</v>
      </c>
      <c r="Q127" s="81">
        <v>100</v>
      </c>
      <c r="R127" s="78">
        <v>100</v>
      </c>
      <c r="S127" s="106">
        <v>100</v>
      </c>
      <c r="T127" s="2"/>
    </row>
    <row r="128" spans="1:20" s="12" customFormat="1" ht="76.5" x14ac:dyDescent="0.25">
      <c r="A128" s="145" t="s">
        <v>116</v>
      </c>
      <c r="B128" s="73" t="s">
        <v>406</v>
      </c>
      <c r="C128" s="151"/>
      <c r="D128" s="71">
        <f t="shared" si="45"/>
        <v>0</v>
      </c>
      <c r="E128" s="71">
        <f t="shared" si="45"/>
        <v>0</v>
      </c>
      <c r="F128" s="76"/>
      <c r="G128" s="76"/>
      <c r="H128" s="76">
        <v>0</v>
      </c>
      <c r="I128" s="76">
        <v>0</v>
      </c>
      <c r="J128" s="76">
        <v>0</v>
      </c>
      <c r="K128" s="76">
        <v>0</v>
      </c>
      <c r="L128" s="76"/>
      <c r="M128" s="76"/>
      <c r="N128" s="72">
        <v>0</v>
      </c>
      <c r="O128" s="72">
        <v>0</v>
      </c>
      <c r="P128" s="151" t="s">
        <v>512</v>
      </c>
      <c r="Q128" s="78">
        <v>3</v>
      </c>
      <c r="R128" s="78">
        <v>3</v>
      </c>
      <c r="S128" s="144">
        <v>100</v>
      </c>
      <c r="T128" s="2"/>
    </row>
    <row r="129" spans="1:20" s="12" customFormat="1" ht="93" customHeight="1" x14ac:dyDescent="0.25">
      <c r="A129" s="145" t="s">
        <v>306</v>
      </c>
      <c r="B129" s="73" t="s">
        <v>407</v>
      </c>
      <c r="C129" s="151"/>
      <c r="D129" s="71">
        <f t="shared" si="45"/>
        <v>0</v>
      </c>
      <c r="E129" s="71">
        <f t="shared" si="45"/>
        <v>0</v>
      </c>
      <c r="F129" s="76"/>
      <c r="G129" s="76"/>
      <c r="H129" s="76"/>
      <c r="I129" s="76"/>
      <c r="J129" s="76"/>
      <c r="K129" s="76"/>
      <c r="L129" s="76"/>
      <c r="M129" s="76"/>
      <c r="N129" s="72"/>
      <c r="O129" s="72"/>
      <c r="P129" s="151" t="s">
        <v>513</v>
      </c>
      <c r="Q129" s="78" t="s">
        <v>514</v>
      </c>
      <c r="R129" s="78">
        <v>35</v>
      </c>
      <c r="S129" s="144">
        <v>100</v>
      </c>
      <c r="T129" s="2"/>
    </row>
    <row r="130" spans="1:20" s="12" customFormat="1" ht="93" customHeight="1" x14ac:dyDescent="0.25">
      <c r="A130" s="145" t="s">
        <v>319</v>
      </c>
      <c r="B130" s="73" t="s">
        <v>409</v>
      </c>
      <c r="C130" s="151"/>
      <c r="D130" s="71">
        <f t="shared" si="45"/>
        <v>5151.8</v>
      </c>
      <c r="E130" s="71">
        <f t="shared" si="45"/>
        <v>5134.6000000000004</v>
      </c>
      <c r="F130" s="76"/>
      <c r="G130" s="76"/>
      <c r="H130" s="76">
        <v>85</v>
      </c>
      <c r="I130" s="76">
        <v>85</v>
      </c>
      <c r="J130" s="76">
        <v>5066.8</v>
      </c>
      <c r="K130" s="76">
        <v>5049.6000000000004</v>
      </c>
      <c r="L130" s="76"/>
      <c r="M130" s="76"/>
      <c r="N130" s="72">
        <v>100</v>
      </c>
      <c r="O130" s="72">
        <f t="shared" si="46"/>
        <v>99.666136107768168</v>
      </c>
      <c r="P130" s="151" t="s">
        <v>503</v>
      </c>
      <c r="Q130" s="78" t="s">
        <v>515</v>
      </c>
      <c r="R130" s="78">
        <v>100</v>
      </c>
      <c r="S130" s="144">
        <v>100</v>
      </c>
      <c r="T130" s="2"/>
    </row>
    <row r="131" spans="1:20" s="12" customFormat="1" ht="90.75" customHeight="1" x14ac:dyDescent="0.25">
      <c r="A131" s="145" t="s">
        <v>408</v>
      </c>
      <c r="B131" s="73" t="s">
        <v>485</v>
      </c>
      <c r="C131" s="151"/>
      <c r="D131" s="71">
        <f t="shared" si="45"/>
        <v>15165.699999999999</v>
      </c>
      <c r="E131" s="71">
        <f t="shared" si="45"/>
        <v>15148.9</v>
      </c>
      <c r="F131" s="76"/>
      <c r="G131" s="76"/>
      <c r="H131" s="76">
        <v>210.9</v>
      </c>
      <c r="I131" s="76">
        <v>210.9</v>
      </c>
      <c r="J131" s="76">
        <v>14954.8</v>
      </c>
      <c r="K131" s="76">
        <v>14938</v>
      </c>
      <c r="L131" s="76"/>
      <c r="M131" s="76"/>
      <c r="N131" s="72">
        <v>100</v>
      </c>
      <c r="O131" s="72">
        <f t="shared" si="46"/>
        <v>99.889223708763865</v>
      </c>
      <c r="P131" s="151" t="s">
        <v>503</v>
      </c>
      <c r="Q131" s="78" t="s">
        <v>515</v>
      </c>
      <c r="R131" s="78">
        <v>100</v>
      </c>
      <c r="S131" s="144">
        <v>100</v>
      </c>
      <c r="T131" s="2"/>
    </row>
    <row r="132" spans="1:20" s="12" customFormat="1" x14ac:dyDescent="0.25">
      <c r="A132" s="186" t="s">
        <v>117</v>
      </c>
      <c r="B132" s="145" t="s">
        <v>76</v>
      </c>
      <c r="C132" s="170"/>
      <c r="D132" s="206">
        <f>SUM(D134:D142)</f>
        <v>38166.699999999997</v>
      </c>
      <c r="E132" s="206">
        <f t="shared" ref="E132:M132" si="47">SUM(E134:E142)</f>
        <v>37467</v>
      </c>
      <c r="F132" s="206">
        <f t="shared" si="47"/>
        <v>0</v>
      </c>
      <c r="G132" s="206">
        <f t="shared" si="47"/>
        <v>0</v>
      </c>
      <c r="H132" s="206">
        <f t="shared" si="47"/>
        <v>1238.9000000000001</v>
      </c>
      <c r="I132" s="206">
        <f t="shared" si="47"/>
        <v>607.4</v>
      </c>
      <c r="J132" s="206">
        <f t="shared" si="47"/>
        <v>36927.799999999996</v>
      </c>
      <c r="K132" s="206">
        <f t="shared" si="47"/>
        <v>36859.599999999999</v>
      </c>
      <c r="L132" s="206">
        <f t="shared" si="47"/>
        <v>0</v>
      </c>
      <c r="M132" s="206">
        <f t="shared" si="47"/>
        <v>0</v>
      </c>
      <c r="N132" s="208">
        <v>100</v>
      </c>
      <c r="O132" s="208">
        <v>99.4</v>
      </c>
      <c r="P132" s="170"/>
      <c r="Q132" s="170"/>
      <c r="R132" s="170"/>
      <c r="S132" s="170"/>
      <c r="T132" s="199"/>
    </row>
    <row r="133" spans="1:20" s="12" customFormat="1" ht="51" x14ac:dyDescent="0.25">
      <c r="A133" s="187"/>
      <c r="B133" s="151" t="s">
        <v>486</v>
      </c>
      <c r="C133" s="170"/>
      <c r="D133" s="207"/>
      <c r="E133" s="207"/>
      <c r="F133" s="207"/>
      <c r="G133" s="207"/>
      <c r="H133" s="207"/>
      <c r="I133" s="207"/>
      <c r="J133" s="207"/>
      <c r="K133" s="207"/>
      <c r="L133" s="207"/>
      <c r="M133" s="207"/>
      <c r="N133" s="209"/>
      <c r="O133" s="209"/>
      <c r="P133" s="170"/>
      <c r="Q133" s="170"/>
      <c r="R133" s="170"/>
      <c r="S133" s="170"/>
      <c r="T133" s="199"/>
    </row>
    <row r="134" spans="1:20" s="12" customFormat="1" ht="15.75" customHeight="1" x14ac:dyDescent="0.25">
      <c r="A134" s="188" t="s">
        <v>118</v>
      </c>
      <c r="B134" s="145" t="s">
        <v>75</v>
      </c>
      <c r="C134" s="188"/>
      <c r="D134" s="195">
        <f>F134+H134+J134+L134</f>
        <v>10569.6</v>
      </c>
      <c r="E134" s="195">
        <f>G134+I134+K134+M134</f>
        <v>10562.6</v>
      </c>
      <c r="F134" s="178"/>
      <c r="G134" s="178"/>
      <c r="H134" s="178"/>
      <c r="I134" s="178"/>
      <c r="J134" s="178">
        <v>10569.6</v>
      </c>
      <c r="K134" s="178">
        <v>10562.6</v>
      </c>
      <c r="L134" s="178"/>
      <c r="M134" s="178"/>
      <c r="N134" s="175">
        <v>100</v>
      </c>
      <c r="O134" s="175">
        <f>E134/D134*100</f>
        <v>99.933772328186492</v>
      </c>
      <c r="P134" s="255" t="s">
        <v>503</v>
      </c>
      <c r="Q134" s="258" t="s">
        <v>515</v>
      </c>
      <c r="R134" s="216">
        <v>100</v>
      </c>
      <c r="S134" s="173">
        <v>100</v>
      </c>
      <c r="T134" s="222"/>
    </row>
    <row r="135" spans="1:20" s="12" customFormat="1" ht="37.5" customHeight="1" x14ac:dyDescent="0.25">
      <c r="A135" s="190"/>
      <c r="B135" s="233" t="s">
        <v>410</v>
      </c>
      <c r="C135" s="190"/>
      <c r="D135" s="196"/>
      <c r="E135" s="196"/>
      <c r="F135" s="179"/>
      <c r="G135" s="179"/>
      <c r="H135" s="179"/>
      <c r="I135" s="179"/>
      <c r="J135" s="179"/>
      <c r="K135" s="179"/>
      <c r="L135" s="179"/>
      <c r="M135" s="179"/>
      <c r="N135" s="176"/>
      <c r="O135" s="176"/>
      <c r="P135" s="256"/>
      <c r="Q135" s="259"/>
      <c r="R135" s="261"/>
      <c r="S135" s="262"/>
      <c r="T135" s="222"/>
    </row>
    <row r="136" spans="1:20" s="12" customFormat="1" x14ac:dyDescent="0.25">
      <c r="A136" s="189"/>
      <c r="B136" s="244"/>
      <c r="C136" s="189"/>
      <c r="D136" s="197"/>
      <c r="E136" s="197"/>
      <c r="F136" s="180"/>
      <c r="G136" s="180"/>
      <c r="H136" s="180"/>
      <c r="I136" s="180"/>
      <c r="J136" s="180"/>
      <c r="K136" s="180"/>
      <c r="L136" s="180"/>
      <c r="M136" s="180"/>
      <c r="N136" s="177"/>
      <c r="O136" s="177"/>
      <c r="P136" s="257"/>
      <c r="Q136" s="260"/>
      <c r="R136" s="217"/>
      <c r="S136" s="174"/>
      <c r="T136" s="160"/>
    </row>
    <row r="137" spans="1:20" s="12" customFormat="1" ht="73.5" customHeight="1" x14ac:dyDescent="0.25">
      <c r="A137" s="145" t="s">
        <v>120</v>
      </c>
      <c r="B137" s="73" t="s">
        <v>119</v>
      </c>
      <c r="C137" s="151"/>
      <c r="D137" s="71">
        <f t="shared" ref="D137:E142" si="48">F137+H137+J137+L137</f>
        <v>235.3</v>
      </c>
      <c r="E137" s="71">
        <f t="shared" si="48"/>
        <v>235.3</v>
      </c>
      <c r="F137" s="76"/>
      <c r="G137" s="76"/>
      <c r="H137" s="76"/>
      <c r="I137" s="76"/>
      <c r="J137" s="76">
        <v>235.3</v>
      </c>
      <c r="K137" s="76">
        <v>235.3</v>
      </c>
      <c r="L137" s="76"/>
      <c r="M137" s="76"/>
      <c r="N137" s="72">
        <v>100</v>
      </c>
      <c r="O137" s="72">
        <f t="shared" ref="O137:O142" si="49">E137/D137*100</f>
        <v>100</v>
      </c>
      <c r="P137" s="82" t="s">
        <v>516</v>
      </c>
      <c r="Q137" s="83" t="s">
        <v>517</v>
      </c>
      <c r="R137" s="66">
        <v>62</v>
      </c>
      <c r="S137" s="58">
        <v>100</v>
      </c>
      <c r="T137" s="160"/>
    </row>
    <row r="138" spans="1:20" s="12" customFormat="1" ht="51" customHeight="1" x14ac:dyDescent="0.25">
      <c r="A138" s="145" t="s">
        <v>411</v>
      </c>
      <c r="B138" s="73" t="s">
        <v>412</v>
      </c>
      <c r="C138" s="132"/>
      <c r="D138" s="71">
        <f t="shared" si="48"/>
        <v>27</v>
      </c>
      <c r="E138" s="71">
        <f t="shared" si="48"/>
        <v>27</v>
      </c>
      <c r="F138" s="76"/>
      <c r="G138" s="76"/>
      <c r="H138" s="76"/>
      <c r="I138" s="76"/>
      <c r="J138" s="76">
        <v>27</v>
      </c>
      <c r="K138" s="76">
        <v>27</v>
      </c>
      <c r="L138" s="76"/>
      <c r="M138" s="76"/>
      <c r="N138" s="72">
        <v>100</v>
      </c>
      <c r="O138" s="72">
        <f t="shared" si="49"/>
        <v>100</v>
      </c>
      <c r="P138" s="84" t="s">
        <v>503</v>
      </c>
      <c r="Q138" s="83" t="s">
        <v>515</v>
      </c>
      <c r="R138" s="66">
        <v>100</v>
      </c>
      <c r="S138" s="58">
        <v>100</v>
      </c>
      <c r="T138" s="160"/>
    </row>
    <row r="139" spans="1:20" s="12" customFormat="1" ht="60.75" customHeight="1" x14ac:dyDescent="0.25">
      <c r="A139" s="145" t="s">
        <v>413</v>
      </c>
      <c r="B139" s="73" t="s">
        <v>417</v>
      </c>
      <c r="C139" s="132"/>
      <c r="D139" s="71">
        <f t="shared" si="48"/>
        <v>12841.8</v>
      </c>
      <c r="E139" s="71">
        <f t="shared" si="48"/>
        <v>12792.2</v>
      </c>
      <c r="F139" s="76"/>
      <c r="G139" s="76"/>
      <c r="H139" s="76"/>
      <c r="I139" s="76"/>
      <c r="J139" s="76">
        <v>12841.8</v>
      </c>
      <c r="K139" s="76">
        <v>12792.2</v>
      </c>
      <c r="L139" s="76"/>
      <c r="M139" s="76"/>
      <c r="N139" s="72">
        <v>100</v>
      </c>
      <c r="O139" s="72">
        <f t="shared" si="49"/>
        <v>99.613761310719696</v>
      </c>
      <c r="P139" s="77" t="s">
        <v>518</v>
      </c>
      <c r="Q139" s="83" t="s">
        <v>519</v>
      </c>
      <c r="R139" s="83" t="s">
        <v>519</v>
      </c>
      <c r="S139" s="58">
        <v>100</v>
      </c>
      <c r="T139" s="160"/>
    </row>
    <row r="140" spans="1:20" s="12" customFormat="1" ht="59.25" customHeight="1" x14ac:dyDescent="0.25">
      <c r="A140" s="145" t="s">
        <v>414</v>
      </c>
      <c r="B140" s="73" t="s">
        <v>418</v>
      </c>
      <c r="C140" s="132"/>
      <c r="D140" s="71">
        <f t="shared" si="48"/>
        <v>1415.1</v>
      </c>
      <c r="E140" s="71">
        <f t="shared" si="48"/>
        <v>1403.7</v>
      </c>
      <c r="F140" s="76"/>
      <c r="G140" s="76"/>
      <c r="H140" s="76">
        <v>0</v>
      </c>
      <c r="I140" s="76">
        <v>0</v>
      </c>
      <c r="J140" s="76">
        <v>1415.1</v>
      </c>
      <c r="K140" s="76">
        <v>1403.7</v>
      </c>
      <c r="L140" s="76"/>
      <c r="M140" s="76"/>
      <c r="N140" s="72">
        <v>100</v>
      </c>
      <c r="O140" s="72">
        <f t="shared" si="49"/>
        <v>99.194403222387123</v>
      </c>
      <c r="P140" s="84" t="s">
        <v>503</v>
      </c>
      <c r="Q140" s="83" t="s">
        <v>515</v>
      </c>
      <c r="R140" s="66">
        <v>100</v>
      </c>
      <c r="S140" s="58">
        <v>100</v>
      </c>
      <c r="T140" s="160"/>
    </row>
    <row r="141" spans="1:20" s="12" customFormat="1" ht="54" customHeight="1" x14ac:dyDescent="0.25">
      <c r="A141" s="145" t="s">
        <v>415</v>
      </c>
      <c r="B141" s="73" t="s">
        <v>419</v>
      </c>
      <c r="C141" s="136"/>
      <c r="D141" s="71">
        <f t="shared" si="48"/>
        <v>11225.6</v>
      </c>
      <c r="E141" s="71">
        <f t="shared" si="48"/>
        <v>11225.4</v>
      </c>
      <c r="F141" s="76"/>
      <c r="G141" s="76"/>
      <c r="H141" s="76"/>
      <c r="I141" s="76"/>
      <c r="J141" s="76">
        <v>11225.6</v>
      </c>
      <c r="K141" s="76">
        <v>11225.4</v>
      </c>
      <c r="L141" s="76"/>
      <c r="M141" s="76"/>
      <c r="N141" s="72">
        <v>100</v>
      </c>
      <c r="O141" s="72">
        <f t="shared" si="49"/>
        <v>99.998218358038756</v>
      </c>
      <c r="P141" s="84" t="s">
        <v>503</v>
      </c>
      <c r="Q141" s="83" t="s">
        <v>515</v>
      </c>
      <c r="R141" s="66">
        <v>100</v>
      </c>
      <c r="S141" s="58">
        <v>100</v>
      </c>
      <c r="T141" s="160"/>
    </row>
    <row r="142" spans="1:20" s="12" customFormat="1" ht="79.5" customHeight="1" x14ac:dyDescent="0.25">
      <c r="A142" s="145" t="s">
        <v>416</v>
      </c>
      <c r="B142" s="73" t="s">
        <v>420</v>
      </c>
      <c r="C142" s="3"/>
      <c r="D142" s="71">
        <f t="shared" si="48"/>
        <v>1852.3000000000002</v>
      </c>
      <c r="E142" s="71">
        <f t="shared" si="48"/>
        <v>1220.8</v>
      </c>
      <c r="F142" s="76"/>
      <c r="G142" s="76"/>
      <c r="H142" s="76">
        <v>1238.9000000000001</v>
      </c>
      <c r="I142" s="76">
        <v>607.4</v>
      </c>
      <c r="J142" s="76">
        <v>613.4</v>
      </c>
      <c r="K142" s="76">
        <v>613.4</v>
      </c>
      <c r="L142" s="76"/>
      <c r="M142" s="76"/>
      <c r="N142" s="72">
        <v>100</v>
      </c>
      <c r="O142" s="72">
        <f t="shared" si="49"/>
        <v>65.907250445392208</v>
      </c>
      <c r="P142" s="84" t="s">
        <v>503</v>
      </c>
      <c r="Q142" s="83" t="s">
        <v>515</v>
      </c>
      <c r="R142" s="66">
        <v>100</v>
      </c>
      <c r="S142" s="58">
        <v>100</v>
      </c>
      <c r="T142" s="2"/>
    </row>
    <row r="143" spans="1:20" s="12" customFormat="1" ht="19.5" customHeight="1" x14ac:dyDescent="0.25">
      <c r="A143" s="186" t="s">
        <v>121</v>
      </c>
      <c r="B143" s="145" t="s">
        <v>77</v>
      </c>
      <c r="C143" s="170"/>
      <c r="D143" s="206">
        <f>D145+D148</f>
        <v>4577.8999999999996</v>
      </c>
      <c r="E143" s="206">
        <f t="shared" ref="E143:M143" si="50">E145+E148</f>
        <v>4577.2</v>
      </c>
      <c r="F143" s="206">
        <f t="shared" si="50"/>
        <v>0</v>
      </c>
      <c r="G143" s="206">
        <f t="shared" si="50"/>
        <v>0</v>
      </c>
      <c r="H143" s="206">
        <f t="shared" si="50"/>
        <v>0</v>
      </c>
      <c r="I143" s="206">
        <f t="shared" si="50"/>
        <v>0</v>
      </c>
      <c r="J143" s="206">
        <f t="shared" si="50"/>
        <v>4577.8999999999996</v>
      </c>
      <c r="K143" s="206">
        <f t="shared" si="50"/>
        <v>4577.2</v>
      </c>
      <c r="L143" s="206">
        <f t="shared" si="50"/>
        <v>0</v>
      </c>
      <c r="M143" s="206">
        <f t="shared" si="50"/>
        <v>0</v>
      </c>
      <c r="N143" s="208">
        <v>100</v>
      </c>
      <c r="O143" s="208">
        <v>100</v>
      </c>
      <c r="P143" s="210"/>
      <c r="Q143" s="216"/>
      <c r="R143" s="216"/>
      <c r="S143" s="218"/>
      <c r="T143" s="199"/>
    </row>
    <row r="144" spans="1:20" s="12" customFormat="1" ht="38.25" x14ac:dyDescent="0.25">
      <c r="A144" s="187"/>
      <c r="B144" s="151" t="s">
        <v>66</v>
      </c>
      <c r="C144" s="170"/>
      <c r="D144" s="207"/>
      <c r="E144" s="207"/>
      <c r="F144" s="207"/>
      <c r="G144" s="207"/>
      <c r="H144" s="207"/>
      <c r="I144" s="207"/>
      <c r="J144" s="207"/>
      <c r="K144" s="207"/>
      <c r="L144" s="207"/>
      <c r="M144" s="207"/>
      <c r="N144" s="209"/>
      <c r="O144" s="209"/>
      <c r="P144" s="211"/>
      <c r="Q144" s="217"/>
      <c r="R144" s="217"/>
      <c r="S144" s="219"/>
      <c r="T144" s="199"/>
    </row>
    <row r="145" spans="1:20" s="12" customFormat="1" ht="21" customHeight="1" x14ac:dyDescent="0.25">
      <c r="A145" s="188" t="s">
        <v>122</v>
      </c>
      <c r="B145" s="145" t="s">
        <v>23</v>
      </c>
      <c r="C145" s="204"/>
      <c r="D145" s="195">
        <f t="shared" ref="D145:E145" si="51">F145+H145+J145+L145</f>
        <v>4577.8999999999996</v>
      </c>
      <c r="E145" s="195">
        <f t="shared" si="51"/>
        <v>4577.2</v>
      </c>
      <c r="F145" s="178"/>
      <c r="G145" s="178"/>
      <c r="H145" s="178"/>
      <c r="I145" s="178"/>
      <c r="J145" s="178">
        <v>4577.8999999999996</v>
      </c>
      <c r="K145" s="178">
        <v>4577.2</v>
      </c>
      <c r="L145" s="178"/>
      <c r="M145" s="178"/>
      <c r="N145" s="175">
        <v>100</v>
      </c>
      <c r="O145" s="175">
        <f>E145/D145*100</f>
        <v>99.984709146115037</v>
      </c>
      <c r="P145" s="210" t="s">
        <v>423</v>
      </c>
      <c r="Q145" s="213">
        <v>100</v>
      </c>
      <c r="R145" s="213">
        <v>100</v>
      </c>
      <c r="S145" s="213">
        <v>100</v>
      </c>
      <c r="T145" s="199"/>
    </row>
    <row r="146" spans="1:20" s="12" customFormat="1" ht="36.75" customHeight="1" x14ac:dyDescent="0.25">
      <c r="A146" s="190"/>
      <c r="B146" s="194" t="s">
        <v>421</v>
      </c>
      <c r="C146" s="204"/>
      <c r="D146" s="196"/>
      <c r="E146" s="196"/>
      <c r="F146" s="179"/>
      <c r="G146" s="179"/>
      <c r="H146" s="179"/>
      <c r="I146" s="179"/>
      <c r="J146" s="179"/>
      <c r="K146" s="179"/>
      <c r="L146" s="179"/>
      <c r="M146" s="179"/>
      <c r="N146" s="176"/>
      <c r="O146" s="176"/>
      <c r="P146" s="212"/>
      <c r="Q146" s="214"/>
      <c r="R146" s="214"/>
      <c r="S146" s="214"/>
      <c r="T146" s="199"/>
    </row>
    <row r="147" spans="1:20" s="12" customFormat="1" ht="62.25" customHeight="1" x14ac:dyDescent="0.25">
      <c r="A147" s="189"/>
      <c r="B147" s="194"/>
      <c r="C147" s="204"/>
      <c r="D147" s="197"/>
      <c r="E147" s="197"/>
      <c r="F147" s="180"/>
      <c r="G147" s="180"/>
      <c r="H147" s="180"/>
      <c r="I147" s="180"/>
      <c r="J147" s="180"/>
      <c r="K147" s="180"/>
      <c r="L147" s="180"/>
      <c r="M147" s="180"/>
      <c r="N147" s="177"/>
      <c r="O147" s="177"/>
      <c r="P147" s="211"/>
      <c r="Q147" s="215"/>
      <c r="R147" s="215"/>
      <c r="S147" s="215"/>
      <c r="T147" s="160"/>
    </row>
    <row r="148" spans="1:20" s="12" customFormat="1" ht="65.25" customHeight="1" x14ac:dyDescent="0.25">
      <c r="A148" s="131" t="s">
        <v>123</v>
      </c>
      <c r="B148" s="152" t="s">
        <v>422</v>
      </c>
      <c r="C148" s="145"/>
      <c r="D148" s="85"/>
      <c r="E148" s="85"/>
      <c r="F148" s="86"/>
      <c r="G148" s="86"/>
      <c r="H148" s="86"/>
      <c r="I148" s="86"/>
      <c r="J148" s="86"/>
      <c r="K148" s="86"/>
      <c r="L148" s="86"/>
      <c r="M148" s="86"/>
      <c r="N148" s="85"/>
      <c r="O148" s="85"/>
      <c r="P148" s="84" t="s">
        <v>503</v>
      </c>
      <c r="Q148" s="83" t="s">
        <v>515</v>
      </c>
      <c r="R148" s="66">
        <v>100</v>
      </c>
      <c r="S148" s="58">
        <v>100</v>
      </c>
      <c r="T148" s="2"/>
    </row>
    <row r="149" spans="1:20" s="12" customFormat="1" ht="78.75" customHeight="1" x14ac:dyDescent="0.25">
      <c r="A149" s="188" t="s">
        <v>124</v>
      </c>
      <c r="B149" s="235" t="s">
        <v>438</v>
      </c>
      <c r="C149" s="281" t="s">
        <v>424</v>
      </c>
      <c r="D149" s="355">
        <f>D168+D189+D194</f>
        <v>73811.63</v>
      </c>
      <c r="E149" s="355">
        <f t="shared" ref="E149:M149" si="52">E168+E189+E194</f>
        <v>73809.63</v>
      </c>
      <c r="F149" s="355">
        <f t="shared" si="52"/>
        <v>200</v>
      </c>
      <c r="G149" s="355">
        <f t="shared" si="52"/>
        <v>200</v>
      </c>
      <c r="H149" s="355">
        <f t="shared" si="52"/>
        <v>80.289999999999992</v>
      </c>
      <c r="I149" s="355">
        <f t="shared" si="52"/>
        <v>80.289999999999992</v>
      </c>
      <c r="J149" s="355">
        <f t="shared" si="52"/>
        <v>73531.34</v>
      </c>
      <c r="K149" s="355">
        <f t="shared" si="52"/>
        <v>73529.34</v>
      </c>
      <c r="L149" s="355">
        <f t="shared" si="52"/>
        <v>0</v>
      </c>
      <c r="M149" s="355">
        <f t="shared" si="52"/>
        <v>0</v>
      </c>
      <c r="N149" s="356">
        <v>100</v>
      </c>
      <c r="O149" s="356">
        <f>E149/D149*100</f>
        <v>99.997290399900393</v>
      </c>
      <c r="P149" s="147" t="s">
        <v>559</v>
      </c>
      <c r="Q149" s="357">
        <v>90</v>
      </c>
      <c r="R149" s="357">
        <v>90</v>
      </c>
      <c r="S149" s="139">
        <v>100</v>
      </c>
      <c r="T149" s="2"/>
    </row>
    <row r="150" spans="1:20" s="12" customFormat="1" ht="78.75" customHeight="1" x14ac:dyDescent="0.25">
      <c r="A150" s="190"/>
      <c r="B150" s="236"/>
      <c r="C150" s="290"/>
      <c r="D150" s="358"/>
      <c r="E150" s="358"/>
      <c r="F150" s="358"/>
      <c r="G150" s="358"/>
      <c r="H150" s="358"/>
      <c r="I150" s="358"/>
      <c r="J150" s="358"/>
      <c r="K150" s="358"/>
      <c r="L150" s="358"/>
      <c r="M150" s="358"/>
      <c r="N150" s="359"/>
      <c r="O150" s="359"/>
      <c r="P150" s="151" t="s">
        <v>560</v>
      </c>
      <c r="Q150" s="357"/>
      <c r="R150" s="357"/>
      <c r="S150" s="139"/>
      <c r="T150" s="2"/>
    </row>
    <row r="151" spans="1:20" s="12" customFormat="1" ht="33.75" customHeight="1" x14ac:dyDescent="0.25">
      <c r="A151" s="190"/>
      <c r="B151" s="236"/>
      <c r="C151" s="290"/>
      <c r="D151" s="360"/>
      <c r="E151" s="360"/>
      <c r="F151" s="360"/>
      <c r="G151" s="360"/>
      <c r="H151" s="360"/>
      <c r="I151" s="360"/>
      <c r="J151" s="360"/>
      <c r="K151" s="360"/>
      <c r="L151" s="19"/>
      <c r="M151" s="19"/>
      <c r="N151" s="19"/>
      <c r="O151" s="19"/>
      <c r="P151" s="151" t="s">
        <v>439</v>
      </c>
      <c r="Q151" s="39"/>
      <c r="R151" s="39"/>
      <c r="S151" s="144"/>
      <c r="T151" s="2"/>
    </row>
    <row r="152" spans="1:20" s="12" customFormat="1" ht="35.25" customHeight="1" x14ac:dyDescent="0.25">
      <c r="A152" s="190"/>
      <c r="B152" s="236"/>
      <c r="C152" s="290"/>
      <c r="D152" s="360"/>
      <c r="E152" s="360"/>
      <c r="F152" s="360"/>
      <c r="G152" s="360"/>
      <c r="H152" s="360"/>
      <c r="I152" s="360"/>
      <c r="J152" s="360"/>
      <c r="K152" s="360"/>
      <c r="L152" s="19"/>
      <c r="M152" s="19"/>
      <c r="N152" s="19"/>
      <c r="O152" s="19"/>
      <c r="P152" s="151" t="s">
        <v>561</v>
      </c>
      <c r="Q152" s="39">
        <v>100</v>
      </c>
      <c r="R152" s="39">
        <v>100</v>
      </c>
      <c r="S152" s="144">
        <v>100</v>
      </c>
      <c r="T152" s="2"/>
    </row>
    <row r="153" spans="1:20" s="12" customFormat="1" ht="25.5" customHeight="1" x14ac:dyDescent="0.25">
      <c r="A153" s="190"/>
      <c r="B153" s="236"/>
      <c r="C153" s="290"/>
      <c r="D153" s="360"/>
      <c r="E153" s="360"/>
      <c r="F153" s="360"/>
      <c r="G153" s="360"/>
      <c r="H153" s="360"/>
      <c r="I153" s="360"/>
      <c r="J153" s="360"/>
      <c r="K153" s="360"/>
      <c r="L153" s="19"/>
      <c r="M153" s="19"/>
      <c r="N153" s="19"/>
      <c r="O153" s="19"/>
      <c r="P153" s="151" t="s">
        <v>562</v>
      </c>
      <c r="Q153" s="39">
        <v>109.1</v>
      </c>
      <c r="R153" s="39">
        <v>109.1</v>
      </c>
      <c r="S153" s="144">
        <v>100</v>
      </c>
      <c r="T153" s="199"/>
    </row>
    <row r="154" spans="1:20" s="12" customFormat="1" ht="64.5" customHeight="1" x14ac:dyDescent="0.25">
      <c r="A154" s="190"/>
      <c r="B154" s="236"/>
      <c r="C154" s="290"/>
      <c r="D154" s="360"/>
      <c r="E154" s="360"/>
      <c r="F154" s="360"/>
      <c r="G154" s="360"/>
      <c r="H154" s="360"/>
      <c r="I154" s="360"/>
      <c r="J154" s="360"/>
      <c r="K154" s="360"/>
      <c r="L154" s="19"/>
      <c r="M154" s="19"/>
      <c r="N154" s="19"/>
      <c r="O154" s="19"/>
      <c r="P154" s="151" t="s">
        <v>563</v>
      </c>
      <c r="Q154" s="39">
        <v>100</v>
      </c>
      <c r="R154" s="39">
        <v>100</v>
      </c>
      <c r="S154" s="144">
        <v>100</v>
      </c>
      <c r="T154" s="199"/>
    </row>
    <row r="155" spans="1:20" s="12" customFormat="1" ht="61.5" customHeight="1" x14ac:dyDescent="0.25">
      <c r="A155" s="190"/>
      <c r="B155" s="236"/>
      <c r="C155" s="290"/>
      <c r="D155" s="360"/>
      <c r="E155" s="360"/>
      <c r="F155" s="360"/>
      <c r="G155" s="360"/>
      <c r="H155" s="360"/>
      <c r="I155" s="360"/>
      <c r="J155" s="360"/>
      <c r="K155" s="360"/>
      <c r="L155" s="19"/>
      <c r="M155" s="19"/>
      <c r="N155" s="19"/>
      <c r="O155" s="19"/>
      <c r="P155" s="151" t="s">
        <v>564</v>
      </c>
      <c r="Q155" s="39">
        <v>4.0999999999999996</v>
      </c>
      <c r="R155" s="39">
        <v>4.0999999999999996</v>
      </c>
      <c r="S155" s="144">
        <v>100</v>
      </c>
      <c r="T155" s="199"/>
    </row>
    <row r="156" spans="1:20" s="12" customFormat="1" ht="57.75" customHeight="1" x14ac:dyDescent="0.25">
      <c r="A156" s="190"/>
      <c r="B156" s="236"/>
      <c r="C156" s="290"/>
      <c r="D156" s="360"/>
      <c r="E156" s="360"/>
      <c r="F156" s="360"/>
      <c r="G156" s="360"/>
      <c r="H156" s="360"/>
      <c r="I156" s="360"/>
      <c r="J156" s="360"/>
      <c r="K156" s="360"/>
      <c r="L156" s="19"/>
      <c r="M156" s="19"/>
      <c r="N156" s="19"/>
      <c r="O156" s="19"/>
      <c r="P156" s="151" t="s">
        <v>565</v>
      </c>
      <c r="Q156" s="39">
        <v>95.9</v>
      </c>
      <c r="R156" s="39">
        <v>95.9</v>
      </c>
      <c r="S156" s="144">
        <v>100</v>
      </c>
      <c r="T156" s="160"/>
    </row>
    <row r="157" spans="1:20" s="12" customFormat="1" ht="52.5" customHeight="1" x14ac:dyDescent="0.25">
      <c r="A157" s="190"/>
      <c r="B157" s="236"/>
      <c r="C157" s="290"/>
      <c r="D157" s="360"/>
      <c r="E157" s="360"/>
      <c r="F157" s="360"/>
      <c r="G157" s="360"/>
      <c r="H157" s="360"/>
      <c r="I157" s="360"/>
      <c r="J157" s="360"/>
      <c r="K157" s="360"/>
      <c r="L157" s="19"/>
      <c r="M157" s="19"/>
      <c r="N157" s="19"/>
      <c r="O157" s="19"/>
      <c r="P157" s="151" t="s">
        <v>566</v>
      </c>
      <c r="Q157" s="39">
        <v>17.600000000000001</v>
      </c>
      <c r="R157" s="39">
        <v>17.600000000000001</v>
      </c>
      <c r="S157" s="144">
        <v>100</v>
      </c>
      <c r="T157" s="160"/>
    </row>
    <row r="158" spans="1:20" s="12" customFormat="1" ht="53.25" customHeight="1" x14ac:dyDescent="0.25">
      <c r="A158" s="190"/>
      <c r="B158" s="236"/>
      <c r="C158" s="290"/>
      <c r="D158" s="360"/>
      <c r="E158" s="360"/>
      <c r="F158" s="360"/>
      <c r="G158" s="360"/>
      <c r="H158" s="360"/>
      <c r="I158" s="360"/>
      <c r="J158" s="360"/>
      <c r="K158" s="360"/>
      <c r="L158" s="19"/>
      <c r="M158" s="19"/>
      <c r="N158" s="19"/>
      <c r="O158" s="19"/>
      <c r="P158" s="151" t="s">
        <v>567</v>
      </c>
      <c r="Q158" s="39">
        <v>1800.79</v>
      </c>
      <c r="R158" s="39">
        <v>1800.79</v>
      </c>
      <c r="S158" s="144">
        <v>100</v>
      </c>
      <c r="T158" s="160"/>
    </row>
    <row r="159" spans="1:20" s="12" customFormat="1" ht="38.25" customHeight="1" x14ac:dyDescent="0.25">
      <c r="A159" s="190"/>
      <c r="B159" s="236"/>
      <c r="C159" s="290"/>
      <c r="D159" s="360"/>
      <c r="E159" s="360"/>
      <c r="F159" s="360"/>
      <c r="G159" s="360"/>
      <c r="H159" s="360"/>
      <c r="I159" s="360"/>
      <c r="J159" s="360"/>
      <c r="K159" s="360"/>
      <c r="L159" s="19"/>
      <c r="M159" s="19"/>
      <c r="N159" s="19"/>
      <c r="O159" s="19"/>
      <c r="P159" s="151" t="s">
        <v>568</v>
      </c>
      <c r="Q159" s="39"/>
      <c r="R159" s="39"/>
      <c r="S159" s="144"/>
      <c r="T159" s="160"/>
    </row>
    <row r="160" spans="1:20" s="12" customFormat="1" ht="28.5" customHeight="1" x14ac:dyDescent="0.25">
      <c r="A160" s="190"/>
      <c r="B160" s="236"/>
      <c r="C160" s="290"/>
      <c r="D160" s="360"/>
      <c r="E160" s="360"/>
      <c r="F160" s="360"/>
      <c r="G160" s="360"/>
      <c r="H160" s="360"/>
      <c r="I160" s="360"/>
      <c r="J160" s="360"/>
      <c r="K160" s="360"/>
      <c r="L160" s="19"/>
      <c r="M160" s="19"/>
      <c r="N160" s="19"/>
      <c r="O160" s="19"/>
      <c r="P160" s="151" t="s">
        <v>261</v>
      </c>
      <c r="Q160" s="39">
        <v>90.4</v>
      </c>
      <c r="R160" s="39">
        <v>90.4</v>
      </c>
      <c r="S160" s="144">
        <v>100</v>
      </c>
      <c r="T160" s="160"/>
    </row>
    <row r="161" spans="1:20" s="12" customFormat="1" ht="39.75" customHeight="1" x14ac:dyDescent="0.25">
      <c r="A161" s="190"/>
      <c r="B161" s="236"/>
      <c r="C161" s="290"/>
      <c r="D161" s="360"/>
      <c r="E161" s="360"/>
      <c r="F161" s="360"/>
      <c r="G161" s="360"/>
      <c r="H161" s="360"/>
      <c r="I161" s="360"/>
      <c r="J161" s="360"/>
      <c r="K161" s="360"/>
      <c r="L161" s="19"/>
      <c r="M161" s="19"/>
      <c r="N161" s="19"/>
      <c r="O161" s="19"/>
      <c r="P161" s="151" t="s">
        <v>262</v>
      </c>
      <c r="Q161" s="39">
        <v>100</v>
      </c>
      <c r="R161" s="39">
        <v>100</v>
      </c>
      <c r="S161" s="144">
        <v>100</v>
      </c>
      <c r="T161" s="160"/>
    </row>
    <row r="162" spans="1:20" s="12" customFormat="1" ht="24.75" customHeight="1" x14ac:dyDescent="0.25">
      <c r="A162" s="190"/>
      <c r="B162" s="236"/>
      <c r="C162" s="290"/>
      <c r="D162" s="360"/>
      <c r="E162" s="360"/>
      <c r="F162" s="360"/>
      <c r="G162" s="360"/>
      <c r="H162" s="360"/>
      <c r="I162" s="360"/>
      <c r="J162" s="360"/>
      <c r="K162" s="360"/>
      <c r="L162" s="19"/>
      <c r="M162" s="19"/>
      <c r="N162" s="19"/>
      <c r="O162" s="19"/>
      <c r="P162" s="151" t="s">
        <v>569</v>
      </c>
      <c r="Q162" s="39"/>
      <c r="R162" s="39"/>
      <c r="S162" s="144"/>
      <c r="T162" s="160"/>
    </row>
    <row r="163" spans="1:20" s="12" customFormat="1" ht="25.5" customHeight="1" x14ac:dyDescent="0.25">
      <c r="A163" s="190"/>
      <c r="B163" s="236"/>
      <c r="C163" s="290"/>
      <c r="D163" s="360"/>
      <c r="E163" s="360"/>
      <c r="F163" s="360"/>
      <c r="G163" s="360"/>
      <c r="H163" s="360"/>
      <c r="I163" s="360"/>
      <c r="J163" s="360"/>
      <c r="K163" s="360"/>
      <c r="L163" s="19"/>
      <c r="M163" s="19"/>
      <c r="N163" s="19"/>
      <c r="O163" s="19"/>
      <c r="P163" s="151" t="s">
        <v>261</v>
      </c>
      <c r="Q163" s="39">
        <v>27738.57</v>
      </c>
      <c r="R163" s="39">
        <v>27738.57</v>
      </c>
      <c r="S163" s="144">
        <v>100</v>
      </c>
      <c r="T163" s="160"/>
    </row>
    <row r="164" spans="1:20" s="12" customFormat="1" ht="25.5" customHeight="1" x14ac:dyDescent="0.25">
      <c r="A164" s="190"/>
      <c r="B164" s="236"/>
      <c r="C164" s="290"/>
      <c r="D164" s="360"/>
      <c r="E164" s="360"/>
      <c r="F164" s="360"/>
      <c r="G164" s="360"/>
      <c r="H164" s="360"/>
      <c r="I164" s="360"/>
      <c r="J164" s="360"/>
      <c r="K164" s="360"/>
      <c r="L164" s="19"/>
      <c r="M164" s="19"/>
      <c r="N164" s="19"/>
      <c r="O164" s="19"/>
      <c r="P164" s="151" t="s">
        <v>262</v>
      </c>
      <c r="Q164" s="39">
        <v>32006.47</v>
      </c>
      <c r="R164" s="39">
        <v>32006.47</v>
      </c>
      <c r="S164" s="144">
        <v>100</v>
      </c>
      <c r="T164" s="160"/>
    </row>
    <row r="165" spans="1:20" s="12" customFormat="1" ht="25.5" customHeight="1" x14ac:dyDescent="0.25">
      <c r="A165" s="190"/>
      <c r="B165" s="236"/>
      <c r="C165" s="290"/>
      <c r="D165" s="360"/>
      <c r="E165" s="360"/>
      <c r="F165" s="360"/>
      <c r="G165" s="360"/>
      <c r="H165" s="360"/>
      <c r="I165" s="360"/>
      <c r="J165" s="360"/>
      <c r="K165" s="360"/>
      <c r="L165" s="19"/>
      <c r="M165" s="19"/>
      <c r="N165" s="19"/>
      <c r="O165" s="19"/>
      <c r="P165" s="315" t="s">
        <v>440</v>
      </c>
      <c r="Q165" s="361">
        <v>14.69</v>
      </c>
      <c r="R165" s="361">
        <v>14.69</v>
      </c>
      <c r="S165" s="362">
        <f t="shared" ref="S165:S166" si="53">R165/Q165*100</f>
        <v>100</v>
      </c>
      <c r="T165" s="160"/>
    </row>
    <row r="166" spans="1:20" s="12" customFormat="1" ht="25.5" customHeight="1" x14ac:dyDescent="0.25">
      <c r="A166" s="190"/>
      <c r="B166" s="236"/>
      <c r="C166" s="290"/>
      <c r="D166" s="360"/>
      <c r="E166" s="360"/>
      <c r="F166" s="360"/>
      <c r="G166" s="360"/>
      <c r="H166" s="360"/>
      <c r="I166" s="360"/>
      <c r="J166" s="360"/>
      <c r="K166" s="360"/>
      <c r="L166" s="19"/>
      <c r="M166" s="19"/>
      <c r="N166" s="19"/>
      <c r="O166" s="19"/>
      <c r="P166" s="315" t="s">
        <v>441</v>
      </c>
      <c r="Q166" s="363">
        <v>197.5</v>
      </c>
      <c r="R166" s="363">
        <v>1197.5</v>
      </c>
      <c r="S166" s="106">
        <f t="shared" si="53"/>
        <v>606.32911392405072</v>
      </c>
      <c r="T166" s="160"/>
    </row>
    <row r="167" spans="1:20" s="12" customFormat="1" ht="28.5" customHeight="1" x14ac:dyDescent="0.25">
      <c r="A167" s="189"/>
      <c r="B167" s="237"/>
      <c r="C167" s="298"/>
      <c r="D167" s="364"/>
      <c r="E167" s="364"/>
      <c r="F167" s="364"/>
      <c r="G167" s="364"/>
      <c r="H167" s="364"/>
      <c r="I167" s="364"/>
      <c r="J167" s="364"/>
      <c r="K167" s="364"/>
      <c r="L167" s="20"/>
      <c r="M167" s="20"/>
      <c r="N167" s="20"/>
      <c r="O167" s="20"/>
      <c r="P167" s="151" t="s">
        <v>263</v>
      </c>
      <c r="Q167" s="39">
        <v>100</v>
      </c>
      <c r="R167" s="39">
        <v>100</v>
      </c>
      <c r="S167" s="144">
        <v>100</v>
      </c>
      <c r="T167" s="160"/>
    </row>
    <row r="168" spans="1:20" s="12" customFormat="1" x14ac:dyDescent="0.25">
      <c r="A168" s="186" t="s">
        <v>125</v>
      </c>
      <c r="B168" s="145" t="s">
        <v>20</v>
      </c>
      <c r="C168" s="170"/>
      <c r="D168" s="165">
        <f>D170+D180+D185</f>
        <v>71841.600000000006</v>
      </c>
      <c r="E168" s="165">
        <f t="shared" ref="E168:M168" si="54">E170+E180+E185</f>
        <v>71841.600000000006</v>
      </c>
      <c r="F168" s="165">
        <f t="shared" si="54"/>
        <v>200</v>
      </c>
      <c r="G168" s="165">
        <f t="shared" si="54"/>
        <v>200</v>
      </c>
      <c r="H168" s="165">
        <f t="shared" si="54"/>
        <v>80.289999999999992</v>
      </c>
      <c r="I168" s="165">
        <f t="shared" si="54"/>
        <v>80.289999999999992</v>
      </c>
      <c r="J168" s="165">
        <f t="shared" si="54"/>
        <v>71561.31</v>
      </c>
      <c r="K168" s="165">
        <f t="shared" si="54"/>
        <v>71561.31</v>
      </c>
      <c r="L168" s="165">
        <f t="shared" si="54"/>
        <v>0</v>
      </c>
      <c r="M168" s="165">
        <f t="shared" si="54"/>
        <v>0</v>
      </c>
      <c r="N168" s="165">
        <v>100</v>
      </c>
      <c r="O168" s="165">
        <f>E168/D168*100</f>
        <v>100</v>
      </c>
      <c r="P168" s="168"/>
      <c r="Q168" s="168"/>
      <c r="R168" s="168"/>
      <c r="S168" s="168"/>
      <c r="T168" s="199"/>
    </row>
    <row r="169" spans="1:20" s="12" customFormat="1" ht="38.25" x14ac:dyDescent="0.25">
      <c r="A169" s="187"/>
      <c r="B169" s="151" t="s">
        <v>126</v>
      </c>
      <c r="C169" s="170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5"/>
      <c r="O169" s="165"/>
      <c r="P169" s="169"/>
      <c r="Q169" s="169"/>
      <c r="R169" s="169"/>
      <c r="S169" s="169"/>
      <c r="T169" s="199"/>
    </row>
    <row r="170" spans="1:20" s="12" customFormat="1" x14ac:dyDescent="0.25">
      <c r="A170" s="188" t="s">
        <v>127</v>
      </c>
      <c r="B170" s="145" t="s">
        <v>23</v>
      </c>
      <c r="C170" s="204"/>
      <c r="D170" s="280">
        <f>SUM(F170+H170+J170)</f>
        <v>34069.9</v>
      </c>
      <c r="E170" s="280">
        <f>SUM(G170+I170+K170)</f>
        <v>34069.9</v>
      </c>
      <c r="F170" s="280">
        <v>150</v>
      </c>
      <c r="G170" s="280">
        <v>150</v>
      </c>
      <c r="H170" s="280">
        <v>71.47</v>
      </c>
      <c r="I170" s="280">
        <v>71.47</v>
      </c>
      <c r="J170" s="280">
        <v>33848.43</v>
      </c>
      <c r="K170" s="280">
        <v>33848.43</v>
      </c>
      <c r="L170" s="280">
        <v>0</v>
      </c>
      <c r="M170" s="280">
        <v>0</v>
      </c>
      <c r="N170" s="280">
        <v>100</v>
      </c>
      <c r="O170" s="280">
        <v>100</v>
      </c>
      <c r="P170" s="279" t="s">
        <v>264</v>
      </c>
      <c r="Q170" s="365">
        <v>3212</v>
      </c>
      <c r="R170" s="365">
        <v>3212</v>
      </c>
      <c r="S170" s="202">
        <v>100</v>
      </c>
      <c r="T170" s="199"/>
    </row>
    <row r="171" spans="1:20" s="12" customFormat="1" ht="23.25" customHeight="1" x14ac:dyDescent="0.25">
      <c r="A171" s="190"/>
      <c r="B171" s="204" t="s">
        <v>128</v>
      </c>
      <c r="C171" s="204"/>
      <c r="D171" s="276"/>
      <c r="E171" s="276"/>
      <c r="F171" s="280"/>
      <c r="G171" s="280"/>
      <c r="H171" s="280"/>
      <c r="I171" s="280"/>
      <c r="J171" s="280"/>
      <c r="K171" s="280"/>
      <c r="L171" s="280"/>
      <c r="M171" s="280"/>
      <c r="N171" s="280"/>
      <c r="O171" s="280"/>
      <c r="P171" s="279"/>
      <c r="Q171" s="365"/>
      <c r="R171" s="365"/>
      <c r="S171" s="205"/>
      <c r="T171" s="199"/>
    </row>
    <row r="172" spans="1:20" s="12" customFormat="1" x14ac:dyDescent="0.25">
      <c r="A172" s="190"/>
      <c r="B172" s="204"/>
      <c r="C172" s="204"/>
      <c r="D172" s="276"/>
      <c r="E172" s="276"/>
      <c r="F172" s="280"/>
      <c r="G172" s="280"/>
      <c r="H172" s="280"/>
      <c r="I172" s="280"/>
      <c r="J172" s="280"/>
      <c r="K172" s="280"/>
      <c r="L172" s="280"/>
      <c r="M172" s="280"/>
      <c r="N172" s="280"/>
      <c r="O172" s="280"/>
      <c r="P172" s="279"/>
      <c r="Q172" s="365"/>
      <c r="R172" s="365"/>
      <c r="S172" s="203"/>
      <c r="T172" s="160"/>
    </row>
    <row r="173" spans="1:20" s="12" customFormat="1" ht="25.5" x14ac:dyDescent="0.25">
      <c r="A173" s="190"/>
      <c r="B173" s="204"/>
      <c r="C173" s="204"/>
      <c r="D173" s="276"/>
      <c r="E173" s="276"/>
      <c r="F173" s="280"/>
      <c r="G173" s="280"/>
      <c r="H173" s="280"/>
      <c r="I173" s="280"/>
      <c r="J173" s="280"/>
      <c r="K173" s="280"/>
      <c r="L173" s="280"/>
      <c r="M173" s="280"/>
      <c r="N173" s="280"/>
      <c r="O173" s="280"/>
      <c r="P173" s="273" t="s">
        <v>265</v>
      </c>
      <c r="Q173" s="40">
        <v>109883</v>
      </c>
      <c r="R173" s="40">
        <v>109883</v>
      </c>
      <c r="S173" s="144">
        <v>100</v>
      </c>
      <c r="T173" s="160"/>
    </row>
    <row r="174" spans="1:20" s="12" customFormat="1" ht="25.5" x14ac:dyDescent="0.25">
      <c r="A174" s="190"/>
      <c r="B174" s="204"/>
      <c r="C174" s="204"/>
      <c r="D174" s="276"/>
      <c r="E174" s="276"/>
      <c r="F174" s="280"/>
      <c r="G174" s="280"/>
      <c r="H174" s="280"/>
      <c r="I174" s="280"/>
      <c r="J174" s="280"/>
      <c r="K174" s="280"/>
      <c r="L174" s="280"/>
      <c r="M174" s="280"/>
      <c r="N174" s="280"/>
      <c r="O174" s="280"/>
      <c r="P174" s="273" t="s">
        <v>266</v>
      </c>
      <c r="Q174" s="40" t="s">
        <v>531</v>
      </c>
      <c r="R174" s="40" t="s">
        <v>531</v>
      </c>
      <c r="S174" s="144">
        <v>100</v>
      </c>
      <c r="T174" s="160"/>
    </row>
    <row r="175" spans="1:20" s="12" customFormat="1" x14ac:dyDescent="0.25">
      <c r="A175" s="190"/>
      <c r="B175" s="204"/>
      <c r="C175" s="204"/>
      <c r="D175" s="276"/>
      <c r="E175" s="276"/>
      <c r="F175" s="280"/>
      <c r="G175" s="280"/>
      <c r="H175" s="280"/>
      <c r="I175" s="280"/>
      <c r="J175" s="280"/>
      <c r="K175" s="280"/>
      <c r="L175" s="280"/>
      <c r="M175" s="280"/>
      <c r="N175" s="280"/>
      <c r="O175" s="280"/>
      <c r="P175" s="273" t="s">
        <v>267</v>
      </c>
      <c r="Q175" s="40">
        <v>261</v>
      </c>
      <c r="R175" s="40">
        <v>261</v>
      </c>
      <c r="S175" s="144">
        <v>100</v>
      </c>
      <c r="T175" s="160"/>
    </row>
    <row r="176" spans="1:20" s="12" customFormat="1" x14ac:dyDescent="0.25">
      <c r="A176" s="190"/>
      <c r="B176" s="204"/>
      <c r="C176" s="204"/>
      <c r="D176" s="276"/>
      <c r="E176" s="276"/>
      <c r="F176" s="280"/>
      <c r="G176" s="280"/>
      <c r="H176" s="280"/>
      <c r="I176" s="280"/>
      <c r="J176" s="280"/>
      <c r="K176" s="280"/>
      <c r="L176" s="280"/>
      <c r="M176" s="280"/>
      <c r="N176" s="280"/>
      <c r="O176" s="280"/>
      <c r="P176" s="273" t="s">
        <v>268</v>
      </c>
      <c r="Q176" s="40">
        <v>3009</v>
      </c>
      <c r="R176" s="40">
        <v>3009</v>
      </c>
      <c r="S176" s="144">
        <v>100</v>
      </c>
      <c r="T176" s="160"/>
    </row>
    <row r="177" spans="1:20" s="12" customFormat="1" ht="26.25" x14ac:dyDescent="0.25">
      <c r="A177" s="190"/>
      <c r="B177" s="204"/>
      <c r="C177" s="204"/>
      <c r="D177" s="276"/>
      <c r="E177" s="276"/>
      <c r="F177" s="280"/>
      <c r="G177" s="280"/>
      <c r="H177" s="280"/>
      <c r="I177" s="280"/>
      <c r="J177" s="280"/>
      <c r="K177" s="280"/>
      <c r="L177" s="280"/>
      <c r="M177" s="280"/>
      <c r="N177" s="280"/>
      <c r="O177" s="280"/>
      <c r="P177" s="366" t="s">
        <v>435</v>
      </c>
      <c r="Q177" s="78">
        <v>4</v>
      </c>
      <c r="R177" s="78">
        <v>4</v>
      </c>
      <c r="S177" s="106">
        <f t="shared" ref="S177:S179" si="55">R177/Q177*100</f>
        <v>100</v>
      </c>
      <c r="T177" s="160"/>
    </row>
    <row r="178" spans="1:20" s="12" customFormat="1" ht="39" x14ac:dyDescent="0.25">
      <c r="A178" s="190"/>
      <c r="B178" s="204"/>
      <c r="C178" s="204"/>
      <c r="D178" s="276"/>
      <c r="E178" s="276"/>
      <c r="F178" s="280"/>
      <c r="G178" s="280"/>
      <c r="H178" s="280"/>
      <c r="I178" s="280"/>
      <c r="J178" s="280"/>
      <c r="K178" s="280"/>
      <c r="L178" s="280"/>
      <c r="M178" s="280"/>
      <c r="N178" s="280"/>
      <c r="O178" s="280"/>
      <c r="P178" s="366" t="s">
        <v>436</v>
      </c>
      <c r="Q178" s="361">
        <v>5.36</v>
      </c>
      <c r="R178" s="361">
        <v>5.36</v>
      </c>
      <c r="S178" s="106">
        <f t="shared" si="55"/>
        <v>100</v>
      </c>
      <c r="T178" s="160"/>
    </row>
    <row r="179" spans="1:20" s="12" customFormat="1" ht="51.75" x14ac:dyDescent="0.25">
      <c r="A179" s="189"/>
      <c r="B179" s="204"/>
      <c r="C179" s="204"/>
      <c r="D179" s="276"/>
      <c r="E179" s="276"/>
      <c r="F179" s="280"/>
      <c r="G179" s="280"/>
      <c r="H179" s="280"/>
      <c r="I179" s="280"/>
      <c r="J179" s="280"/>
      <c r="K179" s="280"/>
      <c r="L179" s="280"/>
      <c r="M179" s="280"/>
      <c r="N179" s="280"/>
      <c r="O179" s="280"/>
      <c r="P179" s="366" t="s">
        <v>437</v>
      </c>
      <c r="Q179" s="361">
        <v>5.15</v>
      </c>
      <c r="R179" s="361">
        <v>5.15</v>
      </c>
      <c r="S179" s="106">
        <f t="shared" si="55"/>
        <v>100</v>
      </c>
      <c r="T179" s="160"/>
    </row>
    <row r="180" spans="1:20" s="12" customFormat="1" ht="38.25" customHeight="1" x14ac:dyDescent="0.25">
      <c r="A180" s="188" t="s">
        <v>129</v>
      </c>
      <c r="B180" s="204" t="s">
        <v>130</v>
      </c>
      <c r="C180" s="204"/>
      <c r="D180" s="280">
        <f>F180+H180+J180</f>
        <v>16190.35</v>
      </c>
      <c r="E180" s="280">
        <f>G180+I180+K180</f>
        <v>16190.35</v>
      </c>
      <c r="F180" s="280">
        <v>50</v>
      </c>
      <c r="G180" s="280">
        <v>50</v>
      </c>
      <c r="H180" s="280">
        <v>8.82</v>
      </c>
      <c r="I180" s="280">
        <v>8.82</v>
      </c>
      <c r="J180" s="280">
        <v>16131.53</v>
      </c>
      <c r="K180" s="280">
        <v>16131.53</v>
      </c>
      <c r="L180" s="280">
        <v>0</v>
      </c>
      <c r="M180" s="280">
        <v>0</v>
      </c>
      <c r="N180" s="280">
        <v>100</v>
      </c>
      <c r="O180" s="280">
        <v>100</v>
      </c>
      <c r="P180" s="366" t="s">
        <v>269</v>
      </c>
      <c r="Q180" s="40">
        <v>13776</v>
      </c>
      <c r="R180" s="40">
        <v>13776</v>
      </c>
      <c r="S180" s="144">
        <v>100</v>
      </c>
      <c r="T180" s="2"/>
    </row>
    <row r="181" spans="1:20" s="12" customFormat="1" x14ac:dyDescent="0.25">
      <c r="A181" s="190"/>
      <c r="B181" s="204"/>
      <c r="C181" s="204"/>
      <c r="D181" s="280"/>
      <c r="E181" s="280"/>
      <c r="F181" s="280"/>
      <c r="G181" s="280"/>
      <c r="H181" s="280"/>
      <c r="I181" s="280"/>
      <c r="J181" s="280"/>
      <c r="K181" s="280"/>
      <c r="L181" s="280"/>
      <c r="M181" s="280"/>
      <c r="N181" s="280"/>
      <c r="O181" s="280"/>
      <c r="P181" s="366" t="s">
        <v>270</v>
      </c>
      <c r="Q181" s="40">
        <v>257768</v>
      </c>
      <c r="R181" s="40">
        <v>257768</v>
      </c>
      <c r="S181" s="144">
        <v>100</v>
      </c>
      <c r="T181" s="2"/>
    </row>
    <row r="182" spans="1:20" s="12" customFormat="1" x14ac:dyDescent="0.25">
      <c r="A182" s="190"/>
      <c r="B182" s="204"/>
      <c r="C182" s="204"/>
      <c r="D182" s="280"/>
      <c r="E182" s="280"/>
      <c r="F182" s="280"/>
      <c r="G182" s="280"/>
      <c r="H182" s="280"/>
      <c r="I182" s="280"/>
      <c r="J182" s="280"/>
      <c r="K182" s="280"/>
      <c r="L182" s="280"/>
      <c r="M182" s="280"/>
      <c r="N182" s="280"/>
      <c r="O182" s="280"/>
      <c r="P182" s="366" t="s">
        <v>271</v>
      </c>
      <c r="Q182" s="40">
        <v>93123</v>
      </c>
      <c r="R182" s="40">
        <v>93123</v>
      </c>
      <c r="S182" s="144">
        <v>100</v>
      </c>
      <c r="T182" s="2"/>
    </row>
    <row r="183" spans="1:20" s="12" customFormat="1" ht="64.5" x14ac:dyDescent="0.25">
      <c r="A183" s="190"/>
      <c r="B183" s="204"/>
      <c r="C183" s="204"/>
      <c r="D183" s="280"/>
      <c r="E183" s="280"/>
      <c r="F183" s="280"/>
      <c r="G183" s="280"/>
      <c r="H183" s="280"/>
      <c r="I183" s="280"/>
      <c r="J183" s="280"/>
      <c r="K183" s="280"/>
      <c r="L183" s="280"/>
      <c r="M183" s="280"/>
      <c r="N183" s="280"/>
      <c r="O183" s="280"/>
      <c r="P183" s="366" t="s">
        <v>272</v>
      </c>
      <c r="Q183" s="40">
        <v>2414</v>
      </c>
      <c r="R183" s="40">
        <v>2414</v>
      </c>
      <c r="S183" s="144">
        <v>100</v>
      </c>
      <c r="T183" s="2"/>
    </row>
    <row r="184" spans="1:20" s="12" customFormat="1" ht="39" x14ac:dyDescent="0.25">
      <c r="A184" s="189"/>
      <c r="B184" s="204"/>
      <c r="C184" s="204"/>
      <c r="D184" s="280"/>
      <c r="E184" s="280"/>
      <c r="F184" s="280"/>
      <c r="G184" s="280"/>
      <c r="H184" s="280"/>
      <c r="I184" s="280"/>
      <c r="J184" s="280"/>
      <c r="K184" s="280"/>
      <c r="L184" s="280"/>
      <c r="M184" s="280"/>
      <c r="N184" s="280"/>
      <c r="O184" s="280"/>
      <c r="P184" s="366" t="s">
        <v>273</v>
      </c>
      <c r="Q184" s="40">
        <v>50</v>
      </c>
      <c r="R184" s="40">
        <v>50</v>
      </c>
      <c r="S184" s="144">
        <v>100</v>
      </c>
      <c r="T184" s="2"/>
    </row>
    <row r="185" spans="1:20" s="12" customFormat="1" ht="27.75" customHeight="1" x14ac:dyDescent="0.25">
      <c r="A185" s="188" t="s">
        <v>131</v>
      </c>
      <c r="B185" s="204" t="s">
        <v>132</v>
      </c>
      <c r="C185" s="204"/>
      <c r="D185" s="280">
        <f>SUM(F185+H185+J185)</f>
        <v>21581.35</v>
      </c>
      <c r="E185" s="280">
        <f>SUM(G185+I185+K185)</f>
        <v>21581.35</v>
      </c>
      <c r="F185" s="280">
        <v>0</v>
      </c>
      <c r="G185" s="280">
        <v>0</v>
      </c>
      <c r="H185" s="280">
        <v>0</v>
      </c>
      <c r="I185" s="280">
        <v>0</v>
      </c>
      <c r="J185" s="280">
        <v>21581.35</v>
      </c>
      <c r="K185" s="280">
        <v>21581.35</v>
      </c>
      <c r="L185" s="280">
        <v>0</v>
      </c>
      <c r="M185" s="280">
        <v>0</v>
      </c>
      <c r="N185" s="280">
        <v>100</v>
      </c>
      <c r="O185" s="280">
        <v>100</v>
      </c>
      <c r="P185" s="366" t="s">
        <v>274</v>
      </c>
      <c r="Q185" s="146">
        <v>480</v>
      </c>
      <c r="R185" s="146">
        <v>480</v>
      </c>
      <c r="S185" s="144">
        <v>100</v>
      </c>
      <c r="T185" s="2"/>
    </row>
    <row r="186" spans="1:20" s="12" customFormat="1" ht="39" x14ac:dyDescent="0.25">
      <c r="A186" s="190"/>
      <c r="B186" s="204"/>
      <c r="C186" s="204"/>
      <c r="D186" s="280"/>
      <c r="E186" s="280"/>
      <c r="F186" s="280"/>
      <c r="G186" s="280"/>
      <c r="H186" s="280"/>
      <c r="I186" s="280"/>
      <c r="J186" s="280"/>
      <c r="K186" s="280"/>
      <c r="L186" s="280"/>
      <c r="M186" s="280"/>
      <c r="N186" s="280"/>
      <c r="O186" s="280"/>
      <c r="P186" s="366" t="s">
        <v>275</v>
      </c>
      <c r="Q186" s="146">
        <v>99</v>
      </c>
      <c r="R186" s="146">
        <v>99</v>
      </c>
      <c r="S186" s="144">
        <v>100</v>
      </c>
      <c r="T186" s="2"/>
    </row>
    <row r="187" spans="1:20" s="12" customFormat="1" ht="26.25" x14ac:dyDescent="0.25">
      <c r="A187" s="190"/>
      <c r="B187" s="204"/>
      <c r="C187" s="204"/>
      <c r="D187" s="280"/>
      <c r="E187" s="280"/>
      <c r="F187" s="280"/>
      <c r="G187" s="280"/>
      <c r="H187" s="280"/>
      <c r="I187" s="280"/>
      <c r="J187" s="280"/>
      <c r="K187" s="280"/>
      <c r="L187" s="280"/>
      <c r="M187" s="280"/>
      <c r="N187" s="280"/>
      <c r="O187" s="280"/>
      <c r="P187" s="366" t="s">
        <v>276</v>
      </c>
      <c r="Q187" s="146">
        <v>10</v>
      </c>
      <c r="R187" s="146">
        <v>10</v>
      </c>
      <c r="S187" s="144">
        <v>100</v>
      </c>
      <c r="T187" s="2"/>
    </row>
    <row r="188" spans="1:20" s="12" customFormat="1" ht="39" x14ac:dyDescent="0.25">
      <c r="A188" s="189"/>
      <c r="B188" s="204"/>
      <c r="C188" s="204"/>
      <c r="D188" s="280"/>
      <c r="E188" s="280"/>
      <c r="F188" s="280"/>
      <c r="G188" s="280"/>
      <c r="H188" s="280"/>
      <c r="I188" s="280"/>
      <c r="J188" s="280"/>
      <c r="K188" s="280"/>
      <c r="L188" s="280"/>
      <c r="M188" s="280"/>
      <c r="N188" s="280"/>
      <c r="O188" s="280"/>
      <c r="P188" s="366" t="s">
        <v>277</v>
      </c>
      <c r="Q188" s="146">
        <v>2</v>
      </c>
      <c r="R188" s="146">
        <v>2</v>
      </c>
      <c r="S188" s="144">
        <v>100</v>
      </c>
      <c r="T188" s="2"/>
    </row>
    <row r="189" spans="1:20" s="12" customFormat="1" x14ac:dyDescent="0.25">
      <c r="A189" s="186" t="s">
        <v>133</v>
      </c>
      <c r="B189" s="145" t="s">
        <v>38</v>
      </c>
      <c r="C189" s="170"/>
      <c r="D189" s="367">
        <f>D191+D193</f>
        <v>515</v>
      </c>
      <c r="E189" s="367">
        <f t="shared" ref="E189:M189" si="56">E191+E193</f>
        <v>515</v>
      </c>
      <c r="F189" s="367">
        <f t="shared" si="56"/>
        <v>0</v>
      </c>
      <c r="G189" s="367">
        <f t="shared" si="56"/>
        <v>0</v>
      </c>
      <c r="H189" s="367">
        <f t="shared" si="56"/>
        <v>0</v>
      </c>
      <c r="I189" s="367">
        <f t="shared" si="56"/>
        <v>0</v>
      </c>
      <c r="J189" s="367">
        <f t="shared" si="56"/>
        <v>515</v>
      </c>
      <c r="K189" s="367">
        <f t="shared" si="56"/>
        <v>515</v>
      </c>
      <c r="L189" s="367">
        <f t="shared" si="56"/>
        <v>0</v>
      </c>
      <c r="M189" s="367">
        <f t="shared" si="56"/>
        <v>0</v>
      </c>
      <c r="N189" s="280">
        <v>100</v>
      </c>
      <c r="O189" s="280">
        <f>E189/D189*100</f>
        <v>100</v>
      </c>
      <c r="P189" s="366"/>
      <c r="Q189" s="146"/>
      <c r="R189" s="146"/>
      <c r="S189" s="144"/>
      <c r="T189" s="199"/>
    </row>
    <row r="190" spans="1:20" s="12" customFormat="1" ht="38.25" x14ac:dyDescent="0.25">
      <c r="A190" s="187"/>
      <c r="B190" s="151" t="s">
        <v>134</v>
      </c>
      <c r="C190" s="170"/>
      <c r="D190" s="368"/>
      <c r="E190" s="368"/>
      <c r="F190" s="368"/>
      <c r="G190" s="368"/>
      <c r="H190" s="368"/>
      <c r="I190" s="368"/>
      <c r="J190" s="368"/>
      <c r="K190" s="368"/>
      <c r="L190" s="368"/>
      <c r="M190" s="368"/>
      <c r="N190" s="280"/>
      <c r="O190" s="280"/>
      <c r="P190" s="366"/>
      <c r="Q190" s="146"/>
      <c r="R190" s="146"/>
      <c r="S190" s="144"/>
      <c r="T190" s="199"/>
    </row>
    <row r="191" spans="1:20" s="12" customFormat="1" x14ac:dyDescent="0.25">
      <c r="A191" s="186" t="s">
        <v>135</v>
      </c>
      <c r="B191" s="145" t="s">
        <v>136</v>
      </c>
      <c r="C191" s="170"/>
      <c r="D191" s="280">
        <v>0</v>
      </c>
      <c r="E191" s="280">
        <v>0</v>
      </c>
      <c r="F191" s="280">
        <v>0</v>
      </c>
      <c r="G191" s="280">
        <v>0</v>
      </c>
      <c r="H191" s="280">
        <v>0</v>
      </c>
      <c r="I191" s="280">
        <v>0</v>
      </c>
      <c r="J191" s="280">
        <v>0</v>
      </c>
      <c r="K191" s="280">
        <v>0</v>
      </c>
      <c r="L191" s="280">
        <v>0</v>
      </c>
      <c r="M191" s="280">
        <v>0</v>
      </c>
      <c r="N191" s="280">
        <v>0</v>
      </c>
      <c r="O191" s="280">
        <v>0</v>
      </c>
      <c r="P191" s="369" t="s">
        <v>386</v>
      </c>
      <c r="Q191" s="200" t="s">
        <v>570</v>
      </c>
      <c r="R191" s="200" t="s">
        <v>570</v>
      </c>
      <c r="S191" s="167" t="s">
        <v>570</v>
      </c>
      <c r="T191" s="199"/>
    </row>
    <row r="192" spans="1:20" s="12" customFormat="1" ht="174.75" customHeight="1" x14ac:dyDescent="0.25">
      <c r="A192" s="187"/>
      <c r="B192" s="151" t="s">
        <v>137</v>
      </c>
      <c r="C192" s="170"/>
      <c r="D192" s="276"/>
      <c r="E192" s="276"/>
      <c r="F192" s="280"/>
      <c r="G192" s="280"/>
      <c r="H192" s="280"/>
      <c r="I192" s="280"/>
      <c r="J192" s="280"/>
      <c r="K192" s="280"/>
      <c r="L192" s="280"/>
      <c r="M192" s="280"/>
      <c r="N192" s="280"/>
      <c r="O192" s="280"/>
      <c r="P192" s="369"/>
      <c r="Q192" s="200"/>
      <c r="R192" s="200"/>
      <c r="S192" s="167"/>
      <c r="T192" s="199"/>
    </row>
    <row r="193" spans="1:20" s="12" customFormat="1" ht="143.25" customHeight="1" x14ac:dyDescent="0.25">
      <c r="A193" s="163" t="s">
        <v>529</v>
      </c>
      <c r="B193" s="151" t="s">
        <v>530</v>
      </c>
      <c r="C193" s="151"/>
      <c r="D193" s="106">
        <f>F193+H193+J193+L193</f>
        <v>515</v>
      </c>
      <c r="E193" s="106">
        <f>G193+I193+K193+M193</f>
        <v>515</v>
      </c>
      <c r="F193" s="106">
        <v>0</v>
      </c>
      <c r="G193" s="106">
        <v>0</v>
      </c>
      <c r="H193" s="106">
        <v>0</v>
      </c>
      <c r="I193" s="106">
        <v>0</v>
      </c>
      <c r="J193" s="106">
        <v>515</v>
      </c>
      <c r="K193" s="106">
        <v>515</v>
      </c>
      <c r="L193" s="106">
        <v>0</v>
      </c>
      <c r="M193" s="106">
        <v>0</v>
      </c>
      <c r="N193" s="106">
        <v>100</v>
      </c>
      <c r="O193" s="106">
        <v>100</v>
      </c>
      <c r="P193" s="21" t="s">
        <v>386</v>
      </c>
      <c r="Q193" s="137">
        <v>197.5</v>
      </c>
      <c r="R193" s="137">
        <v>197.5</v>
      </c>
      <c r="S193" s="139">
        <v>100</v>
      </c>
      <c r="T193" s="160"/>
    </row>
    <row r="194" spans="1:20" s="12" customFormat="1" ht="15.75" customHeight="1" x14ac:dyDescent="0.25">
      <c r="A194" s="186" t="s">
        <v>138</v>
      </c>
      <c r="B194" s="145" t="s">
        <v>51</v>
      </c>
      <c r="C194" s="170"/>
      <c r="D194" s="367">
        <f>SUM(D196)</f>
        <v>1455.03</v>
      </c>
      <c r="E194" s="367">
        <f t="shared" ref="E194:M194" si="57">SUM(E196)</f>
        <v>1453.03</v>
      </c>
      <c r="F194" s="367">
        <f t="shared" si="57"/>
        <v>0</v>
      </c>
      <c r="G194" s="367">
        <f t="shared" si="57"/>
        <v>0</v>
      </c>
      <c r="H194" s="367">
        <f t="shared" si="57"/>
        <v>0</v>
      </c>
      <c r="I194" s="367">
        <f t="shared" si="57"/>
        <v>0</v>
      </c>
      <c r="J194" s="367">
        <f t="shared" si="57"/>
        <v>1455.03</v>
      </c>
      <c r="K194" s="367">
        <f t="shared" si="57"/>
        <v>1453.03</v>
      </c>
      <c r="L194" s="367">
        <f t="shared" si="57"/>
        <v>0</v>
      </c>
      <c r="M194" s="367">
        <f t="shared" si="57"/>
        <v>0</v>
      </c>
      <c r="N194" s="367">
        <v>99.86</v>
      </c>
      <c r="O194" s="367">
        <v>99.86</v>
      </c>
      <c r="P194" s="186"/>
      <c r="Q194" s="238"/>
      <c r="R194" s="238"/>
      <c r="S194" s="202"/>
      <c r="T194" s="199"/>
    </row>
    <row r="195" spans="1:20" s="12" customFormat="1" ht="25.5" x14ac:dyDescent="0.25">
      <c r="A195" s="187"/>
      <c r="B195" s="151" t="s">
        <v>139</v>
      </c>
      <c r="C195" s="170"/>
      <c r="D195" s="368"/>
      <c r="E195" s="368"/>
      <c r="F195" s="368"/>
      <c r="G195" s="368"/>
      <c r="H195" s="368"/>
      <c r="I195" s="368"/>
      <c r="J195" s="368"/>
      <c r="K195" s="368"/>
      <c r="L195" s="368"/>
      <c r="M195" s="368"/>
      <c r="N195" s="368"/>
      <c r="O195" s="368"/>
      <c r="P195" s="187"/>
      <c r="Q195" s="240"/>
      <c r="R195" s="240"/>
      <c r="S195" s="203"/>
      <c r="T195" s="199"/>
    </row>
    <row r="196" spans="1:20" s="12" customFormat="1" ht="15.75" customHeight="1" x14ac:dyDescent="0.25">
      <c r="A196" s="186" t="s">
        <v>140</v>
      </c>
      <c r="B196" s="145" t="s">
        <v>136</v>
      </c>
      <c r="C196" s="170"/>
      <c r="D196" s="280">
        <f>F196+H196+J196+L196</f>
        <v>1455.03</v>
      </c>
      <c r="E196" s="280">
        <f>G196+I196+K196+M196</f>
        <v>1453.03</v>
      </c>
      <c r="F196" s="280">
        <v>0</v>
      </c>
      <c r="G196" s="280">
        <v>0</v>
      </c>
      <c r="H196" s="280">
        <v>0</v>
      </c>
      <c r="I196" s="280">
        <v>0</v>
      </c>
      <c r="J196" s="280">
        <v>1455.03</v>
      </c>
      <c r="K196" s="280">
        <v>1453.03</v>
      </c>
      <c r="L196" s="280">
        <v>0</v>
      </c>
      <c r="M196" s="280">
        <v>0</v>
      </c>
      <c r="N196" s="280">
        <v>99.86</v>
      </c>
      <c r="O196" s="280">
        <v>99.86</v>
      </c>
      <c r="P196" s="241" t="s">
        <v>387</v>
      </c>
      <c r="Q196" s="200">
        <v>99.86</v>
      </c>
      <c r="R196" s="200">
        <v>99.86</v>
      </c>
      <c r="S196" s="167">
        <v>100</v>
      </c>
      <c r="T196" s="199"/>
    </row>
    <row r="197" spans="1:20" s="12" customFormat="1" ht="90.75" customHeight="1" x14ac:dyDescent="0.25">
      <c r="A197" s="187"/>
      <c r="B197" s="151" t="s">
        <v>141</v>
      </c>
      <c r="C197" s="170"/>
      <c r="D197" s="276"/>
      <c r="E197" s="276"/>
      <c r="F197" s="280"/>
      <c r="G197" s="280"/>
      <c r="H197" s="280"/>
      <c r="I197" s="280"/>
      <c r="J197" s="280"/>
      <c r="K197" s="280"/>
      <c r="L197" s="280"/>
      <c r="M197" s="280"/>
      <c r="N197" s="280"/>
      <c r="O197" s="280"/>
      <c r="P197" s="241"/>
      <c r="Q197" s="200"/>
      <c r="R197" s="200"/>
      <c r="S197" s="167"/>
      <c r="T197" s="199"/>
    </row>
    <row r="198" spans="1:20" s="12" customFormat="1" ht="15.75" customHeight="1" x14ac:dyDescent="0.25">
      <c r="A198" s="186" t="s">
        <v>142</v>
      </c>
      <c r="B198" s="235" t="s">
        <v>520</v>
      </c>
      <c r="C198" s="166" t="s">
        <v>465</v>
      </c>
      <c r="D198" s="165">
        <f>D201+D215+D220+D230+D237</f>
        <v>69708.800000000003</v>
      </c>
      <c r="E198" s="165">
        <f t="shared" ref="E198:M198" si="58">E201+E215+E220+E230+E237</f>
        <v>69708.800000000003</v>
      </c>
      <c r="F198" s="165">
        <f t="shared" si="58"/>
        <v>0</v>
      </c>
      <c r="G198" s="165">
        <f t="shared" si="58"/>
        <v>0</v>
      </c>
      <c r="H198" s="165">
        <f t="shared" si="58"/>
        <v>2341.4</v>
      </c>
      <c r="I198" s="165">
        <f t="shared" si="58"/>
        <v>2341.4</v>
      </c>
      <c r="J198" s="165">
        <f t="shared" si="58"/>
        <v>67367.399999999994</v>
      </c>
      <c r="K198" s="165">
        <f t="shared" si="58"/>
        <v>67367.399999999994</v>
      </c>
      <c r="L198" s="165">
        <f t="shared" si="58"/>
        <v>0</v>
      </c>
      <c r="M198" s="165">
        <f t="shared" si="58"/>
        <v>0</v>
      </c>
      <c r="N198" s="165">
        <v>100</v>
      </c>
      <c r="O198" s="165">
        <f>E198/D198*100</f>
        <v>100</v>
      </c>
      <c r="P198" s="238"/>
      <c r="Q198" s="238"/>
      <c r="R198" s="238"/>
      <c r="S198" s="202"/>
      <c r="T198" s="199"/>
    </row>
    <row r="199" spans="1:20" s="12" customFormat="1" ht="51" customHeight="1" x14ac:dyDescent="0.25">
      <c r="A199" s="198"/>
      <c r="B199" s="23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239"/>
      <c r="Q199" s="239"/>
      <c r="R199" s="239"/>
      <c r="S199" s="205"/>
      <c r="T199" s="199"/>
    </row>
    <row r="200" spans="1:20" s="12" customFormat="1" ht="64.5" customHeight="1" x14ac:dyDescent="0.25">
      <c r="A200" s="187"/>
      <c r="B200" s="237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240"/>
      <c r="Q200" s="240"/>
      <c r="R200" s="240"/>
      <c r="S200" s="203"/>
      <c r="T200" s="199"/>
    </row>
    <row r="201" spans="1:20" s="12" customFormat="1" ht="29.25" customHeight="1" x14ac:dyDescent="0.25">
      <c r="A201" s="186" t="s">
        <v>143</v>
      </c>
      <c r="B201" s="145" t="s">
        <v>20</v>
      </c>
      <c r="C201" s="170"/>
      <c r="D201" s="165">
        <f>SUM(D203:D214)</f>
        <v>14994.5</v>
      </c>
      <c r="E201" s="165">
        <f t="shared" ref="E201:M201" si="59">SUM(E203:E214)</f>
        <v>14994.5</v>
      </c>
      <c r="F201" s="165">
        <f t="shared" si="59"/>
        <v>0</v>
      </c>
      <c r="G201" s="165">
        <f t="shared" si="59"/>
        <v>0</v>
      </c>
      <c r="H201" s="165">
        <f t="shared" si="59"/>
        <v>2341.4</v>
      </c>
      <c r="I201" s="165">
        <f t="shared" si="59"/>
        <v>2341.4</v>
      </c>
      <c r="J201" s="165">
        <f t="shared" si="59"/>
        <v>12653.1</v>
      </c>
      <c r="K201" s="165">
        <f t="shared" si="59"/>
        <v>12653.1</v>
      </c>
      <c r="L201" s="165">
        <f t="shared" si="59"/>
        <v>0</v>
      </c>
      <c r="M201" s="165">
        <f t="shared" si="59"/>
        <v>0</v>
      </c>
      <c r="N201" s="165">
        <v>100</v>
      </c>
      <c r="O201" s="165">
        <f>E201/D201*100</f>
        <v>100</v>
      </c>
      <c r="P201" s="188"/>
      <c r="Q201" s="188"/>
      <c r="R201" s="188"/>
      <c r="S201" s="188"/>
      <c r="T201" s="199"/>
    </row>
    <row r="202" spans="1:20" s="12" customFormat="1" ht="25.5" x14ac:dyDescent="0.25">
      <c r="A202" s="187"/>
      <c r="B202" s="151" t="s">
        <v>144</v>
      </c>
      <c r="C202" s="170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89"/>
      <c r="Q202" s="189"/>
      <c r="R202" s="189"/>
      <c r="S202" s="189"/>
      <c r="T202" s="199"/>
    </row>
    <row r="203" spans="1:20" s="12" customFormat="1" ht="15.75" customHeight="1" x14ac:dyDescent="0.25">
      <c r="A203" s="186" t="s">
        <v>145</v>
      </c>
      <c r="B203" s="146" t="s">
        <v>23</v>
      </c>
      <c r="C203" s="170"/>
      <c r="D203" s="167">
        <v>0</v>
      </c>
      <c r="E203" s="167">
        <f>G203+I203+K203+M203</f>
        <v>0</v>
      </c>
      <c r="F203" s="167">
        <v>0</v>
      </c>
      <c r="G203" s="167">
        <v>0</v>
      </c>
      <c r="H203" s="202">
        <v>0</v>
      </c>
      <c r="I203" s="202">
        <v>0</v>
      </c>
      <c r="J203" s="202">
        <v>0</v>
      </c>
      <c r="K203" s="202">
        <v>0</v>
      </c>
      <c r="L203" s="202">
        <v>0</v>
      </c>
      <c r="M203" s="202">
        <v>0</v>
      </c>
      <c r="N203" s="202">
        <v>0</v>
      </c>
      <c r="O203" s="167">
        <v>0</v>
      </c>
      <c r="P203" s="194"/>
      <c r="Q203" s="200"/>
      <c r="R203" s="201"/>
      <c r="S203" s="167"/>
      <c r="T203" s="199"/>
    </row>
    <row r="204" spans="1:20" s="12" customFormat="1" ht="89.25" x14ac:dyDescent="0.25">
      <c r="A204" s="187"/>
      <c r="B204" s="151" t="s">
        <v>347</v>
      </c>
      <c r="C204" s="170"/>
      <c r="D204" s="167"/>
      <c r="E204" s="167"/>
      <c r="F204" s="167"/>
      <c r="G204" s="167"/>
      <c r="H204" s="203"/>
      <c r="I204" s="203"/>
      <c r="J204" s="203"/>
      <c r="K204" s="203"/>
      <c r="L204" s="203"/>
      <c r="M204" s="203"/>
      <c r="N204" s="203"/>
      <c r="O204" s="167"/>
      <c r="P204" s="194"/>
      <c r="Q204" s="200"/>
      <c r="R204" s="201"/>
      <c r="S204" s="167"/>
      <c r="T204" s="199"/>
    </row>
    <row r="205" spans="1:20" s="12" customFormat="1" ht="114.75" x14ac:dyDescent="0.25">
      <c r="A205" s="151" t="s">
        <v>146</v>
      </c>
      <c r="B205" s="151" t="s">
        <v>348</v>
      </c>
      <c r="C205" s="151"/>
      <c r="D205" s="144">
        <f>F205+H205+J205+L205</f>
        <v>406</v>
      </c>
      <c r="E205" s="144">
        <f>G205+I205+K205+M205</f>
        <v>406</v>
      </c>
      <c r="F205" s="144">
        <v>0</v>
      </c>
      <c r="G205" s="144">
        <v>0</v>
      </c>
      <c r="H205" s="144">
        <v>406</v>
      </c>
      <c r="I205" s="144">
        <v>406</v>
      </c>
      <c r="J205" s="144">
        <v>0</v>
      </c>
      <c r="K205" s="144">
        <v>0</v>
      </c>
      <c r="L205" s="144">
        <v>0</v>
      </c>
      <c r="M205" s="144">
        <v>0</v>
      </c>
      <c r="N205" s="144">
        <v>100</v>
      </c>
      <c r="O205" s="144">
        <v>100</v>
      </c>
      <c r="P205" s="273" t="s">
        <v>328</v>
      </c>
      <c r="Q205" s="107">
        <v>100</v>
      </c>
      <c r="R205" s="107">
        <v>100</v>
      </c>
      <c r="S205" s="107">
        <v>100</v>
      </c>
      <c r="T205" s="2"/>
    </row>
    <row r="206" spans="1:20" s="12" customFormat="1" ht="63.75" x14ac:dyDescent="0.25">
      <c r="A206" s="151" t="s">
        <v>147</v>
      </c>
      <c r="B206" s="151" t="s">
        <v>349</v>
      </c>
      <c r="C206" s="151"/>
      <c r="D206" s="144">
        <f>F206+H206+J206+L206</f>
        <v>373</v>
      </c>
      <c r="E206" s="144">
        <f>G206+I206+K206+M206</f>
        <v>373</v>
      </c>
      <c r="F206" s="144">
        <v>0</v>
      </c>
      <c r="G206" s="144">
        <v>0</v>
      </c>
      <c r="H206" s="144">
        <v>373</v>
      </c>
      <c r="I206" s="144">
        <v>373</v>
      </c>
      <c r="J206" s="144">
        <v>0</v>
      </c>
      <c r="K206" s="144">
        <v>0</v>
      </c>
      <c r="L206" s="144">
        <v>0</v>
      </c>
      <c r="M206" s="144">
        <v>0</v>
      </c>
      <c r="N206" s="144">
        <v>100</v>
      </c>
      <c r="O206" s="144">
        <v>100</v>
      </c>
      <c r="P206" s="11" t="s">
        <v>574</v>
      </c>
      <c r="Q206" s="11">
        <v>2</v>
      </c>
      <c r="R206" s="11">
        <v>3</v>
      </c>
      <c r="S206" s="11">
        <v>150</v>
      </c>
      <c r="T206" s="2"/>
    </row>
    <row r="207" spans="1:20" s="12" customFormat="1" ht="82.5" customHeight="1" x14ac:dyDescent="0.25">
      <c r="A207" s="151" t="s">
        <v>148</v>
      </c>
      <c r="B207" s="151" t="s">
        <v>350</v>
      </c>
      <c r="C207" s="151"/>
      <c r="D207" s="144">
        <f t="shared" ref="D207:D213" si="60">F207+H207+J207+L207</f>
        <v>0</v>
      </c>
      <c r="E207" s="144">
        <f t="shared" ref="E207:E213" si="61">G207+I207+K207+M207</f>
        <v>0</v>
      </c>
      <c r="F207" s="144">
        <v>0</v>
      </c>
      <c r="G207" s="144">
        <v>0</v>
      </c>
      <c r="H207" s="144">
        <v>0</v>
      </c>
      <c r="I207" s="144">
        <v>0</v>
      </c>
      <c r="J207" s="144">
        <v>0</v>
      </c>
      <c r="K207" s="144">
        <v>0</v>
      </c>
      <c r="L207" s="144">
        <v>0</v>
      </c>
      <c r="M207" s="144">
        <v>0</v>
      </c>
      <c r="N207" s="144">
        <v>0</v>
      </c>
      <c r="O207" s="144">
        <v>0</v>
      </c>
      <c r="T207" s="2"/>
    </row>
    <row r="208" spans="1:20" s="12" customFormat="1" ht="111" customHeight="1" x14ac:dyDescent="0.25">
      <c r="A208" s="151" t="s">
        <v>150</v>
      </c>
      <c r="B208" s="151" t="s">
        <v>351</v>
      </c>
      <c r="C208" s="151"/>
      <c r="D208" s="144">
        <f t="shared" si="60"/>
        <v>11282</v>
      </c>
      <c r="E208" s="144">
        <f t="shared" si="61"/>
        <v>11282</v>
      </c>
      <c r="F208" s="144">
        <v>0</v>
      </c>
      <c r="G208" s="144">
        <v>0</v>
      </c>
      <c r="H208" s="144">
        <v>0</v>
      </c>
      <c r="I208" s="144">
        <v>0</v>
      </c>
      <c r="J208" s="144">
        <v>11282</v>
      </c>
      <c r="K208" s="144">
        <v>11282</v>
      </c>
      <c r="L208" s="144">
        <v>0</v>
      </c>
      <c r="M208" s="144">
        <v>0</v>
      </c>
      <c r="N208" s="144">
        <v>100</v>
      </c>
      <c r="O208" s="144">
        <v>100</v>
      </c>
      <c r="P208" s="274" t="s">
        <v>576</v>
      </c>
      <c r="Q208" s="274">
        <v>0</v>
      </c>
      <c r="R208" s="274">
        <v>5</v>
      </c>
      <c r="S208" s="275">
        <v>0</v>
      </c>
      <c r="T208" s="2"/>
    </row>
    <row r="209" spans="1:25" s="12" customFormat="1" ht="78" customHeight="1" x14ac:dyDescent="0.25">
      <c r="A209" s="151" t="s">
        <v>352</v>
      </c>
      <c r="B209" s="151" t="s">
        <v>523</v>
      </c>
      <c r="C209" s="151"/>
      <c r="D209" s="144">
        <f t="shared" si="60"/>
        <v>913.1</v>
      </c>
      <c r="E209" s="144">
        <f t="shared" si="61"/>
        <v>913.1</v>
      </c>
      <c r="F209" s="144">
        <v>0</v>
      </c>
      <c r="G209" s="144">
        <v>0</v>
      </c>
      <c r="H209" s="144">
        <v>0</v>
      </c>
      <c r="I209" s="144">
        <v>0</v>
      </c>
      <c r="J209" s="144">
        <v>913.1</v>
      </c>
      <c r="K209" s="144">
        <v>913.1</v>
      </c>
      <c r="L209" s="144">
        <v>0</v>
      </c>
      <c r="M209" s="144">
        <v>0</v>
      </c>
      <c r="N209" s="144">
        <v>100</v>
      </c>
      <c r="O209" s="144">
        <v>100</v>
      </c>
      <c r="P209" s="152"/>
      <c r="Q209" s="146"/>
      <c r="R209" s="143"/>
      <c r="S209" s="144"/>
      <c r="T209" s="2"/>
    </row>
    <row r="210" spans="1:25" s="12" customFormat="1" ht="25.5" x14ac:dyDescent="0.25">
      <c r="A210" s="151" t="s">
        <v>353</v>
      </c>
      <c r="B210" s="151" t="s">
        <v>151</v>
      </c>
      <c r="C210" s="151"/>
      <c r="D210" s="144">
        <f t="shared" si="60"/>
        <v>436.4</v>
      </c>
      <c r="E210" s="144">
        <f t="shared" si="61"/>
        <v>436.4</v>
      </c>
      <c r="F210" s="144">
        <v>0</v>
      </c>
      <c r="G210" s="144">
        <v>0</v>
      </c>
      <c r="H210" s="144">
        <v>0</v>
      </c>
      <c r="I210" s="144">
        <v>0</v>
      </c>
      <c r="J210" s="144">
        <v>436.4</v>
      </c>
      <c r="K210" s="144">
        <v>436.4</v>
      </c>
      <c r="L210" s="144">
        <v>0</v>
      </c>
      <c r="M210" s="144">
        <v>0</v>
      </c>
      <c r="N210" s="144">
        <v>100</v>
      </c>
      <c r="O210" s="144">
        <v>100</v>
      </c>
      <c r="P210" s="273" t="s">
        <v>329</v>
      </c>
      <c r="Q210" s="107">
        <v>17850</v>
      </c>
      <c r="R210" s="107">
        <v>18050</v>
      </c>
      <c r="S210" s="106">
        <v>101.1</v>
      </c>
      <c r="T210" s="2"/>
    </row>
    <row r="211" spans="1:25" s="12" customFormat="1" ht="76.5" customHeight="1" x14ac:dyDescent="0.25">
      <c r="A211" s="151" t="s">
        <v>354</v>
      </c>
      <c r="B211" s="151" t="s">
        <v>524</v>
      </c>
      <c r="C211" s="151"/>
      <c r="D211" s="144">
        <f t="shared" si="60"/>
        <v>1080</v>
      </c>
      <c r="E211" s="144">
        <f t="shared" si="61"/>
        <v>1080</v>
      </c>
      <c r="F211" s="144">
        <v>0</v>
      </c>
      <c r="G211" s="144">
        <v>0</v>
      </c>
      <c r="H211" s="144">
        <v>1058.4000000000001</v>
      </c>
      <c r="I211" s="144">
        <v>1058.4000000000001</v>
      </c>
      <c r="J211" s="144">
        <v>21.6</v>
      </c>
      <c r="K211" s="144">
        <v>21.6</v>
      </c>
      <c r="L211" s="144">
        <v>0</v>
      </c>
      <c r="M211" s="144">
        <v>0</v>
      </c>
      <c r="N211" s="144">
        <v>100</v>
      </c>
      <c r="O211" s="144">
        <v>100</v>
      </c>
      <c r="P211" s="274" t="s">
        <v>575</v>
      </c>
      <c r="Q211" s="274">
        <v>2</v>
      </c>
      <c r="R211" s="274">
        <v>2</v>
      </c>
      <c r="S211" s="274">
        <v>100</v>
      </c>
      <c r="T211" s="2"/>
    </row>
    <row r="212" spans="1:25" s="12" customFormat="1" ht="89.25" customHeight="1" x14ac:dyDescent="0.25">
      <c r="A212" s="147" t="s">
        <v>382</v>
      </c>
      <c r="B212" s="147" t="s">
        <v>431</v>
      </c>
      <c r="C212" s="147"/>
      <c r="D212" s="144">
        <f t="shared" si="60"/>
        <v>0</v>
      </c>
      <c r="E212" s="144">
        <f t="shared" si="61"/>
        <v>0</v>
      </c>
      <c r="F212" s="139">
        <v>0</v>
      </c>
      <c r="G212" s="139">
        <v>0</v>
      </c>
      <c r="H212" s="139">
        <v>0</v>
      </c>
      <c r="I212" s="139">
        <v>0</v>
      </c>
      <c r="J212" s="139">
        <v>0</v>
      </c>
      <c r="K212" s="139">
        <v>0</v>
      </c>
      <c r="L212" s="139">
        <v>0</v>
      </c>
      <c r="M212" s="139">
        <v>0</v>
      </c>
      <c r="N212" s="139">
        <v>0</v>
      </c>
      <c r="O212" s="139">
        <v>0</v>
      </c>
      <c r="P212" s="153" t="s">
        <v>577</v>
      </c>
      <c r="Q212" s="137">
        <v>1</v>
      </c>
      <c r="R212" s="137">
        <v>3</v>
      </c>
      <c r="S212" s="139">
        <v>300</v>
      </c>
      <c r="T212" s="2"/>
    </row>
    <row r="213" spans="1:25" s="12" customFormat="1" ht="89.25" customHeight="1" x14ac:dyDescent="0.25">
      <c r="A213" s="151" t="s">
        <v>432</v>
      </c>
      <c r="B213" s="147" t="s">
        <v>582</v>
      </c>
      <c r="C213" s="147"/>
      <c r="D213" s="144">
        <f t="shared" si="60"/>
        <v>504</v>
      </c>
      <c r="E213" s="144">
        <f t="shared" si="61"/>
        <v>504</v>
      </c>
      <c r="F213" s="139">
        <v>0</v>
      </c>
      <c r="G213" s="139">
        <v>0</v>
      </c>
      <c r="H213" s="139">
        <v>504</v>
      </c>
      <c r="I213" s="139">
        <v>504</v>
      </c>
      <c r="J213" s="139">
        <v>0</v>
      </c>
      <c r="K213" s="139">
        <v>0</v>
      </c>
      <c r="L213" s="139">
        <v>0</v>
      </c>
      <c r="M213" s="139">
        <v>0</v>
      </c>
      <c r="N213" s="139">
        <v>100</v>
      </c>
      <c r="O213" s="139">
        <v>100</v>
      </c>
      <c r="P213" s="153"/>
      <c r="Q213" s="137"/>
      <c r="R213" s="137"/>
      <c r="S213" s="139"/>
      <c r="T213" s="2"/>
    </row>
    <row r="214" spans="1:25" s="23" customFormat="1" ht="69.75" customHeight="1" x14ac:dyDescent="0.2">
      <c r="A214" s="23" t="s">
        <v>581</v>
      </c>
      <c r="B214" s="151" t="s">
        <v>433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</row>
    <row r="215" spans="1:25" s="12" customFormat="1" ht="69.75" customHeight="1" x14ac:dyDescent="0.25">
      <c r="A215" s="186" t="s">
        <v>152</v>
      </c>
      <c r="B215" s="132" t="s">
        <v>38</v>
      </c>
      <c r="C215" s="170"/>
      <c r="D215" s="165">
        <f>D217+D219</f>
        <v>30609.4</v>
      </c>
      <c r="E215" s="165">
        <f t="shared" ref="E215:M215" si="62">E217+E219</f>
        <v>30609.4</v>
      </c>
      <c r="F215" s="165">
        <f t="shared" si="62"/>
        <v>0</v>
      </c>
      <c r="G215" s="165">
        <f t="shared" si="62"/>
        <v>0</v>
      </c>
      <c r="H215" s="165">
        <f t="shared" si="62"/>
        <v>0</v>
      </c>
      <c r="I215" s="165">
        <f t="shared" si="62"/>
        <v>0</v>
      </c>
      <c r="J215" s="165">
        <f t="shared" si="62"/>
        <v>30609.4</v>
      </c>
      <c r="K215" s="165">
        <f t="shared" si="62"/>
        <v>30609.4</v>
      </c>
      <c r="L215" s="165">
        <f t="shared" si="62"/>
        <v>0</v>
      </c>
      <c r="M215" s="165">
        <f t="shared" si="62"/>
        <v>0</v>
      </c>
      <c r="N215" s="165">
        <v>100</v>
      </c>
      <c r="O215" s="165">
        <f>E215/D215*100</f>
        <v>100</v>
      </c>
      <c r="P215" s="246"/>
      <c r="Q215" s="247"/>
      <c r="R215" s="247"/>
      <c r="S215" s="248"/>
      <c r="T215" s="199"/>
    </row>
    <row r="216" spans="1:25" s="12" customFormat="1" ht="69.75" customHeight="1" x14ac:dyDescent="0.25">
      <c r="A216" s="187"/>
      <c r="B216" s="151" t="s">
        <v>153</v>
      </c>
      <c r="C216" s="170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249"/>
      <c r="Q216" s="250"/>
      <c r="R216" s="250"/>
      <c r="S216" s="251"/>
      <c r="T216" s="199"/>
    </row>
    <row r="217" spans="1:25" s="12" customFormat="1" ht="30.75" customHeight="1" x14ac:dyDescent="0.25">
      <c r="A217" s="188" t="s">
        <v>154</v>
      </c>
      <c r="B217" s="145" t="s">
        <v>23</v>
      </c>
      <c r="C217" s="204"/>
      <c r="D217" s="167">
        <v>0</v>
      </c>
      <c r="E217" s="167">
        <v>0</v>
      </c>
      <c r="F217" s="167">
        <v>0</v>
      </c>
      <c r="G217" s="167">
        <v>0</v>
      </c>
      <c r="H217" s="167">
        <v>0</v>
      </c>
      <c r="I217" s="167">
        <v>0</v>
      </c>
      <c r="J217" s="167">
        <v>0</v>
      </c>
      <c r="K217" s="167">
        <v>0</v>
      </c>
      <c r="L217" s="167">
        <v>0</v>
      </c>
      <c r="M217" s="167">
        <v>0</v>
      </c>
      <c r="N217" s="167">
        <v>0</v>
      </c>
      <c r="O217" s="167">
        <v>0</v>
      </c>
      <c r="P217" s="168"/>
      <c r="Q217" s="168"/>
      <c r="R217" s="168"/>
      <c r="S217" s="167"/>
      <c r="T217" s="160"/>
      <c r="U217" s="4"/>
      <c r="V217" s="4"/>
      <c r="W217" s="4"/>
      <c r="X217" s="4"/>
    </row>
    <row r="218" spans="1:25" s="3" customFormat="1" ht="99.75" customHeight="1" x14ac:dyDescent="0.25">
      <c r="A218" s="189"/>
      <c r="B218" s="152" t="s">
        <v>233</v>
      </c>
      <c r="C218" s="204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67"/>
      <c r="O218" s="167"/>
      <c r="P218" s="169"/>
      <c r="Q218" s="169"/>
      <c r="R218" s="169"/>
      <c r="S218" s="167"/>
      <c r="T218" s="160"/>
      <c r="U218" s="4"/>
      <c r="V218" s="4"/>
      <c r="W218" s="4"/>
      <c r="X218" s="4"/>
      <c r="Y218" s="41"/>
    </row>
    <row r="219" spans="1:25" s="12" customFormat="1" ht="139.5" customHeight="1" x14ac:dyDescent="0.25">
      <c r="A219" s="151" t="s">
        <v>355</v>
      </c>
      <c r="B219" s="151" t="s">
        <v>525</v>
      </c>
      <c r="C219" s="151"/>
      <c r="D219" s="144">
        <f>F219+H219+J219+L219</f>
        <v>30609.4</v>
      </c>
      <c r="E219" s="144">
        <f>G219+I219+K219+M219</f>
        <v>30609.4</v>
      </c>
      <c r="F219" s="144">
        <v>0</v>
      </c>
      <c r="G219" s="144">
        <v>0</v>
      </c>
      <c r="H219" s="144">
        <v>0</v>
      </c>
      <c r="I219" s="144">
        <v>0</v>
      </c>
      <c r="J219" s="144">
        <v>30609.4</v>
      </c>
      <c r="K219" s="144">
        <v>30609.4</v>
      </c>
      <c r="L219" s="144">
        <v>0</v>
      </c>
      <c r="M219" s="144">
        <v>0</v>
      </c>
      <c r="N219" s="144">
        <v>100</v>
      </c>
      <c r="O219" s="144">
        <v>100</v>
      </c>
      <c r="P219" s="113" t="s">
        <v>578</v>
      </c>
      <c r="Q219" s="113">
        <v>100</v>
      </c>
      <c r="R219" s="113">
        <v>123.81</v>
      </c>
      <c r="S219" s="370">
        <v>123.81</v>
      </c>
      <c r="T219" s="160"/>
      <c r="U219" s="4"/>
      <c r="V219" s="4"/>
      <c r="W219" s="4"/>
      <c r="X219" s="4"/>
    </row>
    <row r="220" spans="1:25" s="12" customFormat="1" ht="22.5" customHeight="1" x14ac:dyDescent="0.25">
      <c r="A220" s="186" t="s">
        <v>155</v>
      </c>
      <c r="B220" s="145" t="s">
        <v>51</v>
      </c>
      <c r="C220" s="170"/>
      <c r="D220" s="165">
        <v>0</v>
      </c>
      <c r="E220" s="165">
        <v>0</v>
      </c>
      <c r="F220" s="165">
        <f t="shared" ref="F220:M220" si="63">F222+F228</f>
        <v>0</v>
      </c>
      <c r="G220" s="165">
        <f t="shared" si="63"/>
        <v>0</v>
      </c>
      <c r="H220" s="165">
        <v>0</v>
      </c>
      <c r="I220" s="165">
        <v>0</v>
      </c>
      <c r="J220" s="165">
        <f t="shared" si="63"/>
        <v>0</v>
      </c>
      <c r="K220" s="165">
        <f t="shared" si="63"/>
        <v>0</v>
      </c>
      <c r="L220" s="165">
        <f t="shared" si="63"/>
        <v>0</v>
      </c>
      <c r="M220" s="165">
        <f t="shared" si="63"/>
        <v>0</v>
      </c>
      <c r="N220" s="165">
        <v>0</v>
      </c>
      <c r="O220" s="165">
        <v>0</v>
      </c>
      <c r="P220" s="276" t="s">
        <v>579</v>
      </c>
      <c r="Q220" s="276">
        <v>180</v>
      </c>
      <c r="R220" s="277">
        <v>200</v>
      </c>
      <c r="S220" s="276">
        <v>111.1</v>
      </c>
      <c r="T220" s="199"/>
    </row>
    <row r="221" spans="1:25" s="12" customFormat="1" ht="38.25" x14ac:dyDescent="0.25">
      <c r="A221" s="187"/>
      <c r="B221" s="151" t="s">
        <v>156</v>
      </c>
      <c r="C221" s="170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276"/>
      <c r="Q221" s="276"/>
      <c r="R221" s="278"/>
      <c r="S221" s="276"/>
      <c r="T221" s="199"/>
    </row>
    <row r="222" spans="1:25" s="12" customFormat="1" ht="46.5" customHeight="1" x14ac:dyDescent="0.25">
      <c r="A222" s="188" t="s">
        <v>157</v>
      </c>
      <c r="B222" s="145" t="s">
        <v>23</v>
      </c>
      <c r="C222" s="204"/>
      <c r="D222" s="202">
        <f>F222+H222+J222+L222</f>
        <v>0</v>
      </c>
      <c r="E222" s="202">
        <v>0</v>
      </c>
      <c r="F222" s="202">
        <v>0</v>
      </c>
      <c r="G222" s="202">
        <v>0</v>
      </c>
      <c r="H222" s="202">
        <v>0</v>
      </c>
      <c r="I222" s="202">
        <v>0</v>
      </c>
      <c r="J222" s="202">
        <v>0</v>
      </c>
      <c r="K222" s="202">
        <v>0</v>
      </c>
      <c r="L222" s="202">
        <v>0</v>
      </c>
      <c r="M222" s="202">
        <v>0</v>
      </c>
      <c r="N222" s="202">
        <v>0</v>
      </c>
      <c r="O222" s="202">
        <v>0</v>
      </c>
      <c r="P222" s="152"/>
      <c r="Q222" s="146"/>
      <c r="R222" s="143"/>
      <c r="S222" s="144"/>
      <c r="T222" s="199"/>
    </row>
    <row r="223" spans="1:25" s="12" customFormat="1" ht="47.25" customHeight="1" x14ac:dyDescent="0.25">
      <c r="A223" s="190"/>
      <c r="B223" s="188" t="s">
        <v>158</v>
      </c>
      <c r="C223" s="204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152"/>
      <c r="Q223" s="146"/>
      <c r="R223" s="143"/>
      <c r="S223" s="144"/>
      <c r="T223" s="199"/>
    </row>
    <row r="224" spans="1:25" s="12" customFormat="1" ht="41.25" customHeight="1" x14ac:dyDescent="0.25">
      <c r="A224" s="190"/>
      <c r="B224" s="190"/>
      <c r="C224" s="204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73" t="s">
        <v>334</v>
      </c>
      <c r="Q224" s="107">
        <v>80</v>
      </c>
      <c r="R224" s="107">
        <v>80</v>
      </c>
      <c r="S224" s="106">
        <v>100</v>
      </c>
      <c r="T224" s="199"/>
    </row>
    <row r="225" spans="1:20" s="12" customFormat="1" ht="41.25" customHeight="1" x14ac:dyDescent="0.25">
      <c r="A225" s="190"/>
      <c r="B225" s="190"/>
      <c r="C225" s="204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152"/>
      <c r="Q225" s="146"/>
      <c r="R225" s="143"/>
      <c r="S225" s="144"/>
      <c r="T225" s="160"/>
    </row>
    <row r="226" spans="1:20" s="12" customFormat="1" ht="41.25" customHeight="1" x14ac:dyDescent="0.25">
      <c r="A226" s="190"/>
      <c r="B226" s="190"/>
      <c r="C226" s="204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194" t="s">
        <v>383</v>
      </c>
      <c r="Q226" s="200">
        <v>5</v>
      </c>
      <c r="R226" s="201">
        <v>0</v>
      </c>
      <c r="S226" s="167">
        <v>500</v>
      </c>
      <c r="T226" s="160"/>
    </row>
    <row r="227" spans="1:20" s="12" customFormat="1" ht="16.5" customHeight="1" x14ac:dyDescent="0.25">
      <c r="A227" s="189"/>
      <c r="B227" s="189"/>
      <c r="C227" s="204"/>
      <c r="D227" s="203"/>
      <c r="E227" s="203"/>
      <c r="F227" s="203"/>
      <c r="G227" s="203"/>
      <c r="H227" s="203"/>
      <c r="I227" s="203"/>
      <c r="J227" s="203"/>
      <c r="K227" s="203"/>
      <c r="L227" s="203"/>
      <c r="M227" s="203"/>
      <c r="N227" s="203"/>
      <c r="O227" s="203"/>
      <c r="P227" s="194"/>
      <c r="Q227" s="200"/>
      <c r="R227" s="201"/>
      <c r="S227" s="167"/>
      <c r="T227" s="160"/>
    </row>
    <row r="228" spans="1:20" s="12" customFormat="1" ht="38.25" customHeight="1" x14ac:dyDescent="0.25">
      <c r="A228" s="188" t="s">
        <v>159</v>
      </c>
      <c r="B228" s="204" t="s">
        <v>160</v>
      </c>
      <c r="C228" s="204"/>
      <c r="D228" s="202">
        <v>0</v>
      </c>
      <c r="E228" s="202">
        <v>0</v>
      </c>
      <c r="F228" s="202">
        <v>0</v>
      </c>
      <c r="G228" s="202">
        <v>0</v>
      </c>
      <c r="H228" s="202">
        <v>0</v>
      </c>
      <c r="I228" s="202">
        <v>0</v>
      </c>
      <c r="J228" s="202">
        <v>0</v>
      </c>
      <c r="K228" s="202">
        <v>0</v>
      </c>
      <c r="L228" s="202">
        <v>0</v>
      </c>
      <c r="M228" s="202">
        <v>0</v>
      </c>
      <c r="N228" s="202">
        <v>0</v>
      </c>
      <c r="O228" s="202">
        <v>0</v>
      </c>
      <c r="P228" s="152"/>
      <c r="Q228" s="40"/>
      <c r="R228" s="42"/>
      <c r="S228" s="39"/>
      <c r="T228" s="2"/>
    </row>
    <row r="229" spans="1:20" s="12" customFormat="1" ht="51" customHeight="1" x14ac:dyDescent="0.25">
      <c r="A229" s="189"/>
      <c r="B229" s="204"/>
      <c r="C229" s="204"/>
      <c r="D229" s="203"/>
      <c r="E229" s="203"/>
      <c r="F229" s="203"/>
      <c r="G229" s="203"/>
      <c r="H229" s="203"/>
      <c r="I229" s="203"/>
      <c r="J229" s="203"/>
      <c r="K229" s="203"/>
      <c r="L229" s="203"/>
      <c r="M229" s="203"/>
      <c r="N229" s="203"/>
      <c r="O229" s="203"/>
      <c r="P229" s="273" t="s">
        <v>330</v>
      </c>
      <c r="Q229" s="78">
        <v>100</v>
      </c>
      <c r="R229" s="78">
        <v>200</v>
      </c>
      <c r="S229" s="361">
        <v>200</v>
      </c>
      <c r="T229" s="2"/>
    </row>
    <row r="230" spans="1:20" s="12" customFormat="1" ht="22.5" customHeight="1" x14ac:dyDescent="0.25">
      <c r="A230" s="186" t="s">
        <v>161</v>
      </c>
      <c r="B230" s="145" t="s">
        <v>73</v>
      </c>
      <c r="C230" s="170"/>
      <c r="D230" s="167">
        <f>D232+D234+D235+D236</f>
        <v>0</v>
      </c>
      <c r="E230" s="167">
        <f t="shared" ref="E230:O230" si="64">E232+E234+E235+E236</f>
        <v>0</v>
      </c>
      <c r="F230" s="167">
        <f t="shared" si="64"/>
        <v>0</v>
      </c>
      <c r="G230" s="167">
        <f t="shared" si="64"/>
        <v>0</v>
      </c>
      <c r="H230" s="167">
        <f t="shared" si="64"/>
        <v>0</v>
      </c>
      <c r="I230" s="167">
        <f t="shared" si="64"/>
        <v>0</v>
      </c>
      <c r="J230" s="167">
        <f t="shared" si="64"/>
        <v>0</v>
      </c>
      <c r="K230" s="167">
        <f t="shared" si="64"/>
        <v>0</v>
      </c>
      <c r="L230" s="167">
        <f t="shared" si="64"/>
        <v>0</v>
      </c>
      <c r="M230" s="167">
        <f t="shared" si="64"/>
        <v>0</v>
      </c>
      <c r="N230" s="167">
        <f t="shared" si="64"/>
        <v>0</v>
      </c>
      <c r="O230" s="167">
        <f t="shared" si="64"/>
        <v>0</v>
      </c>
      <c r="P230" s="242"/>
      <c r="Q230" s="242"/>
      <c r="R230" s="242"/>
      <c r="S230" s="242"/>
      <c r="T230" s="199"/>
    </row>
    <row r="231" spans="1:20" s="12" customFormat="1" ht="51" customHeight="1" x14ac:dyDescent="0.25">
      <c r="A231" s="187"/>
      <c r="B231" s="151" t="s">
        <v>162</v>
      </c>
      <c r="C231" s="170"/>
      <c r="D231" s="167"/>
      <c r="E231" s="167"/>
      <c r="F231" s="167"/>
      <c r="G231" s="167"/>
      <c r="H231" s="167"/>
      <c r="I231" s="167"/>
      <c r="J231" s="167"/>
      <c r="K231" s="167"/>
      <c r="L231" s="167"/>
      <c r="M231" s="167"/>
      <c r="N231" s="167"/>
      <c r="O231" s="167"/>
      <c r="P231" s="242"/>
      <c r="Q231" s="242"/>
      <c r="R231" s="242"/>
      <c r="S231" s="242"/>
      <c r="T231" s="199"/>
    </row>
    <row r="232" spans="1:20" s="12" customFormat="1" ht="45" customHeight="1" x14ac:dyDescent="0.25">
      <c r="A232" s="186" t="s">
        <v>163</v>
      </c>
      <c r="B232" s="145" t="s">
        <v>23</v>
      </c>
      <c r="C232" s="170"/>
      <c r="D232" s="165">
        <v>0</v>
      </c>
      <c r="E232" s="165">
        <v>0</v>
      </c>
      <c r="F232" s="165">
        <v>0</v>
      </c>
      <c r="G232" s="165">
        <v>0</v>
      </c>
      <c r="H232" s="165">
        <v>0</v>
      </c>
      <c r="I232" s="165">
        <v>0</v>
      </c>
      <c r="J232" s="165">
        <v>0</v>
      </c>
      <c r="K232" s="165">
        <v>0</v>
      </c>
      <c r="L232" s="165">
        <v>0</v>
      </c>
      <c r="M232" s="165">
        <v>0</v>
      </c>
      <c r="N232" s="165">
        <v>0</v>
      </c>
      <c r="O232" s="165">
        <v>0</v>
      </c>
      <c r="P232" s="194"/>
      <c r="Q232" s="241"/>
      <c r="R232" s="243"/>
      <c r="S232" s="245"/>
      <c r="T232" s="199"/>
    </row>
    <row r="233" spans="1:20" s="12" customFormat="1" ht="76.5" x14ac:dyDescent="0.25">
      <c r="A233" s="187"/>
      <c r="B233" s="151" t="s">
        <v>164</v>
      </c>
      <c r="C233" s="170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94"/>
      <c r="Q233" s="241"/>
      <c r="R233" s="243"/>
      <c r="S233" s="245"/>
      <c r="T233" s="199"/>
    </row>
    <row r="234" spans="1:20" s="12" customFormat="1" ht="76.5" x14ac:dyDescent="0.25">
      <c r="A234" s="151" t="s">
        <v>165</v>
      </c>
      <c r="B234" s="151" t="s">
        <v>166</v>
      </c>
      <c r="C234" s="151"/>
      <c r="D234" s="144">
        <v>0</v>
      </c>
      <c r="E234" s="144">
        <v>0</v>
      </c>
      <c r="F234" s="144">
        <v>0</v>
      </c>
      <c r="G234" s="144">
        <v>0</v>
      </c>
      <c r="H234" s="144">
        <v>0</v>
      </c>
      <c r="I234" s="144">
        <v>0</v>
      </c>
      <c r="J234" s="144">
        <v>0</v>
      </c>
      <c r="K234" s="144">
        <v>0</v>
      </c>
      <c r="L234" s="144">
        <v>0</v>
      </c>
      <c r="M234" s="144">
        <v>0</v>
      </c>
      <c r="N234" s="144">
        <v>0</v>
      </c>
      <c r="O234" s="144">
        <v>0</v>
      </c>
      <c r="P234" s="152" t="s">
        <v>331</v>
      </c>
      <c r="Q234" s="146">
        <v>18</v>
      </c>
      <c r="R234" s="143">
        <v>9</v>
      </c>
      <c r="S234" s="144">
        <v>50</v>
      </c>
      <c r="T234" s="2"/>
    </row>
    <row r="235" spans="1:20" s="12" customFormat="1" ht="38.25" customHeight="1" x14ac:dyDescent="0.25">
      <c r="A235" s="151" t="s">
        <v>167</v>
      </c>
      <c r="B235" s="151" t="s">
        <v>168</v>
      </c>
      <c r="C235" s="151"/>
      <c r="D235" s="144">
        <v>0</v>
      </c>
      <c r="E235" s="144">
        <v>0</v>
      </c>
      <c r="F235" s="144">
        <v>0</v>
      </c>
      <c r="G235" s="144">
        <v>0</v>
      </c>
      <c r="H235" s="144">
        <v>0</v>
      </c>
      <c r="I235" s="144">
        <v>0</v>
      </c>
      <c r="J235" s="144">
        <v>0</v>
      </c>
      <c r="K235" s="144">
        <v>0</v>
      </c>
      <c r="L235" s="144">
        <v>0</v>
      </c>
      <c r="M235" s="144">
        <v>0</v>
      </c>
      <c r="N235" s="144">
        <v>0</v>
      </c>
      <c r="O235" s="144">
        <v>0</v>
      </c>
      <c r="P235" s="273" t="s">
        <v>332</v>
      </c>
      <c r="Q235" s="107">
        <v>12</v>
      </c>
      <c r="R235" s="107">
        <v>15</v>
      </c>
      <c r="S235" s="106">
        <v>125</v>
      </c>
      <c r="T235" s="2"/>
    </row>
    <row r="236" spans="1:20" s="12" customFormat="1" ht="63.75" x14ac:dyDescent="0.25">
      <c r="A236" s="151" t="s">
        <v>385</v>
      </c>
      <c r="B236" s="151" t="s">
        <v>169</v>
      </c>
      <c r="C236" s="151"/>
      <c r="D236" s="144">
        <v>0</v>
      </c>
      <c r="E236" s="144">
        <v>0</v>
      </c>
      <c r="F236" s="144">
        <v>0</v>
      </c>
      <c r="G236" s="144">
        <v>0</v>
      </c>
      <c r="H236" s="144">
        <v>0</v>
      </c>
      <c r="I236" s="144">
        <v>0</v>
      </c>
      <c r="J236" s="144">
        <v>0</v>
      </c>
      <c r="K236" s="144">
        <v>0</v>
      </c>
      <c r="L236" s="144">
        <v>0</v>
      </c>
      <c r="M236" s="144">
        <v>0</v>
      </c>
      <c r="N236" s="144">
        <v>0</v>
      </c>
      <c r="O236" s="144">
        <v>0</v>
      </c>
      <c r="P236" s="273" t="s">
        <v>333</v>
      </c>
      <c r="Q236" s="107">
        <v>0</v>
      </c>
      <c r="R236" s="107">
        <v>0</v>
      </c>
      <c r="S236" s="106">
        <v>100</v>
      </c>
      <c r="T236" s="2"/>
    </row>
    <row r="237" spans="1:20" s="12" customFormat="1" ht="51" customHeight="1" x14ac:dyDescent="0.25">
      <c r="A237" s="186" t="s">
        <v>170</v>
      </c>
      <c r="B237" s="145" t="s">
        <v>74</v>
      </c>
      <c r="C237" s="170"/>
      <c r="D237" s="165">
        <f>D239+D241+D242+D243+D244</f>
        <v>24104.9</v>
      </c>
      <c r="E237" s="165">
        <f t="shared" ref="E237:M237" si="65">E239+E241+E242+E243+E244</f>
        <v>24104.9</v>
      </c>
      <c r="F237" s="165">
        <f t="shared" si="65"/>
        <v>0</v>
      </c>
      <c r="G237" s="165">
        <f t="shared" si="65"/>
        <v>0</v>
      </c>
      <c r="H237" s="165">
        <f t="shared" si="65"/>
        <v>0</v>
      </c>
      <c r="I237" s="165">
        <f t="shared" si="65"/>
        <v>0</v>
      </c>
      <c r="J237" s="165">
        <f t="shared" si="65"/>
        <v>24104.9</v>
      </c>
      <c r="K237" s="165">
        <f t="shared" si="65"/>
        <v>24104.9</v>
      </c>
      <c r="L237" s="165">
        <f t="shared" si="65"/>
        <v>0</v>
      </c>
      <c r="M237" s="165">
        <f t="shared" si="65"/>
        <v>0</v>
      </c>
      <c r="N237" s="165">
        <v>100</v>
      </c>
      <c r="O237" s="165">
        <v>100</v>
      </c>
      <c r="P237" s="188"/>
      <c r="Q237" s="238"/>
      <c r="R237" s="252"/>
      <c r="S237" s="202"/>
      <c r="T237" s="199"/>
    </row>
    <row r="238" spans="1:20" s="12" customFormat="1" ht="38.25" customHeight="1" x14ac:dyDescent="0.25">
      <c r="A238" s="187"/>
      <c r="B238" s="151" t="s">
        <v>171</v>
      </c>
      <c r="C238" s="170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89"/>
      <c r="Q238" s="240"/>
      <c r="R238" s="253"/>
      <c r="S238" s="203"/>
      <c r="T238" s="199"/>
    </row>
    <row r="239" spans="1:20" s="12" customFormat="1" ht="15.75" customHeight="1" x14ac:dyDescent="0.25">
      <c r="A239" s="186" t="s">
        <v>172</v>
      </c>
      <c r="B239" s="151" t="s">
        <v>23</v>
      </c>
      <c r="C239" s="170"/>
      <c r="D239" s="167">
        <f>F239+H239+J239+L239</f>
        <v>16799.3</v>
      </c>
      <c r="E239" s="167">
        <f>G239+I239+K239+M239</f>
        <v>16799.3</v>
      </c>
      <c r="F239" s="167">
        <v>0</v>
      </c>
      <c r="G239" s="167">
        <v>0</v>
      </c>
      <c r="H239" s="167">
        <v>0</v>
      </c>
      <c r="I239" s="167">
        <v>0</v>
      </c>
      <c r="J239" s="167">
        <v>16799.3</v>
      </c>
      <c r="K239" s="167">
        <v>16799.3</v>
      </c>
      <c r="L239" s="167">
        <v>0</v>
      </c>
      <c r="M239" s="167">
        <v>0</v>
      </c>
      <c r="N239" s="167">
        <v>100</v>
      </c>
      <c r="O239" s="167">
        <v>99.896681678828287</v>
      </c>
      <c r="P239" s="279" t="s">
        <v>335</v>
      </c>
      <c r="Q239" s="276">
        <v>95</v>
      </c>
      <c r="R239" s="276">
        <v>100</v>
      </c>
      <c r="S239" s="280">
        <v>105.2</v>
      </c>
      <c r="T239" s="199"/>
    </row>
    <row r="240" spans="1:20" s="12" customFormat="1" ht="76.5" x14ac:dyDescent="0.25">
      <c r="A240" s="187"/>
      <c r="B240" s="151" t="s">
        <v>173</v>
      </c>
      <c r="C240" s="170"/>
      <c r="D240" s="200"/>
      <c r="E240" s="200"/>
      <c r="F240" s="167"/>
      <c r="G240" s="167"/>
      <c r="H240" s="167"/>
      <c r="I240" s="167"/>
      <c r="J240" s="167"/>
      <c r="K240" s="167"/>
      <c r="L240" s="167"/>
      <c r="M240" s="167"/>
      <c r="N240" s="167"/>
      <c r="O240" s="167"/>
      <c r="P240" s="279"/>
      <c r="Q240" s="276"/>
      <c r="R240" s="276"/>
      <c r="S240" s="280"/>
      <c r="T240" s="199"/>
    </row>
    <row r="241" spans="1:20" s="12" customFormat="1" ht="80.25" customHeight="1" x14ac:dyDescent="0.25">
      <c r="A241" s="151" t="s">
        <v>174</v>
      </c>
      <c r="B241" s="151" t="s">
        <v>356</v>
      </c>
      <c r="C241" s="151"/>
      <c r="D241" s="144">
        <f>F241+H241+J241+L241</f>
        <v>2355.4</v>
      </c>
      <c r="E241" s="144">
        <f>G241+I241+K241+M241</f>
        <v>2355.4</v>
      </c>
      <c r="F241" s="144">
        <v>0</v>
      </c>
      <c r="G241" s="144">
        <v>0</v>
      </c>
      <c r="H241" s="144">
        <v>0</v>
      </c>
      <c r="I241" s="144">
        <v>0</v>
      </c>
      <c r="J241" s="144">
        <v>2355.4</v>
      </c>
      <c r="K241" s="144">
        <v>2355.4</v>
      </c>
      <c r="L241" s="144">
        <v>0</v>
      </c>
      <c r="M241" s="144">
        <v>0</v>
      </c>
      <c r="N241" s="144">
        <v>100</v>
      </c>
      <c r="O241" s="144">
        <v>100</v>
      </c>
      <c r="P241" s="273" t="s">
        <v>384</v>
      </c>
      <c r="Q241" s="107">
        <v>0</v>
      </c>
      <c r="R241" s="107">
        <v>0</v>
      </c>
      <c r="S241" s="106">
        <v>100</v>
      </c>
      <c r="T241" s="2"/>
    </row>
    <row r="242" spans="1:20" s="12" customFormat="1" ht="80.25" customHeight="1" x14ac:dyDescent="0.25">
      <c r="A242" s="151" t="s">
        <v>175</v>
      </c>
      <c r="B242" s="151" t="s">
        <v>149</v>
      </c>
      <c r="C242" s="151"/>
      <c r="D242" s="144">
        <v>0</v>
      </c>
      <c r="E242" s="144">
        <v>0</v>
      </c>
      <c r="F242" s="144">
        <v>0</v>
      </c>
      <c r="G242" s="144">
        <v>0</v>
      </c>
      <c r="H242" s="144">
        <v>0</v>
      </c>
      <c r="I242" s="144">
        <v>0</v>
      </c>
      <c r="J242" s="144">
        <v>0</v>
      </c>
      <c r="K242" s="144">
        <v>0</v>
      </c>
      <c r="L242" s="144">
        <v>0</v>
      </c>
      <c r="M242" s="144">
        <v>0</v>
      </c>
      <c r="N242" s="144">
        <v>0</v>
      </c>
      <c r="O242" s="144">
        <v>0</v>
      </c>
      <c r="P242" s="3"/>
      <c r="Q242" s="3"/>
      <c r="R242" s="3"/>
      <c r="S242" s="3"/>
      <c r="T242" s="2"/>
    </row>
    <row r="243" spans="1:20" s="12" customFormat="1" ht="114.75" customHeight="1" x14ac:dyDescent="0.25">
      <c r="A243" s="147" t="s">
        <v>305</v>
      </c>
      <c r="B243" s="147" t="s">
        <v>176</v>
      </c>
      <c r="C243" s="147"/>
      <c r="D243" s="139">
        <f>F243+H243+J243+L243</f>
        <v>4434.2</v>
      </c>
      <c r="E243" s="139">
        <f>G243+I243+K243+M243</f>
        <v>4434.2</v>
      </c>
      <c r="F243" s="139">
        <v>0</v>
      </c>
      <c r="G243" s="139">
        <v>0</v>
      </c>
      <c r="H243" s="139">
        <v>0</v>
      </c>
      <c r="I243" s="139">
        <v>0</v>
      </c>
      <c r="J243" s="139">
        <v>4434.2</v>
      </c>
      <c r="K243" s="139">
        <v>4434.2</v>
      </c>
      <c r="L243" s="139">
        <v>0</v>
      </c>
      <c r="M243" s="139">
        <v>0</v>
      </c>
      <c r="N243" s="139">
        <v>100</v>
      </c>
      <c r="O243" s="139">
        <v>100</v>
      </c>
      <c r="P243" s="153"/>
      <c r="Q243" s="137"/>
      <c r="R243" s="137"/>
      <c r="S243" s="139"/>
      <c r="T243" s="2"/>
    </row>
    <row r="244" spans="1:20" s="3" customFormat="1" ht="38.25" x14ac:dyDescent="0.25">
      <c r="A244" s="87" t="s">
        <v>434</v>
      </c>
      <c r="B244" s="88" t="s">
        <v>580</v>
      </c>
      <c r="D244" s="89">
        <f>F244+H244+J244+L244</f>
        <v>516</v>
      </c>
      <c r="E244" s="89">
        <f>G244+I244+K244+M244</f>
        <v>516</v>
      </c>
      <c r="F244" s="89">
        <v>0</v>
      </c>
      <c r="G244" s="89">
        <v>0</v>
      </c>
      <c r="H244" s="89">
        <v>0</v>
      </c>
      <c r="I244" s="89">
        <v>0</v>
      </c>
      <c r="J244" s="89">
        <v>516</v>
      </c>
      <c r="K244" s="89">
        <v>516</v>
      </c>
      <c r="L244" s="89">
        <v>0</v>
      </c>
      <c r="M244" s="89">
        <v>0</v>
      </c>
      <c r="N244" s="89">
        <v>0</v>
      </c>
      <c r="O244" s="89">
        <v>0</v>
      </c>
    </row>
    <row r="245" spans="1:20" s="12" customFormat="1" ht="17.25" customHeight="1" x14ac:dyDescent="0.25">
      <c r="A245" s="123" t="s">
        <v>177</v>
      </c>
      <c r="B245" s="235" t="s">
        <v>534</v>
      </c>
      <c r="C245" s="108" t="s">
        <v>465</v>
      </c>
      <c r="D245" s="117">
        <f>D247+D254+D263+D269+D282+D293+D302+D307+D312+D315</f>
        <v>91410.16</v>
      </c>
      <c r="E245" s="117">
        <f t="shared" ref="E245:M245" si="66">E247+E254+E263+E269+E282+E293+E302+E307+E312+E315</f>
        <v>91410.16</v>
      </c>
      <c r="F245" s="117">
        <f t="shared" si="66"/>
        <v>3025.26</v>
      </c>
      <c r="G245" s="117">
        <f t="shared" si="66"/>
        <v>3025.26</v>
      </c>
      <c r="H245" s="117">
        <f t="shared" si="66"/>
        <v>39226.479999999996</v>
      </c>
      <c r="I245" s="117">
        <f t="shared" si="66"/>
        <v>39226.479999999996</v>
      </c>
      <c r="J245" s="117">
        <f t="shared" si="66"/>
        <v>49158.42</v>
      </c>
      <c r="K245" s="117">
        <f t="shared" si="66"/>
        <v>49158.42</v>
      </c>
      <c r="L245" s="117">
        <f t="shared" si="66"/>
        <v>0</v>
      </c>
      <c r="M245" s="117">
        <f t="shared" si="66"/>
        <v>0</v>
      </c>
      <c r="N245" s="117">
        <v>100</v>
      </c>
      <c r="O245" s="117">
        <v>100</v>
      </c>
      <c r="P245" s="90"/>
      <c r="Q245" s="90"/>
      <c r="R245" s="90"/>
      <c r="S245" s="90"/>
      <c r="T245" s="160"/>
    </row>
    <row r="246" spans="1:20" s="12" customFormat="1" ht="111" customHeight="1" x14ac:dyDescent="0.25">
      <c r="A246" s="124"/>
      <c r="B246" s="237"/>
      <c r="C246" s="109"/>
      <c r="D246" s="118"/>
      <c r="E246" s="118"/>
      <c r="F246" s="118"/>
      <c r="G246" s="118"/>
      <c r="H246" s="118"/>
      <c r="I246" s="118"/>
      <c r="J246" s="118"/>
      <c r="K246" s="118"/>
      <c r="L246" s="118"/>
      <c r="M246" s="118"/>
      <c r="N246" s="118"/>
      <c r="O246" s="118"/>
      <c r="P246" s="162"/>
      <c r="Q246" s="91"/>
      <c r="R246" s="162"/>
      <c r="S246" s="162"/>
      <c r="T246" s="160"/>
    </row>
    <row r="247" spans="1:20" s="12" customFormat="1" x14ac:dyDescent="0.25">
      <c r="A247" s="147" t="s">
        <v>178</v>
      </c>
      <c r="B247" s="33" t="s">
        <v>20</v>
      </c>
      <c r="C247" s="109"/>
      <c r="D247" s="149">
        <f>SUM(D249:D252)</f>
        <v>13252</v>
      </c>
      <c r="E247" s="149">
        <f t="shared" ref="E247:M247" si="67">SUM(E249:E252)</f>
        <v>13252</v>
      </c>
      <c r="F247" s="149">
        <f t="shared" si="67"/>
        <v>0</v>
      </c>
      <c r="G247" s="149">
        <f t="shared" si="67"/>
        <v>0</v>
      </c>
      <c r="H247" s="149">
        <f t="shared" si="67"/>
        <v>0</v>
      </c>
      <c r="I247" s="149">
        <f t="shared" si="67"/>
        <v>0</v>
      </c>
      <c r="J247" s="149">
        <f t="shared" si="67"/>
        <v>13252</v>
      </c>
      <c r="K247" s="149">
        <f t="shared" si="67"/>
        <v>13252</v>
      </c>
      <c r="L247" s="149">
        <f t="shared" si="67"/>
        <v>0</v>
      </c>
      <c r="M247" s="149">
        <f t="shared" si="67"/>
        <v>0</v>
      </c>
      <c r="N247" s="111">
        <v>100</v>
      </c>
      <c r="O247" s="149">
        <v>100</v>
      </c>
      <c r="P247" s="131"/>
      <c r="Q247" s="131"/>
      <c r="R247" s="131"/>
      <c r="S247" s="131"/>
      <c r="T247" s="160"/>
    </row>
    <row r="248" spans="1:20" s="12" customFormat="1" ht="63.75" x14ac:dyDescent="0.25">
      <c r="A248" s="148"/>
      <c r="B248" s="8" t="s">
        <v>179</v>
      </c>
      <c r="C248" s="109"/>
      <c r="D248" s="149"/>
      <c r="E248" s="149"/>
      <c r="F248" s="149"/>
      <c r="G248" s="149"/>
      <c r="H248" s="149"/>
      <c r="I248" s="149"/>
      <c r="J248" s="149"/>
      <c r="K248" s="149"/>
      <c r="L248" s="149"/>
      <c r="M248" s="149"/>
      <c r="N248" s="112"/>
      <c r="O248" s="149"/>
      <c r="P248" s="132"/>
      <c r="Q248" s="132"/>
      <c r="R248" s="132"/>
      <c r="S248" s="132"/>
      <c r="T248" s="160"/>
    </row>
    <row r="249" spans="1:20" s="12" customFormat="1" ht="15.75" customHeight="1" x14ac:dyDescent="0.25">
      <c r="A249" s="147" t="s">
        <v>180</v>
      </c>
      <c r="B249" s="145" t="s">
        <v>23</v>
      </c>
      <c r="C249" s="109"/>
      <c r="D249" s="144">
        <v>20</v>
      </c>
      <c r="E249" s="144">
        <v>20</v>
      </c>
      <c r="F249" s="144">
        <v>0</v>
      </c>
      <c r="G249" s="144">
        <v>0</v>
      </c>
      <c r="H249" s="144">
        <v>0</v>
      </c>
      <c r="I249" s="144">
        <v>0</v>
      </c>
      <c r="J249" s="144">
        <v>20</v>
      </c>
      <c r="K249" s="144">
        <v>20</v>
      </c>
      <c r="L249" s="144">
        <v>0</v>
      </c>
      <c r="M249" s="144">
        <v>0</v>
      </c>
      <c r="N249" s="144">
        <v>100</v>
      </c>
      <c r="O249" s="144">
        <v>100</v>
      </c>
      <c r="P249" s="153" t="s">
        <v>368</v>
      </c>
      <c r="Q249" s="137"/>
      <c r="R249" s="137"/>
      <c r="S249" s="139">
        <v>100</v>
      </c>
      <c r="T249" s="160"/>
    </row>
    <row r="250" spans="1:20" s="12" customFormat="1" ht="51" customHeight="1" x14ac:dyDescent="0.25">
      <c r="A250" s="148"/>
      <c r="B250" s="151" t="s">
        <v>181</v>
      </c>
      <c r="C250" s="109"/>
      <c r="D250" s="144"/>
      <c r="E250" s="144"/>
      <c r="F250" s="144"/>
      <c r="G250" s="144"/>
      <c r="H250" s="144"/>
      <c r="I250" s="144"/>
      <c r="J250" s="144"/>
      <c r="K250" s="144"/>
      <c r="L250" s="144"/>
      <c r="M250" s="144"/>
      <c r="N250" s="144"/>
      <c r="O250" s="144"/>
      <c r="P250" s="155"/>
      <c r="Q250" s="141">
        <v>515.32000000000005</v>
      </c>
      <c r="R250" s="141">
        <v>515.32000000000005</v>
      </c>
      <c r="S250" s="142"/>
      <c r="T250" s="160"/>
    </row>
    <row r="251" spans="1:20" s="12" customFormat="1" ht="38.25" x14ac:dyDescent="0.25">
      <c r="A251" s="151" t="s">
        <v>182</v>
      </c>
      <c r="B251" s="151" t="s">
        <v>183</v>
      </c>
      <c r="C251" s="109"/>
      <c r="D251" s="144">
        <f>F251+H251+J251+L251</f>
        <v>500</v>
      </c>
      <c r="E251" s="144">
        <f>G251+I251+K251+M251</f>
        <v>500</v>
      </c>
      <c r="F251" s="144">
        <v>0</v>
      </c>
      <c r="G251" s="144">
        <v>0</v>
      </c>
      <c r="H251" s="144">
        <v>0</v>
      </c>
      <c r="I251" s="144">
        <v>0</v>
      </c>
      <c r="J251" s="144">
        <v>500</v>
      </c>
      <c r="K251" s="144">
        <v>500</v>
      </c>
      <c r="L251" s="144">
        <v>0</v>
      </c>
      <c r="M251" s="144">
        <v>0</v>
      </c>
      <c r="N251" s="144">
        <v>100</v>
      </c>
      <c r="O251" s="144">
        <v>100</v>
      </c>
      <c r="P251" s="154"/>
      <c r="Q251" s="138"/>
      <c r="R251" s="138"/>
      <c r="S251" s="140"/>
      <c r="T251" s="2"/>
    </row>
    <row r="252" spans="1:20" s="12" customFormat="1" ht="63.75" customHeight="1" x14ac:dyDescent="0.25">
      <c r="A252" s="151" t="s">
        <v>184</v>
      </c>
      <c r="B252" s="151" t="s">
        <v>185</v>
      </c>
      <c r="C252" s="109"/>
      <c r="D252" s="144">
        <f>F252+H252+J252+L252</f>
        <v>12732</v>
      </c>
      <c r="E252" s="144">
        <f>G252+I252+K252+M252</f>
        <v>12732</v>
      </c>
      <c r="F252" s="144">
        <v>0</v>
      </c>
      <c r="G252" s="144">
        <v>0</v>
      </c>
      <c r="H252" s="144">
        <v>0</v>
      </c>
      <c r="I252" s="144">
        <v>0</v>
      </c>
      <c r="J252" s="144">
        <v>12732</v>
      </c>
      <c r="K252" s="144">
        <v>12732</v>
      </c>
      <c r="L252" s="144">
        <v>0</v>
      </c>
      <c r="M252" s="144">
        <v>0</v>
      </c>
      <c r="N252" s="144">
        <v>100</v>
      </c>
      <c r="O252" s="144">
        <v>100</v>
      </c>
      <c r="P252" s="131" t="s">
        <v>369</v>
      </c>
      <c r="Q252" s="146">
        <v>32.07</v>
      </c>
      <c r="R252" s="146">
        <v>32.07</v>
      </c>
      <c r="S252" s="144">
        <v>100</v>
      </c>
      <c r="T252" s="2"/>
    </row>
    <row r="253" spans="1:20" s="12" customFormat="1" ht="38.25" x14ac:dyDescent="0.25">
      <c r="A253" s="151" t="s">
        <v>186</v>
      </c>
      <c r="B253" s="151" t="s">
        <v>187</v>
      </c>
      <c r="C253" s="109"/>
      <c r="D253" s="144">
        <v>0</v>
      </c>
      <c r="E253" s="144">
        <v>0</v>
      </c>
      <c r="F253" s="144">
        <v>0</v>
      </c>
      <c r="G253" s="144">
        <v>0</v>
      </c>
      <c r="H253" s="144">
        <v>0</v>
      </c>
      <c r="I253" s="144">
        <v>0</v>
      </c>
      <c r="J253" s="144">
        <v>0</v>
      </c>
      <c r="K253" s="144">
        <v>0</v>
      </c>
      <c r="L253" s="144">
        <v>0</v>
      </c>
      <c r="M253" s="144">
        <v>0</v>
      </c>
      <c r="N253" s="144">
        <v>0</v>
      </c>
      <c r="O253" s="144">
        <v>0</v>
      </c>
      <c r="P253" s="145"/>
      <c r="Q253" s="146"/>
      <c r="R253" s="146"/>
      <c r="S253" s="144"/>
      <c r="T253" s="2"/>
    </row>
    <row r="254" spans="1:20" s="12" customFormat="1" ht="15.75" customHeight="1" x14ac:dyDescent="0.25">
      <c r="A254" s="147" t="s">
        <v>188</v>
      </c>
      <c r="B254" s="33" t="s">
        <v>38</v>
      </c>
      <c r="C254" s="109"/>
      <c r="D254" s="111">
        <f>SUM(D256:D262)</f>
        <v>76990.44</v>
      </c>
      <c r="E254" s="111">
        <f t="shared" ref="E254:M254" si="68">SUM(E256:E262)</f>
        <v>76990.44</v>
      </c>
      <c r="F254" s="111">
        <f t="shared" si="68"/>
        <v>3025.26</v>
      </c>
      <c r="G254" s="111">
        <f t="shared" si="68"/>
        <v>3025.26</v>
      </c>
      <c r="H254" s="111">
        <f t="shared" si="68"/>
        <v>39196.979999999996</v>
      </c>
      <c r="I254" s="111">
        <f t="shared" si="68"/>
        <v>39196.979999999996</v>
      </c>
      <c r="J254" s="111">
        <f t="shared" si="68"/>
        <v>34768.199999999997</v>
      </c>
      <c r="K254" s="111">
        <f t="shared" si="68"/>
        <v>34768.199999999997</v>
      </c>
      <c r="L254" s="111">
        <f t="shared" si="68"/>
        <v>0</v>
      </c>
      <c r="M254" s="111">
        <f t="shared" si="68"/>
        <v>0</v>
      </c>
      <c r="N254" s="139">
        <v>100</v>
      </c>
      <c r="O254" s="139">
        <v>100</v>
      </c>
      <c r="P254" s="131"/>
      <c r="Q254" s="108"/>
      <c r="R254" s="108"/>
      <c r="S254" s="108"/>
      <c r="T254" s="160"/>
    </row>
    <row r="255" spans="1:20" s="12" customFormat="1" ht="99.75" customHeight="1" x14ac:dyDescent="0.25">
      <c r="A255" s="148"/>
      <c r="B255" s="8" t="s">
        <v>189</v>
      </c>
      <c r="C255" s="109"/>
      <c r="D255" s="112"/>
      <c r="E255" s="112"/>
      <c r="F255" s="112"/>
      <c r="G255" s="112"/>
      <c r="H255" s="112"/>
      <c r="I255" s="112"/>
      <c r="J255" s="112"/>
      <c r="K255" s="112"/>
      <c r="L255" s="112"/>
      <c r="M255" s="112"/>
      <c r="N255" s="140"/>
      <c r="O255" s="140"/>
      <c r="P255" s="132"/>
      <c r="Q255" s="110"/>
      <c r="R255" s="110"/>
      <c r="S255" s="110"/>
      <c r="T255" s="160"/>
    </row>
    <row r="256" spans="1:20" s="12" customFormat="1" ht="15.75" customHeight="1" x14ac:dyDescent="0.25">
      <c r="A256" s="147" t="s">
        <v>190</v>
      </c>
      <c r="B256" s="145" t="s">
        <v>23</v>
      </c>
      <c r="C256" s="109"/>
      <c r="D256" s="144">
        <f>F256+H256+J256+L256</f>
        <v>11289.6</v>
      </c>
      <c r="E256" s="144">
        <f>SUM(G256+I256+K256+M256)</f>
        <v>11289.6</v>
      </c>
      <c r="F256" s="144">
        <v>3025.26</v>
      </c>
      <c r="G256" s="144">
        <v>3025.26</v>
      </c>
      <c r="H256" s="144">
        <v>5964.34</v>
      </c>
      <c r="I256" s="144">
        <v>5964.34</v>
      </c>
      <c r="J256" s="144">
        <v>2300</v>
      </c>
      <c r="K256" s="144">
        <v>2300</v>
      </c>
      <c r="L256" s="144">
        <v>0</v>
      </c>
      <c r="M256" s="144">
        <v>0</v>
      </c>
      <c r="N256" s="144">
        <v>100</v>
      </c>
      <c r="O256" s="144">
        <v>100</v>
      </c>
      <c r="P256" s="151" t="s">
        <v>295</v>
      </c>
      <c r="Q256" s="137">
        <v>55</v>
      </c>
      <c r="R256" s="137">
        <v>55</v>
      </c>
      <c r="S256" s="144">
        <v>100</v>
      </c>
      <c r="T256" s="160"/>
    </row>
    <row r="257" spans="1:20" s="12" customFormat="1" ht="25.5" x14ac:dyDescent="0.25">
      <c r="A257" s="148"/>
      <c r="B257" s="151" t="s">
        <v>191</v>
      </c>
      <c r="C257" s="109"/>
      <c r="D257" s="144"/>
      <c r="E257" s="144"/>
      <c r="F257" s="144"/>
      <c r="G257" s="144"/>
      <c r="H257" s="144"/>
      <c r="I257" s="144"/>
      <c r="J257" s="144"/>
      <c r="K257" s="144"/>
      <c r="L257" s="144"/>
      <c r="M257" s="144"/>
      <c r="N257" s="144"/>
      <c r="O257" s="144"/>
      <c r="P257" s="151"/>
      <c r="Q257" s="138"/>
      <c r="R257" s="138"/>
      <c r="S257" s="144"/>
      <c r="T257" s="160"/>
    </row>
    <row r="258" spans="1:20" s="12" customFormat="1" ht="76.5" x14ac:dyDescent="0.25">
      <c r="A258" s="151" t="s">
        <v>341</v>
      </c>
      <c r="B258" s="151" t="s">
        <v>192</v>
      </c>
      <c r="C258" s="109"/>
      <c r="D258" s="144">
        <v>0</v>
      </c>
      <c r="E258" s="144">
        <v>0</v>
      </c>
      <c r="F258" s="144">
        <v>0</v>
      </c>
      <c r="G258" s="144">
        <v>0</v>
      </c>
      <c r="H258" s="144">
        <v>0</v>
      </c>
      <c r="I258" s="144">
        <v>0</v>
      </c>
      <c r="J258" s="144">
        <v>0</v>
      </c>
      <c r="K258" s="144">
        <v>0</v>
      </c>
      <c r="L258" s="144">
        <v>0</v>
      </c>
      <c r="M258" s="144">
        <v>0</v>
      </c>
      <c r="N258" s="144">
        <v>0</v>
      </c>
      <c r="O258" s="144">
        <v>0</v>
      </c>
      <c r="P258" s="3"/>
      <c r="Q258" s="3"/>
      <c r="R258" s="3"/>
      <c r="S258" s="3"/>
      <c r="T258" s="2"/>
    </row>
    <row r="259" spans="1:20" s="12" customFormat="1" ht="38.25" x14ac:dyDescent="0.25">
      <c r="A259" s="151" t="s">
        <v>342</v>
      </c>
      <c r="B259" s="151" t="s">
        <v>344</v>
      </c>
      <c r="C259" s="109"/>
      <c r="D259" s="144">
        <v>0</v>
      </c>
      <c r="E259" s="144">
        <v>0</v>
      </c>
      <c r="F259" s="144">
        <v>0</v>
      </c>
      <c r="G259" s="144">
        <v>0</v>
      </c>
      <c r="H259" s="144">
        <v>0</v>
      </c>
      <c r="I259" s="144">
        <v>0</v>
      </c>
      <c r="J259" s="144">
        <v>0</v>
      </c>
      <c r="K259" s="144">
        <v>0</v>
      </c>
      <c r="L259" s="144">
        <v>0</v>
      </c>
      <c r="M259" s="144">
        <v>0</v>
      </c>
      <c r="N259" s="144">
        <v>0</v>
      </c>
      <c r="O259" s="144">
        <v>0</v>
      </c>
      <c r="P259" s="3"/>
      <c r="Q259" s="3"/>
      <c r="R259" s="3"/>
      <c r="S259" s="3"/>
      <c r="T259" s="2"/>
    </row>
    <row r="260" spans="1:20" s="12" customFormat="1" ht="25.5" x14ac:dyDescent="0.25">
      <c r="A260" s="151" t="s">
        <v>345</v>
      </c>
      <c r="B260" s="151" t="s">
        <v>343</v>
      </c>
      <c r="C260" s="109"/>
      <c r="D260" s="144">
        <f>F260+H260+J260+L260</f>
        <v>65250.84</v>
      </c>
      <c r="E260" s="144">
        <f>G260+I260+K260+M260</f>
        <v>65250.84</v>
      </c>
      <c r="F260" s="144">
        <v>0</v>
      </c>
      <c r="G260" s="144">
        <v>0</v>
      </c>
      <c r="H260" s="144">
        <v>33232.639999999999</v>
      </c>
      <c r="I260" s="144">
        <v>33232.639999999999</v>
      </c>
      <c r="J260" s="144">
        <v>32018.2</v>
      </c>
      <c r="K260" s="144">
        <v>32018.2</v>
      </c>
      <c r="L260" s="144">
        <v>0</v>
      </c>
      <c r="M260" s="144">
        <v>0</v>
      </c>
      <c r="N260" s="144">
        <v>100</v>
      </c>
      <c r="O260" s="144">
        <v>100</v>
      </c>
      <c r="P260" s="146"/>
      <c r="Q260" s="146"/>
      <c r="R260" s="146"/>
      <c r="S260" s="144"/>
      <c r="T260" s="2"/>
    </row>
    <row r="261" spans="1:20" s="12" customFormat="1" ht="25.5" x14ac:dyDescent="0.25">
      <c r="A261" s="151" t="s">
        <v>365</v>
      </c>
      <c r="B261" s="151" t="s">
        <v>366</v>
      </c>
      <c r="C261" s="109"/>
      <c r="D261" s="144">
        <f>SUM(F261+H261+J261+L261)</f>
        <v>0</v>
      </c>
      <c r="E261" s="144">
        <f>SUM(G261+I261+K261+M261)</f>
        <v>0</v>
      </c>
      <c r="F261" s="144">
        <v>0</v>
      </c>
      <c r="G261" s="144">
        <v>0</v>
      </c>
      <c r="H261" s="144">
        <v>0</v>
      </c>
      <c r="I261" s="144">
        <v>0</v>
      </c>
      <c r="J261" s="144">
        <v>0</v>
      </c>
      <c r="K261" s="144">
        <v>0</v>
      </c>
      <c r="L261" s="144">
        <v>0</v>
      </c>
      <c r="M261" s="144">
        <v>0</v>
      </c>
      <c r="N261" s="144">
        <v>0</v>
      </c>
      <c r="O261" s="144">
        <v>0</v>
      </c>
      <c r="P261" s="146"/>
      <c r="Q261" s="146"/>
      <c r="R261" s="146"/>
      <c r="S261" s="144"/>
      <c r="T261" s="2"/>
    </row>
    <row r="262" spans="1:20" s="12" customFormat="1" ht="38.25" x14ac:dyDescent="0.25">
      <c r="A262" s="151" t="s">
        <v>367</v>
      </c>
      <c r="B262" s="151" t="s">
        <v>583</v>
      </c>
      <c r="C262" s="109"/>
      <c r="D262" s="144">
        <v>450</v>
      </c>
      <c r="E262" s="144">
        <v>450</v>
      </c>
      <c r="F262" s="144">
        <v>0</v>
      </c>
      <c r="G262" s="144">
        <v>0</v>
      </c>
      <c r="H262" s="144">
        <v>0</v>
      </c>
      <c r="I262" s="144">
        <v>0</v>
      </c>
      <c r="J262" s="144">
        <v>450</v>
      </c>
      <c r="K262" s="144">
        <v>450</v>
      </c>
      <c r="L262" s="144">
        <v>0</v>
      </c>
      <c r="M262" s="144">
        <v>0</v>
      </c>
      <c r="N262" s="144">
        <v>100</v>
      </c>
      <c r="O262" s="144">
        <v>100</v>
      </c>
      <c r="P262" s="146"/>
      <c r="Q262" s="146"/>
      <c r="R262" s="146"/>
      <c r="S262" s="144"/>
      <c r="T262" s="2"/>
    </row>
    <row r="263" spans="1:20" s="12" customFormat="1" x14ac:dyDescent="0.25">
      <c r="A263" s="147" t="s">
        <v>193</v>
      </c>
      <c r="B263" s="33" t="s">
        <v>51</v>
      </c>
      <c r="C263" s="109"/>
      <c r="D263" s="111">
        <f>F263+H263+J263+L263</f>
        <v>0</v>
      </c>
      <c r="E263" s="111">
        <f>G263+I263+K263+M263</f>
        <v>0</v>
      </c>
      <c r="F263" s="111">
        <v>0</v>
      </c>
      <c r="G263" s="111">
        <v>0</v>
      </c>
      <c r="H263" s="111">
        <v>0</v>
      </c>
      <c r="I263" s="111">
        <v>0</v>
      </c>
      <c r="J263" s="111">
        <f>J265+J266+J267</f>
        <v>0</v>
      </c>
      <c r="K263" s="111">
        <f>K265+K266+K267</f>
        <v>0</v>
      </c>
      <c r="L263" s="111">
        <v>0</v>
      </c>
      <c r="M263" s="111">
        <v>0</v>
      </c>
      <c r="N263" s="111">
        <v>0</v>
      </c>
      <c r="O263" s="111">
        <v>0</v>
      </c>
      <c r="P263" s="137"/>
      <c r="Q263" s="137"/>
      <c r="R263" s="137"/>
      <c r="S263" s="139"/>
      <c r="T263" s="2"/>
    </row>
    <row r="264" spans="1:20" s="12" customFormat="1" x14ac:dyDescent="0.25">
      <c r="A264" s="148"/>
      <c r="B264" s="8" t="s">
        <v>194</v>
      </c>
      <c r="C264" s="109"/>
      <c r="D264" s="112"/>
      <c r="E264" s="112"/>
      <c r="F264" s="112"/>
      <c r="G264" s="112"/>
      <c r="H264" s="112"/>
      <c r="I264" s="112"/>
      <c r="J264" s="112"/>
      <c r="K264" s="112"/>
      <c r="L264" s="112"/>
      <c r="M264" s="112"/>
      <c r="N264" s="112"/>
      <c r="O264" s="112"/>
      <c r="P264" s="138"/>
      <c r="Q264" s="138"/>
      <c r="R264" s="138"/>
      <c r="S264" s="140"/>
      <c r="T264" s="160"/>
    </row>
    <row r="265" spans="1:20" s="12" customFormat="1" ht="76.5" x14ac:dyDescent="0.25">
      <c r="A265" s="151" t="s">
        <v>195</v>
      </c>
      <c r="B265" s="151" t="s">
        <v>533</v>
      </c>
      <c r="C265" s="109"/>
      <c r="D265" s="54">
        <v>0</v>
      </c>
      <c r="E265" s="54">
        <v>0</v>
      </c>
      <c r="F265" s="54">
        <v>0</v>
      </c>
      <c r="G265" s="54">
        <v>0</v>
      </c>
      <c r="H265" s="54">
        <v>0</v>
      </c>
      <c r="I265" s="54">
        <v>0</v>
      </c>
      <c r="J265" s="54">
        <v>0</v>
      </c>
      <c r="K265" s="54">
        <v>0</v>
      </c>
      <c r="L265" s="54">
        <v>0</v>
      </c>
      <c r="M265" s="54">
        <v>0</v>
      </c>
      <c r="N265" s="54">
        <v>0</v>
      </c>
      <c r="O265" s="54">
        <v>0</v>
      </c>
      <c r="P265" s="151" t="s">
        <v>296</v>
      </c>
      <c r="Q265" s="107">
        <v>0</v>
      </c>
      <c r="R265" s="107">
        <v>0</v>
      </c>
      <c r="S265" s="106">
        <v>100</v>
      </c>
      <c r="T265" s="160"/>
    </row>
    <row r="266" spans="1:20" s="12" customFormat="1" ht="51" x14ac:dyDescent="0.25">
      <c r="A266" s="151" t="s">
        <v>196</v>
      </c>
      <c r="B266" s="151" t="s">
        <v>198</v>
      </c>
      <c r="C266" s="109"/>
      <c r="D266" s="54">
        <v>0</v>
      </c>
      <c r="E266" s="54">
        <v>0</v>
      </c>
      <c r="F266" s="54">
        <v>0</v>
      </c>
      <c r="G266" s="54">
        <v>0</v>
      </c>
      <c r="H266" s="54">
        <v>0</v>
      </c>
      <c r="I266" s="54">
        <v>0</v>
      </c>
      <c r="J266" s="54">
        <v>0</v>
      </c>
      <c r="K266" s="54">
        <v>0</v>
      </c>
      <c r="L266" s="54">
        <v>0</v>
      </c>
      <c r="M266" s="54">
        <v>0</v>
      </c>
      <c r="N266" s="54">
        <v>0</v>
      </c>
      <c r="O266" s="54">
        <v>0</v>
      </c>
      <c r="P266" s="113" t="s">
        <v>297</v>
      </c>
      <c r="Q266" s="107">
        <v>0</v>
      </c>
      <c r="R266" s="107">
        <v>0</v>
      </c>
      <c r="S266" s="106">
        <v>100</v>
      </c>
      <c r="T266" s="2"/>
    </row>
    <row r="267" spans="1:20" s="12" customFormat="1" ht="39.75" customHeight="1" x14ac:dyDescent="0.25">
      <c r="A267" s="131" t="s">
        <v>197</v>
      </c>
      <c r="B267" s="131" t="s">
        <v>199</v>
      </c>
      <c r="C267" s="109"/>
      <c r="D267" s="139">
        <v>0</v>
      </c>
      <c r="E267" s="139">
        <v>0</v>
      </c>
      <c r="F267" s="139">
        <v>0</v>
      </c>
      <c r="G267" s="139">
        <v>0</v>
      </c>
      <c r="H267" s="139">
        <v>0</v>
      </c>
      <c r="I267" s="139">
        <v>0</v>
      </c>
      <c r="J267" s="139">
        <v>0</v>
      </c>
      <c r="K267" s="139">
        <v>0</v>
      </c>
      <c r="L267" s="139">
        <v>0</v>
      </c>
      <c r="M267" s="139">
        <v>0</v>
      </c>
      <c r="N267" s="139">
        <v>0</v>
      </c>
      <c r="O267" s="139">
        <v>0</v>
      </c>
      <c r="P267" s="113" t="s">
        <v>450</v>
      </c>
      <c r="Q267" s="107">
        <v>30</v>
      </c>
      <c r="R267" s="107">
        <v>30</v>
      </c>
      <c r="S267" s="106">
        <v>100</v>
      </c>
      <c r="T267" s="2"/>
    </row>
    <row r="268" spans="1:20" s="12" customFormat="1" ht="76.5" customHeight="1" x14ac:dyDescent="0.25">
      <c r="A268" s="132"/>
      <c r="B268" s="132"/>
      <c r="C268" s="109"/>
      <c r="D268" s="140"/>
      <c r="E268" s="140"/>
      <c r="F268" s="140"/>
      <c r="G268" s="140"/>
      <c r="H268" s="140"/>
      <c r="I268" s="140"/>
      <c r="J268" s="140"/>
      <c r="K268" s="140"/>
      <c r="L268" s="140"/>
      <c r="M268" s="140"/>
      <c r="N268" s="140"/>
      <c r="O268" s="140"/>
      <c r="P268" s="113" t="s">
        <v>298</v>
      </c>
      <c r="Q268" s="107">
        <v>0</v>
      </c>
      <c r="R268" s="107">
        <v>0</v>
      </c>
      <c r="S268" s="106">
        <v>100</v>
      </c>
      <c r="T268" s="2"/>
    </row>
    <row r="269" spans="1:20" s="43" customFormat="1" x14ac:dyDescent="0.25">
      <c r="A269" s="147" t="s">
        <v>200</v>
      </c>
      <c r="B269" s="145" t="s">
        <v>73</v>
      </c>
      <c r="C269" s="109"/>
      <c r="D269" s="144">
        <f>SUM(D271:D281)</f>
        <v>479.25</v>
      </c>
      <c r="E269" s="144">
        <f t="shared" ref="E269:M269" si="69">SUM(E271:E281)</f>
        <v>479.25</v>
      </c>
      <c r="F269" s="144">
        <f t="shared" si="69"/>
        <v>0</v>
      </c>
      <c r="G269" s="144">
        <f t="shared" si="69"/>
        <v>0</v>
      </c>
      <c r="H269" s="144">
        <f t="shared" si="69"/>
        <v>0</v>
      </c>
      <c r="I269" s="144">
        <f t="shared" si="69"/>
        <v>0</v>
      </c>
      <c r="J269" s="144">
        <f t="shared" si="69"/>
        <v>479.25</v>
      </c>
      <c r="K269" s="144">
        <f t="shared" si="69"/>
        <v>479.25</v>
      </c>
      <c r="L269" s="144">
        <f t="shared" si="69"/>
        <v>0</v>
      </c>
      <c r="M269" s="144">
        <f t="shared" si="69"/>
        <v>0</v>
      </c>
      <c r="N269" s="144">
        <v>100</v>
      </c>
      <c r="O269" s="144">
        <v>100</v>
      </c>
      <c r="P269" s="151"/>
      <c r="Q269" s="151"/>
      <c r="R269" s="151"/>
      <c r="S269" s="151"/>
      <c r="T269" s="2"/>
    </row>
    <row r="270" spans="1:20" s="43" customFormat="1" ht="60" customHeight="1" x14ac:dyDescent="0.25">
      <c r="A270" s="148"/>
      <c r="B270" s="151" t="s">
        <v>201</v>
      </c>
      <c r="C270" s="109"/>
      <c r="D270" s="144"/>
      <c r="E270" s="144"/>
      <c r="F270" s="144"/>
      <c r="G270" s="144"/>
      <c r="H270" s="144"/>
      <c r="I270" s="144"/>
      <c r="J270" s="144"/>
      <c r="K270" s="144"/>
      <c r="L270" s="144"/>
      <c r="M270" s="144"/>
      <c r="N270" s="144"/>
      <c r="O270" s="144"/>
      <c r="P270" s="151"/>
      <c r="Q270" s="151"/>
      <c r="R270" s="151"/>
      <c r="S270" s="151"/>
      <c r="T270" s="160"/>
    </row>
    <row r="271" spans="1:20" s="43" customFormat="1" ht="39.75" customHeight="1" x14ac:dyDescent="0.25">
      <c r="A271" s="147" t="s">
        <v>202</v>
      </c>
      <c r="B271" s="145" t="s">
        <v>23</v>
      </c>
      <c r="C271" s="109"/>
      <c r="D271" s="144">
        <v>0</v>
      </c>
      <c r="E271" s="144">
        <v>0</v>
      </c>
      <c r="F271" s="144">
        <v>0</v>
      </c>
      <c r="G271" s="144">
        <v>0</v>
      </c>
      <c r="H271" s="144">
        <v>0</v>
      </c>
      <c r="I271" s="144">
        <v>0</v>
      </c>
      <c r="J271" s="144">
        <v>0</v>
      </c>
      <c r="K271" s="144">
        <v>0</v>
      </c>
      <c r="L271" s="144">
        <v>0</v>
      </c>
      <c r="M271" s="144">
        <v>0</v>
      </c>
      <c r="N271" s="144">
        <v>0</v>
      </c>
      <c r="O271" s="144">
        <v>0</v>
      </c>
      <c r="P271" s="21" t="s">
        <v>370</v>
      </c>
      <c r="Q271" s="131">
        <v>599.5</v>
      </c>
      <c r="R271" s="131">
        <v>599.5</v>
      </c>
      <c r="S271" s="114">
        <v>100</v>
      </c>
      <c r="T271" s="160"/>
    </row>
    <row r="272" spans="1:20" s="43" customFormat="1" ht="39.75" customHeight="1" x14ac:dyDescent="0.25">
      <c r="A272" s="148"/>
      <c r="B272" s="151" t="s">
        <v>203</v>
      </c>
      <c r="C272" s="109"/>
      <c r="D272" s="144"/>
      <c r="E272" s="144"/>
      <c r="F272" s="144"/>
      <c r="G272" s="144"/>
      <c r="H272" s="144"/>
      <c r="I272" s="144"/>
      <c r="J272" s="144"/>
      <c r="K272" s="144"/>
      <c r="L272" s="144"/>
      <c r="M272" s="144"/>
      <c r="N272" s="144"/>
      <c r="O272" s="144"/>
      <c r="P272" s="21" t="s">
        <v>371</v>
      </c>
      <c r="Q272" s="145">
        <v>0.19</v>
      </c>
      <c r="R272" s="145">
        <v>0.19</v>
      </c>
      <c r="S272" s="114">
        <v>100</v>
      </c>
      <c r="T272" s="160"/>
    </row>
    <row r="273" spans="1:20" s="43" customFormat="1" ht="47.25" customHeight="1" x14ac:dyDescent="0.25">
      <c r="A273" s="131" t="s">
        <v>204</v>
      </c>
      <c r="B273" s="131" t="s">
        <v>205</v>
      </c>
      <c r="C273" s="109"/>
      <c r="D273" s="22">
        <v>141.85</v>
      </c>
      <c r="E273" s="22">
        <v>141.85</v>
      </c>
      <c r="F273" s="22">
        <v>0</v>
      </c>
      <c r="G273" s="22">
        <v>0</v>
      </c>
      <c r="H273" s="22">
        <v>0</v>
      </c>
      <c r="I273" s="22">
        <v>0</v>
      </c>
      <c r="J273" s="22">
        <v>141.85</v>
      </c>
      <c r="K273" s="22">
        <v>141.85</v>
      </c>
      <c r="L273" s="22">
        <v>0</v>
      </c>
      <c r="M273" s="22">
        <v>0</v>
      </c>
      <c r="N273" s="22">
        <v>100</v>
      </c>
      <c r="O273" s="22">
        <v>100</v>
      </c>
      <c r="P273" s="125" t="s">
        <v>372</v>
      </c>
      <c r="Q273" s="145">
        <v>12.7</v>
      </c>
      <c r="R273" s="145">
        <v>12.7</v>
      </c>
      <c r="S273" s="114">
        <v>100</v>
      </c>
      <c r="T273" s="160"/>
    </row>
    <row r="274" spans="1:20" s="43" customFormat="1" ht="40.5" customHeight="1" x14ac:dyDescent="0.25">
      <c r="A274" s="136"/>
      <c r="B274" s="136"/>
      <c r="C274" s="10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25" t="s">
        <v>373</v>
      </c>
      <c r="Q274" s="145">
        <v>35.1</v>
      </c>
      <c r="R274" s="145">
        <v>35.1</v>
      </c>
      <c r="S274" s="114">
        <v>100</v>
      </c>
      <c r="T274" s="160"/>
    </row>
    <row r="275" spans="1:20" s="43" customFormat="1" ht="48.75" customHeight="1" x14ac:dyDescent="0.25">
      <c r="A275" s="136"/>
      <c r="B275" s="136"/>
      <c r="C275" s="10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25" t="s">
        <v>374</v>
      </c>
      <c r="Q275" s="145">
        <v>116.5</v>
      </c>
      <c r="R275" s="145">
        <v>116.5</v>
      </c>
      <c r="S275" s="114">
        <v>100</v>
      </c>
      <c r="T275" s="160"/>
    </row>
    <row r="276" spans="1:20" s="43" customFormat="1" ht="51.75" customHeight="1" x14ac:dyDescent="0.25">
      <c r="A276" s="136"/>
      <c r="B276" s="136"/>
      <c r="C276" s="10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53" t="s">
        <v>375</v>
      </c>
      <c r="Q276" s="131">
        <v>82.5</v>
      </c>
      <c r="R276" s="131">
        <v>82.5</v>
      </c>
      <c r="S276" s="115">
        <v>100</v>
      </c>
      <c r="T276" s="160"/>
    </row>
    <row r="277" spans="1:20" s="43" customFormat="1" ht="48.75" customHeight="1" x14ac:dyDescent="0.25">
      <c r="A277" s="132"/>
      <c r="B277" s="132"/>
      <c r="C277" s="109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154"/>
      <c r="Q277" s="132"/>
      <c r="R277" s="132"/>
      <c r="S277" s="116"/>
      <c r="T277" s="160"/>
    </row>
    <row r="278" spans="1:20" s="43" customFormat="1" ht="60" customHeight="1" x14ac:dyDescent="0.25">
      <c r="A278" s="131" t="s">
        <v>206</v>
      </c>
      <c r="B278" s="131" t="s">
        <v>207</v>
      </c>
      <c r="C278" s="109"/>
      <c r="D278" s="139">
        <v>337.4</v>
      </c>
      <c r="E278" s="139">
        <v>337.4</v>
      </c>
      <c r="F278" s="139"/>
      <c r="G278" s="139"/>
      <c r="H278" s="139"/>
      <c r="I278" s="139"/>
      <c r="J278" s="100">
        <v>337.4</v>
      </c>
      <c r="K278" s="103">
        <v>337.4</v>
      </c>
      <c r="L278" s="139"/>
      <c r="M278" s="139"/>
      <c r="N278" s="139">
        <v>100</v>
      </c>
      <c r="O278" s="139">
        <v>100</v>
      </c>
      <c r="P278" s="125" t="s">
        <v>376</v>
      </c>
      <c r="Q278" s="146">
        <v>0.47</v>
      </c>
      <c r="R278" s="146">
        <v>0.47</v>
      </c>
      <c r="S278" s="144">
        <v>100</v>
      </c>
      <c r="T278" s="160"/>
    </row>
    <row r="279" spans="1:20" s="43" customFormat="1" ht="57" customHeight="1" x14ac:dyDescent="0.25">
      <c r="A279" s="136"/>
      <c r="B279" s="136"/>
      <c r="C279" s="109"/>
      <c r="D279" s="142"/>
      <c r="E279" s="142"/>
      <c r="F279" s="142">
        <v>0</v>
      </c>
      <c r="G279" s="142">
        <v>0</v>
      </c>
      <c r="H279" s="142">
        <v>0</v>
      </c>
      <c r="I279" s="142">
        <v>0</v>
      </c>
      <c r="J279" s="101"/>
      <c r="K279" s="104"/>
      <c r="L279" s="142">
        <v>0</v>
      </c>
      <c r="M279" s="142">
        <v>0</v>
      </c>
      <c r="N279" s="142">
        <v>100</v>
      </c>
      <c r="O279" s="142">
        <v>100</v>
      </c>
      <c r="P279" s="125" t="s">
        <v>377</v>
      </c>
      <c r="Q279" s="146">
        <v>2.3E-2</v>
      </c>
      <c r="R279" s="146">
        <v>2.3E-2</v>
      </c>
      <c r="S279" s="144">
        <v>100</v>
      </c>
      <c r="T279" s="160"/>
    </row>
    <row r="280" spans="1:20" s="43" customFormat="1" ht="52.5" customHeight="1" x14ac:dyDescent="0.25">
      <c r="A280" s="136"/>
      <c r="B280" s="136"/>
      <c r="C280" s="109"/>
      <c r="D280" s="142"/>
      <c r="E280" s="142"/>
      <c r="F280" s="142"/>
      <c r="G280" s="142"/>
      <c r="H280" s="142"/>
      <c r="I280" s="142"/>
      <c r="J280" s="101"/>
      <c r="K280" s="104"/>
      <c r="L280" s="142"/>
      <c r="M280" s="142"/>
      <c r="N280" s="142"/>
      <c r="O280" s="142"/>
      <c r="P280" s="125" t="s">
        <v>378</v>
      </c>
      <c r="Q280" s="146">
        <v>0.96</v>
      </c>
      <c r="R280" s="146">
        <v>0.96</v>
      </c>
      <c r="S280" s="144">
        <v>100</v>
      </c>
      <c r="T280" s="160"/>
    </row>
    <row r="281" spans="1:20" s="43" customFormat="1" ht="38.25" x14ac:dyDescent="0.25">
      <c r="A281" s="132"/>
      <c r="B281" s="132"/>
      <c r="C281" s="109"/>
      <c r="D281" s="140"/>
      <c r="E281" s="140"/>
      <c r="F281" s="140"/>
      <c r="G281" s="140"/>
      <c r="H281" s="140"/>
      <c r="I281" s="140"/>
      <c r="J281" s="102"/>
      <c r="K281" s="105"/>
      <c r="L281" s="140"/>
      <c r="M281" s="140"/>
      <c r="N281" s="140"/>
      <c r="O281" s="140"/>
      <c r="P281" s="125" t="s">
        <v>379</v>
      </c>
      <c r="Q281" s="146">
        <v>34.1</v>
      </c>
      <c r="R281" s="146">
        <v>34.1</v>
      </c>
      <c r="S281" s="144">
        <v>100</v>
      </c>
      <c r="T281" s="2"/>
    </row>
    <row r="282" spans="1:20" s="12" customFormat="1" x14ac:dyDescent="0.25">
      <c r="A282" s="147" t="s">
        <v>208</v>
      </c>
      <c r="B282" s="33" t="s">
        <v>74</v>
      </c>
      <c r="C282" s="109"/>
      <c r="D282" s="149">
        <f>SUM(D284:D292)</f>
        <v>0</v>
      </c>
      <c r="E282" s="149">
        <f t="shared" ref="E282:L282" si="70">SUM(E284:E292)</f>
        <v>0</v>
      </c>
      <c r="F282" s="149">
        <f t="shared" si="70"/>
        <v>0</v>
      </c>
      <c r="G282" s="149">
        <f t="shared" si="70"/>
        <v>0</v>
      </c>
      <c r="H282" s="149">
        <f t="shared" si="70"/>
        <v>0</v>
      </c>
      <c r="I282" s="149">
        <f t="shared" si="70"/>
        <v>0</v>
      </c>
      <c r="J282" s="149">
        <f t="shared" si="70"/>
        <v>0</v>
      </c>
      <c r="K282" s="149">
        <f t="shared" si="70"/>
        <v>0</v>
      </c>
      <c r="L282" s="149">
        <f t="shared" si="70"/>
        <v>0</v>
      </c>
      <c r="M282" s="149">
        <f>SUM(M284:M292)</f>
        <v>0</v>
      </c>
      <c r="N282" s="149">
        <v>100</v>
      </c>
      <c r="O282" s="149">
        <v>100</v>
      </c>
      <c r="P282" s="147"/>
      <c r="Q282" s="151"/>
      <c r="R282" s="151"/>
      <c r="S282" s="151"/>
      <c r="T282" s="2"/>
    </row>
    <row r="283" spans="1:20" s="12" customFormat="1" ht="63.75" x14ac:dyDescent="0.25">
      <c r="A283" s="148"/>
      <c r="B283" s="8" t="s">
        <v>209</v>
      </c>
      <c r="C283" s="109"/>
      <c r="D283" s="149"/>
      <c r="E283" s="149"/>
      <c r="F283" s="149"/>
      <c r="G283" s="149"/>
      <c r="H283" s="149"/>
      <c r="I283" s="149"/>
      <c r="J283" s="149"/>
      <c r="K283" s="149"/>
      <c r="L283" s="149"/>
      <c r="M283" s="149"/>
      <c r="N283" s="149"/>
      <c r="O283" s="149"/>
      <c r="P283" s="148"/>
      <c r="Q283" s="151"/>
      <c r="R283" s="151"/>
      <c r="S283" s="151"/>
      <c r="T283" s="2"/>
    </row>
    <row r="284" spans="1:20" s="12" customFormat="1" ht="15.75" customHeight="1" x14ac:dyDescent="0.25">
      <c r="A284" s="147" t="s">
        <v>210</v>
      </c>
      <c r="B284" s="145" t="s">
        <v>23</v>
      </c>
      <c r="C284" s="109"/>
      <c r="D284" s="139">
        <f t="shared" ref="D284:E284" si="71">F284+H284+J284+L284</f>
        <v>0</v>
      </c>
      <c r="E284" s="139">
        <f t="shared" si="71"/>
        <v>0</v>
      </c>
      <c r="F284" s="144">
        <v>0</v>
      </c>
      <c r="G284" s="144">
        <v>0</v>
      </c>
      <c r="H284" s="144">
        <v>0</v>
      </c>
      <c r="I284" s="144">
        <v>0</v>
      </c>
      <c r="J284" s="144">
        <v>0</v>
      </c>
      <c r="K284" s="144">
        <v>0</v>
      </c>
      <c r="L284" s="144">
        <v>0</v>
      </c>
      <c r="M284" s="144">
        <v>0</v>
      </c>
      <c r="N284" s="144">
        <v>0</v>
      </c>
      <c r="O284" s="144">
        <v>0</v>
      </c>
      <c r="P284" s="147" t="s">
        <v>299</v>
      </c>
      <c r="Q284" s="146">
        <v>36</v>
      </c>
      <c r="R284" s="146">
        <v>36</v>
      </c>
      <c r="S284" s="144">
        <v>100</v>
      </c>
      <c r="T284" s="160"/>
    </row>
    <row r="285" spans="1:20" s="12" customFormat="1" ht="25.5" x14ac:dyDescent="0.25">
      <c r="A285" s="148"/>
      <c r="B285" s="151" t="s">
        <v>211</v>
      </c>
      <c r="C285" s="109"/>
      <c r="D285" s="140"/>
      <c r="E285" s="140"/>
      <c r="F285" s="144"/>
      <c r="G285" s="144"/>
      <c r="H285" s="144"/>
      <c r="I285" s="144"/>
      <c r="J285" s="144"/>
      <c r="K285" s="144"/>
      <c r="L285" s="144"/>
      <c r="M285" s="144"/>
      <c r="N285" s="144"/>
      <c r="O285" s="144"/>
      <c r="P285" s="148"/>
      <c r="Q285" s="146"/>
      <c r="R285" s="146"/>
      <c r="S285" s="144"/>
      <c r="T285" s="160"/>
    </row>
    <row r="286" spans="1:20" s="12" customFormat="1" ht="63.75" customHeight="1" x14ac:dyDescent="0.25">
      <c r="A286" s="151" t="s">
        <v>212</v>
      </c>
      <c r="B286" s="151" t="s">
        <v>213</v>
      </c>
      <c r="C286" s="109"/>
      <c r="D286" s="144">
        <f>F286+H286+J286+L286</f>
        <v>0</v>
      </c>
      <c r="E286" s="144">
        <f>G286+I286+K286+M286</f>
        <v>0</v>
      </c>
      <c r="F286" s="144">
        <v>0</v>
      </c>
      <c r="G286" s="144">
        <v>0</v>
      </c>
      <c r="H286" s="144">
        <v>0</v>
      </c>
      <c r="I286" s="144">
        <v>0</v>
      </c>
      <c r="J286" s="144">
        <v>0</v>
      </c>
      <c r="K286" s="144">
        <v>0</v>
      </c>
      <c r="L286" s="144">
        <v>0</v>
      </c>
      <c r="M286" s="144">
        <v>0</v>
      </c>
      <c r="N286" s="144">
        <v>0</v>
      </c>
      <c r="O286" s="144">
        <v>0</v>
      </c>
      <c r="P286" s="152" t="s">
        <v>380</v>
      </c>
      <c r="Q286" s="146">
        <v>73</v>
      </c>
      <c r="R286" s="146">
        <v>73</v>
      </c>
      <c r="S286" s="144">
        <v>100</v>
      </c>
      <c r="T286" s="160"/>
    </row>
    <row r="287" spans="1:20" s="12" customFormat="1" ht="76.5" customHeight="1" x14ac:dyDescent="0.25">
      <c r="A287" s="151" t="s">
        <v>214</v>
      </c>
      <c r="B287" s="151" t="s">
        <v>215</v>
      </c>
      <c r="C287" s="109"/>
      <c r="D287" s="144">
        <f>F287+H287+J287+L287</f>
        <v>0</v>
      </c>
      <c r="E287" s="144">
        <f>G287+I287+K287+M287</f>
        <v>0</v>
      </c>
      <c r="F287" s="144">
        <v>0</v>
      </c>
      <c r="G287" s="144">
        <v>0</v>
      </c>
      <c r="H287" s="144">
        <v>0</v>
      </c>
      <c r="I287" s="144">
        <v>0</v>
      </c>
      <c r="J287" s="144">
        <v>0</v>
      </c>
      <c r="K287" s="144">
        <v>0</v>
      </c>
      <c r="L287" s="144">
        <v>0</v>
      </c>
      <c r="M287" s="144">
        <v>0</v>
      </c>
      <c r="N287" s="144">
        <v>0</v>
      </c>
      <c r="O287" s="144">
        <v>0</v>
      </c>
      <c r="P287" s="152" t="s">
        <v>381</v>
      </c>
      <c r="Q287" s="146">
        <v>0</v>
      </c>
      <c r="R287" s="146">
        <v>0</v>
      </c>
      <c r="S287" s="144">
        <v>100</v>
      </c>
      <c r="T287" s="160"/>
    </row>
    <row r="288" spans="1:20" s="12" customFormat="1" ht="38.25" x14ac:dyDescent="0.25">
      <c r="A288" s="151" t="s">
        <v>216</v>
      </c>
      <c r="B288" s="151" t="s">
        <v>217</v>
      </c>
      <c r="C288" s="109"/>
      <c r="D288" s="144">
        <v>0</v>
      </c>
      <c r="E288" s="144">
        <v>0</v>
      </c>
      <c r="F288" s="144">
        <v>0</v>
      </c>
      <c r="G288" s="144">
        <v>0</v>
      </c>
      <c r="H288" s="144">
        <v>0</v>
      </c>
      <c r="I288" s="144">
        <v>0</v>
      </c>
      <c r="J288" s="144">
        <v>0</v>
      </c>
      <c r="K288" s="144">
        <v>0</v>
      </c>
      <c r="L288" s="144">
        <v>0</v>
      </c>
      <c r="M288" s="144">
        <v>0</v>
      </c>
      <c r="N288" s="144">
        <v>0</v>
      </c>
      <c r="O288" s="144">
        <v>0</v>
      </c>
      <c r="P288" s="151"/>
      <c r="Q288" s="146"/>
      <c r="R288" s="146"/>
      <c r="S288" s="144"/>
      <c r="T288" s="2"/>
    </row>
    <row r="289" spans="1:27" s="12" customFormat="1" ht="25.5" x14ac:dyDescent="0.25">
      <c r="A289" s="151" t="s">
        <v>218</v>
      </c>
      <c r="B289" s="151" t="s">
        <v>219</v>
      </c>
      <c r="C289" s="109"/>
      <c r="D289" s="144">
        <f>F289+H289+J289+L289</f>
        <v>0</v>
      </c>
      <c r="E289" s="144">
        <f>G289+I289+K289+M289</f>
        <v>0</v>
      </c>
      <c r="F289" s="144">
        <v>0</v>
      </c>
      <c r="G289" s="144">
        <v>0</v>
      </c>
      <c r="H289" s="144">
        <v>0</v>
      </c>
      <c r="I289" s="144">
        <v>0</v>
      </c>
      <c r="J289" s="144">
        <v>0</v>
      </c>
      <c r="K289" s="144">
        <v>0</v>
      </c>
      <c r="L289" s="144">
        <v>0</v>
      </c>
      <c r="M289" s="144">
        <v>0</v>
      </c>
      <c r="N289" s="144">
        <v>0</v>
      </c>
      <c r="O289" s="144">
        <v>0</v>
      </c>
      <c r="P289" s="151"/>
      <c r="Q289" s="146"/>
      <c r="R289" s="146"/>
      <c r="S289" s="144"/>
      <c r="T289" s="2"/>
    </row>
    <row r="290" spans="1:27" s="12" customFormat="1" ht="63.75" x14ac:dyDescent="0.25">
      <c r="A290" s="151" t="s">
        <v>220</v>
      </c>
      <c r="B290" s="151" t="s">
        <v>221</v>
      </c>
      <c r="C290" s="109"/>
      <c r="D290" s="144">
        <v>0</v>
      </c>
      <c r="E290" s="144">
        <v>0</v>
      </c>
      <c r="F290" s="144">
        <v>0</v>
      </c>
      <c r="G290" s="144">
        <v>0</v>
      </c>
      <c r="H290" s="144">
        <v>0</v>
      </c>
      <c r="I290" s="144">
        <v>0</v>
      </c>
      <c r="J290" s="144">
        <v>0</v>
      </c>
      <c r="K290" s="144">
        <v>0</v>
      </c>
      <c r="L290" s="144">
        <v>0</v>
      </c>
      <c r="M290" s="144">
        <v>0</v>
      </c>
      <c r="N290" s="144">
        <v>0</v>
      </c>
      <c r="O290" s="144">
        <v>0</v>
      </c>
      <c r="P290" s="151"/>
      <c r="Q290" s="146"/>
      <c r="R290" s="146"/>
      <c r="S290" s="144"/>
      <c r="T290" s="2"/>
    </row>
    <row r="291" spans="1:27" s="12" customFormat="1" ht="89.25" customHeight="1" x14ac:dyDescent="0.25">
      <c r="A291" s="151" t="s">
        <v>239</v>
      </c>
      <c r="B291" s="151" t="s">
        <v>241</v>
      </c>
      <c r="C291" s="109"/>
      <c r="D291" s="144">
        <v>0</v>
      </c>
      <c r="E291" s="144">
        <v>0</v>
      </c>
      <c r="F291" s="144">
        <v>0</v>
      </c>
      <c r="G291" s="144">
        <v>0</v>
      </c>
      <c r="H291" s="144">
        <v>0</v>
      </c>
      <c r="I291" s="144">
        <v>0</v>
      </c>
      <c r="J291" s="144">
        <v>0</v>
      </c>
      <c r="K291" s="144">
        <v>0</v>
      </c>
      <c r="L291" s="144">
        <v>0</v>
      </c>
      <c r="M291" s="144">
        <v>0</v>
      </c>
      <c r="N291" s="144">
        <v>0</v>
      </c>
      <c r="O291" s="144">
        <v>0</v>
      </c>
      <c r="P291" s="151"/>
      <c r="Q291" s="146"/>
      <c r="R291" s="146"/>
      <c r="S291" s="144"/>
      <c r="T291" s="2"/>
    </row>
    <row r="292" spans="1:27" s="12" customFormat="1" ht="38.25" x14ac:dyDescent="0.25">
      <c r="A292" s="151" t="s">
        <v>240</v>
      </c>
      <c r="B292" s="151" t="s">
        <v>242</v>
      </c>
      <c r="C292" s="109"/>
      <c r="D292" s="144">
        <f>F292+H292+J292+L292</f>
        <v>0</v>
      </c>
      <c r="E292" s="144">
        <f>G292+I292+K292+M292</f>
        <v>0</v>
      </c>
      <c r="F292" s="144">
        <v>0</v>
      </c>
      <c r="G292" s="144">
        <v>0</v>
      </c>
      <c r="H292" s="144">
        <v>0</v>
      </c>
      <c r="I292" s="144">
        <v>0</v>
      </c>
      <c r="J292" s="144">
        <v>0</v>
      </c>
      <c r="K292" s="144">
        <v>0</v>
      </c>
      <c r="L292" s="144">
        <v>0</v>
      </c>
      <c r="M292" s="144">
        <v>0</v>
      </c>
      <c r="N292" s="144">
        <v>100</v>
      </c>
      <c r="O292" s="144">
        <v>100</v>
      </c>
      <c r="P292" s="151"/>
      <c r="Q292" s="146"/>
      <c r="R292" s="146"/>
      <c r="S292" s="144"/>
      <c r="T292" s="2"/>
    </row>
    <row r="293" spans="1:27" s="12" customFormat="1" x14ac:dyDescent="0.25">
      <c r="A293" s="147" t="s">
        <v>243</v>
      </c>
      <c r="B293" s="33" t="s">
        <v>76</v>
      </c>
      <c r="C293" s="109"/>
      <c r="D293" s="149">
        <f>SUM(D295:D301)</f>
        <v>109.98</v>
      </c>
      <c r="E293" s="149">
        <f t="shared" ref="E293:M293" si="72">SUM(E295:E301)</f>
        <v>109.98</v>
      </c>
      <c r="F293" s="149">
        <f t="shared" si="72"/>
        <v>0</v>
      </c>
      <c r="G293" s="149">
        <f t="shared" si="72"/>
        <v>0</v>
      </c>
      <c r="H293" s="149">
        <f t="shared" si="72"/>
        <v>0</v>
      </c>
      <c r="I293" s="149">
        <f t="shared" si="72"/>
        <v>0</v>
      </c>
      <c r="J293" s="149">
        <f t="shared" si="72"/>
        <v>109.98</v>
      </c>
      <c r="K293" s="149">
        <f t="shared" si="72"/>
        <v>109.98</v>
      </c>
      <c r="L293" s="149">
        <f t="shared" si="72"/>
        <v>0</v>
      </c>
      <c r="M293" s="149">
        <f t="shared" si="72"/>
        <v>0</v>
      </c>
      <c r="N293" s="149">
        <v>100</v>
      </c>
      <c r="O293" s="149">
        <v>100</v>
      </c>
      <c r="P293" s="151"/>
      <c r="Q293" s="151"/>
      <c r="R293" s="151"/>
      <c r="S293" s="151"/>
      <c r="T293" s="2"/>
    </row>
    <row r="294" spans="1:27" s="12" customFormat="1" ht="51" x14ac:dyDescent="0.25">
      <c r="A294" s="148"/>
      <c r="B294" s="8" t="s">
        <v>223</v>
      </c>
      <c r="C294" s="109"/>
      <c r="D294" s="149"/>
      <c r="E294" s="149"/>
      <c r="F294" s="149"/>
      <c r="G294" s="149"/>
      <c r="H294" s="149"/>
      <c r="I294" s="149"/>
      <c r="J294" s="149"/>
      <c r="K294" s="149"/>
      <c r="L294" s="149"/>
      <c r="M294" s="149"/>
      <c r="N294" s="149"/>
      <c r="O294" s="149"/>
      <c r="P294" s="151"/>
      <c r="Q294" s="151"/>
      <c r="R294" s="151"/>
      <c r="S294" s="151"/>
      <c r="T294" s="2"/>
    </row>
    <row r="295" spans="1:27" s="12" customFormat="1" ht="89.25" x14ac:dyDescent="0.25">
      <c r="A295" s="151" t="s">
        <v>222</v>
      </c>
      <c r="B295" s="151" t="s">
        <v>249</v>
      </c>
      <c r="C295" s="109"/>
      <c r="D295" s="144">
        <v>18.98</v>
      </c>
      <c r="E295" s="144">
        <v>18.98</v>
      </c>
      <c r="F295" s="144">
        <v>0</v>
      </c>
      <c r="G295" s="144">
        <v>0</v>
      </c>
      <c r="H295" s="144">
        <v>0</v>
      </c>
      <c r="I295" s="144">
        <v>0</v>
      </c>
      <c r="J295" s="144">
        <v>18.98</v>
      </c>
      <c r="K295" s="144">
        <v>18.98</v>
      </c>
      <c r="L295" s="144">
        <v>0</v>
      </c>
      <c r="M295" s="144">
        <v>0</v>
      </c>
      <c r="N295" s="144">
        <v>100</v>
      </c>
      <c r="O295" s="144">
        <v>100</v>
      </c>
      <c r="P295" s="151" t="s">
        <v>451</v>
      </c>
      <c r="Q295" s="146">
        <v>25</v>
      </c>
      <c r="R295" s="146">
        <v>25</v>
      </c>
      <c r="S295" s="146">
        <v>100</v>
      </c>
      <c r="T295" s="160"/>
    </row>
    <row r="296" spans="1:27" s="12" customFormat="1" ht="39" x14ac:dyDescent="0.25">
      <c r="A296" s="23" t="s">
        <v>244</v>
      </c>
      <c r="B296" s="24" t="s">
        <v>250</v>
      </c>
      <c r="C296" s="109"/>
      <c r="D296" s="144">
        <v>35</v>
      </c>
      <c r="E296" s="144">
        <v>35</v>
      </c>
      <c r="F296" s="144">
        <v>0</v>
      </c>
      <c r="G296" s="144">
        <v>0</v>
      </c>
      <c r="H296" s="144">
        <v>0</v>
      </c>
      <c r="I296" s="144">
        <v>0</v>
      </c>
      <c r="J296" s="144">
        <v>35</v>
      </c>
      <c r="K296" s="144">
        <v>35</v>
      </c>
      <c r="L296" s="144">
        <v>0</v>
      </c>
      <c r="M296" s="144">
        <v>0</v>
      </c>
      <c r="N296" s="144">
        <v>100</v>
      </c>
      <c r="O296" s="144">
        <v>100</v>
      </c>
      <c r="P296" s="113"/>
      <c r="Q296" s="146"/>
      <c r="R296" s="146"/>
      <c r="S296" s="146"/>
      <c r="T296" s="160"/>
    </row>
    <row r="297" spans="1:27" s="3" customFormat="1" ht="79.5" customHeight="1" x14ac:dyDescent="0.25">
      <c r="A297" s="23" t="s">
        <v>245</v>
      </c>
      <c r="B297" s="25" t="s">
        <v>251</v>
      </c>
      <c r="C297" s="109"/>
      <c r="D297" s="144">
        <v>10</v>
      </c>
      <c r="E297" s="144">
        <v>10</v>
      </c>
      <c r="F297" s="144">
        <v>0</v>
      </c>
      <c r="G297" s="144">
        <v>0</v>
      </c>
      <c r="H297" s="144">
        <v>0</v>
      </c>
      <c r="I297" s="144">
        <v>0</v>
      </c>
      <c r="J297" s="144">
        <v>10</v>
      </c>
      <c r="K297" s="144">
        <v>10</v>
      </c>
      <c r="L297" s="144">
        <v>0</v>
      </c>
      <c r="M297" s="144">
        <v>0</v>
      </c>
      <c r="N297" s="144">
        <v>100</v>
      </c>
      <c r="O297" s="144">
        <v>100</v>
      </c>
      <c r="P297" s="113"/>
      <c r="Q297" s="146"/>
      <c r="R297" s="146"/>
      <c r="S297" s="146"/>
      <c r="T297" s="160"/>
      <c r="U297" s="4"/>
      <c r="V297" s="4"/>
      <c r="W297" s="41"/>
    </row>
    <row r="298" spans="1:27" s="3" customFormat="1" ht="39" x14ac:dyDescent="0.25">
      <c r="A298" s="23" t="s">
        <v>246</v>
      </c>
      <c r="B298" s="25" t="s">
        <v>256</v>
      </c>
      <c r="C298" s="109"/>
      <c r="D298" s="144">
        <v>10</v>
      </c>
      <c r="E298" s="144">
        <v>10</v>
      </c>
      <c r="F298" s="144">
        <v>0</v>
      </c>
      <c r="G298" s="144">
        <v>0</v>
      </c>
      <c r="H298" s="144">
        <v>0</v>
      </c>
      <c r="I298" s="144">
        <v>0</v>
      </c>
      <c r="J298" s="144">
        <v>10</v>
      </c>
      <c r="K298" s="144">
        <v>10</v>
      </c>
      <c r="L298" s="144">
        <v>0</v>
      </c>
      <c r="M298" s="144">
        <v>0</v>
      </c>
      <c r="N298" s="144">
        <v>100</v>
      </c>
      <c r="O298" s="144">
        <v>100</v>
      </c>
      <c r="P298" s="113"/>
      <c r="Q298" s="146"/>
      <c r="R298" s="146"/>
      <c r="S298" s="146"/>
      <c r="T298" s="44"/>
      <c r="U298" s="44"/>
      <c r="V298" s="44"/>
      <c r="W298" s="45"/>
      <c r="X298" s="151"/>
      <c r="Y298" s="151"/>
      <c r="Z298" s="151"/>
      <c r="AA298" s="25"/>
    </row>
    <row r="299" spans="1:27" s="3" customFormat="1" ht="51.75" x14ac:dyDescent="0.25">
      <c r="A299" s="23" t="s">
        <v>247</v>
      </c>
      <c r="B299" s="25" t="s">
        <v>252</v>
      </c>
      <c r="C299" s="109"/>
      <c r="D299" s="144">
        <v>6</v>
      </c>
      <c r="E299" s="144">
        <v>6</v>
      </c>
      <c r="F299" s="144">
        <v>0</v>
      </c>
      <c r="G299" s="144">
        <v>0</v>
      </c>
      <c r="H299" s="144">
        <v>0</v>
      </c>
      <c r="I299" s="144">
        <v>0</v>
      </c>
      <c r="J299" s="144">
        <v>6</v>
      </c>
      <c r="K299" s="144">
        <v>6</v>
      </c>
      <c r="L299" s="144">
        <v>0</v>
      </c>
      <c r="M299" s="144">
        <v>0</v>
      </c>
      <c r="N299" s="144">
        <v>100</v>
      </c>
      <c r="O299" s="144">
        <v>100</v>
      </c>
      <c r="P299" s="113"/>
      <c r="Q299" s="146"/>
      <c r="R299" s="146"/>
      <c r="S299" s="146"/>
      <c r="T299" s="44"/>
      <c r="U299" s="44"/>
      <c r="V299" s="44"/>
      <c r="W299" s="45"/>
      <c r="X299" s="151"/>
      <c r="Y299" s="151"/>
      <c r="Z299" s="151"/>
      <c r="AA299" s="25"/>
    </row>
    <row r="300" spans="1:27" s="4" customFormat="1" ht="51.75" x14ac:dyDescent="0.25">
      <c r="A300" s="23" t="s">
        <v>248</v>
      </c>
      <c r="B300" s="25" t="s">
        <v>253</v>
      </c>
      <c r="C300" s="109"/>
      <c r="D300" s="144">
        <v>10</v>
      </c>
      <c r="E300" s="144">
        <v>10</v>
      </c>
      <c r="F300" s="144">
        <v>0</v>
      </c>
      <c r="G300" s="144">
        <v>0</v>
      </c>
      <c r="H300" s="144">
        <v>0</v>
      </c>
      <c r="I300" s="144">
        <v>0</v>
      </c>
      <c r="J300" s="144">
        <v>10</v>
      </c>
      <c r="K300" s="144">
        <v>10</v>
      </c>
      <c r="L300" s="144">
        <v>0</v>
      </c>
      <c r="M300" s="144">
        <v>0</v>
      </c>
      <c r="N300" s="144">
        <v>100</v>
      </c>
      <c r="O300" s="144">
        <v>100</v>
      </c>
      <c r="P300" s="113"/>
      <c r="Q300" s="146"/>
      <c r="R300" s="146"/>
      <c r="S300" s="146"/>
      <c r="T300" s="44"/>
      <c r="U300" s="44"/>
      <c r="V300" s="44"/>
      <c r="W300" s="44"/>
      <c r="X300" s="44"/>
      <c r="Y300" s="44"/>
      <c r="Z300" s="44"/>
      <c r="AA300" s="160"/>
    </row>
    <row r="301" spans="1:27" s="4" customFormat="1" ht="39" x14ac:dyDescent="0.25">
      <c r="A301" s="23" t="s">
        <v>255</v>
      </c>
      <c r="B301" s="25" t="s">
        <v>254</v>
      </c>
      <c r="C301" s="109"/>
      <c r="D301" s="144">
        <v>20</v>
      </c>
      <c r="E301" s="144">
        <v>20</v>
      </c>
      <c r="F301" s="144">
        <v>0</v>
      </c>
      <c r="G301" s="144">
        <v>0</v>
      </c>
      <c r="H301" s="144">
        <v>0</v>
      </c>
      <c r="I301" s="144">
        <v>0</v>
      </c>
      <c r="J301" s="144">
        <v>20</v>
      </c>
      <c r="K301" s="144">
        <v>20</v>
      </c>
      <c r="L301" s="144">
        <v>0</v>
      </c>
      <c r="M301" s="144">
        <v>0</v>
      </c>
      <c r="N301" s="144">
        <v>100</v>
      </c>
      <c r="O301" s="144">
        <v>100</v>
      </c>
      <c r="P301" s="113"/>
      <c r="Q301" s="146"/>
      <c r="R301" s="146"/>
      <c r="S301" s="146"/>
      <c r="T301" s="44"/>
      <c r="U301" s="44"/>
      <c r="V301" s="44"/>
      <c r="W301" s="44"/>
      <c r="X301" s="44"/>
      <c r="Y301" s="44"/>
      <c r="Z301" s="44"/>
      <c r="AA301" s="160"/>
    </row>
    <row r="302" spans="1:27" s="4" customFormat="1" ht="28.5" customHeight="1" x14ac:dyDescent="0.25">
      <c r="A302" s="147" t="s">
        <v>224</v>
      </c>
      <c r="B302" s="150" t="s">
        <v>77</v>
      </c>
      <c r="C302" s="109"/>
      <c r="D302" s="149">
        <v>0</v>
      </c>
      <c r="E302" s="149">
        <v>0</v>
      </c>
      <c r="F302" s="149">
        <v>0</v>
      </c>
      <c r="G302" s="149">
        <v>0</v>
      </c>
      <c r="H302" s="149">
        <v>0</v>
      </c>
      <c r="I302" s="149">
        <v>0</v>
      </c>
      <c r="J302" s="149">
        <v>0</v>
      </c>
      <c r="K302" s="149">
        <v>0</v>
      </c>
      <c r="L302" s="149">
        <v>0</v>
      </c>
      <c r="M302" s="149">
        <v>0</v>
      </c>
      <c r="N302" s="149">
        <v>0</v>
      </c>
      <c r="O302" s="149">
        <v>0</v>
      </c>
      <c r="P302" s="151"/>
      <c r="Q302" s="151"/>
      <c r="R302" s="151"/>
      <c r="S302" s="151"/>
      <c r="T302" s="44"/>
      <c r="U302" s="44"/>
      <c r="V302" s="44"/>
      <c r="W302" s="44"/>
      <c r="X302" s="44"/>
      <c r="Y302" s="44"/>
      <c r="Z302" s="44"/>
      <c r="AA302" s="160"/>
    </row>
    <row r="303" spans="1:27" s="4" customFormat="1" ht="75" customHeight="1" x14ac:dyDescent="0.25">
      <c r="A303" s="148"/>
      <c r="B303" s="8" t="s">
        <v>225</v>
      </c>
      <c r="C303" s="109"/>
      <c r="D303" s="149"/>
      <c r="E303" s="149"/>
      <c r="F303" s="149"/>
      <c r="G303" s="149"/>
      <c r="H303" s="149"/>
      <c r="I303" s="149"/>
      <c r="J303" s="149"/>
      <c r="K303" s="149"/>
      <c r="L303" s="149"/>
      <c r="M303" s="149"/>
      <c r="N303" s="149"/>
      <c r="O303" s="149"/>
      <c r="P303" s="151"/>
      <c r="Q303" s="151"/>
      <c r="R303" s="151"/>
      <c r="S303" s="151"/>
      <c r="T303" s="44"/>
      <c r="U303" s="44"/>
      <c r="V303" s="44"/>
      <c r="W303" s="44"/>
      <c r="X303" s="44"/>
      <c r="Y303" s="44"/>
      <c r="Z303" s="44"/>
      <c r="AA303" s="160"/>
    </row>
    <row r="304" spans="1:27" s="12" customFormat="1" ht="22.5" customHeight="1" x14ac:dyDescent="0.25">
      <c r="A304" s="147" t="s">
        <v>226</v>
      </c>
      <c r="B304" s="146" t="s">
        <v>136</v>
      </c>
      <c r="C304" s="109"/>
      <c r="D304" s="144">
        <v>0</v>
      </c>
      <c r="E304" s="144">
        <v>0</v>
      </c>
      <c r="F304" s="144">
        <v>0</v>
      </c>
      <c r="G304" s="144">
        <v>0</v>
      </c>
      <c r="H304" s="144">
        <v>0</v>
      </c>
      <c r="I304" s="144">
        <v>0</v>
      </c>
      <c r="J304" s="144">
        <v>0</v>
      </c>
      <c r="K304" s="144">
        <v>0</v>
      </c>
      <c r="L304" s="144">
        <v>0</v>
      </c>
      <c r="M304" s="144">
        <v>0</v>
      </c>
      <c r="N304" s="144">
        <v>0</v>
      </c>
      <c r="O304" s="144">
        <v>0</v>
      </c>
      <c r="P304" s="119" t="s">
        <v>300</v>
      </c>
      <c r="Q304" s="120">
        <v>0</v>
      </c>
      <c r="R304" s="120">
        <v>0</v>
      </c>
      <c r="S304" s="120">
        <v>100</v>
      </c>
      <c r="T304" s="160"/>
    </row>
    <row r="305" spans="1:20" s="12" customFormat="1" ht="41.25" customHeight="1" x14ac:dyDescent="0.25">
      <c r="A305" s="148"/>
      <c r="B305" s="151" t="s">
        <v>227</v>
      </c>
      <c r="C305" s="109"/>
      <c r="D305" s="144"/>
      <c r="E305" s="144"/>
      <c r="F305" s="144"/>
      <c r="G305" s="144"/>
      <c r="H305" s="144"/>
      <c r="I305" s="144"/>
      <c r="J305" s="144"/>
      <c r="K305" s="144"/>
      <c r="L305" s="144"/>
      <c r="M305" s="144"/>
      <c r="N305" s="144"/>
      <c r="O305" s="144"/>
      <c r="P305" s="119"/>
      <c r="Q305" s="120"/>
      <c r="R305" s="120"/>
      <c r="S305" s="120"/>
      <c r="T305" s="160"/>
    </row>
    <row r="306" spans="1:20" s="12" customFormat="1" ht="28.5" customHeight="1" x14ac:dyDescent="0.25">
      <c r="A306" s="151" t="s">
        <v>257</v>
      </c>
      <c r="B306" s="151" t="s">
        <v>258</v>
      </c>
      <c r="C306" s="109"/>
      <c r="D306" s="144">
        <v>0</v>
      </c>
      <c r="E306" s="144">
        <v>0</v>
      </c>
      <c r="F306" s="144">
        <v>0</v>
      </c>
      <c r="G306" s="144">
        <v>0</v>
      </c>
      <c r="H306" s="144">
        <v>0</v>
      </c>
      <c r="I306" s="144">
        <v>0</v>
      </c>
      <c r="J306" s="144">
        <v>0</v>
      </c>
      <c r="K306" s="144">
        <v>0</v>
      </c>
      <c r="L306" s="144">
        <v>0</v>
      </c>
      <c r="M306" s="144">
        <v>0</v>
      </c>
      <c r="N306" s="144">
        <v>0</v>
      </c>
      <c r="O306" s="144">
        <v>0</v>
      </c>
      <c r="P306" s="152" t="s">
        <v>301</v>
      </c>
      <c r="Q306" s="120">
        <v>0</v>
      </c>
      <c r="R306" s="120">
        <v>0</v>
      </c>
      <c r="S306" s="120">
        <v>100</v>
      </c>
      <c r="T306" s="160"/>
    </row>
    <row r="307" spans="1:20" s="12" customFormat="1" ht="24" customHeight="1" x14ac:dyDescent="0.25">
      <c r="A307" s="147" t="s">
        <v>228</v>
      </c>
      <c r="B307" s="33" t="s">
        <v>78</v>
      </c>
      <c r="C307" s="109"/>
      <c r="D307" s="149">
        <f>SUM(D309:D311)</f>
        <v>78.489999999999995</v>
      </c>
      <c r="E307" s="149">
        <f t="shared" ref="E307:M307" si="73">SUM(E309:E311)</f>
        <v>78.489999999999995</v>
      </c>
      <c r="F307" s="149">
        <f t="shared" si="73"/>
        <v>0</v>
      </c>
      <c r="G307" s="149">
        <f t="shared" si="73"/>
        <v>0</v>
      </c>
      <c r="H307" s="149">
        <f t="shared" si="73"/>
        <v>29.5</v>
      </c>
      <c r="I307" s="149">
        <f t="shared" si="73"/>
        <v>29.5</v>
      </c>
      <c r="J307" s="149">
        <f t="shared" si="73"/>
        <v>48.989999999999995</v>
      </c>
      <c r="K307" s="149">
        <f t="shared" si="73"/>
        <v>48.989999999999995</v>
      </c>
      <c r="L307" s="149">
        <f t="shared" si="73"/>
        <v>0</v>
      </c>
      <c r="M307" s="149">
        <f t="shared" si="73"/>
        <v>0</v>
      </c>
      <c r="N307" s="149">
        <v>100</v>
      </c>
      <c r="O307" s="149">
        <v>100</v>
      </c>
      <c r="P307" s="151"/>
      <c r="Q307" s="151"/>
      <c r="R307" s="151"/>
      <c r="S307" s="151"/>
      <c r="T307" s="160"/>
    </row>
    <row r="308" spans="1:20" s="12" customFormat="1" ht="102" x14ac:dyDescent="0.25">
      <c r="A308" s="148"/>
      <c r="B308" s="8" t="s">
        <v>229</v>
      </c>
      <c r="C308" s="109"/>
      <c r="D308" s="149"/>
      <c r="E308" s="149"/>
      <c r="F308" s="149"/>
      <c r="G308" s="149"/>
      <c r="H308" s="149"/>
      <c r="I308" s="149"/>
      <c r="J308" s="149"/>
      <c r="K308" s="149"/>
      <c r="L308" s="149"/>
      <c r="M308" s="149"/>
      <c r="N308" s="149"/>
      <c r="O308" s="149"/>
      <c r="P308" s="151"/>
      <c r="Q308" s="151"/>
      <c r="R308" s="151"/>
      <c r="S308" s="151"/>
      <c r="T308" s="160"/>
    </row>
    <row r="309" spans="1:20" s="12" customFormat="1" ht="35.25" customHeight="1" x14ac:dyDescent="0.25">
      <c r="A309" s="147" t="s">
        <v>230</v>
      </c>
      <c r="B309" s="145" t="s">
        <v>23</v>
      </c>
      <c r="C309" s="109"/>
      <c r="D309" s="121">
        <v>62.29</v>
      </c>
      <c r="E309" s="121">
        <v>62.29</v>
      </c>
      <c r="F309" s="144">
        <v>0</v>
      </c>
      <c r="G309" s="144">
        <v>0</v>
      </c>
      <c r="H309" s="144">
        <v>29.5</v>
      </c>
      <c r="I309" s="144">
        <v>29.5</v>
      </c>
      <c r="J309" s="121">
        <v>32.79</v>
      </c>
      <c r="K309" s="121">
        <v>32.79</v>
      </c>
      <c r="L309" s="144">
        <v>0</v>
      </c>
      <c r="M309" s="144">
        <v>0</v>
      </c>
      <c r="N309" s="144">
        <v>100</v>
      </c>
      <c r="O309" s="144">
        <v>100</v>
      </c>
      <c r="P309" s="125" t="s">
        <v>452</v>
      </c>
      <c r="Q309" s="46">
        <v>21.3</v>
      </c>
      <c r="R309" s="46">
        <v>21.3</v>
      </c>
      <c r="S309" s="46">
        <v>100</v>
      </c>
      <c r="T309" s="160"/>
    </row>
    <row r="310" spans="1:20" s="12" customFormat="1" ht="57" customHeight="1" x14ac:dyDescent="0.25">
      <c r="A310" s="148"/>
      <c r="B310" s="151" t="s">
        <v>231</v>
      </c>
      <c r="C310" s="109"/>
      <c r="D310" s="122"/>
      <c r="E310" s="122"/>
      <c r="F310" s="144"/>
      <c r="G310" s="144"/>
      <c r="H310" s="144"/>
      <c r="I310" s="144"/>
      <c r="J310" s="122"/>
      <c r="K310" s="122"/>
      <c r="L310" s="144"/>
      <c r="M310" s="144"/>
      <c r="N310" s="144"/>
      <c r="O310" s="144"/>
      <c r="P310" s="113" t="s">
        <v>302</v>
      </c>
      <c r="Q310" s="47">
        <v>30</v>
      </c>
      <c r="R310" s="48">
        <v>30</v>
      </c>
      <c r="S310" s="48">
        <v>100</v>
      </c>
      <c r="T310" s="160"/>
    </row>
    <row r="311" spans="1:20" s="12" customFormat="1" ht="95.25" customHeight="1" x14ac:dyDescent="0.25">
      <c r="A311" s="151" t="s">
        <v>232</v>
      </c>
      <c r="B311" s="151" t="s">
        <v>233</v>
      </c>
      <c r="C311" s="109"/>
      <c r="D311" s="30">
        <v>16.2</v>
      </c>
      <c r="E311" s="30">
        <v>16.2</v>
      </c>
      <c r="F311" s="144">
        <v>0</v>
      </c>
      <c r="G311" s="144">
        <v>0</v>
      </c>
      <c r="H311" s="144">
        <v>0</v>
      </c>
      <c r="I311" s="144">
        <v>0</v>
      </c>
      <c r="J311" s="49">
        <v>16.2</v>
      </c>
      <c r="K311" s="49">
        <v>16.2</v>
      </c>
      <c r="L311" s="144">
        <v>0</v>
      </c>
      <c r="M311" s="144">
        <v>0</v>
      </c>
      <c r="N311" s="144">
        <v>100</v>
      </c>
      <c r="O311" s="144">
        <v>100</v>
      </c>
      <c r="P311" s="152" t="s">
        <v>303</v>
      </c>
      <c r="Q311" s="120">
        <v>100</v>
      </c>
      <c r="R311" s="120">
        <v>100</v>
      </c>
      <c r="S311" s="120">
        <v>100</v>
      </c>
      <c r="T311" s="160"/>
    </row>
    <row r="312" spans="1:20" s="12" customFormat="1" x14ac:dyDescent="0.25">
      <c r="A312" s="147" t="s">
        <v>234</v>
      </c>
      <c r="B312" s="33" t="s">
        <v>235</v>
      </c>
      <c r="C312" s="109"/>
      <c r="D312" s="149">
        <f>D314</f>
        <v>500</v>
      </c>
      <c r="E312" s="149">
        <f t="shared" ref="E312:M312" si="74">E314</f>
        <v>500</v>
      </c>
      <c r="F312" s="149">
        <f t="shared" si="74"/>
        <v>0</v>
      </c>
      <c r="G312" s="149">
        <f t="shared" si="74"/>
        <v>0</v>
      </c>
      <c r="H312" s="149">
        <f t="shared" si="74"/>
        <v>0</v>
      </c>
      <c r="I312" s="149">
        <f t="shared" si="74"/>
        <v>0</v>
      </c>
      <c r="J312" s="149">
        <f t="shared" si="74"/>
        <v>500</v>
      </c>
      <c r="K312" s="149">
        <f t="shared" si="74"/>
        <v>500</v>
      </c>
      <c r="L312" s="149">
        <f t="shared" si="74"/>
        <v>0</v>
      </c>
      <c r="M312" s="149">
        <f t="shared" si="74"/>
        <v>0</v>
      </c>
      <c r="N312" s="149">
        <v>100</v>
      </c>
      <c r="O312" s="149">
        <v>100</v>
      </c>
      <c r="P312" s="151"/>
      <c r="Q312" s="151"/>
      <c r="R312" s="151"/>
      <c r="S312" s="151"/>
      <c r="T312" s="160"/>
    </row>
    <row r="313" spans="1:20" s="12" customFormat="1" ht="66.75" customHeight="1" x14ac:dyDescent="0.25">
      <c r="A313" s="148"/>
      <c r="B313" s="8" t="s">
        <v>445</v>
      </c>
      <c r="C313" s="109"/>
      <c r="D313" s="149"/>
      <c r="E313" s="149"/>
      <c r="F313" s="149"/>
      <c r="G313" s="149"/>
      <c r="H313" s="149"/>
      <c r="I313" s="149"/>
      <c r="J313" s="149"/>
      <c r="K313" s="149"/>
      <c r="L313" s="149"/>
      <c r="M313" s="149"/>
      <c r="N313" s="149"/>
      <c r="O313" s="149"/>
      <c r="P313" s="151"/>
      <c r="Q313" s="151"/>
      <c r="R313" s="151"/>
      <c r="S313" s="151"/>
      <c r="T313" s="2"/>
    </row>
    <row r="314" spans="1:20" s="12" customFormat="1" ht="64.5" customHeight="1" x14ac:dyDescent="0.25">
      <c r="A314" s="151" t="s">
        <v>259</v>
      </c>
      <c r="B314" s="151" t="s">
        <v>446</v>
      </c>
      <c r="C314" s="109"/>
      <c r="D314" s="144">
        <f>F314+H314+J314+L314</f>
        <v>500</v>
      </c>
      <c r="E314" s="144">
        <f>G314+I314+K314+M314</f>
        <v>500</v>
      </c>
      <c r="F314" s="144">
        <v>0</v>
      </c>
      <c r="G314" s="144">
        <v>0</v>
      </c>
      <c r="H314" s="144">
        <v>0</v>
      </c>
      <c r="I314" s="144">
        <v>0</v>
      </c>
      <c r="J314" s="144">
        <v>500</v>
      </c>
      <c r="K314" s="144">
        <v>500</v>
      </c>
      <c r="L314" s="144">
        <v>0</v>
      </c>
      <c r="M314" s="144">
        <v>0</v>
      </c>
      <c r="N314" s="144">
        <v>100</v>
      </c>
      <c r="O314" s="144">
        <v>100</v>
      </c>
      <c r="P314" s="125" t="s">
        <v>453</v>
      </c>
      <c r="Q314" s="120">
        <v>95.5</v>
      </c>
      <c r="R314" s="120">
        <v>95.5</v>
      </c>
      <c r="S314" s="120">
        <v>100</v>
      </c>
      <c r="T314" s="160"/>
    </row>
    <row r="315" spans="1:20" s="12" customFormat="1" x14ac:dyDescent="0.25">
      <c r="A315" s="147" t="s">
        <v>448</v>
      </c>
      <c r="B315" s="33" t="s">
        <v>447</v>
      </c>
      <c r="C315" s="109"/>
      <c r="D315" s="149">
        <v>0</v>
      </c>
      <c r="E315" s="149">
        <v>0</v>
      </c>
      <c r="F315" s="149">
        <v>0</v>
      </c>
      <c r="G315" s="149">
        <v>0</v>
      </c>
      <c r="H315" s="149">
        <v>0</v>
      </c>
      <c r="I315" s="149">
        <v>0</v>
      </c>
      <c r="J315" s="149">
        <v>0</v>
      </c>
      <c r="K315" s="149">
        <v>0</v>
      </c>
      <c r="L315" s="149">
        <v>0</v>
      </c>
      <c r="M315" s="149">
        <v>0</v>
      </c>
      <c r="N315" s="149">
        <v>0</v>
      </c>
      <c r="O315" s="149">
        <v>0</v>
      </c>
      <c r="P315" s="151"/>
      <c r="Q315" s="151"/>
      <c r="R315" s="151"/>
      <c r="S315" s="151"/>
      <c r="T315" s="160"/>
    </row>
    <row r="316" spans="1:20" s="12" customFormat="1" ht="48" customHeight="1" x14ac:dyDescent="0.25">
      <c r="A316" s="148"/>
      <c r="B316" s="8" t="s">
        <v>236</v>
      </c>
      <c r="C316" s="109"/>
      <c r="D316" s="149"/>
      <c r="E316" s="149"/>
      <c r="F316" s="149"/>
      <c r="G316" s="149"/>
      <c r="H316" s="149"/>
      <c r="I316" s="149"/>
      <c r="J316" s="149"/>
      <c r="K316" s="149"/>
      <c r="L316" s="149"/>
      <c r="M316" s="149"/>
      <c r="N316" s="149"/>
      <c r="O316" s="149"/>
      <c r="P316" s="151"/>
      <c r="Q316" s="151"/>
      <c r="R316" s="151"/>
      <c r="S316" s="151"/>
      <c r="T316" s="2"/>
    </row>
    <row r="317" spans="1:20" s="12" customFormat="1" ht="63.75" x14ac:dyDescent="0.25">
      <c r="A317" s="147" t="s">
        <v>449</v>
      </c>
      <c r="B317" s="147" t="s">
        <v>260</v>
      </c>
      <c r="C317" s="110"/>
      <c r="D317" s="139">
        <v>0</v>
      </c>
      <c r="E317" s="139">
        <v>0</v>
      </c>
      <c r="F317" s="139">
        <v>0</v>
      </c>
      <c r="G317" s="139">
        <v>0</v>
      </c>
      <c r="H317" s="139">
        <v>0</v>
      </c>
      <c r="I317" s="139">
        <v>0</v>
      </c>
      <c r="J317" s="139">
        <v>0</v>
      </c>
      <c r="K317" s="139">
        <v>0</v>
      </c>
      <c r="L317" s="139">
        <v>0</v>
      </c>
      <c r="M317" s="139">
        <v>0</v>
      </c>
      <c r="N317" s="139">
        <v>0</v>
      </c>
      <c r="O317" s="139">
        <v>0</v>
      </c>
      <c r="P317" s="147" t="s">
        <v>304</v>
      </c>
      <c r="Q317" s="92">
        <v>112.247</v>
      </c>
      <c r="R317" s="92">
        <v>112.247</v>
      </c>
      <c r="S317" s="139">
        <v>100</v>
      </c>
      <c r="T317" s="160"/>
    </row>
    <row r="318" spans="1:20" s="12" customFormat="1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160"/>
    </row>
    <row r="319" spans="1:20" s="12" customForma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2"/>
    </row>
    <row r="320" spans="1:20" s="12" customFormat="1" ht="27.75" customHeight="1" x14ac:dyDescent="0.4">
      <c r="A320" s="254" t="s">
        <v>546</v>
      </c>
      <c r="B320" s="254"/>
      <c r="C320" s="254"/>
      <c r="D320" s="254"/>
      <c r="E320" s="254"/>
      <c r="F320" s="254"/>
      <c r="G320" s="254"/>
      <c r="H320" s="254"/>
      <c r="I320" s="254"/>
      <c r="J320" s="254"/>
      <c r="K320" s="254"/>
      <c r="L320" s="254"/>
      <c r="M320" s="254"/>
      <c r="N320" s="254"/>
      <c r="O320" s="254"/>
      <c r="P320" s="254"/>
      <c r="Q320" s="254"/>
      <c r="R320" s="254"/>
      <c r="S320" s="254"/>
    </row>
    <row r="321" spans="1:24" s="13" customFormat="1" x14ac:dyDescent="0.25"/>
    <row r="322" spans="1:24" s="13" customFormat="1" ht="60.75" customHeight="1" x14ac:dyDescent="0.25"/>
    <row r="323" spans="1:24" s="13" customFormat="1" x14ac:dyDescent="0.25"/>
    <row r="324" spans="1:24" s="13" customFormat="1" x14ac:dyDescent="0.25"/>
    <row r="325" spans="1:24" s="13" customFormat="1" x14ac:dyDescent="0.25"/>
    <row r="326" spans="1:24" s="13" customFormat="1" x14ac:dyDescent="0.25"/>
    <row r="327" spans="1:24" s="130" customFormat="1" ht="26.25" x14ac:dyDescent="0.4">
      <c r="A327" s="130" t="s">
        <v>541</v>
      </c>
    </row>
    <row r="328" spans="1:24" s="12" customFormat="1" ht="26.25" x14ac:dyDescent="0.4">
      <c r="C328" s="128"/>
      <c r="D328" s="128"/>
      <c r="E328" s="128"/>
      <c r="F328" s="128"/>
      <c r="G328" s="128"/>
      <c r="H328" s="128"/>
      <c r="I328" s="128"/>
      <c r="J328" s="128"/>
      <c r="K328" s="128"/>
      <c r="L328" s="128"/>
      <c r="M328" s="128"/>
      <c r="N328" s="128"/>
      <c r="O328" s="128"/>
      <c r="P328" s="128"/>
      <c r="Q328" s="129"/>
      <c r="R328" s="129"/>
      <c r="S328" s="129"/>
      <c r="T328" s="129"/>
      <c r="U328" s="129"/>
      <c r="V328" s="129"/>
      <c r="W328" s="129"/>
      <c r="X328" s="129"/>
    </row>
    <row r="329" spans="1:24" s="130" customFormat="1" ht="26.25" x14ac:dyDescent="0.4">
      <c r="A329" s="130" t="s">
        <v>542</v>
      </c>
    </row>
    <row r="330" spans="1:24" s="12" customFormat="1" ht="26.25" x14ac:dyDescent="0.4">
      <c r="C330" s="128"/>
      <c r="D330" s="128"/>
      <c r="E330" s="128"/>
      <c r="F330" s="128"/>
      <c r="G330" s="128"/>
      <c r="H330" s="128"/>
      <c r="I330" s="128"/>
      <c r="J330" s="128"/>
      <c r="K330" s="128"/>
      <c r="L330" s="128"/>
      <c r="M330" s="128"/>
      <c r="N330" s="128"/>
      <c r="O330" s="128"/>
      <c r="P330" s="128"/>
      <c r="Q330" s="129"/>
      <c r="R330" s="129"/>
      <c r="S330" s="129"/>
      <c r="T330" s="129"/>
      <c r="U330" s="129"/>
      <c r="V330" s="129"/>
      <c r="W330" s="129"/>
      <c r="X330" s="129"/>
    </row>
    <row r="331" spans="1:24" s="130" customFormat="1" ht="26.25" x14ac:dyDescent="0.4">
      <c r="A331" s="130" t="s">
        <v>544</v>
      </c>
    </row>
    <row r="332" spans="1:24" s="127" customFormat="1" ht="26.25" x14ac:dyDescent="0.4">
      <c r="A332" s="127" t="s">
        <v>543</v>
      </c>
      <c r="P332" s="127" t="s">
        <v>545</v>
      </c>
    </row>
    <row r="333" spans="1:24" s="127" customFormat="1" ht="26.25" x14ac:dyDescent="0.4"/>
    <row r="334" spans="1:24" s="12" customFormat="1" x14ac:dyDescent="0.25">
      <c r="A334" s="10" t="s">
        <v>357</v>
      </c>
    </row>
    <row r="335" spans="1:24" s="12" customFormat="1" x14ac:dyDescent="0.25">
      <c r="A335" s="10" t="s">
        <v>454</v>
      </c>
    </row>
    <row r="336" spans="1:24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pans="1:19" s="12" customFormat="1" x14ac:dyDescent="0.25"/>
    <row r="402" spans="1:19" s="12" customFormat="1" x14ac:dyDescent="0.25"/>
    <row r="403" spans="1:19" s="12" customFormat="1" x14ac:dyDescent="0.25"/>
    <row r="404" spans="1:19" s="12" customFormat="1" x14ac:dyDescent="0.25"/>
    <row r="405" spans="1:19" s="12" customFormat="1" x14ac:dyDescent="0.25"/>
    <row r="406" spans="1:19" s="12" customFormat="1" x14ac:dyDescent="0.25"/>
    <row r="407" spans="1:19" s="12" customFormat="1" x14ac:dyDescent="0.25"/>
    <row r="408" spans="1:19" s="12" customFormat="1" x14ac:dyDescent="0.25"/>
    <row r="409" spans="1:19" s="12" customFormat="1" x14ac:dyDescent="0.25"/>
    <row r="410" spans="1:19" s="12" customFormat="1" x14ac:dyDescent="0.25"/>
    <row r="411" spans="1:19" s="12" customFormat="1" x14ac:dyDescent="0.25"/>
    <row r="412" spans="1:19" s="12" customFormat="1" x14ac:dyDescent="0.25"/>
    <row r="413" spans="1:19" s="12" customFormat="1" x14ac:dyDescent="0.25"/>
    <row r="414" spans="1:19" x14ac:dyDescent="0.25">
      <c r="A414" s="6"/>
      <c r="B414" s="6"/>
      <c r="C414" s="6"/>
      <c r="D414" s="6"/>
      <c r="E414" s="6"/>
      <c r="H414" s="6"/>
      <c r="I414" s="6"/>
      <c r="P414" s="6"/>
      <c r="Q414" s="6"/>
      <c r="R414" s="6"/>
      <c r="S414" s="6"/>
    </row>
    <row r="415" spans="1:19" x14ac:dyDescent="0.25">
      <c r="A415" s="6"/>
      <c r="B415" s="6"/>
      <c r="C415" s="6"/>
      <c r="D415" s="6"/>
      <c r="E415" s="6"/>
      <c r="H415" s="6"/>
      <c r="I415" s="6"/>
      <c r="P415" s="6"/>
      <c r="Q415" s="6"/>
      <c r="R415" s="6"/>
      <c r="S415" s="6"/>
    </row>
    <row r="416" spans="1:19" x14ac:dyDescent="0.25">
      <c r="A416" s="6"/>
      <c r="B416" s="6"/>
      <c r="C416" s="6"/>
      <c r="D416" s="6"/>
      <c r="E416" s="6"/>
      <c r="H416" s="6"/>
      <c r="I416" s="6"/>
      <c r="P416" s="6"/>
      <c r="Q416" s="6"/>
      <c r="R416" s="6"/>
      <c r="S416" s="6"/>
    </row>
    <row r="417" spans="1:19" x14ac:dyDescent="0.25">
      <c r="A417" s="6"/>
      <c r="B417" s="6"/>
      <c r="C417" s="6"/>
      <c r="D417" s="6"/>
      <c r="E417" s="6"/>
      <c r="H417" s="6"/>
      <c r="I417" s="6"/>
      <c r="P417" s="6"/>
      <c r="Q417" s="6"/>
      <c r="R417" s="6"/>
      <c r="S417" s="6"/>
    </row>
    <row r="418" spans="1:19" x14ac:dyDescent="0.25">
      <c r="A418" s="6"/>
      <c r="B418" s="6"/>
      <c r="C418" s="6"/>
      <c r="D418" s="6"/>
      <c r="E418" s="6"/>
      <c r="H418" s="6"/>
      <c r="I418" s="6"/>
      <c r="P418" s="6"/>
      <c r="Q418" s="6"/>
      <c r="R418" s="6"/>
      <c r="S418" s="6"/>
    </row>
    <row r="419" spans="1:19" x14ac:dyDescent="0.25">
      <c r="A419" s="6"/>
      <c r="B419" s="6"/>
      <c r="C419" s="6"/>
      <c r="D419" s="6"/>
      <c r="E419" s="6"/>
      <c r="H419" s="6"/>
      <c r="I419" s="6"/>
      <c r="P419" s="6"/>
      <c r="Q419" s="6"/>
      <c r="R419" s="6"/>
      <c r="S419" s="6"/>
    </row>
    <row r="420" spans="1:19" x14ac:dyDescent="0.25">
      <c r="A420" s="6"/>
      <c r="B420" s="6"/>
      <c r="C420" s="6"/>
      <c r="D420" s="6"/>
      <c r="E420" s="6"/>
      <c r="H420" s="6"/>
      <c r="I420" s="6"/>
      <c r="P420" s="6"/>
      <c r="Q420" s="6"/>
      <c r="R420" s="6"/>
      <c r="S420" s="6"/>
    </row>
    <row r="421" spans="1:19" x14ac:dyDescent="0.25">
      <c r="A421" s="6"/>
      <c r="B421" s="6"/>
      <c r="C421" s="6"/>
      <c r="D421" s="6"/>
      <c r="E421" s="6"/>
      <c r="H421" s="6"/>
      <c r="I421" s="6"/>
      <c r="P421" s="6"/>
      <c r="Q421" s="6"/>
      <c r="R421" s="6"/>
      <c r="S421" s="6"/>
    </row>
    <row r="422" spans="1:19" x14ac:dyDescent="0.25">
      <c r="A422" s="6"/>
      <c r="B422" s="6"/>
      <c r="C422" s="6"/>
      <c r="D422" s="6"/>
      <c r="E422" s="6"/>
      <c r="H422" s="6"/>
      <c r="I422" s="6"/>
      <c r="P422" s="6"/>
      <c r="Q422" s="6"/>
      <c r="R422" s="6"/>
      <c r="S422" s="6"/>
    </row>
    <row r="423" spans="1:19" x14ac:dyDescent="0.25">
      <c r="A423" s="6"/>
      <c r="B423" s="6"/>
      <c r="C423" s="6"/>
      <c r="D423" s="6"/>
      <c r="E423" s="6"/>
      <c r="H423" s="6"/>
      <c r="I423" s="6"/>
      <c r="P423" s="6"/>
      <c r="Q423" s="6"/>
      <c r="R423" s="6"/>
      <c r="S423" s="6"/>
    </row>
    <row r="424" spans="1:19" x14ac:dyDescent="0.25">
      <c r="A424" s="6"/>
      <c r="B424" s="6"/>
      <c r="C424" s="6"/>
      <c r="D424" s="6"/>
      <c r="E424" s="6"/>
      <c r="H424" s="6"/>
      <c r="I424" s="6"/>
      <c r="P424" s="6"/>
      <c r="Q424" s="6"/>
      <c r="R424" s="6"/>
      <c r="S424" s="6"/>
    </row>
    <row r="425" spans="1:19" x14ac:dyDescent="0.25">
      <c r="A425" s="6"/>
      <c r="B425" s="6"/>
      <c r="C425" s="6"/>
      <c r="D425" s="6"/>
      <c r="E425" s="6"/>
      <c r="H425" s="6"/>
      <c r="I425" s="6"/>
      <c r="P425" s="6"/>
      <c r="Q425" s="6"/>
      <c r="R425" s="6"/>
      <c r="S425" s="6"/>
    </row>
    <row r="426" spans="1:19" x14ac:dyDescent="0.25">
      <c r="A426" s="6"/>
      <c r="B426" s="6"/>
      <c r="C426" s="6"/>
      <c r="D426" s="6"/>
      <c r="E426" s="6"/>
      <c r="H426" s="6"/>
      <c r="I426" s="6"/>
      <c r="P426" s="6"/>
      <c r="Q426" s="6"/>
      <c r="R426" s="6"/>
      <c r="S426" s="6"/>
    </row>
    <row r="427" spans="1:19" x14ac:dyDescent="0.25">
      <c r="A427" s="6"/>
      <c r="B427" s="6"/>
      <c r="C427" s="6"/>
      <c r="D427" s="6"/>
      <c r="E427" s="6"/>
      <c r="H427" s="6"/>
      <c r="I427" s="6"/>
      <c r="P427" s="6"/>
      <c r="Q427" s="6"/>
      <c r="R427" s="6"/>
      <c r="S427" s="6"/>
    </row>
    <row r="428" spans="1:19" x14ac:dyDescent="0.25">
      <c r="A428" s="6"/>
      <c r="B428" s="6"/>
      <c r="C428" s="6"/>
      <c r="D428" s="6"/>
      <c r="E428" s="6"/>
      <c r="H428" s="6"/>
      <c r="I428" s="6"/>
      <c r="P428" s="6"/>
      <c r="Q428" s="6"/>
      <c r="R428" s="6"/>
      <c r="S428" s="6"/>
    </row>
    <row r="429" spans="1:19" x14ac:dyDescent="0.25">
      <c r="A429" s="6"/>
      <c r="B429" s="6"/>
      <c r="C429" s="6"/>
      <c r="D429" s="6"/>
      <c r="E429" s="6"/>
      <c r="H429" s="6"/>
      <c r="I429" s="6"/>
      <c r="P429" s="6"/>
      <c r="Q429" s="6"/>
      <c r="R429" s="6"/>
      <c r="S429" s="6"/>
    </row>
    <row r="430" spans="1:19" x14ac:dyDescent="0.25">
      <c r="A430" s="6"/>
      <c r="B430" s="6"/>
      <c r="C430" s="6"/>
      <c r="D430" s="6"/>
      <c r="E430" s="6"/>
      <c r="H430" s="6"/>
      <c r="I430" s="6"/>
      <c r="P430" s="6"/>
      <c r="Q430" s="6"/>
      <c r="R430" s="6"/>
      <c r="S430" s="6"/>
    </row>
    <row r="431" spans="1:19" x14ac:dyDescent="0.25">
      <c r="A431" s="6"/>
      <c r="B431" s="6"/>
      <c r="C431" s="6"/>
      <c r="D431" s="6"/>
      <c r="E431" s="6"/>
      <c r="H431" s="6"/>
      <c r="I431" s="6"/>
      <c r="P431" s="6"/>
      <c r="Q431" s="6"/>
      <c r="R431" s="6"/>
      <c r="S431" s="6"/>
    </row>
    <row r="432" spans="1:19" x14ac:dyDescent="0.25">
      <c r="A432" s="6"/>
      <c r="B432" s="6"/>
      <c r="C432" s="6"/>
      <c r="D432" s="6"/>
      <c r="E432" s="6"/>
      <c r="H432" s="6"/>
      <c r="I432" s="6"/>
      <c r="P432" s="6"/>
      <c r="Q432" s="6"/>
      <c r="R432" s="6"/>
      <c r="S432" s="6"/>
    </row>
    <row r="433" spans="1:19" x14ac:dyDescent="0.25">
      <c r="A433" s="6"/>
      <c r="B433" s="6"/>
      <c r="C433" s="6"/>
      <c r="D433" s="6"/>
      <c r="E433" s="6"/>
      <c r="H433" s="6"/>
      <c r="I433" s="6"/>
      <c r="P433" s="6"/>
      <c r="Q433" s="6"/>
      <c r="R433" s="6"/>
      <c r="S433" s="6"/>
    </row>
    <row r="434" spans="1:19" x14ac:dyDescent="0.25">
      <c r="A434" s="6"/>
      <c r="B434" s="6"/>
      <c r="C434" s="6"/>
      <c r="D434" s="6"/>
      <c r="E434" s="6"/>
      <c r="H434" s="6"/>
      <c r="I434" s="6"/>
      <c r="P434" s="6"/>
      <c r="Q434" s="6"/>
      <c r="R434" s="6"/>
      <c r="S434" s="6"/>
    </row>
    <row r="435" spans="1:19" x14ac:dyDescent="0.25">
      <c r="A435" s="6"/>
      <c r="B435" s="6"/>
      <c r="C435" s="6"/>
      <c r="D435" s="6"/>
      <c r="E435" s="6"/>
      <c r="H435" s="6"/>
      <c r="I435" s="6"/>
      <c r="P435" s="6"/>
      <c r="Q435" s="6"/>
      <c r="R435" s="6"/>
      <c r="S435" s="6"/>
    </row>
    <row r="436" spans="1:19" x14ac:dyDescent="0.25">
      <c r="A436" s="6"/>
      <c r="B436" s="6"/>
      <c r="C436" s="6"/>
      <c r="D436" s="6"/>
      <c r="E436" s="6"/>
      <c r="H436" s="6"/>
      <c r="I436" s="6"/>
      <c r="P436" s="6"/>
      <c r="Q436" s="6"/>
      <c r="R436" s="6"/>
      <c r="S436" s="6"/>
    </row>
    <row r="437" spans="1:19" x14ac:dyDescent="0.25">
      <c r="A437" s="6"/>
      <c r="B437" s="6"/>
      <c r="C437" s="6"/>
      <c r="D437" s="6"/>
      <c r="E437" s="6"/>
      <c r="H437" s="6"/>
      <c r="I437" s="6"/>
      <c r="P437" s="6"/>
      <c r="Q437" s="6"/>
      <c r="R437" s="6"/>
      <c r="S437" s="6"/>
    </row>
    <row r="438" spans="1:19" x14ac:dyDescent="0.25">
      <c r="A438" s="6"/>
      <c r="B438" s="6"/>
      <c r="C438" s="6"/>
      <c r="D438" s="6"/>
      <c r="E438" s="6"/>
      <c r="H438" s="6"/>
      <c r="I438" s="6"/>
      <c r="P438" s="6"/>
      <c r="Q438" s="6"/>
      <c r="R438" s="6"/>
      <c r="S438" s="6"/>
    </row>
    <row r="439" spans="1:19" x14ac:dyDescent="0.25">
      <c r="A439" s="6"/>
      <c r="B439" s="6"/>
      <c r="C439" s="6"/>
      <c r="D439" s="6"/>
      <c r="E439" s="6"/>
      <c r="H439" s="6"/>
      <c r="I439" s="6"/>
      <c r="P439" s="6"/>
      <c r="Q439" s="6"/>
      <c r="R439" s="6"/>
      <c r="S439" s="6"/>
    </row>
    <row r="440" spans="1:19" x14ac:dyDescent="0.25">
      <c r="A440" s="6"/>
      <c r="B440" s="6"/>
      <c r="C440" s="6"/>
      <c r="D440" s="6"/>
      <c r="E440" s="6"/>
      <c r="H440" s="6"/>
      <c r="I440" s="6"/>
      <c r="P440" s="6"/>
      <c r="Q440" s="6"/>
      <c r="R440" s="6"/>
      <c r="S440" s="6"/>
    </row>
    <row r="441" spans="1:19" x14ac:dyDescent="0.25">
      <c r="A441" s="6"/>
      <c r="B441" s="6"/>
      <c r="C441" s="6"/>
      <c r="D441" s="6"/>
      <c r="E441" s="6"/>
      <c r="H441" s="6"/>
      <c r="I441" s="6"/>
      <c r="P441" s="6"/>
      <c r="Q441" s="6"/>
      <c r="R441" s="6"/>
      <c r="S441" s="6"/>
    </row>
    <row r="442" spans="1:19" x14ac:dyDescent="0.25">
      <c r="A442" s="6"/>
      <c r="B442" s="6"/>
      <c r="C442" s="6"/>
      <c r="D442" s="6"/>
      <c r="E442" s="6"/>
      <c r="H442" s="6"/>
      <c r="I442" s="6"/>
      <c r="P442" s="6"/>
      <c r="Q442" s="6"/>
      <c r="R442" s="6"/>
      <c r="S442" s="6"/>
    </row>
    <row r="443" spans="1:19" x14ac:dyDescent="0.25">
      <c r="A443" s="6"/>
      <c r="B443" s="6"/>
      <c r="C443" s="6"/>
      <c r="D443" s="6"/>
      <c r="E443" s="6"/>
      <c r="H443" s="6"/>
      <c r="I443" s="6"/>
      <c r="P443" s="6"/>
      <c r="Q443" s="6"/>
      <c r="R443" s="6"/>
      <c r="S443" s="6"/>
    </row>
    <row r="444" spans="1:19" x14ac:dyDescent="0.25">
      <c r="A444" s="6"/>
      <c r="B444" s="6"/>
      <c r="C444" s="6"/>
      <c r="D444" s="6"/>
      <c r="E444" s="6"/>
      <c r="H444" s="6"/>
      <c r="I444" s="6"/>
      <c r="P444" s="6"/>
      <c r="Q444" s="6"/>
      <c r="R444" s="6"/>
      <c r="S444" s="6"/>
    </row>
    <row r="445" spans="1:19" x14ac:dyDescent="0.25">
      <c r="A445" s="6"/>
      <c r="B445" s="6"/>
      <c r="C445" s="6"/>
      <c r="D445" s="6"/>
      <c r="E445" s="6"/>
      <c r="H445" s="6"/>
      <c r="I445" s="6"/>
      <c r="P445" s="6"/>
      <c r="Q445" s="6"/>
      <c r="R445" s="6"/>
      <c r="S445" s="6"/>
    </row>
    <row r="446" spans="1:19" x14ac:dyDescent="0.25">
      <c r="A446" s="6"/>
      <c r="B446" s="6"/>
      <c r="C446" s="6"/>
      <c r="D446" s="6"/>
      <c r="E446" s="6"/>
      <c r="H446" s="6"/>
      <c r="I446" s="6"/>
      <c r="P446" s="6"/>
      <c r="Q446" s="6"/>
      <c r="R446" s="6"/>
      <c r="S446" s="6"/>
    </row>
    <row r="447" spans="1:19" x14ac:dyDescent="0.25">
      <c r="A447" s="6"/>
      <c r="B447" s="6"/>
      <c r="C447" s="6"/>
      <c r="D447" s="6"/>
      <c r="E447" s="6"/>
      <c r="H447" s="6"/>
      <c r="I447" s="6"/>
      <c r="P447" s="6"/>
      <c r="Q447" s="6"/>
      <c r="R447" s="6"/>
      <c r="S447" s="6"/>
    </row>
    <row r="448" spans="1:19" x14ac:dyDescent="0.25">
      <c r="A448" s="6"/>
      <c r="B448" s="6"/>
      <c r="C448" s="6"/>
      <c r="D448" s="6"/>
      <c r="E448" s="6"/>
      <c r="H448" s="6"/>
      <c r="I448" s="6"/>
      <c r="P448" s="6"/>
      <c r="Q448" s="6"/>
      <c r="R448" s="6"/>
      <c r="S448" s="6"/>
    </row>
    <row r="449" spans="1:19" x14ac:dyDescent="0.25">
      <c r="A449" s="6"/>
      <c r="B449" s="6"/>
      <c r="C449" s="6"/>
      <c r="D449" s="6"/>
      <c r="E449" s="6"/>
      <c r="H449" s="6"/>
      <c r="I449" s="6"/>
      <c r="P449" s="6"/>
      <c r="Q449" s="6"/>
      <c r="R449" s="6"/>
      <c r="S449" s="6"/>
    </row>
    <row r="450" spans="1:19" x14ac:dyDescent="0.25">
      <c r="A450" s="6"/>
      <c r="B450" s="6"/>
      <c r="C450" s="6"/>
      <c r="D450" s="6"/>
      <c r="E450" s="6"/>
      <c r="H450" s="6"/>
      <c r="I450" s="6"/>
      <c r="P450" s="6"/>
      <c r="Q450" s="6"/>
      <c r="R450" s="6"/>
      <c r="S450" s="6"/>
    </row>
    <row r="451" spans="1:19" x14ac:dyDescent="0.25">
      <c r="A451" s="6"/>
      <c r="B451" s="6"/>
      <c r="C451" s="6"/>
      <c r="D451" s="6"/>
      <c r="E451" s="6"/>
      <c r="H451" s="6"/>
      <c r="I451" s="6"/>
      <c r="P451" s="6"/>
      <c r="Q451" s="6"/>
      <c r="R451" s="6"/>
      <c r="S451" s="6"/>
    </row>
    <row r="452" spans="1:19" x14ac:dyDescent="0.25">
      <c r="A452" s="6"/>
      <c r="B452" s="6"/>
      <c r="C452" s="6"/>
      <c r="D452" s="6"/>
      <c r="E452" s="6"/>
      <c r="H452" s="6"/>
      <c r="I452" s="6"/>
      <c r="P452" s="6"/>
      <c r="Q452" s="6"/>
      <c r="R452" s="6"/>
      <c r="S452" s="6"/>
    </row>
    <row r="453" spans="1:19" x14ac:dyDescent="0.25">
      <c r="A453" s="6"/>
      <c r="B453" s="6"/>
      <c r="C453" s="6"/>
      <c r="D453" s="6"/>
      <c r="E453" s="6"/>
      <c r="H453" s="6"/>
      <c r="I453" s="6"/>
      <c r="P453" s="6"/>
      <c r="Q453" s="6"/>
      <c r="R453" s="6"/>
      <c r="S453" s="6"/>
    </row>
    <row r="454" spans="1:19" x14ac:dyDescent="0.25">
      <c r="A454" s="6"/>
      <c r="B454" s="6"/>
      <c r="C454" s="6"/>
      <c r="D454" s="6"/>
      <c r="E454" s="6"/>
      <c r="H454" s="6"/>
      <c r="I454" s="6"/>
      <c r="P454" s="6"/>
      <c r="Q454" s="6"/>
      <c r="R454" s="6"/>
      <c r="S454" s="6"/>
    </row>
    <row r="455" spans="1:19" x14ac:dyDescent="0.25">
      <c r="A455" s="6"/>
      <c r="B455" s="6"/>
      <c r="C455" s="6"/>
      <c r="D455" s="6"/>
      <c r="E455" s="6"/>
      <c r="H455" s="6"/>
      <c r="I455" s="6"/>
      <c r="P455" s="6"/>
      <c r="Q455" s="6"/>
      <c r="R455" s="6"/>
      <c r="S455" s="6"/>
    </row>
    <row r="456" spans="1:19" x14ac:dyDescent="0.25">
      <c r="A456" s="6"/>
      <c r="B456" s="6"/>
      <c r="C456" s="6"/>
      <c r="D456" s="6"/>
      <c r="E456" s="6"/>
      <c r="H456" s="6"/>
      <c r="I456" s="6"/>
      <c r="P456" s="6"/>
      <c r="Q456" s="6"/>
      <c r="R456" s="6"/>
      <c r="S456" s="6"/>
    </row>
    <row r="457" spans="1:19" x14ac:dyDescent="0.25">
      <c r="A457" s="6"/>
      <c r="B457" s="6"/>
      <c r="C457" s="6"/>
      <c r="D457" s="6"/>
      <c r="E457" s="6"/>
      <c r="H457" s="6"/>
      <c r="I457" s="6"/>
      <c r="P457" s="6"/>
      <c r="Q457" s="6"/>
      <c r="R457" s="6"/>
      <c r="S457" s="6"/>
    </row>
    <row r="458" spans="1:19" x14ac:dyDescent="0.25">
      <c r="A458" s="6"/>
      <c r="B458" s="6"/>
      <c r="C458" s="6"/>
      <c r="D458" s="6"/>
      <c r="E458" s="6"/>
      <c r="H458" s="6"/>
      <c r="I458" s="6"/>
      <c r="P458" s="6"/>
      <c r="Q458" s="6"/>
      <c r="R458" s="6"/>
      <c r="S458" s="6"/>
    </row>
    <row r="459" spans="1:19" x14ac:dyDescent="0.25">
      <c r="A459" s="6"/>
      <c r="B459" s="6"/>
      <c r="C459" s="6"/>
      <c r="D459" s="6"/>
      <c r="E459" s="6"/>
      <c r="H459" s="6"/>
      <c r="I459" s="6"/>
      <c r="P459" s="6"/>
      <c r="Q459" s="6"/>
      <c r="R459" s="6"/>
      <c r="S459" s="6"/>
    </row>
    <row r="460" spans="1:19" x14ac:dyDescent="0.25">
      <c r="A460" s="6"/>
      <c r="B460" s="6"/>
      <c r="C460" s="6"/>
      <c r="D460" s="6"/>
      <c r="E460" s="6"/>
      <c r="H460" s="6"/>
      <c r="I460" s="6"/>
      <c r="P460" s="6"/>
      <c r="Q460" s="6"/>
      <c r="R460" s="6"/>
      <c r="S460" s="6"/>
    </row>
    <row r="461" spans="1:19" x14ac:dyDescent="0.25">
      <c r="A461" s="6"/>
      <c r="B461" s="6"/>
      <c r="C461" s="6"/>
      <c r="D461" s="6"/>
      <c r="E461" s="6"/>
      <c r="H461" s="6"/>
      <c r="I461" s="6"/>
      <c r="P461" s="6"/>
      <c r="Q461" s="6"/>
      <c r="R461" s="6"/>
      <c r="S461" s="6"/>
    </row>
    <row r="462" spans="1:19" x14ac:dyDescent="0.25">
      <c r="A462" s="6"/>
      <c r="B462" s="6"/>
      <c r="C462" s="6"/>
      <c r="D462" s="6"/>
      <c r="E462" s="6"/>
      <c r="H462" s="6"/>
      <c r="I462" s="6"/>
      <c r="P462" s="6"/>
      <c r="Q462" s="6"/>
      <c r="R462" s="6"/>
      <c r="S462" s="6"/>
    </row>
    <row r="463" spans="1:19" x14ac:dyDescent="0.25">
      <c r="A463" s="6"/>
      <c r="B463" s="6"/>
      <c r="C463" s="6"/>
      <c r="D463" s="6"/>
      <c r="E463" s="6"/>
      <c r="H463" s="6"/>
      <c r="I463" s="6"/>
      <c r="P463" s="6"/>
      <c r="Q463" s="6"/>
      <c r="R463" s="6"/>
      <c r="S463" s="6"/>
    </row>
    <row r="464" spans="1:19" x14ac:dyDescent="0.25">
      <c r="A464" s="6"/>
      <c r="B464" s="6"/>
      <c r="C464" s="6"/>
      <c r="D464" s="6"/>
      <c r="E464" s="6"/>
      <c r="H464" s="6"/>
      <c r="I464" s="6"/>
      <c r="P464" s="6"/>
      <c r="Q464" s="6"/>
      <c r="R464" s="6"/>
      <c r="S464" s="6"/>
    </row>
    <row r="465" spans="1:19" x14ac:dyDescent="0.25">
      <c r="A465" s="6"/>
      <c r="B465" s="6"/>
      <c r="C465" s="6"/>
      <c r="D465" s="6"/>
      <c r="E465" s="6"/>
      <c r="H465" s="6"/>
      <c r="I465" s="6"/>
      <c r="P465" s="6"/>
      <c r="Q465" s="6"/>
      <c r="R465" s="6"/>
      <c r="S465" s="6"/>
    </row>
    <row r="466" spans="1:19" x14ac:dyDescent="0.25">
      <c r="A466" s="6"/>
      <c r="B466" s="6"/>
      <c r="C466" s="6"/>
      <c r="D466" s="6"/>
      <c r="E466" s="6"/>
      <c r="H466" s="6"/>
      <c r="I466" s="6"/>
      <c r="P466" s="6"/>
      <c r="Q466" s="6"/>
      <c r="R466" s="6"/>
      <c r="S466" s="6"/>
    </row>
    <row r="467" spans="1:19" x14ac:dyDescent="0.25">
      <c r="A467" s="6"/>
      <c r="B467" s="6"/>
      <c r="C467" s="6"/>
      <c r="D467" s="6"/>
      <c r="E467" s="6"/>
      <c r="H467" s="6"/>
      <c r="I467" s="6"/>
      <c r="P467" s="6"/>
      <c r="Q467" s="6"/>
      <c r="R467" s="6"/>
      <c r="S467" s="6"/>
    </row>
    <row r="468" spans="1:19" x14ac:dyDescent="0.25">
      <c r="A468" s="6"/>
      <c r="B468" s="6"/>
      <c r="C468" s="6"/>
      <c r="D468" s="6"/>
      <c r="E468" s="6"/>
      <c r="H468" s="6"/>
      <c r="I468" s="6"/>
      <c r="P468" s="6"/>
      <c r="Q468" s="6"/>
      <c r="R468" s="6"/>
      <c r="S468" s="6"/>
    </row>
    <row r="469" spans="1:19" x14ac:dyDescent="0.25">
      <c r="A469" s="6"/>
      <c r="B469" s="6"/>
      <c r="C469" s="6"/>
      <c r="D469" s="6"/>
      <c r="E469" s="6"/>
      <c r="H469" s="6"/>
      <c r="I469" s="6"/>
      <c r="P469" s="6"/>
      <c r="Q469" s="6"/>
      <c r="R469" s="6"/>
      <c r="S469" s="6"/>
    </row>
    <row r="470" spans="1:19" x14ac:dyDescent="0.25">
      <c r="A470" s="6"/>
      <c r="B470" s="6"/>
      <c r="C470" s="6"/>
      <c r="D470" s="6"/>
      <c r="E470" s="6"/>
      <c r="H470" s="6"/>
      <c r="I470" s="6"/>
      <c r="P470" s="6"/>
      <c r="Q470" s="6"/>
      <c r="R470" s="6"/>
      <c r="S470" s="6"/>
    </row>
    <row r="471" spans="1:19" x14ac:dyDescent="0.25">
      <c r="A471" s="6"/>
      <c r="B471" s="6"/>
      <c r="C471" s="6"/>
      <c r="D471" s="6"/>
      <c r="E471" s="6"/>
      <c r="H471" s="6"/>
      <c r="I471" s="6"/>
      <c r="P471" s="6"/>
      <c r="Q471" s="6"/>
      <c r="R471" s="6"/>
      <c r="S471" s="6"/>
    </row>
    <row r="472" spans="1:19" x14ac:dyDescent="0.25">
      <c r="A472" s="6"/>
      <c r="B472" s="6"/>
      <c r="C472" s="6"/>
      <c r="D472" s="6"/>
      <c r="E472" s="6"/>
      <c r="H472" s="6"/>
      <c r="I472" s="6"/>
      <c r="P472" s="6"/>
      <c r="Q472" s="6"/>
      <c r="R472" s="6"/>
      <c r="S472" s="6"/>
    </row>
    <row r="473" spans="1:19" x14ac:dyDescent="0.25">
      <c r="A473" s="6"/>
      <c r="B473" s="6"/>
      <c r="C473" s="6"/>
      <c r="D473" s="6"/>
      <c r="E473" s="6"/>
      <c r="H473" s="6"/>
      <c r="I473" s="6"/>
      <c r="P473" s="6"/>
      <c r="Q473" s="6"/>
      <c r="R473" s="6"/>
      <c r="S473" s="6"/>
    </row>
    <row r="474" spans="1:19" x14ac:dyDescent="0.25">
      <c r="A474" s="6"/>
      <c r="B474" s="6"/>
      <c r="C474" s="6"/>
      <c r="D474" s="6"/>
      <c r="E474" s="6"/>
      <c r="H474" s="6"/>
      <c r="I474" s="6"/>
      <c r="P474" s="6"/>
      <c r="Q474" s="6"/>
      <c r="R474" s="6"/>
      <c r="S474" s="6"/>
    </row>
    <row r="475" spans="1:19" x14ac:dyDescent="0.25">
      <c r="A475" s="6"/>
      <c r="B475" s="6"/>
      <c r="C475" s="6"/>
      <c r="D475" s="6"/>
      <c r="E475" s="6"/>
      <c r="H475" s="6"/>
      <c r="I475" s="6"/>
      <c r="P475" s="6"/>
      <c r="Q475" s="6"/>
      <c r="R475" s="6"/>
      <c r="S475" s="6"/>
    </row>
    <row r="476" spans="1:19" x14ac:dyDescent="0.25">
      <c r="A476" s="6"/>
      <c r="B476" s="6"/>
      <c r="C476" s="6"/>
      <c r="D476" s="6"/>
      <c r="E476" s="6"/>
      <c r="H476" s="6"/>
      <c r="I476" s="6"/>
      <c r="P476" s="6"/>
      <c r="Q476" s="6"/>
      <c r="R476" s="6"/>
      <c r="S476" s="6"/>
    </row>
    <row r="477" spans="1:19" x14ac:dyDescent="0.25">
      <c r="A477" s="6"/>
      <c r="B477" s="6"/>
      <c r="C477" s="6"/>
      <c r="D477" s="6"/>
      <c r="E477" s="6"/>
      <c r="H477" s="6"/>
      <c r="I477" s="6"/>
      <c r="P477" s="6"/>
      <c r="Q477" s="6"/>
      <c r="R477" s="6"/>
      <c r="S477" s="6"/>
    </row>
    <row r="478" spans="1:19" x14ac:dyDescent="0.25">
      <c r="A478" s="6"/>
      <c r="B478" s="6"/>
      <c r="C478" s="6"/>
      <c r="D478" s="6"/>
      <c r="E478" s="6"/>
      <c r="H478" s="6"/>
      <c r="I478" s="6"/>
      <c r="P478" s="6"/>
      <c r="Q478" s="6"/>
      <c r="R478" s="6"/>
      <c r="S478" s="6"/>
    </row>
    <row r="479" spans="1:19" x14ac:dyDescent="0.25">
      <c r="A479" s="6"/>
      <c r="B479" s="6"/>
      <c r="C479" s="6"/>
      <c r="D479" s="6"/>
      <c r="E479" s="6"/>
      <c r="H479" s="6"/>
      <c r="I479" s="6"/>
      <c r="P479" s="6"/>
      <c r="Q479" s="6"/>
      <c r="R479" s="6"/>
      <c r="S479" s="6"/>
    </row>
    <row r="480" spans="1:19" x14ac:dyDescent="0.25">
      <c r="A480" s="6"/>
      <c r="B480" s="6"/>
      <c r="C480" s="6"/>
      <c r="D480" s="6"/>
      <c r="E480" s="6"/>
      <c r="H480" s="6"/>
      <c r="I480" s="6"/>
      <c r="P480" s="6"/>
      <c r="Q480" s="6"/>
      <c r="R480" s="6"/>
      <c r="S480" s="6"/>
    </row>
    <row r="481" spans="1:19" x14ac:dyDescent="0.25">
      <c r="A481" s="6"/>
      <c r="B481" s="6"/>
      <c r="C481" s="6"/>
      <c r="D481" s="6"/>
      <c r="E481" s="6"/>
      <c r="H481" s="6"/>
      <c r="I481" s="6"/>
      <c r="P481" s="6"/>
      <c r="Q481" s="6"/>
      <c r="R481" s="6"/>
      <c r="S481" s="6"/>
    </row>
    <row r="482" spans="1:19" x14ac:dyDescent="0.25">
      <c r="A482" s="6"/>
      <c r="B482" s="6"/>
      <c r="C482" s="6"/>
      <c r="D482" s="6"/>
      <c r="E482" s="6"/>
      <c r="H482" s="6"/>
      <c r="I482" s="6"/>
      <c r="P482" s="6"/>
      <c r="Q482" s="6"/>
      <c r="R482" s="6"/>
      <c r="S482" s="6"/>
    </row>
    <row r="483" spans="1:19" x14ac:dyDescent="0.25">
      <c r="A483" s="6"/>
      <c r="B483" s="6"/>
      <c r="C483" s="6"/>
      <c r="D483" s="6"/>
      <c r="E483" s="6"/>
      <c r="H483" s="6"/>
      <c r="I483" s="6"/>
      <c r="P483" s="6"/>
      <c r="Q483" s="6"/>
      <c r="R483" s="6"/>
      <c r="S483" s="6"/>
    </row>
    <row r="484" spans="1:19" x14ac:dyDescent="0.25">
      <c r="A484" s="6"/>
      <c r="B484" s="6"/>
      <c r="C484" s="6"/>
      <c r="D484" s="6"/>
      <c r="E484" s="6"/>
      <c r="H484" s="6"/>
      <c r="I484" s="6"/>
      <c r="P484" s="6"/>
      <c r="Q484" s="6"/>
      <c r="R484" s="6"/>
      <c r="S484" s="6"/>
    </row>
    <row r="485" spans="1:19" x14ac:dyDescent="0.25">
      <c r="A485" s="6"/>
      <c r="B485" s="6"/>
      <c r="C485" s="6"/>
      <c r="D485" s="6"/>
      <c r="E485" s="6"/>
      <c r="H485" s="6"/>
      <c r="I485" s="6"/>
      <c r="P485" s="6"/>
      <c r="Q485" s="6"/>
      <c r="R485" s="6"/>
      <c r="S485" s="6"/>
    </row>
    <row r="486" spans="1:19" x14ac:dyDescent="0.25">
      <c r="A486" s="6"/>
      <c r="B486" s="6"/>
      <c r="C486" s="6"/>
      <c r="D486" s="6"/>
      <c r="E486" s="6"/>
      <c r="H486" s="6"/>
      <c r="I486" s="6"/>
      <c r="P486" s="6"/>
      <c r="Q486" s="6"/>
      <c r="R486" s="6"/>
      <c r="S486" s="6"/>
    </row>
    <row r="487" spans="1:19" x14ac:dyDescent="0.25">
      <c r="A487" s="6"/>
      <c r="B487" s="6"/>
      <c r="C487" s="6"/>
      <c r="D487" s="6"/>
      <c r="E487" s="6"/>
      <c r="H487" s="6"/>
      <c r="I487" s="6"/>
      <c r="P487" s="6"/>
      <c r="Q487" s="6"/>
      <c r="R487" s="6"/>
      <c r="S487" s="6"/>
    </row>
    <row r="488" spans="1:19" x14ac:dyDescent="0.25">
      <c r="A488" s="6"/>
      <c r="B488" s="6"/>
      <c r="C488" s="6"/>
      <c r="D488" s="6"/>
      <c r="E488" s="6"/>
      <c r="H488" s="6"/>
      <c r="I488" s="6"/>
      <c r="P488" s="6"/>
      <c r="Q488" s="6"/>
      <c r="R488" s="6"/>
      <c r="S488" s="6"/>
    </row>
    <row r="489" spans="1:19" x14ac:dyDescent="0.25">
      <c r="A489" s="6"/>
      <c r="B489" s="6"/>
      <c r="C489" s="6"/>
      <c r="D489" s="6"/>
      <c r="E489" s="6"/>
      <c r="H489" s="6"/>
      <c r="I489" s="6"/>
      <c r="P489" s="6"/>
      <c r="Q489" s="6"/>
      <c r="R489" s="6"/>
      <c r="S489" s="6"/>
    </row>
    <row r="490" spans="1:19" x14ac:dyDescent="0.25">
      <c r="A490" s="6"/>
      <c r="B490" s="6"/>
      <c r="C490" s="6"/>
      <c r="D490" s="6"/>
      <c r="E490" s="6"/>
      <c r="H490" s="6"/>
      <c r="I490" s="6"/>
      <c r="P490" s="6"/>
      <c r="Q490" s="6"/>
      <c r="R490" s="6"/>
      <c r="S490" s="6"/>
    </row>
    <row r="491" spans="1:19" x14ac:dyDescent="0.25">
      <c r="A491" s="6"/>
      <c r="B491" s="6"/>
      <c r="C491" s="6"/>
      <c r="D491" s="6"/>
      <c r="E491" s="6"/>
      <c r="H491" s="6"/>
      <c r="I491" s="6"/>
      <c r="P491" s="6"/>
      <c r="Q491" s="6"/>
      <c r="R491" s="6"/>
      <c r="S491" s="6"/>
    </row>
    <row r="492" spans="1:19" x14ac:dyDescent="0.25">
      <c r="A492" s="6"/>
      <c r="B492" s="6"/>
      <c r="C492" s="6"/>
      <c r="D492" s="6"/>
      <c r="E492" s="6"/>
      <c r="H492" s="6"/>
      <c r="I492" s="6"/>
      <c r="P492" s="6"/>
      <c r="Q492" s="6"/>
      <c r="R492" s="6"/>
      <c r="S492" s="6"/>
    </row>
    <row r="493" spans="1:19" x14ac:dyDescent="0.25">
      <c r="A493" s="6"/>
      <c r="B493" s="6"/>
      <c r="C493" s="6"/>
      <c r="D493" s="6"/>
      <c r="E493" s="6"/>
      <c r="H493" s="6"/>
      <c r="I493" s="6"/>
      <c r="P493" s="6"/>
      <c r="Q493" s="6"/>
      <c r="R493" s="6"/>
      <c r="S493" s="6"/>
    </row>
    <row r="494" spans="1:19" x14ac:dyDescent="0.25">
      <c r="A494" s="6"/>
      <c r="B494" s="6"/>
      <c r="C494" s="6"/>
      <c r="D494" s="6"/>
      <c r="E494" s="6"/>
      <c r="H494" s="6"/>
      <c r="I494" s="6"/>
      <c r="P494" s="6"/>
      <c r="Q494" s="6"/>
      <c r="R494" s="6"/>
      <c r="S494" s="6"/>
    </row>
    <row r="495" spans="1:19" x14ac:dyDescent="0.25">
      <c r="A495" s="6"/>
      <c r="B495" s="6"/>
      <c r="C495" s="6"/>
      <c r="D495" s="6"/>
      <c r="E495" s="6"/>
      <c r="H495" s="6"/>
      <c r="I495" s="6"/>
      <c r="P495" s="6"/>
      <c r="Q495" s="6"/>
      <c r="R495" s="6"/>
      <c r="S495" s="6"/>
    </row>
    <row r="496" spans="1:19" x14ac:dyDescent="0.25">
      <c r="A496" s="6"/>
      <c r="B496" s="6"/>
      <c r="C496" s="6"/>
      <c r="D496" s="6"/>
      <c r="E496" s="6"/>
      <c r="H496" s="6"/>
      <c r="I496" s="6"/>
      <c r="P496" s="6"/>
      <c r="Q496" s="6"/>
      <c r="R496" s="6"/>
      <c r="S496" s="6"/>
    </row>
    <row r="497" spans="1:19" x14ac:dyDescent="0.25">
      <c r="A497" s="6"/>
      <c r="B497" s="6"/>
      <c r="C497" s="6"/>
      <c r="D497" s="6"/>
      <c r="E497" s="6"/>
      <c r="H497" s="6"/>
      <c r="I497" s="6"/>
      <c r="P497" s="6"/>
      <c r="Q497" s="6"/>
      <c r="R497" s="6"/>
      <c r="S497" s="6"/>
    </row>
    <row r="498" spans="1:19" x14ac:dyDescent="0.25">
      <c r="A498" s="6"/>
      <c r="B498" s="6"/>
      <c r="C498" s="6"/>
      <c r="D498" s="6"/>
      <c r="E498" s="6"/>
      <c r="H498" s="6"/>
      <c r="I498" s="6"/>
      <c r="P498" s="6"/>
      <c r="Q498" s="6"/>
      <c r="R498" s="6"/>
      <c r="S498" s="6"/>
    </row>
    <row r="499" spans="1:19" x14ac:dyDescent="0.25">
      <c r="A499" s="6"/>
      <c r="B499" s="6"/>
      <c r="C499" s="6"/>
      <c r="D499" s="6"/>
      <c r="E499" s="6"/>
      <c r="H499" s="6"/>
      <c r="I499" s="6"/>
      <c r="P499" s="6"/>
      <c r="Q499" s="6"/>
      <c r="R499" s="6"/>
      <c r="S499" s="6"/>
    </row>
    <row r="500" spans="1:19" x14ac:dyDescent="0.25">
      <c r="A500" s="6"/>
      <c r="B500" s="6"/>
      <c r="C500" s="6"/>
      <c r="D500" s="6"/>
      <c r="E500" s="6"/>
      <c r="H500" s="6"/>
      <c r="I500" s="6"/>
      <c r="P500" s="6"/>
      <c r="Q500" s="6"/>
      <c r="R500" s="6"/>
      <c r="S500" s="6"/>
    </row>
    <row r="501" spans="1:19" x14ac:dyDescent="0.25">
      <c r="A501" s="6"/>
      <c r="B501" s="6"/>
      <c r="C501" s="6"/>
      <c r="D501" s="6"/>
      <c r="E501" s="6"/>
      <c r="H501" s="6"/>
      <c r="I501" s="6"/>
      <c r="P501" s="6"/>
      <c r="Q501" s="6"/>
      <c r="R501" s="6"/>
      <c r="S501" s="6"/>
    </row>
    <row r="502" spans="1:19" x14ac:dyDescent="0.25">
      <c r="A502" s="6"/>
      <c r="B502" s="6"/>
      <c r="C502" s="6"/>
      <c r="D502" s="6"/>
      <c r="E502" s="6"/>
      <c r="H502" s="6"/>
      <c r="I502" s="6"/>
      <c r="P502" s="6"/>
      <c r="Q502" s="6"/>
      <c r="R502" s="6"/>
      <c r="S502" s="6"/>
    </row>
    <row r="503" spans="1:19" x14ac:dyDescent="0.25">
      <c r="A503" s="6"/>
      <c r="B503" s="6"/>
      <c r="C503" s="6"/>
      <c r="D503" s="6"/>
      <c r="E503" s="6"/>
      <c r="H503" s="6"/>
      <c r="I503" s="6"/>
      <c r="P503" s="6"/>
      <c r="Q503" s="6"/>
      <c r="R503" s="6"/>
      <c r="S503" s="6"/>
    </row>
    <row r="504" spans="1:19" x14ac:dyDescent="0.25">
      <c r="A504" s="6"/>
      <c r="B504" s="6"/>
      <c r="C504" s="6"/>
      <c r="D504" s="6"/>
      <c r="E504" s="6"/>
      <c r="H504" s="6"/>
      <c r="I504" s="6"/>
      <c r="P504" s="6"/>
      <c r="Q504" s="6"/>
      <c r="R504" s="6"/>
      <c r="S504" s="6"/>
    </row>
    <row r="505" spans="1:19" x14ac:dyDescent="0.25">
      <c r="A505" s="6"/>
      <c r="B505" s="6"/>
      <c r="C505" s="6"/>
      <c r="D505" s="6"/>
      <c r="E505" s="6"/>
      <c r="H505" s="6"/>
      <c r="I505" s="6"/>
      <c r="P505" s="6"/>
      <c r="Q505" s="6"/>
      <c r="R505" s="6"/>
      <c r="S505" s="6"/>
    </row>
    <row r="506" spans="1:19" x14ac:dyDescent="0.25">
      <c r="A506" s="6"/>
      <c r="B506" s="6"/>
      <c r="C506" s="6"/>
      <c r="D506" s="6"/>
      <c r="E506" s="6"/>
      <c r="H506" s="6"/>
      <c r="I506" s="6"/>
      <c r="P506" s="6"/>
      <c r="Q506" s="6"/>
      <c r="R506" s="6"/>
      <c r="S506" s="6"/>
    </row>
    <row r="507" spans="1:19" x14ac:dyDescent="0.25">
      <c r="A507" s="6"/>
      <c r="B507" s="6"/>
      <c r="C507" s="6"/>
      <c r="D507" s="6"/>
      <c r="E507" s="6"/>
      <c r="H507" s="6"/>
      <c r="I507" s="6"/>
      <c r="P507" s="6"/>
      <c r="Q507" s="6"/>
      <c r="R507" s="6"/>
      <c r="S507" s="6"/>
    </row>
    <row r="508" spans="1:19" x14ac:dyDescent="0.25">
      <c r="A508" s="6"/>
      <c r="B508" s="6"/>
      <c r="C508" s="6"/>
      <c r="D508" s="6"/>
      <c r="E508" s="6"/>
      <c r="H508" s="6"/>
      <c r="I508" s="6"/>
      <c r="P508" s="6"/>
      <c r="Q508" s="6"/>
      <c r="R508" s="6"/>
      <c r="S508" s="6"/>
    </row>
    <row r="509" spans="1:19" x14ac:dyDescent="0.25">
      <c r="A509" s="6"/>
      <c r="B509" s="6"/>
      <c r="C509" s="6"/>
      <c r="D509" s="6"/>
      <c r="E509" s="6"/>
      <c r="H509" s="6"/>
      <c r="I509" s="6"/>
      <c r="P509" s="6"/>
      <c r="Q509" s="6"/>
      <c r="R509" s="6"/>
      <c r="S509" s="6"/>
    </row>
    <row r="510" spans="1:19" x14ac:dyDescent="0.25">
      <c r="A510" s="6"/>
      <c r="B510" s="6"/>
      <c r="C510" s="6"/>
      <c r="D510" s="6"/>
      <c r="E510" s="6"/>
      <c r="H510" s="6"/>
      <c r="I510" s="6"/>
      <c r="P510" s="6"/>
      <c r="Q510" s="6"/>
      <c r="R510" s="6"/>
      <c r="S510" s="6"/>
    </row>
    <row r="511" spans="1:19" x14ac:dyDescent="0.25">
      <c r="A511" s="6"/>
      <c r="B511" s="6"/>
      <c r="C511" s="6"/>
      <c r="D511" s="6"/>
      <c r="E511" s="6"/>
      <c r="H511" s="6"/>
      <c r="I511" s="6"/>
      <c r="P511" s="6"/>
      <c r="Q511" s="6"/>
      <c r="R511" s="6"/>
      <c r="S511" s="6"/>
    </row>
    <row r="512" spans="1:19" x14ac:dyDescent="0.25">
      <c r="A512" s="6"/>
      <c r="B512" s="6"/>
      <c r="C512" s="6"/>
      <c r="D512" s="6"/>
      <c r="E512" s="6"/>
      <c r="H512" s="6"/>
      <c r="I512" s="6"/>
      <c r="P512" s="6"/>
      <c r="Q512" s="6"/>
      <c r="R512" s="6"/>
      <c r="S512" s="6"/>
    </row>
    <row r="513" spans="1:19" x14ac:dyDescent="0.25">
      <c r="A513" s="6"/>
      <c r="B513" s="6"/>
      <c r="C513" s="6"/>
      <c r="D513" s="6"/>
      <c r="E513" s="6"/>
      <c r="H513" s="6"/>
      <c r="I513" s="6"/>
      <c r="P513" s="6"/>
      <c r="Q513" s="6"/>
      <c r="R513" s="6"/>
      <c r="S513" s="6"/>
    </row>
    <row r="514" spans="1:19" x14ac:dyDescent="0.25">
      <c r="A514" s="6"/>
      <c r="B514" s="6"/>
      <c r="C514" s="6"/>
      <c r="D514" s="6"/>
      <c r="E514" s="6"/>
      <c r="H514" s="6"/>
      <c r="I514" s="6"/>
      <c r="P514" s="6"/>
      <c r="Q514" s="6"/>
      <c r="R514" s="6"/>
      <c r="S514" s="6"/>
    </row>
    <row r="515" spans="1:19" x14ac:dyDescent="0.25">
      <c r="A515" s="6"/>
      <c r="B515" s="6"/>
      <c r="C515" s="6"/>
      <c r="D515" s="6"/>
      <c r="E515" s="6"/>
      <c r="H515" s="6"/>
      <c r="I515" s="6"/>
      <c r="P515" s="6"/>
      <c r="Q515" s="6"/>
      <c r="R515" s="6"/>
      <c r="S515" s="6"/>
    </row>
    <row r="516" spans="1:19" x14ac:dyDescent="0.25">
      <c r="A516" s="6"/>
      <c r="B516" s="6"/>
      <c r="C516" s="6"/>
      <c r="D516" s="6"/>
      <c r="E516" s="6"/>
      <c r="H516" s="6"/>
      <c r="I516" s="6"/>
      <c r="P516" s="6"/>
      <c r="Q516" s="6"/>
      <c r="R516" s="6"/>
      <c r="S516" s="6"/>
    </row>
    <row r="517" spans="1:19" x14ac:dyDescent="0.25">
      <c r="A517" s="6"/>
      <c r="B517" s="6"/>
      <c r="C517" s="6"/>
      <c r="D517" s="6"/>
      <c r="E517" s="6"/>
      <c r="H517" s="6"/>
      <c r="I517" s="6"/>
      <c r="P517" s="6"/>
      <c r="Q517" s="6"/>
      <c r="R517" s="6"/>
      <c r="S517" s="6"/>
    </row>
    <row r="518" spans="1:19" x14ac:dyDescent="0.25">
      <c r="A518" s="6"/>
      <c r="B518" s="6"/>
      <c r="C518" s="6"/>
      <c r="D518" s="6"/>
      <c r="E518" s="6"/>
      <c r="H518" s="6"/>
      <c r="I518" s="6"/>
      <c r="P518" s="6"/>
      <c r="Q518" s="6"/>
      <c r="R518" s="6"/>
      <c r="S518" s="6"/>
    </row>
    <row r="519" spans="1:19" x14ac:dyDescent="0.25">
      <c r="A519" s="6"/>
      <c r="B519" s="6"/>
      <c r="C519" s="6"/>
      <c r="D519" s="6"/>
      <c r="E519" s="6"/>
      <c r="H519" s="6"/>
      <c r="I519" s="6"/>
      <c r="P519" s="6"/>
      <c r="Q519" s="6"/>
      <c r="R519" s="6"/>
      <c r="S519" s="6"/>
    </row>
    <row r="520" spans="1:19" x14ac:dyDescent="0.25">
      <c r="A520" s="6"/>
      <c r="B520" s="6"/>
      <c r="C520" s="6"/>
      <c r="D520" s="6"/>
      <c r="E520" s="6"/>
      <c r="H520" s="6"/>
      <c r="I520" s="6"/>
      <c r="P520" s="6"/>
      <c r="Q520" s="6"/>
      <c r="R520" s="6"/>
      <c r="S520" s="6"/>
    </row>
    <row r="521" spans="1:19" x14ac:dyDescent="0.25">
      <c r="A521" s="6"/>
      <c r="B521" s="6"/>
      <c r="C521" s="6"/>
      <c r="D521" s="6"/>
      <c r="E521" s="6"/>
      <c r="H521" s="6"/>
      <c r="I521" s="6"/>
      <c r="P521" s="6"/>
      <c r="Q521" s="6"/>
      <c r="R521" s="6"/>
      <c r="S521" s="6"/>
    </row>
    <row r="522" spans="1:19" x14ac:dyDescent="0.25">
      <c r="A522" s="6"/>
      <c r="B522" s="6"/>
      <c r="C522" s="6"/>
      <c r="D522" s="6"/>
      <c r="E522" s="6"/>
      <c r="H522" s="6"/>
      <c r="I522" s="6"/>
      <c r="P522" s="6"/>
      <c r="Q522" s="6"/>
      <c r="R522" s="6"/>
      <c r="S522" s="6"/>
    </row>
    <row r="523" spans="1:19" x14ac:dyDescent="0.25">
      <c r="A523" s="6"/>
      <c r="B523" s="6"/>
      <c r="C523" s="6"/>
      <c r="D523" s="6"/>
      <c r="E523" s="6"/>
      <c r="H523" s="6"/>
      <c r="I523" s="6"/>
      <c r="P523" s="6"/>
      <c r="Q523" s="6"/>
      <c r="R523" s="6"/>
      <c r="S523" s="6"/>
    </row>
    <row r="524" spans="1:19" x14ac:dyDescent="0.25">
      <c r="A524" s="6"/>
      <c r="B524" s="6"/>
      <c r="C524" s="6"/>
      <c r="D524" s="6"/>
      <c r="E524" s="6"/>
      <c r="H524" s="6"/>
      <c r="I524" s="6"/>
      <c r="P524" s="6"/>
      <c r="Q524" s="6"/>
      <c r="R524" s="6"/>
      <c r="S524" s="6"/>
    </row>
    <row r="525" spans="1:19" x14ac:dyDescent="0.25">
      <c r="A525" s="6"/>
      <c r="B525" s="6"/>
      <c r="C525" s="6"/>
      <c r="D525" s="6"/>
      <c r="E525" s="6"/>
      <c r="H525" s="6"/>
      <c r="I525" s="6"/>
      <c r="P525" s="6"/>
      <c r="Q525" s="6"/>
      <c r="R525" s="6"/>
      <c r="S525" s="6"/>
    </row>
    <row r="526" spans="1:19" x14ac:dyDescent="0.25">
      <c r="A526" s="6"/>
      <c r="B526" s="6"/>
      <c r="C526" s="6"/>
      <c r="D526" s="6"/>
      <c r="E526" s="6"/>
      <c r="H526" s="6"/>
      <c r="I526" s="6"/>
      <c r="P526" s="6"/>
      <c r="Q526" s="6"/>
      <c r="R526" s="6"/>
      <c r="S526" s="6"/>
    </row>
    <row r="527" spans="1:19" x14ac:dyDescent="0.25">
      <c r="A527" s="6"/>
      <c r="B527" s="6"/>
      <c r="C527" s="6"/>
      <c r="D527" s="6"/>
      <c r="E527" s="6"/>
      <c r="H527" s="6"/>
      <c r="I527" s="6"/>
      <c r="P527" s="6"/>
      <c r="Q527" s="6"/>
      <c r="R527" s="6"/>
      <c r="S527" s="6"/>
    </row>
    <row r="528" spans="1:19" x14ac:dyDescent="0.25">
      <c r="A528" s="6"/>
      <c r="B528" s="6"/>
      <c r="C528" s="6"/>
      <c r="D528" s="6"/>
      <c r="E528" s="6"/>
      <c r="H528" s="6"/>
      <c r="I528" s="6"/>
      <c r="P528" s="6"/>
      <c r="Q528" s="6"/>
      <c r="R528" s="6"/>
      <c r="S528" s="6"/>
    </row>
    <row r="529" spans="1:19" x14ac:dyDescent="0.25">
      <c r="A529" s="6"/>
      <c r="B529" s="6"/>
      <c r="C529" s="6"/>
      <c r="D529" s="6"/>
      <c r="E529" s="6"/>
      <c r="H529" s="6"/>
      <c r="I529" s="6"/>
      <c r="P529" s="6"/>
      <c r="Q529" s="6"/>
      <c r="R529" s="6"/>
      <c r="S529" s="6"/>
    </row>
    <row r="530" spans="1:19" x14ac:dyDescent="0.25">
      <c r="A530" s="6"/>
      <c r="B530" s="6"/>
      <c r="C530" s="6"/>
      <c r="D530" s="6"/>
      <c r="E530" s="6"/>
      <c r="H530" s="6"/>
      <c r="I530" s="6"/>
      <c r="P530" s="6"/>
      <c r="Q530" s="6"/>
      <c r="R530" s="6"/>
      <c r="S530" s="6"/>
    </row>
    <row r="531" spans="1:19" x14ac:dyDescent="0.25">
      <c r="A531" s="6"/>
      <c r="B531" s="6"/>
      <c r="C531" s="6"/>
      <c r="D531" s="6"/>
      <c r="E531" s="6"/>
      <c r="H531" s="6"/>
      <c r="I531" s="6"/>
      <c r="P531" s="6"/>
      <c r="Q531" s="6"/>
      <c r="R531" s="6"/>
      <c r="S531" s="6"/>
    </row>
    <row r="532" spans="1:19" x14ac:dyDescent="0.25">
      <c r="A532" s="6"/>
      <c r="B532" s="6"/>
      <c r="C532" s="6"/>
      <c r="D532" s="6"/>
      <c r="E532" s="6"/>
      <c r="H532" s="6"/>
      <c r="I532" s="6"/>
      <c r="P532" s="6"/>
      <c r="Q532" s="6"/>
      <c r="R532" s="6"/>
      <c r="S532" s="6"/>
    </row>
    <row r="533" spans="1:19" x14ac:dyDescent="0.25">
      <c r="A533" s="6"/>
      <c r="B533" s="6"/>
      <c r="C533" s="6"/>
      <c r="D533" s="6"/>
      <c r="E533" s="6"/>
      <c r="H533" s="6"/>
      <c r="I533" s="6"/>
      <c r="P533" s="6"/>
      <c r="Q533" s="6"/>
      <c r="R533" s="6"/>
      <c r="S533" s="6"/>
    </row>
    <row r="534" spans="1:19" x14ac:dyDescent="0.25">
      <c r="A534" s="6"/>
      <c r="B534" s="6"/>
      <c r="C534" s="6"/>
      <c r="D534" s="6"/>
      <c r="E534" s="6"/>
      <c r="H534" s="6"/>
      <c r="I534" s="6"/>
      <c r="P534" s="6"/>
      <c r="Q534" s="6"/>
      <c r="R534" s="6"/>
      <c r="S534" s="6"/>
    </row>
    <row r="535" spans="1:19" x14ac:dyDescent="0.25">
      <c r="A535" s="6"/>
      <c r="B535" s="6"/>
      <c r="C535" s="6"/>
      <c r="D535" s="6"/>
      <c r="E535" s="6"/>
      <c r="H535" s="6"/>
      <c r="I535" s="6"/>
      <c r="P535" s="6"/>
      <c r="Q535" s="6"/>
      <c r="R535" s="6"/>
      <c r="S535" s="6"/>
    </row>
    <row r="536" spans="1:19" x14ac:dyDescent="0.25">
      <c r="A536" s="6"/>
      <c r="B536" s="6"/>
      <c r="C536" s="6"/>
      <c r="D536" s="6"/>
      <c r="E536" s="6"/>
      <c r="H536" s="6"/>
      <c r="I536" s="6"/>
      <c r="P536" s="6"/>
      <c r="Q536" s="6"/>
      <c r="R536" s="6"/>
      <c r="S536" s="6"/>
    </row>
    <row r="537" spans="1:19" x14ac:dyDescent="0.25">
      <c r="A537" s="6"/>
      <c r="B537" s="6"/>
      <c r="C537" s="6"/>
      <c r="D537" s="6"/>
      <c r="E537" s="6"/>
      <c r="H537" s="6"/>
      <c r="I537" s="6"/>
      <c r="P537" s="6"/>
      <c r="Q537" s="6"/>
      <c r="R537" s="6"/>
      <c r="S537" s="6"/>
    </row>
    <row r="538" spans="1:19" x14ac:dyDescent="0.25">
      <c r="A538" s="6"/>
      <c r="B538" s="6"/>
      <c r="C538" s="6"/>
      <c r="D538" s="6"/>
      <c r="E538" s="6"/>
      <c r="H538" s="6"/>
      <c r="I538" s="6"/>
      <c r="P538" s="6"/>
      <c r="Q538" s="6"/>
      <c r="R538" s="6"/>
      <c r="S538" s="6"/>
    </row>
    <row r="539" spans="1:19" x14ac:dyDescent="0.25">
      <c r="A539" s="6"/>
      <c r="B539" s="6"/>
      <c r="C539" s="6"/>
      <c r="D539" s="6"/>
      <c r="E539" s="6"/>
      <c r="H539" s="6"/>
      <c r="I539" s="6"/>
      <c r="P539" s="6"/>
      <c r="Q539" s="6"/>
      <c r="R539" s="6"/>
      <c r="S539" s="6"/>
    </row>
    <row r="540" spans="1:19" x14ac:dyDescent="0.25">
      <c r="A540" s="6"/>
      <c r="B540" s="6"/>
      <c r="C540" s="6"/>
      <c r="D540" s="6"/>
      <c r="E540" s="6"/>
      <c r="H540" s="6"/>
      <c r="I540" s="6"/>
      <c r="P540" s="6"/>
      <c r="Q540" s="6"/>
      <c r="R540" s="6"/>
      <c r="S540" s="6"/>
    </row>
    <row r="541" spans="1:19" x14ac:dyDescent="0.25">
      <c r="A541" s="6"/>
      <c r="B541" s="6"/>
      <c r="C541" s="6"/>
      <c r="D541" s="6"/>
      <c r="E541" s="6"/>
      <c r="H541" s="6"/>
      <c r="I541" s="6"/>
      <c r="P541" s="6"/>
      <c r="Q541" s="6"/>
      <c r="R541" s="6"/>
      <c r="S541" s="6"/>
    </row>
    <row r="542" spans="1:19" x14ac:dyDescent="0.25">
      <c r="A542" s="6"/>
      <c r="B542" s="6"/>
      <c r="C542" s="6"/>
      <c r="D542" s="6"/>
      <c r="E542" s="6"/>
      <c r="H542" s="6"/>
      <c r="I542" s="6"/>
      <c r="P542" s="6"/>
      <c r="Q542" s="6"/>
      <c r="R542" s="6"/>
      <c r="S542" s="6"/>
    </row>
    <row r="543" spans="1:19" x14ac:dyDescent="0.25">
      <c r="A543" s="6"/>
      <c r="B543" s="6"/>
      <c r="C543" s="6"/>
      <c r="D543" s="6"/>
      <c r="E543" s="6"/>
      <c r="H543" s="6"/>
      <c r="I543" s="6"/>
      <c r="P543" s="6"/>
      <c r="Q543" s="6"/>
      <c r="R543" s="6"/>
      <c r="S543" s="6"/>
    </row>
    <row r="544" spans="1:19" x14ac:dyDescent="0.25">
      <c r="A544" s="6"/>
      <c r="B544" s="6"/>
      <c r="C544" s="6"/>
      <c r="D544" s="6"/>
      <c r="E544" s="6"/>
      <c r="H544" s="6"/>
      <c r="I544" s="6"/>
      <c r="P544" s="6"/>
      <c r="Q544" s="6"/>
      <c r="R544" s="6"/>
      <c r="S544" s="6"/>
    </row>
    <row r="545" spans="1:19" x14ac:dyDescent="0.25">
      <c r="A545" s="6"/>
      <c r="B545" s="6"/>
      <c r="C545" s="6"/>
      <c r="D545" s="6"/>
      <c r="E545" s="6"/>
      <c r="H545" s="6"/>
      <c r="I545" s="6"/>
      <c r="P545" s="6"/>
      <c r="Q545" s="6"/>
      <c r="R545" s="6"/>
      <c r="S545" s="6"/>
    </row>
    <row r="546" spans="1:19" x14ac:dyDescent="0.25">
      <c r="A546" s="6"/>
      <c r="B546" s="6"/>
      <c r="C546" s="6"/>
      <c r="D546" s="6"/>
      <c r="E546" s="6"/>
      <c r="H546" s="6"/>
      <c r="I546" s="6"/>
      <c r="P546" s="6"/>
      <c r="Q546" s="6"/>
      <c r="R546" s="6"/>
      <c r="S546" s="6"/>
    </row>
    <row r="547" spans="1:19" x14ac:dyDescent="0.25">
      <c r="A547" s="6"/>
      <c r="B547" s="6"/>
      <c r="C547" s="6"/>
      <c r="D547" s="6"/>
      <c r="E547" s="6"/>
      <c r="H547" s="6"/>
      <c r="I547" s="6"/>
      <c r="P547" s="6"/>
      <c r="Q547" s="6"/>
      <c r="R547" s="6"/>
      <c r="S547" s="6"/>
    </row>
    <row r="548" spans="1:19" x14ac:dyDescent="0.25">
      <c r="A548" s="6"/>
      <c r="B548" s="6"/>
      <c r="C548" s="6"/>
      <c r="D548" s="6"/>
      <c r="E548" s="6"/>
      <c r="H548" s="6"/>
      <c r="I548" s="6"/>
      <c r="P548" s="6"/>
      <c r="Q548" s="6"/>
      <c r="R548" s="6"/>
      <c r="S548" s="6"/>
    </row>
    <row r="549" spans="1:19" x14ac:dyDescent="0.25">
      <c r="A549" s="6"/>
      <c r="B549" s="6"/>
      <c r="C549" s="6"/>
      <c r="D549" s="6"/>
      <c r="E549" s="6"/>
      <c r="H549" s="6"/>
      <c r="I549" s="6"/>
      <c r="P549" s="6"/>
      <c r="Q549" s="6"/>
      <c r="R549" s="6"/>
      <c r="S549" s="6"/>
    </row>
    <row r="550" spans="1:19" x14ac:dyDescent="0.25">
      <c r="A550" s="6"/>
      <c r="B550" s="6"/>
      <c r="C550" s="6"/>
      <c r="D550" s="6"/>
      <c r="E550" s="6"/>
      <c r="H550" s="6"/>
      <c r="I550" s="6"/>
      <c r="P550" s="6"/>
      <c r="Q550" s="6"/>
      <c r="R550" s="6"/>
      <c r="S550" s="6"/>
    </row>
    <row r="551" spans="1:19" x14ac:dyDescent="0.25">
      <c r="A551" s="6"/>
      <c r="B551" s="6"/>
      <c r="C551" s="6"/>
      <c r="D551" s="6"/>
      <c r="E551" s="6"/>
      <c r="H551" s="6"/>
      <c r="I551" s="6"/>
      <c r="P551" s="6"/>
      <c r="Q551" s="6"/>
      <c r="R551" s="6"/>
      <c r="S551" s="6"/>
    </row>
    <row r="552" spans="1:19" x14ac:dyDescent="0.25">
      <c r="A552" s="6"/>
      <c r="B552" s="6"/>
      <c r="C552" s="6"/>
      <c r="D552" s="6"/>
      <c r="E552" s="6"/>
      <c r="H552" s="6"/>
      <c r="I552" s="6"/>
      <c r="P552" s="6"/>
      <c r="Q552" s="6"/>
      <c r="R552" s="6"/>
      <c r="S552" s="6"/>
    </row>
    <row r="553" spans="1:19" x14ac:dyDescent="0.25">
      <c r="A553" s="6"/>
      <c r="B553" s="6"/>
      <c r="C553" s="6"/>
      <c r="D553" s="6"/>
      <c r="E553" s="6"/>
      <c r="H553" s="6"/>
      <c r="I553" s="6"/>
      <c r="P553" s="6"/>
      <c r="Q553" s="6"/>
      <c r="R553" s="6"/>
      <c r="S553" s="6"/>
    </row>
    <row r="554" spans="1:19" x14ac:dyDescent="0.25">
      <c r="A554" s="6"/>
      <c r="B554" s="6"/>
      <c r="C554" s="6"/>
      <c r="D554" s="6"/>
      <c r="E554" s="6"/>
      <c r="H554" s="6"/>
      <c r="I554" s="6"/>
      <c r="P554" s="6"/>
      <c r="Q554" s="6"/>
      <c r="R554" s="6"/>
      <c r="S554" s="6"/>
    </row>
    <row r="555" spans="1:19" x14ac:dyDescent="0.25">
      <c r="A555" s="6"/>
      <c r="B555" s="6"/>
      <c r="C555" s="6"/>
      <c r="D555" s="6"/>
      <c r="E555" s="6"/>
      <c r="H555" s="6"/>
      <c r="I555" s="6"/>
      <c r="P555" s="6"/>
      <c r="Q555" s="6"/>
      <c r="R555" s="6"/>
      <c r="S555" s="6"/>
    </row>
    <row r="556" spans="1:19" x14ac:dyDescent="0.25">
      <c r="A556" s="6"/>
      <c r="B556" s="6"/>
      <c r="C556" s="6"/>
      <c r="D556" s="6"/>
      <c r="E556" s="6"/>
      <c r="H556" s="6"/>
      <c r="I556" s="6"/>
      <c r="P556" s="6"/>
      <c r="Q556" s="6"/>
      <c r="R556" s="6"/>
      <c r="S556" s="6"/>
    </row>
    <row r="557" spans="1:19" x14ac:dyDescent="0.25">
      <c r="A557" s="6"/>
      <c r="B557" s="6"/>
      <c r="C557" s="6"/>
      <c r="D557" s="6"/>
      <c r="E557" s="6"/>
      <c r="H557" s="6"/>
      <c r="I557" s="6"/>
      <c r="P557" s="6"/>
      <c r="Q557" s="6"/>
      <c r="R557" s="6"/>
      <c r="S557" s="6"/>
    </row>
    <row r="558" spans="1:19" x14ac:dyDescent="0.25">
      <c r="A558" s="6"/>
      <c r="B558" s="6"/>
      <c r="C558" s="6"/>
      <c r="D558" s="6"/>
      <c r="E558" s="6"/>
      <c r="H558" s="6"/>
      <c r="I558" s="6"/>
      <c r="P558" s="6"/>
      <c r="Q558" s="6"/>
      <c r="R558" s="6"/>
      <c r="S558" s="6"/>
    </row>
    <row r="559" spans="1:19" x14ac:dyDescent="0.25">
      <c r="A559" s="6"/>
      <c r="B559" s="6"/>
      <c r="C559" s="6"/>
      <c r="D559" s="6"/>
      <c r="E559" s="6"/>
      <c r="H559" s="6"/>
      <c r="I559" s="6"/>
      <c r="P559" s="6"/>
      <c r="Q559" s="6"/>
      <c r="R559" s="6"/>
      <c r="S559" s="6"/>
    </row>
    <row r="560" spans="1:19" x14ac:dyDescent="0.25">
      <c r="A560" s="6"/>
      <c r="B560" s="6"/>
      <c r="C560" s="6"/>
      <c r="D560" s="6"/>
      <c r="E560" s="6"/>
      <c r="H560" s="6"/>
      <c r="I560" s="6"/>
      <c r="P560" s="6"/>
      <c r="Q560" s="6"/>
      <c r="R560" s="6"/>
      <c r="S560" s="6"/>
    </row>
    <row r="561" spans="1:19" x14ac:dyDescent="0.25">
      <c r="A561" s="6"/>
      <c r="B561" s="6"/>
      <c r="C561" s="6"/>
      <c r="D561" s="6"/>
      <c r="E561" s="6"/>
      <c r="H561" s="6"/>
      <c r="I561" s="6"/>
      <c r="P561" s="6"/>
      <c r="Q561" s="6"/>
      <c r="R561" s="6"/>
      <c r="S561" s="6"/>
    </row>
    <row r="562" spans="1:19" x14ac:dyDescent="0.25">
      <c r="A562" s="6"/>
      <c r="B562" s="6"/>
      <c r="C562" s="6"/>
      <c r="D562" s="6"/>
      <c r="E562" s="6"/>
      <c r="H562" s="6"/>
      <c r="I562" s="6"/>
      <c r="P562" s="6"/>
      <c r="Q562" s="6"/>
      <c r="R562" s="6"/>
      <c r="S562" s="6"/>
    </row>
    <row r="563" spans="1:19" x14ac:dyDescent="0.25">
      <c r="A563" s="6"/>
      <c r="B563" s="6"/>
      <c r="C563" s="6"/>
      <c r="D563" s="6"/>
      <c r="E563" s="6"/>
      <c r="H563" s="6"/>
      <c r="I563" s="6"/>
      <c r="P563" s="6"/>
      <c r="Q563" s="6"/>
      <c r="R563" s="6"/>
      <c r="S563" s="6"/>
    </row>
    <row r="564" spans="1:19" x14ac:dyDescent="0.25">
      <c r="A564" s="6"/>
      <c r="B564" s="6"/>
      <c r="C564" s="6"/>
      <c r="D564" s="6"/>
      <c r="E564" s="6"/>
      <c r="H564" s="6"/>
      <c r="I564" s="6"/>
      <c r="P564" s="6"/>
      <c r="Q564" s="6"/>
      <c r="R564" s="6"/>
      <c r="S564" s="6"/>
    </row>
    <row r="565" spans="1:19" x14ac:dyDescent="0.25">
      <c r="A565" s="6"/>
      <c r="B565" s="6"/>
      <c r="C565" s="6"/>
      <c r="D565" s="6"/>
      <c r="E565" s="6"/>
      <c r="H565" s="6"/>
      <c r="I565" s="6"/>
      <c r="P565" s="6"/>
      <c r="Q565" s="6"/>
      <c r="R565" s="6"/>
      <c r="S565" s="6"/>
    </row>
    <row r="566" spans="1:19" x14ac:dyDescent="0.25">
      <c r="A566" s="6"/>
      <c r="B566" s="6"/>
      <c r="C566" s="6"/>
      <c r="D566" s="6"/>
      <c r="E566" s="6"/>
      <c r="H566" s="6"/>
      <c r="I566" s="6"/>
      <c r="P566" s="6"/>
      <c r="Q566" s="6"/>
      <c r="R566" s="6"/>
      <c r="S566" s="6"/>
    </row>
    <row r="567" spans="1:19" x14ac:dyDescent="0.25">
      <c r="A567" s="6"/>
      <c r="B567" s="6"/>
      <c r="C567" s="6"/>
      <c r="D567" s="6"/>
      <c r="E567" s="6"/>
      <c r="H567" s="6"/>
      <c r="I567" s="6"/>
      <c r="P567" s="6"/>
      <c r="Q567" s="6"/>
      <c r="R567" s="6"/>
      <c r="S567" s="6"/>
    </row>
    <row r="568" spans="1:19" x14ac:dyDescent="0.25">
      <c r="A568" s="6"/>
      <c r="B568" s="6"/>
      <c r="C568" s="6"/>
      <c r="D568" s="6"/>
      <c r="E568" s="6"/>
      <c r="H568" s="6"/>
      <c r="I568" s="6"/>
      <c r="P568" s="6"/>
      <c r="Q568" s="6"/>
      <c r="R568" s="6"/>
      <c r="S568" s="6"/>
    </row>
    <row r="569" spans="1:19" x14ac:dyDescent="0.25">
      <c r="A569" s="6"/>
      <c r="B569" s="6"/>
      <c r="C569" s="6"/>
      <c r="D569" s="6"/>
      <c r="E569" s="6"/>
      <c r="H569" s="6"/>
      <c r="I569" s="6"/>
      <c r="P569" s="6"/>
      <c r="Q569" s="6"/>
      <c r="R569" s="6"/>
      <c r="S569" s="6"/>
    </row>
    <row r="570" spans="1:19" x14ac:dyDescent="0.25">
      <c r="A570" s="6"/>
      <c r="B570" s="6"/>
      <c r="C570" s="6"/>
      <c r="D570" s="6"/>
      <c r="E570" s="6"/>
      <c r="H570" s="6"/>
      <c r="I570" s="6"/>
      <c r="P570" s="6"/>
      <c r="Q570" s="6"/>
      <c r="R570" s="6"/>
      <c r="S570" s="6"/>
    </row>
    <row r="571" spans="1:19" x14ac:dyDescent="0.25">
      <c r="A571" s="6"/>
      <c r="B571" s="6"/>
      <c r="C571" s="6"/>
      <c r="D571" s="6"/>
      <c r="E571" s="6"/>
      <c r="H571" s="6"/>
      <c r="I571" s="6"/>
      <c r="P571" s="6"/>
      <c r="Q571" s="6"/>
      <c r="R571" s="6"/>
      <c r="S571" s="6"/>
    </row>
    <row r="572" spans="1:19" x14ac:dyDescent="0.25">
      <c r="A572" s="6"/>
      <c r="B572" s="6"/>
      <c r="C572" s="6"/>
      <c r="D572" s="6"/>
      <c r="E572" s="6"/>
      <c r="H572" s="6"/>
      <c r="I572" s="6"/>
      <c r="P572" s="6"/>
      <c r="Q572" s="6"/>
      <c r="R572" s="6"/>
      <c r="S572" s="6"/>
    </row>
    <row r="573" spans="1:19" x14ac:dyDescent="0.25">
      <c r="A573" s="6"/>
      <c r="B573" s="6"/>
      <c r="C573" s="6"/>
      <c r="D573" s="6"/>
      <c r="E573" s="6"/>
      <c r="H573" s="6"/>
      <c r="I573" s="6"/>
      <c r="P573" s="6"/>
      <c r="Q573" s="6"/>
      <c r="R573" s="6"/>
      <c r="S573" s="6"/>
    </row>
    <row r="574" spans="1:19" x14ac:dyDescent="0.25">
      <c r="A574" s="6"/>
      <c r="B574" s="6"/>
      <c r="C574" s="6"/>
      <c r="D574" s="6"/>
      <c r="E574" s="6"/>
      <c r="H574" s="6"/>
      <c r="I574" s="6"/>
      <c r="P574" s="6"/>
      <c r="Q574" s="6"/>
      <c r="R574" s="6"/>
      <c r="S574" s="6"/>
    </row>
    <row r="575" spans="1:19" x14ac:dyDescent="0.25">
      <c r="A575" s="6"/>
      <c r="B575" s="6"/>
      <c r="C575" s="6"/>
      <c r="D575" s="6"/>
      <c r="E575" s="6"/>
      <c r="H575" s="6"/>
      <c r="I575" s="6"/>
      <c r="P575" s="6"/>
      <c r="Q575" s="6"/>
      <c r="R575" s="6"/>
      <c r="S575" s="6"/>
    </row>
    <row r="576" spans="1:19" x14ac:dyDescent="0.25">
      <c r="A576" s="6"/>
      <c r="B576" s="6"/>
      <c r="C576" s="6"/>
      <c r="D576" s="6"/>
      <c r="E576" s="6"/>
      <c r="H576" s="6"/>
      <c r="I576" s="6"/>
      <c r="P576" s="6"/>
      <c r="Q576" s="6"/>
      <c r="R576" s="6"/>
      <c r="S576" s="6"/>
    </row>
    <row r="577" spans="1:19" x14ac:dyDescent="0.25">
      <c r="A577" s="6"/>
      <c r="B577" s="6"/>
      <c r="C577" s="6"/>
      <c r="D577" s="6"/>
      <c r="E577" s="6"/>
      <c r="H577" s="6"/>
      <c r="I577" s="6"/>
      <c r="P577" s="6"/>
      <c r="Q577" s="6"/>
      <c r="R577" s="6"/>
      <c r="S577" s="6"/>
    </row>
    <row r="578" spans="1:19" x14ac:dyDescent="0.25">
      <c r="A578" s="6"/>
      <c r="B578" s="6"/>
      <c r="C578" s="6"/>
      <c r="D578" s="6"/>
      <c r="E578" s="6"/>
      <c r="H578" s="6"/>
      <c r="I578" s="6"/>
      <c r="P578" s="6"/>
      <c r="Q578" s="6"/>
      <c r="R578" s="6"/>
      <c r="S578" s="6"/>
    </row>
    <row r="579" spans="1:19" x14ac:dyDescent="0.25">
      <c r="A579" s="6"/>
      <c r="B579" s="6"/>
      <c r="C579" s="6"/>
      <c r="D579" s="6"/>
      <c r="E579" s="6"/>
      <c r="H579" s="6"/>
      <c r="I579" s="6"/>
      <c r="P579" s="6"/>
      <c r="Q579" s="6"/>
      <c r="R579" s="6"/>
      <c r="S579" s="6"/>
    </row>
    <row r="580" spans="1:19" x14ac:dyDescent="0.25">
      <c r="A580" s="6"/>
      <c r="B580" s="6"/>
      <c r="C580" s="6"/>
      <c r="D580" s="6"/>
      <c r="E580" s="6"/>
      <c r="H580" s="6"/>
      <c r="I580" s="6"/>
      <c r="P580" s="6"/>
      <c r="Q580" s="6"/>
      <c r="R580" s="6"/>
      <c r="S580" s="6"/>
    </row>
    <row r="581" spans="1:19" x14ac:dyDescent="0.25">
      <c r="A581" s="6"/>
      <c r="B581" s="6"/>
      <c r="C581" s="6"/>
      <c r="D581" s="6"/>
      <c r="E581" s="6"/>
      <c r="H581" s="6"/>
      <c r="I581" s="6"/>
      <c r="P581" s="6"/>
      <c r="Q581" s="6"/>
      <c r="R581" s="6"/>
      <c r="S581" s="6"/>
    </row>
    <row r="582" spans="1:19" x14ac:dyDescent="0.25">
      <c r="A582" s="6"/>
      <c r="B582" s="6"/>
      <c r="C582" s="6"/>
      <c r="D582" s="6"/>
      <c r="E582" s="6"/>
      <c r="H582" s="6"/>
      <c r="I582" s="6"/>
      <c r="P582" s="6"/>
      <c r="Q582" s="6"/>
      <c r="R582" s="6"/>
      <c r="S582" s="6"/>
    </row>
    <row r="583" spans="1:19" x14ac:dyDescent="0.25">
      <c r="A583" s="6"/>
      <c r="B583" s="6"/>
      <c r="C583" s="6"/>
      <c r="D583" s="6"/>
      <c r="E583" s="6"/>
      <c r="H583" s="6"/>
      <c r="I583" s="6"/>
      <c r="P583" s="6"/>
      <c r="Q583" s="6"/>
      <c r="R583" s="6"/>
      <c r="S583" s="6"/>
    </row>
    <row r="584" spans="1:19" x14ac:dyDescent="0.25">
      <c r="A584" s="6"/>
      <c r="B584" s="6"/>
      <c r="C584" s="6"/>
      <c r="D584" s="6"/>
      <c r="E584" s="6"/>
      <c r="H584" s="6"/>
      <c r="I584" s="6"/>
      <c r="P584" s="6"/>
      <c r="Q584" s="6"/>
      <c r="R584" s="6"/>
      <c r="S584" s="6"/>
    </row>
    <row r="585" spans="1:19" x14ac:dyDescent="0.25">
      <c r="A585" s="6"/>
      <c r="B585" s="6"/>
      <c r="C585" s="6"/>
      <c r="D585" s="6"/>
      <c r="E585" s="6"/>
      <c r="H585" s="6"/>
      <c r="I585" s="6"/>
      <c r="P585" s="6"/>
      <c r="Q585" s="6"/>
      <c r="R585" s="6"/>
      <c r="S585" s="6"/>
    </row>
    <row r="586" spans="1:19" x14ac:dyDescent="0.25">
      <c r="A586" s="6"/>
      <c r="B586" s="6"/>
      <c r="C586" s="6"/>
      <c r="D586" s="6"/>
      <c r="E586" s="6"/>
      <c r="H586" s="6"/>
      <c r="I586" s="6"/>
      <c r="P586" s="6"/>
      <c r="Q586" s="6"/>
      <c r="R586" s="6"/>
      <c r="S586" s="6"/>
    </row>
    <row r="587" spans="1:19" x14ac:dyDescent="0.25">
      <c r="A587" s="6"/>
      <c r="B587" s="6"/>
      <c r="C587" s="6"/>
      <c r="D587" s="6"/>
      <c r="E587" s="6"/>
      <c r="H587" s="6"/>
      <c r="I587" s="6"/>
      <c r="P587" s="6"/>
      <c r="Q587" s="6"/>
      <c r="R587" s="6"/>
      <c r="S587" s="6"/>
    </row>
    <row r="588" spans="1:19" x14ac:dyDescent="0.25">
      <c r="A588" s="6"/>
      <c r="B588" s="6"/>
      <c r="C588" s="6"/>
      <c r="D588" s="6"/>
      <c r="E588" s="6"/>
      <c r="H588" s="6"/>
      <c r="I588" s="6"/>
      <c r="P588" s="6"/>
      <c r="Q588" s="6"/>
      <c r="R588" s="6"/>
      <c r="S588" s="6"/>
    </row>
    <row r="589" spans="1:19" x14ac:dyDescent="0.25">
      <c r="A589" s="6"/>
      <c r="B589" s="6"/>
      <c r="C589" s="6"/>
      <c r="D589" s="6"/>
      <c r="E589" s="6"/>
      <c r="H589" s="6"/>
      <c r="I589" s="6"/>
      <c r="P589" s="6"/>
      <c r="Q589" s="6"/>
      <c r="R589" s="6"/>
      <c r="S589" s="6"/>
    </row>
    <row r="590" spans="1:19" x14ac:dyDescent="0.25">
      <c r="A590" s="6"/>
      <c r="B590" s="6"/>
      <c r="C590" s="6"/>
      <c r="D590" s="6"/>
      <c r="E590" s="6"/>
      <c r="H590" s="6"/>
      <c r="I590" s="6"/>
      <c r="P590" s="6"/>
      <c r="Q590" s="6"/>
      <c r="R590" s="6"/>
      <c r="S590" s="6"/>
    </row>
    <row r="591" spans="1:19" x14ac:dyDescent="0.25">
      <c r="A591" s="6"/>
      <c r="B591" s="6"/>
      <c r="C591" s="6"/>
      <c r="D591" s="6"/>
      <c r="E591" s="6"/>
      <c r="H591" s="6"/>
      <c r="I591" s="6"/>
      <c r="P591" s="6"/>
      <c r="Q591" s="6"/>
      <c r="R591" s="6"/>
      <c r="S591" s="6"/>
    </row>
    <row r="592" spans="1:19" x14ac:dyDescent="0.25">
      <c r="A592" s="6"/>
      <c r="B592" s="6"/>
      <c r="C592" s="6"/>
      <c r="D592" s="6"/>
      <c r="E592" s="6"/>
      <c r="H592" s="6"/>
      <c r="I592" s="6"/>
      <c r="P592" s="6"/>
      <c r="Q592" s="6"/>
      <c r="R592" s="6"/>
      <c r="S592" s="6"/>
    </row>
    <row r="593" spans="1:19" x14ac:dyDescent="0.25">
      <c r="A593" s="6"/>
      <c r="B593" s="6"/>
      <c r="C593" s="6"/>
      <c r="D593" s="6"/>
      <c r="E593" s="6"/>
      <c r="H593" s="6"/>
      <c r="I593" s="6"/>
      <c r="P593" s="6"/>
      <c r="Q593" s="6"/>
      <c r="R593" s="6"/>
      <c r="S593" s="6"/>
    </row>
    <row r="594" spans="1:19" x14ac:dyDescent="0.25">
      <c r="A594" s="6"/>
      <c r="B594" s="6"/>
      <c r="C594" s="6"/>
      <c r="D594" s="6"/>
      <c r="E594" s="6"/>
      <c r="H594" s="6"/>
      <c r="I594" s="6"/>
      <c r="P594" s="6"/>
      <c r="Q594" s="6"/>
      <c r="R594" s="6"/>
      <c r="S594" s="6"/>
    </row>
    <row r="595" spans="1:19" x14ac:dyDescent="0.25">
      <c r="A595" s="6"/>
      <c r="B595" s="6"/>
      <c r="C595" s="6"/>
      <c r="D595" s="6"/>
      <c r="E595" s="6"/>
      <c r="H595" s="6"/>
      <c r="I595" s="6"/>
      <c r="P595" s="6"/>
      <c r="Q595" s="6"/>
      <c r="R595" s="6"/>
      <c r="S595" s="6"/>
    </row>
    <row r="596" spans="1:19" x14ac:dyDescent="0.25">
      <c r="A596" s="6"/>
      <c r="B596" s="6"/>
      <c r="C596" s="6"/>
      <c r="D596" s="6"/>
      <c r="E596" s="6"/>
      <c r="H596" s="6"/>
      <c r="I596" s="6"/>
      <c r="P596" s="6"/>
      <c r="Q596" s="6"/>
      <c r="R596" s="6"/>
      <c r="S596" s="6"/>
    </row>
    <row r="597" spans="1:19" x14ac:dyDescent="0.25">
      <c r="A597" s="6"/>
      <c r="B597" s="6"/>
      <c r="C597" s="6"/>
      <c r="D597" s="6"/>
      <c r="E597" s="6"/>
      <c r="H597" s="6"/>
      <c r="I597" s="6"/>
      <c r="P597" s="6"/>
      <c r="Q597" s="6"/>
      <c r="R597" s="6"/>
      <c r="S597" s="6"/>
    </row>
    <row r="598" spans="1:19" x14ac:dyDescent="0.25">
      <c r="A598" s="6"/>
      <c r="B598" s="6"/>
      <c r="C598" s="6"/>
      <c r="D598" s="6"/>
      <c r="E598" s="6"/>
      <c r="H598" s="6"/>
      <c r="I598" s="6"/>
      <c r="P598" s="6"/>
      <c r="Q598" s="6"/>
      <c r="R598" s="6"/>
      <c r="S598" s="6"/>
    </row>
    <row r="599" spans="1:19" x14ac:dyDescent="0.25">
      <c r="A599" s="6"/>
      <c r="B599" s="6"/>
      <c r="C599" s="6"/>
      <c r="D599" s="6"/>
      <c r="E599" s="6"/>
      <c r="H599" s="6"/>
      <c r="I599" s="6"/>
      <c r="P599" s="6"/>
      <c r="Q599" s="6"/>
      <c r="R599" s="6"/>
      <c r="S599" s="6"/>
    </row>
    <row r="600" spans="1:19" x14ac:dyDescent="0.25">
      <c r="A600" s="6"/>
      <c r="B600" s="6"/>
      <c r="C600" s="6"/>
      <c r="D600" s="6"/>
      <c r="E600" s="6"/>
      <c r="H600" s="6"/>
      <c r="I600" s="6"/>
      <c r="P600" s="6"/>
      <c r="Q600" s="6"/>
      <c r="R600" s="6"/>
      <c r="S600" s="6"/>
    </row>
    <row r="601" spans="1:19" x14ac:dyDescent="0.25">
      <c r="A601" s="6"/>
      <c r="B601" s="6"/>
      <c r="C601" s="6"/>
      <c r="D601" s="6"/>
      <c r="E601" s="6"/>
      <c r="H601" s="6"/>
      <c r="I601" s="6"/>
      <c r="P601" s="6"/>
      <c r="Q601" s="6"/>
      <c r="R601" s="6"/>
      <c r="S601" s="6"/>
    </row>
    <row r="602" spans="1:19" x14ac:dyDescent="0.25">
      <c r="A602" s="6"/>
      <c r="B602" s="6"/>
      <c r="C602" s="6"/>
      <c r="D602" s="6"/>
      <c r="E602" s="6"/>
      <c r="H602" s="6"/>
      <c r="I602" s="6"/>
      <c r="P602" s="6"/>
      <c r="Q602" s="6"/>
      <c r="R602" s="6"/>
      <c r="S602" s="6"/>
    </row>
    <row r="603" spans="1:19" x14ac:dyDescent="0.25">
      <c r="A603" s="6"/>
      <c r="B603" s="6"/>
      <c r="C603" s="6"/>
      <c r="D603" s="6"/>
      <c r="E603" s="6"/>
      <c r="H603" s="6"/>
      <c r="I603" s="6"/>
      <c r="P603" s="6"/>
      <c r="Q603" s="6"/>
      <c r="R603" s="6"/>
      <c r="S603" s="6"/>
    </row>
    <row r="604" spans="1:19" x14ac:dyDescent="0.25">
      <c r="A604" s="6"/>
      <c r="B604" s="6"/>
      <c r="C604" s="6"/>
      <c r="D604" s="6"/>
      <c r="E604" s="6"/>
      <c r="H604" s="6"/>
      <c r="I604" s="6"/>
      <c r="P604" s="6"/>
      <c r="Q604" s="6"/>
      <c r="R604" s="6"/>
      <c r="S604" s="6"/>
    </row>
    <row r="605" spans="1:19" x14ac:dyDescent="0.25">
      <c r="A605" s="6"/>
      <c r="B605" s="6"/>
      <c r="C605" s="6"/>
      <c r="D605" s="6"/>
      <c r="E605" s="6"/>
      <c r="H605" s="6"/>
      <c r="I605" s="6"/>
      <c r="P605" s="6"/>
      <c r="Q605" s="6"/>
      <c r="R605" s="6"/>
      <c r="S605" s="6"/>
    </row>
    <row r="606" spans="1:19" x14ac:dyDescent="0.25">
      <c r="A606" s="6"/>
      <c r="B606" s="6"/>
      <c r="C606" s="6"/>
      <c r="D606" s="6"/>
      <c r="E606" s="6"/>
      <c r="H606" s="6"/>
      <c r="I606" s="6"/>
      <c r="P606" s="6"/>
      <c r="Q606" s="6"/>
      <c r="R606" s="6"/>
      <c r="S606" s="6"/>
    </row>
    <row r="607" spans="1:19" x14ac:dyDescent="0.25">
      <c r="A607" s="6"/>
      <c r="B607" s="6"/>
      <c r="C607" s="6"/>
      <c r="D607" s="6"/>
      <c r="E607" s="6"/>
      <c r="H607" s="6"/>
      <c r="I607" s="6"/>
      <c r="P607" s="6"/>
      <c r="Q607" s="6"/>
      <c r="R607" s="6"/>
      <c r="S607" s="6"/>
    </row>
    <row r="608" spans="1:19" x14ac:dyDescent="0.25">
      <c r="A608" s="6"/>
      <c r="B608" s="6"/>
      <c r="C608" s="6"/>
      <c r="D608" s="6"/>
      <c r="E608" s="6"/>
      <c r="H608" s="6"/>
      <c r="I608" s="6"/>
      <c r="P608" s="6"/>
      <c r="Q608" s="6"/>
      <c r="R608" s="6"/>
      <c r="S608" s="6"/>
    </row>
    <row r="609" spans="1:19" x14ac:dyDescent="0.25">
      <c r="A609" s="6"/>
      <c r="B609" s="6"/>
      <c r="C609" s="6"/>
      <c r="D609" s="6"/>
      <c r="E609" s="6"/>
      <c r="H609" s="6"/>
      <c r="I609" s="6"/>
      <c r="P609" s="6"/>
      <c r="Q609" s="6"/>
      <c r="R609" s="6"/>
      <c r="S609" s="6"/>
    </row>
    <row r="610" spans="1:19" x14ac:dyDescent="0.25">
      <c r="A610" s="6"/>
      <c r="B610" s="6"/>
      <c r="C610" s="6"/>
      <c r="D610" s="6"/>
      <c r="E610" s="6"/>
      <c r="H610" s="6"/>
      <c r="I610" s="6"/>
      <c r="P610" s="6"/>
      <c r="Q610" s="6"/>
      <c r="R610" s="6"/>
      <c r="S610" s="6"/>
    </row>
    <row r="611" spans="1:19" x14ac:dyDescent="0.25">
      <c r="A611" s="6"/>
      <c r="B611" s="6"/>
      <c r="C611" s="6"/>
      <c r="D611" s="6"/>
      <c r="E611" s="6"/>
      <c r="H611" s="6"/>
      <c r="I611" s="6"/>
      <c r="P611" s="6"/>
      <c r="Q611" s="6"/>
      <c r="R611" s="6"/>
      <c r="S611" s="6"/>
    </row>
    <row r="612" spans="1:19" x14ac:dyDescent="0.25">
      <c r="A612" s="6"/>
      <c r="B612" s="6"/>
      <c r="C612" s="6"/>
      <c r="D612" s="6"/>
      <c r="E612" s="6"/>
      <c r="H612" s="6"/>
      <c r="I612" s="6"/>
      <c r="P612" s="6"/>
      <c r="Q612" s="6"/>
      <c r="R612" s="6"/>
      <c r="S612" s="6"/>
    </row>
    <row r="613" spans="1:19" x14ac:dyDescent="0.25">
      <c r="A613" s="6"/>
      <c r="B613" s="6"/>
      <c r="C613" s="6"/>
      <c r="D613" s="6"/>
      <c r="E613" s="6"/>
      <c r="H613" s="6"/>
      <c r="I613" s="6"/>
      <c r="P613" s="6"/>
      <c r="Q613" s="6"/>
      <c r="R613" s="6"/>
      <c r="S613" s="6"/>
    </row>
    <row r="614" spans="1:19" x14ac:dyDescent="0.25">
      <c r="A614" s="6"/>
      <c r="B614" s="6"/>
      <c r="C614" s="6"/>
      <c r="D614" s="6"/>
      <c r="E614" s="6"/>
      <c r="H614" s="6"/>
      <c r="I614" s="6"/>
      <c r="P614" s="6"/>
      <c r="Q614" s="6"/>
      <c r="R614" s="6"/>
      <c r="S614" s="6"/>
    </row>
  </sheetData>
  <mergeCells count="1017">
    <mergeCell ref="A96:A97"/>
    <mergeCell ref="D96:D97"/>
    <mergeCell ref="E96:E97"/>
    <mergeCell ref="F96:F97"/>
    <mergeCell ref="G96:G97"/>
    <mergeCell ref="H96:H97"/>
    <mergeCell ref="I96:I97"/>
    <mergeCell ref="J96:J97"/>
    <mergeCell ref="K96:K97"/>
    <mergeCell ref="L96:L97"/>
    <mergeCell ref="M96:M97"/>
    <mergeCell ref="N96:N97"/>
    <mergeCell ref="O96:O97"/>
    <mergeCell ref="P96:P98"/>
    <mergeCell ref="Q96:Q97"/>
    <mergeCell ref="R96:R97"/>
    <mergeCell ref="S96:S97"/>
    <mergeCell ref="O121:O122"/>
    <mergeCell ref="I134:I136"/>
    <mergeCell ref="F134:F136"/>
    <mergeCell ref="L191:L192"/>
    <mergeCell ref="M191:M192"/>
    <mergeCell ref="F121:F122"/>
    <mergeCell ref="G121:G122"/>
    <mergeCell ref="J121:J122"/>
    <mergeCell ref="E145:E147"/>
    <mergeCell ref="M132:M133"/>
    <mergeCell ref="A320:S320"/>
    <mergeCell ref="T134:T135"/>
    <mergeCell ref="O134:O136"/>
    <mergeCell ref="H134:H136"/>
    <mergeCell ref="G134:G136"/>
    <mergeCell ref="A134:A136"/>
    <mergeCell ref="P134:P136"/>
    <mergeCell ref="Q134:Q136"/>
    <mergeCell ref="R134:R136"/>
    <mergeCell ref="S134:S136"/>
    <mergeCell ref="S230:S231"/>
    <mergeCell ref="P237:P238"/>
    <mergeCell ref="Q237:Q238"/>
    <mergeCell ref="R237:R238"/>
    <mergeCell ref="S237:S238"/>
    <mergeCell ref="F123:F124"/>
    <mergeCell ref="G123:G124"/>
    <mergeCell ref="M185:M188"/>
    <mergeCell ref="R198:R200"/>
    <mergeCell ref="B245:B246"/>
    <mergeCell ref="S198:S200"/>
    <mergeCell ref="P201:P202"/>
    <mergeCell ref="Q201:Q202"/>
    <mergeCell ref="R201:R202"/>
    <mergeCell ref="S201:S202"/>
    <mergeCell ref="P215:S216"/>
    <mergeCell ref="R203:R204"/>
    <mergeCell ref="S203:S204"/>
    <mergeCell ref="F196:F197"/>
    <mergeCell ref="G196:G197"/>
    <mergeCell ref="H196:H197"/>
    <mergeCell ref="I196:I197"/>
    <mergeCell ref="R220:R221"/>
    <mergeCell ref="S220:S221"/>
    <mergeCell ref="G191:G192"/>
    <mergeCell ref="Q191:Q192"/>
    <mergeCell ref="F145:F147"/>
    <mergeCell ref="P194:P195"/>
    <mergeCell ref="O191:O192"/>
    <mergeCell ref="N180:N184"/>
    <mergeCell ref="O180:O184"/>
    <mergeCell ref="R194:R195"/>
    <mergeCell ref="R217:R218"/>
    <mergeCell ref="S217:S218"/>
    <mergeCell ref="P217:P218"/>
    <mergeCell ref="M180:M184"/>
    <mergeCell ref="S232:S233"/>
    <mergeCell ref="S194:S195"/>
    <mergeCell ref="G54:G55"/>
    <mergeCell ref="C54:C55"/>
    <mergeCell ref="D54:D55"/>
    <mergeCell ref="E54:E55"/>
    <mergeCell ref="F54:F55"/>
    <mergeCell ref="Q230:Q231"/>
    <mergeCell ref="E196:E197"/>
    <mergeCell ref="D123:D124"/>
    <mergeCell ref="E123:E124"/>
    <mergeCell ref="A11:A17"/>
    <mergeCell ref="B11:B17"/>
    <mergeCell ref="C11:C17"/>
    <mergeCell ref="D11:D17"/>
    <mergeCell ref="E11:E17"/>
    <mergeCell ref="F11:F17"/>
    <mergeCell ref="G11:G17"/>
    <mergeCell ref="H11:H17"/>
    <mergeCell ref="I11:I17"/>
    <mergeCell ref="J11:J17"/>
    <mergeCell ref="K11:K17"/>
    <mergeCell ref="L11:L17"/>
    <mergeCell ref="M11:M17"/>
    <mergeCell ref="N11:N17"/>
    <mergeCell ref="O11:O17"/>
    <mergeCell ref="K185:K188"/>
    <mergeCell ref="L185:L188"/>
    <mergeCell ref="A123:A124"/>
    <mergeCell ref="A121:A122"/>
    <mergeCell ref="A116:A117"/>
    <mergeCell ref="B171:B179"/>
    <mergeCell ref="B149:B167"/>
    <mergeCell ref="E134:E136"/>
    <mergeCell ref="B180:B184"/>
    <mergeCell ref="B185:B188"/>
    <mergeCell ref="C185:C188"/>
    <mergeCell ref="D185:D188"/>
    <mergeCell ref="E185:E188"/>
    <mergeCell ref="F185:F188"/>
    <mergeCell ref="G185:G188"/>
    <mergeCell ref="O185:O188"/>
    <mergeCell ref="H191:H192"/>
    <mergeCell ref="I191:I192"/>
    <mergeCell ref="D180:D184"/>
    <mergeCell ref="E180:E184"/>
    <mergeCell ref="F180:F184"/>
    <mergeCell ref="G180:G184"/>
    <mergeCell ref="H180:H184"/>
    <mergeCell ref="I185:I188"/>
    <mergeCell ref="I180:I184"/>
    <mergeCell ref="E191:E192"/>
    <mergeCell ref="F191:F192"/>
    <mergeCell ref="C180:C184"/>
    <mergeCell ref="C145:C147"/>
    <mergeCell ref="B146:B147"/>
    <mergeCell ref="D145:D147"/>
    <mergeCell ref="G145:G147"/>
    <mergeCell ref="D134:D136"/>
    <mergeCell ref="B135:B136"/>
    <mergeCell ref="D168:D169"/>
    <mergeCell ref="E168:E169"/>
    <mergeCell ref="F168:F169"/>
    <mergeCell ref="G168:G169"/>
    <mergeCell ref="J185:J188"/>
    <mergeCell ref="F194:F195"/>
    <mergeCell ref="N191:N192"/>
    <mergeCell ref="H185:H188"/>
    <mergeCell ref="J180:J184"/>
    <mergeCell ref="N185:N188"/>
    <mergeCell ref="L180:L184"/>
    <mergeCell ref="G201:G202"/>
    <mergeCell ref="I198:I200"/>
    <mergeCell ref="R232:R233"/>
    <mergeCell ref="Q203:Q204"/>
    <mergeCell ref="L220:L221"/>
    <mergeCell ref="P220:P221"/>
    <mergeCell ref="R230:R231"/>
    <mergeCell ref="K191:K192"/>
    <mergeCell ref="G230:G231"/>
    <mergeCell ref="J222:J227"/>
    <mergeCell ref="K222:K227"/>
    <mergeCell ref="L222:L227"/>
    <mergeCell ref="N198:N200"/>
    <mergeCell ref="M222:M227"/>
    <mergeCell ref="N222:N227"/>
    <mergeCell ref="O222:O227"/>
    <mergeCell ref="K220:K221"/>
    <mergeCell ref="J215:J216"/>
    <mergeCell ref="G217:G218"/>
    <mergeCell ref="K215:K216"/>
    <mergeCell ref="J196:J197"/>
    <mergeCell ref="C217:C218"/>
    <mergeCell ref="M194:M195"/>
    <mergeCell ref="C194:C195"/>
    <mergeCell ref="E194:E195"/>
    <mergeCell ref="G194:G195"/>
    <mergeCell ref="Q232:Q233"/>
    <mergeCell ref="P230:P231"/>
    <mergeCell ref="D196:D197"/>
    <mergeCell ref="B228:B229"/>
    <mergeCell ref="D237:D238"/>
    <mergeCell ref="E237:E238"/>
    <mergeCell ref="F237:F238"/>
    <mergeCell ref="D194:D195"/>
    <mergeCell ref="H194:H195"/>
    <mergeCell ref="I194:I195"/>
    <mergeCell ref="J194:J195"/>
    <mergeCell ref="D198:D200"/>
    <mergeCell ref="G59:G60"/>
    <mergeCell ref="Q105:Q106"/>
    <mergeCell ref="L107:L108"/>
    <mergeCell ref="M107:M108"/>
    <mergeCell ref="G57:G58"/>
    <mergeCell ref="J57:J58"/>
    <mergeCell ref="K57:K58"/>
    <mergeCell ref="P73:P74"/>
    <mergeCell ref="Q73:Q74"/>
    <mergeCell ref="G94:G95"/>
    <mergeCell ref="H94:H95"/>
    <mergeCell ref="I94:I95"/>
    <mergeCell ref="N86:N92"/>
    <mergeCell ref="C239:C240"/>
    <mergeCell ref="C237:C238"/>
    <mergeCell ref="C220:C221"/>
    <mergeCell ref="B198:B200"/>
    <mergeCell ref="O194:O195"/>
    <mergeCell ref="P198:P200"/>
    <mergeCell ref="Q198:Q200"/>
    <mergeCell ref="D215:D216"/>
    <mergeCell ref="E215:E216"/>
    <mergeCell ref="F215:F216"/>
    <mergeCell ref="K194:K195"/>
    <mergeCell ref="G215:G216"/>
    <mergeCell ref="H215:H216"/>
    <mergeCell ref="I215:I216"/>
    <mergeCell ref="E198:E200"/>
    <mergeCell ref="F198:F200"/>
    <mergeCell ref="G198:G200"/>
    <mergeCell ref="F203:F204"/>
    <mergeCell ref="G203:G204"/>
    <mergeCell ref="G237:G238"/>
    <mergeCell ref="H237:H238"/>
    <mergeCell ref="Q220:Q221"/>
    <mergeCell ref="L194:L195"/>
    <mergeCell ref="N194:N195"/>
    <mergeCell ref="L198:L200"/>
    <mergeCell ref="O198:O200"/>
    <mergeCell ref="N217:N218"/>
    <mergeCell ref="D220:D221"/>
    <mergeCell ref="E220:E221"/>
    <mergeCell ref="F220:F221"/>
    <mergeCell ref="G220:G221"/>
    <mergeCell ref="H220:H221"/>
    <mergeCell ref="A180:A184"/>
    <mergeCell ref="A185:A188"/>
    <mergeCell ref="A149:A167"/>
    <mergeCell ref="A168:A169"/>
    <mergeCell ref="I220:I221"/>
    <mergeCell ref="J220:J221"/>
    <mergeCell ref="D230:D231"/>
    <mergeCell ref="K230:K231"/>
    <mergeCell ref="J230:J231"/>
    <mergeCell ref="O217:O218"/>
    <mergeCell ref="H198:H200"/>
    <mergeCell ref="C168:C169"/>
    <mergeCell ref="M220:M221"/>
    <mergeCell ref="N220:N221"/>
    <mergeCell ref="O220:O221"/>
    <mergeCell ref="N203:N204"/>
    <mergeCell ref="O203:O204"/>
    <mergeCell ref="I230:I231"/>
    <mergeCell ref="H230:H231"/>
    <mergeCell ref="A145:A147"/>
    <mergeCell ref="C149:C167"/>
    <mergeCell ref="A194:A195"/>
    <mergeCell ref="C116:C117"/>
    <mergeCell ref="D116:D117"/>
    <mergeCell ref="L57:L58"/>
    <mergeCell ref="M57:M58"/>
    <mergeCell ref="Q61:Q62"/>
    <mergeCell ref="E81:E84"/>
    <mergeCell ref="L79:L80"/>
    <mergeCell ref="C57:C58"/>
    <mergeCell ref="D61:D62"/>
    <mergeCell ref="E61:E62"/>
    <mergeCell ref="C59:C60"/>
    <mergeCell ref="H59:H60"/>
    <mergeCell ref="Q114:Q115"/>
    <mergeCell ref="P61:P62"/>
    <mergeCell ref="M77:M78"/>
    <mergeCell ref="M79:M80"/>
    <mergeCell ref="H57:H58"/>
    <mergeCell ref="G77:G78"/>
    <mergeCell ref="D59:D60"/>
    <mergeCell ref="E59:E60"/>
    <mergeCell ref="A114:A115"/>
    <mergeCell ref="A132:A133"/>
    <mergeCell ref="B82:B84"/>
    <mergeCell ref="F57:F58"/>
    <mergeCell ref="P68:P69"/>
    <mergeCell ref="C94:C95"/>
    <mergeCell ref="D94:D95"/>
    <mergeCell ref="E94:E95"/>
    <mergeCell ref="F94:F95"/>
    <mergeCell ref="B3:B7"/>
    <mergeCell ref="H20:H21"/>
    <mergeCell ref="I20:I21"/>
    <mergeCell ref="J20:J21"/>
    <mergeCell ref="K20:K21"/>
    <mergeCell ref="B30:B31"/>
    <mergeCell ref="B23:B25"/>
    <mergeCell ref="D105:D106"/>
    <mergeCell ref="E105:E106"/>
    <mergeCell ref="G105:G106"/>
    <mergeCell ref="H105:H106"/>
    <mergeCell ref="I105:I106"/>
    <mergeCell ref="J105:J106"/>
    <mergeCell ref="F105:F106"/>
    <mergeCell ref="H107:H108"/>
    <mergeCell ref="I107:I108"/>
    <mergeCell ref="J107:J108"/>
    <mergeCell ref="K107:K108"/>
    <mergeCell ref="B28:B29"/>
    <mergeCell ref="I44:I45"/>
    <mergeCell ref="J44:J45"/>
    <mergeCell ref="K44:K45"/>
    <mergeCell ref="C81:C84"/>
    <mergeCell ref="D57:D58"/>
    <mergeCell ref="B77:B78"/>
    <mergeCell ref="D77:D78"/>
    <mergeCell ref="E77:E78"/>
    <mergeCell ref="C77:C78"/>
    <mergeCell ref="B61:B62"/>
    <mergeCell ref="B86:B92"/>
    <mergeCell ref="I57:I58"/>
    <mergeCell ref="E57:E58"/>
    <mergeCell ref="H34:H35"/>
    <mergeCell ref="I34:I35"/>
    <mergeCell ref="J34:J35"/>
    <mergeCell ref="K34:K35"/>
    <mergeCell ref="L34:L35"/>
    <mergeCell ref="M34:M35"/>
    <mergeCell ref="C34:C35"/>
    <mergeCell ref="C18:C19"/>
    <mergeCell ref="D18:D19"/>
    <mergeCell ref="C44:C45"/>
    <mergeCell ref="D44:D45"/>
    <mergeCell ref="E44:E45"/>
    <mergeCell ref="F44:F45"/>
    <mergeCell ref="G44:G45"/>
    <mergeCell ref="C30:C31"/>
    <mergeCell ref="E18:E19"/>
    <mergeCell ref="F18:F19"/>
    <mergeCell ref="G18:G19"/>
    <mergeCell ref="H18:H19"/>
    <mergeCell ref="I18:I19"/>
    <mergeCell ref="J18:J19"/>
    <mergeCell ref="G20:G21"/>
    <mergeCell ref="G28:G29"/>
    <mergeCell ref="D34:D35"/>
    <mergeCell ref="E34:E35"/>
    <mergeCell ref="F34:F35"/>
    <mergeCell ref="G34:G35"/>
    <mergeCell ref="C42:C43"/>
    <mergeCell ref="D42:D43"/>
    <mergeCell ref="H44:H45"/>
    <mergeCell ref="G42:G43"/>
    <mergeCell ref="H42:H43"/>
    <mergeCell ref="S18:S19"/>
    <mergeCell ref="C143:C144"/>
    <mergeCell ref="D143:D144"/>
    <mergeCell ref="E143:E144"/>
    <mergeCell ref="F143:F144"/>
    <mergeCell ref="G143:G144"/>
    <mergeCell ref="H143:H144"/>
    <mergeCell ref="I143:I144"/>
    <mergeCell ref="J143:J144"/>
    <mergeCell ref="L18:L19"/>
    <mergeCell ref="M18:M19"/>
    <mergeCell ref="F52:F53"/>
    <mergeCell ref="G52:G53"/>
    <mergeCell ref="J30:J31"/>
    <mergeCell ref="I30:I31"/>
    <mergeCell ref="D32:D33"/>
    <mergeCell ref="C134:C136"/>
    <mergeCell ref="G32:G33"/>
    <mergeCell ref="H28:H29"/>
    <mergeCell ref="O86:O92"/>
    <mergeCell ref="C107:C108"/>
    <mergeCell ref="D107:D108"/>
    <mergeCell ref="E107:E108"/>
    <mergeCell ref="F107:F108"/>
    <mergeCell ref="G107:G108"/>
    <mergeCell ref="K105:K106"/>
    <mergeCell ref="L105:L106"/>
    <mergeCell ref="M105:M106"/>
    <mergeCell ref="N105:N106"/>
    <mergeCell ref="O105:O106"/>
    <mergeCell ref="P105:P106"/>
    <mergeCell ref="C105:C106"/>
    <mergeCell ref="S3:S7"/>
    <mergeCell ref="D4:E6"/>
    <mergeCell ref="F4:M4"/>
    <mergeCell ref="F5:G6"/>
    <mergeCell ref="H5:I6"/>
    <mergeCell ref="J5:K6"/>
    <mergeCell ref="L5:M6"/>
    <mergeCell ref="C3:C7"/>
    <mergeCell ref="D3:M3"/>
    <mergeCell ref="N3:O6"/>
    <mergeCell ref="P3:P7"/>
    <mergeCell ref="Q3:Q7"/>
    <mergeCell ref="R3:R7"/>
    <mergeCell ref="Q18:Q19"/>
    <mergeCell ref="R18:R19"/>
    <mergeCell ref="N18:N19"/>
    <mergeCell ref="C61:C62"/>
    <mergeCell ref="F61:F62"/>
    <mergeCell ref="G61:G62"/>
    <mergeCell ref="E20:E21"/>
    <mergeCell ref="F20:F21"/>
    <mergeCell ref="K18:K19"/>
    <mergeCell ref="I28:I29"/>
    <mergeCell ref="J32:J33"/>
    <mergeCell ref="H52:H53"/>
    <mergeCell ref="L54:L55"/>
    <mergeCell ref="M54:M55"/>
    <mergeCell ref="K54:K55"/>
    <mergeCell ref="H54:H55"/>
    <mergeCell ref="I54:I55"/>
    <mergeCell ref="J54:J55"/>
    <mergeCell ref="O18:O19"/>
    <mergeCell ref="T18:T19"/>
    <mergeCell ref="C20:C21"/>
    <mergeCell ref="D20:D21"/>
    <mergeCell ref="Q32:Q33"/>
    <mergeCell ref="R32:R33"/>
    <mergeCell ref="S32:S33"/>
    <mergeCell ref="T32:T33"/>
    <mergeCell ref="K23:K25"/>
    <mergeCell ref="J23:J25"/>
    <mergeCell ref="I23:I25"/>
    <mergeCell ref="H23:H25"/>
    <mergeCell ref="G23:G25"/>
    <mergeCell ref="F23:F25"/>
    <mergeCell ref="E23:E25"/>
    <mergeCell ref="D23:D25"/>
    <mergeCell ref="C23:C25"/>
    <mergeCell ref="M30:M31"/>
    <mergeCell ref="L30:L31"/>
    <mergeCell ref="K30:K31"/>
    <mergeCell ref="N20:N21"/>
    <mergeCell ref="O20:O21"/>
    <mergeCell ref="S20:S21"/>
    <mergeCell ref="K32:K33"/>
    <mergeCell ref="L32:L33"/>
    <mergeCell ref="M32:M33"/>
    <mergeCell ref="N32:N33"/>
    <mergeCell ref="O32:O33"/>
    <mergeCell ref="P32:P33"/>
    <mergeCell ref="K28:K29"/>
    <mergeCell ref="E32:E33"/>
    <mergeCell ref="F32:F33"/>
    <mergeCell ref="J28:J29"/>
    <mergeCell ref="T20:T21"/>
    <mergeCell ref="C32:C33"/>
    <mergeCell ref="I52:I53"/>
    <mergeCell ref="J52:J53"/>
    <mergeCell ref="K52:K53"/>
    <mergeCell ref="L52:L53"/>
    <mergeCell ref="M52:M53"/>
    <mergeCell ref="F30:F31"/>
    <mergeCell ref="E30:E31"/>
    <mergeCell ref="D30:D31"/>
    <mergeCell ref="D52:D53"/>
    <mergeCell ref="E52:E53"/>
    <mergeCell ref="F28:F29"/>
    <mergeCell ref="E28:E29"/>
    <mergeCell ref="D28:D29"/>
    <mergeCell ref="H30:H31"/>
    <mergeCell ref="G30:G31"/>
    <mergeCell ref="C28:C29"/>
    <mergeCell ref="O30:O31"/>
    <mergeCell ref="N30:N31"/>
    <mergeCell ref="T42:T43"/>
    <mergeCell ref="K42:K43"/>
    <mergeCell ref="L42:L43"/>
    <mergeCell ref="M42:M43"/>
    <mergeCell ref="N42:N43"/>
    <mergeCell ref="O42:O43"/>
    <mergeCell ref="P42:P43"/>
    <mergeCell ref="T34:T35"/>
    <mergeCell ref="R34:R35"/>
    <mergeCell ref="S34:S35"/>
    <mergeCell ref="H32:H33"/>
    <mergeCell ref="I32:I33"/>
    <mergeCell ref="T44:T45"/>
    <mergeCell ref="N44:N45"/>
    <mergeCell ref="O44:O45"/>
    <mergeCell ref="P44:P45"/>
    <mergeCell ref="Q44:Q45"/>
    <mergeCell ref="R44:R45"/>
    <mergeCell ref="S44:S45"/>
    <mergeCell ref="N34:N35"/>
    <mergeCell ref="O34:O35"/>
    <mergeCell ref="P34:P35"/>
    <mergeCell ref="Q34:Q35"/>
    <mergeCell ref="Q42:Q43"/>
    <mergeCell ref="R42:R43"/>
    <mergeCell ref="S42:S43"/>
    <mergeCell ref="T57:T58"/>
    <mergeCell ref="N52:N53"/>
    <mergeCell ref="O52:O53"/>
    <mergeCell ref="Q54:Q55"/>
    <mergeCell ref="R54:R55"/>
    <mergeCell ref="S54:S55"/>
    <mergeCell ref="R57:R58"/>
    <mergeCell ref="S57:S58"/>
    <mergeCell ref="T52:T53"/>
    <mergeCell ref="Q52:Q53"/>
    <mergeCell ref="R52:R53"/>
    <mergeCell ref="S52:S53"/>
    <mergeCell ref="N54:N55"/>
    <mergeCell ref="O54:O55"/>
    <mergeCell ref="P54:P55"/>
    <mergeCell ref="T54:T55"/>
    <mergeCell ref="P52:P53"/>
    <mergeCell ref="N57:N58"/>
    <mergeCell ref="H61:H62"/>
    <mergeCell ref="I61:I62"/>
    <mergeCell ref="J61:J62"/>
    <mergeCell ref="K61:K62"/>
    <mergeCell ref="L61:L62"/>
    <mergeCell ref="M61:M62"/>
    <mergeCell ref="Q59:Q60"/>
    <mergeCell ref="R59:R60"/>
    <mergeCell ref="S59:S60"/>
    <mergeCell ref="T59:T60"/>
    <mergeCell ref="K59:K60"/>
    <mergeCell ref="T61:T62"/>
    <mergeCell ref="T66:T67"/>
    <mergeCell ref="P66:P67"/>
    <mergeCell ref="Q66:Q67"/>
    <mergeCell ref="R66:R67"/>
    <mergeCell ref="S66:S67"/>
    <mergeCell ref="N59:N60"/>
    <mergeCell ref="O59:O60"/>
    <mergeCell ref="S64:S65"/>
    <mergeCell ref="O61:O62"/>
    <mergeCell ref="N61:N62"/>
    <mergeCell ref="R61:R62"/>
    <mergeCell ref="S61:S62"/>
    <mergeCell ref="P59:P60"/>
    <mergeCell ref="I59:I60"/>
    <mergeCell ref="J59:J60"/>
    <mergeCell ref="K79:K80"/>
    <mergeCell ref="P79:P80"/>
    <mergeCell ref="J77:J78"/>
    <mergeCell ref="N79:N80"/>
    <mergeCell ref="O79:O80"/>
    <mergeCell ref="S77:S78"/>
    <mergeCell ref="S70:S71"/>
    <mergeCell ref="F77:F78"/>
    <mergeCell ref="I77:I78"/>
    <mergeCell ref="G73:G74"/>
    <mergeCell ref="T64:T65"/>
    <mergeCell ref="P64:P65"/>
    <mergeCell ref="Q68:Q69"/>
    <mergeCell ref="R68:R69"/>
    <mergeCell ref="S68:S69"/>
    <mergeCell ref="T68:T69"/>
    <mergeCell ref="Q64:Q65"/>
    <mergeCell ref="R64:R65"/>
    <mergeCell ref="Q79:Q80"/>
    <mergeCell ref="K77:K78"/>
    <mergeCell ref="L77:L78"/>
    <mergeCell ref="J81:J84"/>
    <mergeCell ref="I81:I84"/>
    <mergeCell ref="H81:H84"/>
    <mergeCell ref="M86:M92"/>
    <mergeCell ref="L86:L92"/>
    <mergeCell ref="K86:K92"/>
    <mergeCell ref="J86:J92"/>
    <mergeCell ref="I86:I92"/>
    <mergeCell ref="H86:H92"/>
    <mergeCell ref="G86:G92"/>
    <mergeCell ref="J94:J95"/>
    <mergeCell ref="G81:G84"/>
    <mergeCell ref="F81:F84"/>
    <mergeCell ref="T70:T71"/>
    <mergeCell ref="P70:P71"/>
    <mergeCell ref="Q70:Q71"/>
    <mergeCell ref="R70:R71"/>
    <mergeCell ref="T77:T78"/>
    <mergeCell ref="F79:F80"/>
    <mergeCell ref="G79:G80"/>
    <mergeCell ref="H79:H80"/>
    <mergeCell ref="I79:I80"/>
    <mergeCell ref="J79:J80"/>
    <mergeCell ref="N77:N78"/>
    <mergeCell ref="O77:O78"/>
    <mergeCell ref="P77:P78"/>
    <mergeCell ref="Q77:Q78"/>
    <mergeCell ref="R77:R78"/>
    <mergeCell ref="R79:R80"/>
    <mergeCell ref="S79:S80"/>
    <mergeCell ref="H77:H78"/>
    <mergeCell ref="T79:T80"/>
    <mergeCell ref="T94:T95"/>
    <mergeCell ref="K94:K95"/>
    <mergeCell ref="L94:L95"/>
    <mergeCell ref="M94:M95"/>
    <mergeCell ref="N94:N95"/>
    <mergeCell ref="O94:O95"/>
    <mergeCell ref="P94:P95"/>
    <mergeCell ref="H116:H117"/>
    <mergeCell ref="I116:I117"/>
    <mergeCell ref="J116:J117"/>
    <mergeCell ref="K116:K117"/>
    <mergeCell ref="L116:L117"/>
    <mergeCell ref="M116:M117"/>
    <mergeCell ref="N116:N117"/>
    <mergeCell ref="O116:O117"/>
    <mergeCell ref="G116:G117"/>
    <mergeCell ref="T81:T82"/>
    <mergeCell ref="R94:R95"/>
    <mergeCell ref="S94:S95"/>
    <mergeCell ref="Q94:Q95"/>
    <mergeCell ref="R116:R117"/>
    <mergeCell ref="S116:S117"/>
    <mergeCell ref="T105:T106"/>
    <mergeCell ref="T96:T104"/>
    <mergeCell ref="T114:T115"/>
    <mergeCell ref="R105:R106"/>
    <mergeCell ref="S105:S106"/>
    <mergeCell ref="O81:O84"/>
    <mergeCell ref="N81:N84"/>
    <mergeCell ref="M81:M84"/>
    <mergeCell ref="L81:L84"/>
    <mergeCell ref="K81:K84"/>
    <mergeCell ref="L123:L124"/>
    <mergeCell ref="K123:K124"/>
    <mergeCell ref="J123:J124"/>
    <mergeCell ref="K114:K115"/>
    <mergeCell ref="L114:L115"/>
    <mergeCell ref="M114:M115"/>
    <mergeCell ref="N114:N115"/>
    <mergeCell ref="O114:O115"/>
    <mergeCell ref="L121:L122"/>
    <mergeCell ref="N132:N133"/>
    <mergeCell ref="K121:K122"/>
    <mergeCell ref="T116:T117"/>
    <mergeCell ref="T107:T108"/>
    <mergeCell ref="C114:C115"/>
    <mergeCell ref="D114:D115"/>
    <mergeCell ref="E114:E115"/>
    <mergeCell ref="F114:F115"/>
    <mergeCell ref="G114:G115"/>
    <mergeCell ref="H114:H115"/>
    <mergeCell ref="I114:I115"/>
    <mergeCell ref="J114:J115"/>
    <mergeCell ref="N107:N108"/>
    <mergeCell ref="O107:O108"/>
    <mergeCell ref="P107:P108"/>
    <mergeCell ref="Q107:Q108"/>
    <mergeCell ref="R107:R108"/>
    <mergeCell ref="S107:S108"/>
    <mergeCell ref="E116:E117"/>
    <mergeCell ref="F116:F117"/>
    <mergeCell ref="T123:T124"/>
    <mergeCell ref="M121:M122"/>
    <mergeCell ref="N121:N122"/>
    <mergeCell ref="T132:T133"/>
    <mergeCell ref="R121:R122"/>
    <mergeCell ref="S121:S122"/>
    <mergeCell ref="T121:T122"/>
    <mergeCell ref="P121:P122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Q132:Q133"/>
    <mergeCell ref="R132:R133"/>
    <mergeCell ref="S132:S133"/>
    <mergeCell ref="K132:K133"/>
    <mergeCell ref="L132:L133"/>
    <mergeCell ref="P132:P133"/>
    <mergeCell ref="H121:H122"/>
    <mergeCell ref="I121:I122"/>
    <mergeCell ref="H123:H124"/>
    <mergeCell ref="I123:I124"/>
    <mergeCell ref="O132:O133"/>
    <mergeCell ref="E121:E122"/>
    <mergeCell ref="R123:R124"/>
    <mergeCell ref="S123:S124"/>
    <mergeCell ref="C121:C122"/>
    <mergeCell ref="D121:D122"/>
    <mergeCell ref="C123:C124"/>
    <mergeCell ref="O123:O124"/>
    <mergeCell ref="M123:M124"/>
    <mergeCell ref="T143:T144"/>
    <mergeCell ref="K143:K144"/>
    <mergeCell ref="L143:L144"/>
    <mergeCell ref="M143:M144"/>
    <mergeCell ref="N143:N144"/>
    <mergeCell ref="O143:O144"/>
    <mergeCell ref="P143:P144"/>
    <mergeCell ref="N168:N169"/>
    <mergeCell ref="H168:H169"/>
    <mergeCell ref="I168:I169"/>
    <mergeCell ref="J168:J169"/>
    <mergeCell ref="K168:K169"/>
    <mergeCell ref="L168:L169"/>
    <mergeCell ref="M168:M169"/>
    <mergeCell ref="T145:T146"/>
    <mergeCell ref="H145:H147"/>
    <mergeCell ref="I145:I147"/>
    <mergeCell ref="J145:J147"/>
    <mergeCell ref="K145:K147"/>
    <mergeCell ref="L145:L147"/>
    <mergeCell ref="M145:M147"/>
    <mergeCell ref="N145:N147"/>
    <mergeCell ref="O145:O147"/>
    <mergeCell ref="P145:P147"/>
    <mergeCell ref="Q145:Q147"/>
    <mergeCell ref="R145:R147"/>
    <mergeCell ref="S145:S147"/>
    <mergeCell ref="T153:T155"/>
    <mergeCell ref="T168:T169"/>
    <mergeCell ref="Q143:Q144"/>
    <mergeCell ref="R143:R144"/>
    <mergeCell ref="S143:S144"/>
    <mergeCell ref="T191:T192"/>
    <mergeCell ref="R168:R169"/>
    <mergeCell ref="S168:S169"/>
    <mergeCell ref="P170:P172"/>
    <mergeCell ref="Q170:Q172"/>
    <mergeCell ref="R170:R172"/>
    <mergeCell ref="S170:S172"/>
    <mergeCell ref="C191:C192"/>
    <mergeCell ref="J189:J190"/>
    <mergeCell ref="K189:K190"/>
    <mergeCell ref="L189:L190"/>
    <mergeCell ref="M189:M190"/>
    <mergeCell ref="H189:H190"/>
    <mergeCell ref="T170:T171"/>
    <mergeCell ref="C189:C190"/>
    <mergeCell ref="D189:D190"/>
    <mergeCell ref="E189:E190"/>
    <mergeCell ref="F189:F190"/>
    <mergeCell ref="G189:G190"/>
    <mergeCell ref="D170:D179"/>
    <mergeCell ref="E170:E179"/>
    <mergeCell ref="F170:F179"/>
    <mergeCell ref="G170:G179"/>
    <mergeCell ref="C170:C179"/>
    <mergeCell ref="H170:H179"/>
    <mergeCell ref="I170:I179"/>
    <mergeCell ref="J170:J179"/>
    <mergeCell ref="K170:K179"/>
    <mergeCell ref="L170:L179"/>
    <mergeCell ref="M170:M179"/>
    <mergeCell ref="N170:N179"/>
    <mergeCell ref="I189:I190"/>
    <mergeCell ref="T189:T190"/>
    <mergeCell ref="O170:O179"/>
    <mergeCell ref="N189:N190"/>
    <mergeCell ref="O189:O190"/>
    <mergeCell ref="T220:T221"/>
    <mergeCell ref="C222:C227"/>
    <mergeCell ref="T215:T216"/>
    <mergeCell ref="T203:T204"/>
    <mergeCell ref="C215:C216"/>
    <mergeCell ref="H203:H204"/>
    <mergeCell ref="I203:I204"/>
    <mergeCell ref="J203:J204"/>
    <mergeCell ref="K203:K204"/>
    <mergeCell ref="L203:L204"/>
    <mergeCell ref="M203:M204"/>
    <mergeCell ref="T194:T195"/>
    <mergeCell ref="P196:P197"/>
    <mergeCell ref="Q196:Q197"/>
    <mergeCell ref="T201:T202"/>
    <mergeCell ref="C203:C204"/>
    <mergeCell ref="T198:T200"/>
    <mergeCell ref="C201:C202"/>
    <mergeCell ref="T196:T197"/>
    <mergeCell ref="C198:C200"/>
    <mergeCell ref="K196:K197"/>
    <mergeCell ref="L196:L197"/>
    <mergeCell ref="M196:M197"/>
    <mergeCell ref="N196:N197"/>
    <mergeCell ref="O196:O197"/>
    <mergeCell ref="O201:O202"/>
    <mergeCell ref="D201:D202"/>
    <mergeCell ref="E201:E202"/>
    <mergeCell ref="T222:T224"/>
    <mergeCell ref="C230:C231"/>
    <mergeCell ref="D228:D229"/>
    <mergeCell ref="E228:E229"/>
    <mergeCell ref="F228:F229"/>
    <mergeCell ref="G228:G229"/>
    <mergeCell ref="H228:H229"/>
    <mergeCell ref="I228:I229"/>
    <mergeCell ref="J228:J229"/>
    <mergeCell ref="T232:T233"/>
    <mergeCell ref="C228:C229"/>
    <mergeCell ref="D222:D227"/>
    <mergeCell ref="E222:E227"/>
    <mergeCell ref="F222:F227"/>
    <mergeCell ref="D232:D233"/>
    <mergeCell ref="E232:E233"/>
    <mergeCell ref="F232:F233"/>
    <mergeCell ref="G232:G233"/>
    <mergeCell ref="K228:K229"/>
    <mergeCell ref="L228:L229"/>
    <mergeCell ref="O230:O231"/>
    <mergeCell ref="M228:M229"/>
    <mergeCell ref="N228:N229"/>
    <mergeCell ref="G222:G227"/>
    <mergeCell ref="H222:H227"/>
    <mergeCell ref="I222:I227"/>
    <mergeCell ref="O228:O229"/>
    <mergeCell ref="P226:P227"/>
    <mergeCell ref="Q226:Q227"/>
    <mergeCell ref="R226:R227"/>
    <mergeCell ref="S226:S227"/>
    <mergeCell ref="P232:P233"/>
    <mergeCell ref="T230:T231"/>
    <mergeCell ref="C232:C233"/>
    <mergeCell ref="L232:L233"/>
    <mergeCell ref="M232:M233"/>
    <mergeCell ref="N232:N233"/>
    <mergeCell ref="O232:O233"/>
    <mergeCell ref="K232:K233"/>
    <mergeCell ref="E239:E240"/>
    <mergeCell ref="H232:H233"/>
    <mergeCell ref="I232:I233"/>
    <mergeCell ref="J232:J233"/>
    <mergeCell ref="F230:F231"/>
    <mergeCell ref="E230:E231"/>
    <mergeCell ref="T239:T240"/>
    <mergeCell ref="P239:P240"/>
    <mergeCell ref="Q239:Q240"/>
    <mergeCell ref="R239:R240"/>
    <mergeCell ref="S239:S240"/>
    <mergeCell ref="D239:D240"/>
    <mergeCell ref="G239:G240"/>
    <mergeCell ref="T237:T238"/>
    <mergeCell ref="F239:F240"/>
    <mergeCell ref="N239:N240"/>
    <mergeCell ref="O239:O240"/>
    <mergeCell ref="J239:J240"/>
    <mergeCell ref="K239:K240"/>
    <mergeCell ref="L239:L240"/>
    <mergeCell ref="M239:M240"/>
    <mergeCell ref="K237:K238"/>
    <mergeCell ref="L237:L238"/>
    <mergeCell ref="I237:I238"/>
    <mergeCell ref="M237:M238"/>
    <mergeCell ref="P20:P21"/>
    <mergeCell ref="Q20:Q21"/>
    <mergeCell ref="R20:R21"/>
    <mergeCell ref="O23:O25"/>
    <mergeCell ref="N23:N25"/>
    <mergeCell ref="M23:M25"/>
    <mergeCell ref="L23:L25"/>
    <mergeCell ref="O28:O29"/>
    <mergeCell ref="N28:N29"/>
    <mergeCell ref="M28:M29"/>
    <mergeCell ref="L28:L29"/>
    <mergeCell ref="O47:O51"/>
    <mergeCell ref="N47:N51"/>
    <mergeCell ref="L59:L60"/>
    <mergeCell ref="M59:M60"/>
    <mergeCell ref="L44:L45"/>
    <mergeCell ref="M44:M45"/>
    <mergeCell ref="L20:L21"/>
    <mergeCell ref="M20:M21"/>
    <mergeCell ref="O57:O58"/>
    <mergeCell ref="P57:P58"/>
    <mergeCell ref="Q57:Q58"/>
    <mergeCell ref="I42:I43"/>
    <mergeCell ref="J42:J43"/>
    <mergeCell ref="A217:A218"/>
    <mergeCell ref="A198:A200"/>
    <mergeCell ref="A196:A197"/>
    <mergeCell ref="A191:A192"/>
    <mergeCell ref="A189:A190"/>
    <mergeCell ref="A170:A179"/>
    <mergeCell ref="M47:M51"/>
    <mergeCell ref="L47:L51"/>
    <mergeCell ref="K47:K51"/>
    <mergeCell ref="J47:J51"/>
    <mergeCell ref="I47:I51"/>
    <mergeCell ref="H47:H51"/>
    <mergeCell ref="G47:G51"/>
    <mergeCell ref="F47:F51"/>
    <mergeCell ref="E47:E51"/>
    <mergeCell ref="D47:D51"/>
    <mergeCell ref="C47:C51"/>
    <mergeCell ref="B47:B51"/>
    <mergeCell ref="A47:A51"/>
    <mergeCell ref="A44:A45"/>
    <mergeCell ref="A42:A43"/>
    <mergeCell ref="H217:H218"/>
    <mergeCell ref="I217:I218"/>
    <mergeCell ref="J217:J218"/>
    <mergeCell ref="K217:K218"/>
    <mergeCell ref="L217:L218"/>
    <mergeCell ref="M217:M218"/>
    <mergeCell ref="M134:M136"/>
    <mergeCell ref="M198:M200"/>
    <mergeCell ref="K198:K200"/>
    <mergeCell ref="A34:A35"/>
    <mergeCell ref="A32:A33"/>
    <mergeCell ref="F86:F92"/>
    <mergeCell ref="E86:E92"/>
    <mergeCell ref="D86:D92"/>
    <mergeCell ref="C86:C92"/>
    <mergeCell ref="A79:A80"/>
    <mergeCell ref="A77:A78"/>
    <mergeCell ref="A70:A71"/>
    <mergeCell ref="A68:A69"/>
    <mergeCell ref="A66:A67"/>
    <mergeCell ref="A64:A65"/>
    <mergeCell ref="A61:A62"/>
    <mergeCell ref="A52:A53"/>
    <mergeCell ref="A59:A60"/>
    <mergeCell ref="A54:A55"/>
    <mergeCell ref="A57:A58"/>
    <mergeCell ref="A73:A74"/>
    <mergeCell ref="C73:C74"/>
    <mergeCell ref="D73:D74"/>
    <mergeCell ref="E73:E74"/>
    <mergeCell ref="F73:F74"/>
    <mergeCell ref="E42:E43"/>
    <mergeCell ref="F42:F43"/>
    <mergeCell ref="D81:D84"/>
    <mergeCell ref="C79:C80"/>
    <mergeCell ref="D79:D80"/>
    <mergeCell ref="E79:E80"/>
    <mergeCell ref="F59:F60"/>
    <mergeCell ref="P18:P19"/>
    <mergeCell ref="Q1:S1"/>
    <mergeCell ref="B2:P2"/>
    <mergeCell ref="A239:A240"/>
    <mergeCell ref="A237:A238"/>
    <mergeCell ref="A232:A233"/>
    <mergeCell ref="A230:A231"/>
    <mergeCell ref="A228:A229"/>
    <mergeCell ref="A222:A227"/>
    <mergeCell ref="A220:A221"/>
    <mergeCell ref="A215:A216"/>
    <mergeCell ref="A203:A204"/>
    <mergeCell ref="A201:A202"/>
    <mergeCell ref="J237:J238"/>
    <mergeCell ref="A30:A31"/>
    <mergeCell ref="A28:A29"/>
    <mergeCell ref="A23:A25"/>
    <mergeCell ref="A20:A21"/>
    <mergeCell ref="A18:A19"/>
    <mergeCell ref="A3:A7"/>
    <mergeCell ref="A107:A108"/>
    <mergeCell ref="A105:A106"/>
    <mergeCell ref="A94:A95"/>
    <mergeCell ref="A86:A92"/>
    <mergeCell ref="A81:A84"/>
    <mergeCell ref="P203:P204"/>
    <mergeCell ref="A143:A144"/>
    <mergeCell ref="P168:P169"/>
    <mergeCell ref="B223:B227"/>
    <mergeCell ref="N230:N231"/>
    <mergeCell ref="H239:H240"/>
    <mergeCell ref="I239:I240"/>
    <mergeCell ref="C196:C197"/>
    <mergeCell ref="F201:F202"/>
    <mergeCell ref="R73:R74"/>
    <mergeCell ref="S73:S74"/>
    <mergeCell ref="A75:A76"/>
    <mergeCell ref="C75:C76"/>
    <mergeCell ref="P75:P76"/>
    <mergeCell ref="Q75:Q76"/>
    <mergeCell ref="R75:R76"/>
    <mergeCell ref="S75:S76"/>
    <mergeCell ref="H73:H74"/>
    <mergeCell ref="I73:I74"/>
    <mergeCell ref="J73:J74"/>
    <mergeCell ref="K73:K74"/>
    <mergeCell ref="L73:L74"/>
    <mergeCell ref="M73:M74"/>
    <mergeCell ref="N73:N74"/>
    <mergeCell ref="O73:O74"/>
    <mergeCell ref="Q168:Q169"/>
    <mergeCell ref="R114:R115"/>
    <mergeCell ref="S114:S115"/>
    <mergeCell ref="P114:P115"/>
    <mergeCell ref="P116:P117"/>
    <mergeCell ref="Q116:Q117"/>
    <mergeCell ref="N134:N136"/>
    <mergeCell ref="L134:L136"/>
    <mergeCell ref="K134:K136"/>
    <mergeCell ref="J134:J136"/>
    <mergeCell ref="P123:P124"/>
    <mergeCell ref="Q123:Q124"/>
    <mergeCell ref="N123:N124"/>
    <mergeCell ref="Q121:Q122"/>
    <mergeCell ref="N237:N238"/>
    <mergeCell ref="O237:O238"/>
    <mergeCell ref="J201:J202"/>
    <mergeCell ref="K180:K184"/>
    <mergeCell ref="M230:M231"/>
    <mergeCell ref="L230:L231"/>
    <mergeCell ref="D203:D204"/>
    <mergeCell ref="E203:E204"/>
    <mergeCell ref="Q217:Q218"/>
    <mergeCell ref="Q194:Q195"/>
    <mergeCell ref="R191:R192"/>
    <mergeCell ref="S191:S192"/>
    <mergeCell ref="O168:O169"/>
    <mergeCell ref="J191:J192"/>
    <mergeCell ref="P191:P192"/>
    <mergeCell ref="D217:D218"/>
    <mergeCell ref="J198:J200"/>
    <mergeCell ref="D191:D192"/>
    <mergeCell ref="L215:L216"/>
    <mergeCell ref="M215:M216"/>
    <mergeCell ref="N215:N216"/>
    <mergeCell ref="O215:O216"/>
    <mergeCell ref="H201:H202"/>
    <mergeCell ref="I201:I202"/>
    <mergeCell ref="K201:K202"/>
    <mergeCell ref="L201:L202"/>
    <mergeCell ref="M201:M202"/>
    <mergeCell ref="N201:N202"/>
    <mergeCell ref="E217:E218"/>
    <mergeCell ref="F217:F218"/>
    <mergeCell ref="R196:R197"/>
    <mergeCell ref="S196:S197"/>
  </mergeCells>
  <pageMargins left="0.25" right="0.25" top="0.75" bottom="0.75" header="0.3" footer="0.3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opLeftCell="A13" workbookViewId="0">
      <selection activeCell="B15" sqref="B15"/>
    </sheetView>
  </sheetViews>
  <sheetFormatPr defaultRowHeight="15.75" x14ac:dyDescent="0.25"/>
  <cols>
    <col min="1" max="1" width="4.625" customWidth="1"/>
    <col min="2" max="2" width="39" customWidth="1"/>
    <col min="3" max="3" width="23.375" customWidth="1"/>
    <col min="4" max="4" width="29.875" customWidth="1"/>
    <col min="5" max="5" width="22.75" customWidth="1"/>
    <col min="6" max="6" width="18.5" customWidth="1"/>
    <col min="7" max="7" width="19.125" customWidth="1"/>
  </cols>
  <sheetData>
    <row r="1" spans="1:10" ht="23.25" x14ac:dyDescent="0.35">
      <c r="A1" s="26"/>
      <c r="B1" s="26"/>
      <c r="C1" s="26"/>
      <c r="D1" s="26"/>
      <c r="E1" s="26"/>
      <c r="F1" s="26"/>
      <c r="G1" s="29" t="s">
        <v>336</v>
      </c>
      <c r="H1" s="12"/>
      <c r="I1" s="12"/>
      <c r="J1" s="12"/>
    </row>
    <row r="2" spans="1:10" ht="18.75" x14ac:dyDescent="0.25">
      <c r="A2" s="268" t="s">
        <v>307</v>
      </c>
      <c r="B2" s="268"/>
      <c r="C2" s="268"/>
      <c r="D2" s="268"/>
      <c r="E2" s="268"/>
      <c r="F2" s="268"/>
      <c r="G2" s="268"/>
      <c r="H2" s="12"/>
      <c r="I2" s="12"/>
      <c r="J2" s="12"/>
    </row>
    <row r="3" spans="1:10" ht="24" thickBot="1" x14ac:dyDescent="0.4">
      <c r="A3" s="28"/>
      <c r="B3" s="26"/>
      <c r="C3" s="26"/>
      <c r="D3" s="26"/>
      <c r="E3" s="26"/>
      <c r="F3" s="26"/>
      <c r="G3" s="26"/>
      <c r="H3" s="12"/>
      <c r="I3" s="12"/>
      <c r="J3" s="12"/>
    </row>
    <row r="4" spans="1:10" x14ac:dyDescent="0.25">
      <c r="A4" s="271" t="s">
        <v>0</v>
      </c>
      <c r="B4" s="269" t="s">
        <v>308</v>
      </c>
      <c r="C4" s="269" t="s">
        <v>309</v>
      </c>
      <c r="D4" s="269" t="s">
        <v>316</v>
      </c>
      <c r="E4" s="269" t="s">
        <v>310</v>
      </c>
      <c r="F4" s="269" t="s">
        <v>311</v>
      </c>
      <c r="G4" s="269" t="s">
        <v>312</v>
      </c>
      <c r="H4" s="12"/>
      <c r="I4" s="12"/>
      <c r="J4" s="12"/>
    </row>
    <row r="5" spans="1:10" ht="95.25" customHeight="1" thickBot="1" x14ac:dyDescent="0.3">
      <c r="A5" s="272"/>
      <c r="B5" s="270"/>
      <c r="C5" s="270"/>
      <c r="D5" s="270"/>
      <c r="E5" s="270"/>
      <c r="F5" s="270"/>
      <c r="G5" s="270"/>
      <c r="H5" s="12"/>
      <c r="I5" s="12"/>
      <c r="J5" s="12"/>
    </row>
    <row r="6" spans="1:10" x14ac:dyDescent="0.25">
      <c r="A6" s="50">
        <v>1</v>
      </c>
      <c r="B6" s="16">
        <v>2</v>
      </c>
      <c r="C6" s="16">
        <v>3</v>
      </c>
      <c r="D6" s="16">
        <v>4</v>
      </c>
      <c r="E6" s="16">
        <v>5</v>
      </c>
      <c r="F6" s="17">
        <v>6</v>
      </c>
      <c r="G6" s="16">
        <v>7</v>
      </c>
      <c r="H6" s="12"/>
      <c r="I6" s="12"/>
      <c r="J6" s="12"/>
    </row>
    <row r="7" spans="1:10" s="12" customFormat="1" ht="168" customHeight="1" x14ac:dyDescent="0.25">
      <c r="A7" s="51" t="s">
        <v>18</v>
      </c>
      <c r="B7" s="93" t="s">
        <v>463</v>
      </c>
      <c r="C7" s="93" t="s">
        <v>464</v>
      </c>
      <c r="D7" s="93" t="s">
        <v>537</v>
      </c>
      <c r="E7" s="93" t="s">
        <v>313</v>
      </c>
      <c r="F7" s="94">
        <v>882920.6</v>
      </c>
      <c r="G7" s="93"/>
    </row>
    <row r="8" spans="1:10" s="12" customFormat="1" ht="110.25" x14ac:dyDescent="0.25">
      <c r="A8" s="3" t="s">
        <v>57</v>
      </c>
      <c r="B8" s="51" t="s">
        <v>467</v>
      </c>
      <c r="C8" s="14" t="s">
        <v>468</v>
      </c>
      <c r="D8" s="51" t="s">
        <v>536</v>
      </c>
      <c r="E8" s="51" t="s">
        <v>314</v>
      </c>
      <c r="F8" s="52">
        <v>70260.41</v>
      </c>
      <c r="G8" s="15"/>
    </row>
    <row r="9" spans="1:10" s="12" customFormat="1" ht="135.75" customHeight="1" x14ac:dyDescent="0.25">
      <c r="A9" s="3" t="s">
        <v>69</v>
      </c>
      <c r="B9" s="11" t="s">
        <v>469</v>
      </c>
      <c r="C9" s="15" t="s">
        <v>464</v>
      </c>
      <c r="D9" s="11" t="s">
        <v>470</v>
      </c>
      <c r="E9" s="51" t="s">
        <v>471</v>
      </c>
      <c r="F9" s="95">
        <v>53170.48</v>
      </c>
      <c r="G9" s="15"/>
    </row>
    <row r="10" spans="1:10" s="12" customFormat="1" ht="132.75" customHeight="1" x14ac:dyDescent="0.25">
      <c r="A10" s="3" t="s">
        <v>79</v>
      </c>
      <c r="B10" s="96" t="s">
        <v>522</v>
      </c>
      <c r="C10" s="14" t="s">
        <v>464</v>
      </c>
      <c r="D10" s="18" t="s">
        <v>538</v>
      </c>
      <c r="E10" s="11" t="s">
        <v>315</v>
      </c>
      <c r="F10" s="97">
        <v>363885.33</v>
      </c>
      <c r="G10" s="15"/>
    </row>
    <row r="11" spans="1:10" s="12" customFormat="1" ht="199.5" customHeight="1" x14ac:dyDescent="0.25">
      <c r="A11" s="3" t="s">
        <v>124</v>
      </c>
      <c r="B11" s="18" t="s">
        <v>532</v>
      </c>
      <c r="C11" s="14" t="s">
        <v>464</v>
      </c>
      <c r="D11" s="51" t="s">
        <v>539</v>
      </c>
      <c r="E11" s="11" t="s">
        <v>535</v>
      </c>
      <c r="F11" s="99">
        <v>781642.83</v>
      </c>
      <c r="G11" s="15"/>
    </row>
    <row r="12" spans="1:10" s="12" customFormat="1" ht="156" customHeight="1" x14ac:dyDescent="0.25">
      <c r="A12" s="3" t="s">
        <v>142</v>
      </c>
      <c r="B12" s="96" t="s">
        <v>521</v>
      </c>
      <c r="C12" s="14" t="s">
        <v>465</v>
      </c>
      <c r="D12" s="98" t="s">
        <v>540</v>
      </c>
      <c r="E12" s="51" t="s">
        <v>317</v>
      </c>
      <c r="F12" s="52">
        <v>538586.62</v>
      </c>
      <c r="G12" s="15"/>
    </row>
    <row r="13" spans="1:10" s="12" customFormat="1" ht="160.5" customHeight="1" x14ac:dyDescent="0.25">
      <c r="A13" s="3" t="s">
        <v>177</v>
      </c>
      <c r="B13" s="96" t="s">
        <v>526</v>
      </c>
      <c r="C13" s="14" t="s">
        <v>468</v>
      </c>
      <c r="D13" s="51" t="s">
        <v>527</v>
      </c>
      <c r="E13" s="51" t="s">
        <v>528</v>
      </c>
      <c r="F13" s="95">
        <v>452430.83</v>
      </c>
      <c r="G13" s="15"/>
    </row>
    <row r="14" spans="1:10" s="12" customFormat="1" ht="18.75" x14ac:dyDescent="0.3">
      <c r="B14" s="126" t="s">
        <v>357</v>
      </c>
      <c r="C14" s="29"/>
      <c r="D14" s="29"/>
      <c r="E14" s="29"/>
      <c r="F14" s="29"/>
      <c r="G14" s="29"/>
    </row>
    <row r="15" spans="1:10" s="12" customFormat="1" ht="18.75" x14ac:dyDescent="0.3">
      <c r="B15" s="126" t="s">
        <v>454</v>
      </c>
      <c r="C15" s="29"/>
      <c r="D15" s="29"/>
      <c r="E15" s="29"/>
      <c r="F15" s="29"/>
      <c r="G15" s="29"/>
    </row>
    <row r="16" spans="1:10" s="12" customFormat="1" ht="18.75" x14ac:dyDescent="0.3">
      <c r="C16" s="29"/>
      <c r="D16" s="29"/>
      <c r="E16" s="29"/>
      <c r="F16" s="29"/>
      <c r="G16" s="29"/>
    </row>
    <row r="17" spans="2:7" s="12" customFormat="1" ht="18.75" x14ac:dyDescent="0.3">
      <c r="B17" s="29"/>
      <c r="C17" s="29"/>
      <c r="D17" s="29"/>
      <c r="E17" s="29"/>
      <c r="F17" s="29"/>
      <c r="G17" s="29"/>
    </row>
    <row r="18" spans="2:7" s="12" customFormat="1" ht="18.75" x14ac:dyDescent="0.3">
      <c r="B18" s="29"/>
      <c r="C18" s="29"/>
      <c r="D18" s="29"/>
      <c r="E18" s="29"/>
      <c r="F18" s="29"/>
      <c r="G18" s="29"/>
    </row>
    <row r="19" spans="2:7" s="12" customFormat="1" ht="23.25" x14ac:dyDescent="0.35">
      <c r="B19" s="26"/>
      <c r="C19" s="26"/>
      <c r="D19" s="26"/>
      <c r="E19" s="26"/>
      <c r="F19" s="26"/>
      <c r="G19" s="26"/>
    </row>
    <row r="20" spans="2:7" s="12" customFormat="1" ht="23.25" x14ac:dyDescent="0.35">
      <c r="B20" s="26"/>
      <c r="C20" s="26"/>
      <c r="D20" s="26"/>
      <c r="E20" s="26"/>
      <c r="F20" s="26"/>
      <c r="G20" s="26"/>
    </row>
  </sheetData>
  <mergeCells count="8">
    <mergeCell ref="A2:G2"/>
    <mergeCell ref="D4:D5"/>
    <mergeCell ref="A4:A5"/>
    <mergeCell ref="B4:B5"/>
    <mergeCell ref="C4:C5"/>
    <mergeCell ref="E4:E5"/>
    <mergeCell ref="F4:F5"/>
    <mergeCell ref="G4:G5"/>
  </mergeCells>
  <pageMargins left="0.25" right="0.25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Реестр</vt:lpstr>
      <vt:lpstr>Свод!_GoBack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Goloshubov</dc:creator>
  <cp:lastModifiedBy>Говорова Л. М.</cp:lastModifiedBy>
  <cp:lastPrinted>2021-02-18T14:39:08Z</cp:lastPrinted>
  <dcterms:created xsi:type="dcterms:W3CDTF">2015-01-22T12:24:33Z</dcterms:created>
  <dcterms:modified xsi:type="dcterms:W3CDTF">2021-02-18T14:40:30Z</dcterms:modified>
</cp:coreProperties>
</file>