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19 год\Муниципальные программы 2018\"/>
    </mc:Choice>
  </mc:AlternateContent>
  <bookViews>
    <workbookView xWindow="0" yWindow="0" windowWidth="28800" windowHeight="12330" activeTab="2"/>
  </bookViews>
  <sheets>
    <sheet name="Свод" sheetId="1" r:id="rId1"/>
    <sheet name="Реестр" sheetId="2" r:id="rId2"/>
    <sheet name="Реестр поселений" sheetId="3" r:id="rId3"/>
  </sheets>
  <definedNames>
    <definedName name="_GoBack" localSheetId="0">Свод!$C$39</definedName>
  </definedNames>
  <calcPr calcId="162913"/>
</workbook>
</file>

<file path=xl/calcChain.xml><?xml version="1.0" encoding="utf-8"?>
<calcChain xmlns="http://schemas.openxmlformats.org/spreadsheetml/2006/main">
  <c r="M10" i="1" l="1"/>
  <c r="K10" i="1"/>
  <c r="I10" i="1"/>
  <c r="G10" i="1"/>
  <c r="O208" i="1" l="1"/>
  <c r="O195" i="1"/>
  <c r="O192" i="1"/>
  <c r="O144" i="1"/>
  <c r="O89" i="1"/>
  <c r="O82" i="1"/>
  <c r="O78" i="1"/>
  <c r="O76" i="1"/>
  <c r="O74" i="1"/>
  <c r="O63" i="1"/>
  <c r="O60" i="1"/>
  <c r="O56" i="1"/>
  <c r="O51" i="1"/>
  <c r="O46" i="1"/>
  <c r="O41" i="1"/>
  <c r="O32" i="1"/>
  <c r="O11" i="1"/>
  <c r="O9" i="1"/>
  <c r="U11" i="1"/>
  <c r="T11" i="1"/>
  <c r="E10" i="1"/>
  <c r="D10" i="1"/>
  <c r="E9" i="1"/>
  <c r="F9" i="1"/>
  <c r="G9" i="1"/>
  <c r="H9" i="1"/>
  <c r="I9" i="1"/>
  <c r="J9" i="1"/>
  <c r="K9" i="1"/>
  <c r="L9" i="1"/>
  <c r="M9" i="1"/>
  <c r="D9" i="1"/>
  <c r="F305" i="1" l="1"/>
  <c r="G305" i="1"/>
  <c r="H305" i="1"/>
  <c r="I305" i="1"/>
  <c r="J305" i="1"/>
  <c r="K305" i="1"/>
  <c r="L305" i="1"/>
  <c r="M305" i="1"/>
  <c r="E307" i="1"/>
  <c r="E305" i="1" s="1"/>
  <c r="D307" i="1"/>
  <c r="D305" i="1" s="1"/>
  <c r="F300" i="1" l="1"/>
  <c r="G300" i="1"/>
  <c r="H300" i="1"/>
  <c r="I300" i="1"/>
  <c r="J300" i="1"/>
  <c r="K300" i="1"/>
  <c r="L300" i="1"/>
  <c r="M300" i="1"/>
  <c r="E302" i="1"/>
  <c r="E300" i="1" s="1"/>
  <c r="D302" i="1"/>
  <c r="D300" i="1" s="1"/>
  <c r="M275" i="1"/>
  <c r="F275" i="1"/>
  <c r="G275" i="1"/>
  <c r="H275" i="1"/>
  <c r="I275" i="1"/>
  <c r="J275" i="1"/>
  <c r="K275" i="1"/>
  <c r="L275" i="1"/>
  <c r="D277" i="1"/>
  <c r="D275" i="1" s="1"/>
  <c r="E277" i="1"/>
  <c r="E275" i="1" s="1"/>
  <c r="E279" i="1"/>
  <c r="D279" i="1"/>
  <c r="E280" i="1"/>
  <c r="D280" i="1"/>
  <c r="E282" i="1"/>
  <c r="D282" i="1"/>
  <c r="E285" i="1"/>
  <c r="D285" i="1"/>
  <c r="F262" i="1"/>
  <c r="G262" i="1"/>
  <c r="H262" i="1"/>
  <c r="I262" i="1"/>
  <c r="J262" i="1"/>
  <c r="K262" i="1"/>
  <c r="L262" i="1"/>
  <c r="M262" i="1"/>
  <c r="E271" i="1"/>
  <c r="E262" i="1" s="1"/>
  <c r="D271" i="1"/>
  <c r="D262" i="1" s="1"/>
  <c r="F247" i="1"/>
  <c r="G247" i="1"/>
  <c r="H247" i="1"/>
  <c r="I247" i="1"/>
  <c r="J247" i="1"/>
  <c r="K247" i="1"/>
  <c r="L247" i="1"/>
  <c r="M247" i="1"/>
  <c r="E253" i="1"/>
  <c r="D253" i="1"/>
  <c r="E249" i="1"/>
  <c r="E247" i="1" s="1"/>
  <c r="D249" i="1"/>
  <c r="D247" i="1" s="1"/>
  <c r="F240" i="1" l="1"/>
  <c r="F238" i="1" s="1"/>
  <c r="G240" i="1"/>
  <c r="G238" i="1" s="1"/>
  <c r="H240" i="1"/>
  <c r="H238" i="1" s="1"/>
  <c r="I240" i="1"/>
  <c r="I238" i="1" s="1"/>
  <c r="J240" i="1"/>
  <c r="J238" i="1" s="1"/>
  <c r="K240" i="1"/>
  <c r="K238" i="1" s="1"/>
  <c r="L240" i="1"/>
  <c r="L238" i="1" s="1"/>
  <c r="M240" i="1"/>
  <c r="M238" i="1" s="1"/>
  <c r="D245" i="1"/>
  <c r="E245" i="1"/>
  <c r="E244" i="1"/>
  <c r="E240" i="1" s="1"/>
  <c r="E238" i="1" s="1"/>
  <c r="D244" i="1"/>
  <c r="D240" i="1" s="1"/>
  <c r="D238" i="1" s="1"/>
  <c r="D134" i="1" l="1"/>
  <c r="E134" i="1"/>
  <c r="S100" i="1"/>
  <c r="S91" i="1"/>
  <c r="S88" i="1"/>
  <c r="S87" i="1"/>
  <c r="S86" i="1"/>
  <c r="S85" i="1"/>
  <c r="S83" i="1"/>
  <c r="S82" i="1"/>
  <c r="S81" i="1"/>
  <c r="S79" i="1"/>
  <c r="S78" i="1"/>
  <c r="F138" i="1"/>
  <c r="G138" i="1"/>
  <c r="H138" i="1"/>
  <c r="I138" i="1"/>
  <c r="J138" i="1"/>
  <c r="K138" i="1"/>
  <c r="L138" i="1"/>
  <c r="M138" i="1"/>
  <c r="E143" i="1"/>
  <c r="D143" i="1"/>
  <c r="E140" i="1"/>
  <c r="E138" i="1" s="1"/>
  <c r="D140" i="1"/>
  <c r="D138" i="1" s="1"/>
  <c r="F127" i="1"/>
  <c r="G127" i="1"/>
  <c r="H127" i="1"/>
  <c r="I127" i="1"/>
  <c r="J127" i="1"/>
  <c r="K127" i="1"/>
  <c r="L127" i="1"/>
  <c r="M127" i="1"/>
  <c r="E137" i="1"/>
  <c r="D137" i="1"/>
  <c r="E136" i="1"/>
  <c r="D136" i="1"/>
  <c r="E135" i="1"/>
  <c r="D135" i="1"/>
  <c r="E133" i="1"/>
  <c r="E132" i="1"/>
  <c r="D133" i="1"/>
  <c r="D132" i="1"/>
  <c r="E129" i="1"/>
  <c r="D129" i="1"/>
  <c r="D127" i="1" s="1"/>
  <c r="F116" i="1"/>
  <c r="G116" i="1"/>
  <c r="H116" i="1"/>
  <c r="I116" i="1"/>
  <c r="J116" i="1"/>
  <c r="K116" i="1"/>
  <c r="L116" i="1"/>
  <c r="M116" i="1"/>
  <c r="E126" i="1"/>
  <c r="D126" i="1"/>
  <c r="E125" i="1"/>
  <c r="D125" i="1"/>
  <c r="E122" i="1"/>
  <c r="E123" i="1"/>
  <c r="D123" i="1"/>
  <c r="E121" i="1"/>
  <c r="D122" i="1"/>
  <c r="E120" i="1"/>
  <c r="D121" i="1"/>
  <c r="D120" i="1"/>
  <c r="E118" i="1"/>
  <c r="D118" i="1"/>
  <c r="D116" i="1" s="1"/>
  <c r="F109" i="1"/>
  <c r="G109" i="1"/>
  <c r="H109" i="1"/>
  <c r="I109" i="1"/>
  <c r="J109" i="1"/>
  <c r="K109" i="1"/>
  <c r="L109" i="1"/>
  <c r="M109" i="1"/>
  <c r="E114" i="1"/>
  <c r="D114" i="1"/>
  <c r="E111" i="1"/>
  <c r="E109" i="1" s="1"/>
  <c r="D111" i="1"/>
  <c r="D109" i="1" s="1"/>
  <c r="F100" i="1"/>
  <c r="G100" i="1"/>
  <c r="H100" i="1"/>
  <c r="I100" i="1"/>
  <c r="J100" i="1"/>
  <c r="K100" i="1"/>
  <c r="L100" i="1"/>
  <c r="M100" i="1"/>
  <c r="D108" i="1"/>
  <c r="E108" i="1"/>
  <c r="D107" i="1"/>
  <c r="E107" i="1"/>
  <c r="E106" i="1"/>
  <c r="D106" i="1"/>
  <c r="E102" i="1"/>
  <c r="D102" i="1"/>
  <c r="D100" i="1" s="1"/>
  <c r="E91" i="1"/>
  <c r="F89" i="1"/>
  <c r="G89" i="1"/>
  <c r="H89" i="1"/>
  <c r="I89" i="1"/>
  <c r="J89" i="1"/>
  <c r="K89" i="1"/>
  <c r="L89" i="1"/>
  <c r="M89" i="1"/>
  <c r="E99" i="1"/>
  <c r="D99" i="1"/>
  <c r="E95" i="1"/>
  <c r="E96" i="1"/>
  <c r="D96" i="1"/>
  <c r="D95" i="1"/>
  <c r="E94" i="1"/>
  <c r="D94" i="1"/>
  <c r="E93" i="1"/>
  <c r="D93" i="1"/>
  <c r="D91" i="1"/>
  <c r="D82" i="1"/>
  <c r="F76" i="1"/>
  <c r="G76" i="1"/>
  <c r="H76" i="1"/>
  <c r="I76" i="1"/>
  <c r="J76" i="1"/>
  <c r="K76" i="1"/>
  <c r="L76" i="1"/>
  <c r="M76" i="1"/>
  <c r="E82" i="1"/>
  <c r="E78" i="1"/>
  <c r="D78" i="1"/>
  <c r="E89" i="1" l="1"/>
  <c r="E100" i="1"/>
  <c r="L74" i="1"/>
  <c r="J74" i="1"/>
  <c r="H74" i="1"/>
  <c r="F74" i="1"/>
  <c r="E116" i="1"/>
  <c r="E127" i="1"/>
  <c r="M74" i="1"/>
  <c r="K74" i="1"/>
  <c r="I74" i="1"/>
  <c r="G74" i="1"/>
  <c r="D76" i="1"/>
  <c r="E76" i="1"/>
  <c r="D89" i="1"/>
  <c r="F70" i="1"/>
  <c r="G70" i="1"/>
  <c r="H70" i="1"/>
  <c r="I70" i="1"/>
  <c r="J70" i="1"/>
  <c r="K70" i="1"/>
  <c r="L70" i="1"/>
  <c r="M70" i="1"/>
  <c r="E73" i="1"/>
  <c r="E70" i="1" s="1"/>
  <c r="D73" i="1"/>
  <c r="D70" i="1" s="1"/>
  <c r="F67" i="1"/>
  <c r="G67" i="1"/>
  <c r="H67" i="1"/>
  <c r="I67" i="1"/>
  <c r="J67" i="1"/>
  <c r="K67" i="1"/>
  <c r="L67" i="1"/>
  <c r="M67" i="1"/>
  <c r="E69" i="1"/>
  <c r="E67" i="1" s="1"/>
  <c r="D69" i="1"/>
  <c r="D67" i="1" s="1"/>
  <c r="F63" i="1"/>
  <c r="G63" i="1"/>
  <c r="G60" i="1" s="1"/>
  <c r="H63" i="1"/>
  <c r="I63" i="1"/>
  <c r="I60" i="1" s="1"/>
  <c r="J63" i="1"/>
  <c r="K63" i="1"/>
  <c r="K60" i="1" s="1"/>
  <c r="L63" i="1"/>
  <c r="M63" i="1"/>
  <c r="M60" i="1" s="1"/>
  <c r="E74" i="1" l="1"/>
  <c r="L60" i="1"/>
  <c r="J60" i="1"/>
  <c r="H60" i="1"/>
  <c r="F60" i="1"/>
  <c r="D74" i="1"/>
  <c r="E65" i="1"/>
  <c r="E63" i="1" s="1"/>
  <c r="E60" i="1" s="1"/>
  <c r="D65" i="1"/>
  <c r="D63" i="1" s="1"/>
  <c r="D60" i="1" s="1"/>
  <c r="F32" i="1"/>
  <c r="G32" i="1"/>
  <c r="H32" i="1"/>
  <c r="I32" i="1"/>
  <c r="J32" i="1"/>
  <c r="K32" i="1"/>
  <c r="L32" i="1"/>
  <c r="M32" i="1"/>
  <c r="S161" i="1" l="1"/>
  <c r="S160" i="1"/>
  <c r="E190" i="1"/>
  <c r="D190" i="1"/>
  <c r="F163" i="1"/>
  <c r="G163" i="1"/>
  <c r="H163" i="1"/>
  <c r="I163" i="1"/>
  <c r="J163" i="1"/>
  <c r="K163" i="1"/>
  <c r="L163" i="1"/>
  <c r="M163" i="1"/>
  <c r="E180" i="1"/>
  <c r="D180" i="1"/>
  <c r="E175" i="1"/>
  <c r="D175" i="1"/>
  <c r="S174" i="1"/>
  <c r="S173" i="1"/>
  <c r="S172" i="1"/>
  <c r="D165" i="1" l="1"/>
  <c r="D163" i="1" s="1"/>
  <c r="E212" i="1"/>
  <c r="E208" i="1" s="1"/>
  <c r="F230" i="1"/>
  <c r="G230" i="1"/>
  <c r="H230" i="1"/>
  <c r="I230" i="1"/>
  <c r="J230" i="1"/>
  <c r="K230" i="1"/>
  <c r="L230" i="1"/>
  <c r="M230" i="1"/>
  <c r="E236" i="1"/>
  <c r="D236" i="1"/>
  <c r="E234" i="1"/>
  <c r="D234" i="1"/>
  <c r="E232" i="1"/>
  <c r="E230" i="1" s="1"/>
  <c r="D232" i="1"/>
  <c r="D230" i="1" s="1"/>
  <c r="E223" i="1"/>
  <c r="F223" i="1"/>
  <c r="G223" i="1"/>
  <c r="H223" i="1"/>
  <c r="I223" i="1"/>
  <c r="J223" i="1"/>
  <c r="K223" i="1"/>
  <c r="L223" i="1"/>
  <c r="M223" i="1"/>
  <c r="N223" i="1"/>
  <c r="O223" i="1"/>
  <c r="D223" i="1"/>
  <c r="F213" i="1"/>
  <c r="G213" i="1"/>
  <c r="H213" i="1"/>
  <c r="I213" i="1"/>
  <c r="J213" i="1"/>
  <c r="K213" i="1"/>
  <c r="L213" i="1"/>
  <c r="M213" i="1"/>
  <c r="E215" i="1"/>
  <c r="E213" i="1" s="1"/>
  <c r="D215" i="1"/>
  <c r="D213" i="1" s="1"/>
  <c r="F208" i="1"/>
  <c r="G208" i="1"/>
  <c r="H208" i="1"/>
  <c r="I208" i="1"/>
  <c r="J208" i="1"/>
  <c r="K208" i="1"/>
  <c r="L208" i="1"/>
  <c r="M208" i="1"/>
  <c r="D212" i="1"/>
  <c r="D208" i="1" s="1"/>
  <c r="F195" i="1"/>
  <c r="G195" i="1"/>
  <c r="H195" i="1"/>
  <c r="I195" i="1"/>
  <c r="J195" i="1"/>
  <c r="K195" i="1"/>
  <c r="L195" i="1"/>
  <c r="M195" i="1"/>
  <c r="E207" i="1"/>
  <c r="D207" i="1"/>
  <c r="E206" i="1"/>
  <c r="D206" i="1"/>
  <c r="M192" i="1" l="1"/>
  <c r="K192" i="1"/>
  <c r="I192" i="1"/>
  <c r="G192" i="1"/>
  <c r="L192" i="1"/>
  <c r="J192" i="1"/>
  <c r="H192" i="1"/>
  <c r="F192" i="1"/>
  <c r="O212" i="1"/>
  <c r="E204" i="1" l="1"/>
  <c r="D204" i="1"/>
  <c r="E203" i="1"/>
  <c r="D203" i="1"/>
  <c r="E201" i="1"/>
  <c r="E202" i="1"/>
  <c r="D202" i="1"/>
  <c r="E200" i="1"/>
  <c r="D201" i="1"/>
  <c r="D200" i="1" l="1"/>
  <c r="E199" i="1"/>
  <c r="D199" i="1"/>
  <c r="E197" i="1"/>
  <c r="E195" i="1" s="1"/>
  <c r="E192" i="1" s="1"/>
  <c r="D197" i="1"/>
  <c r="D195" i="1" s="1"/>
  <c r="D192" i="1" s="1"/>
  <c r="N188" i="1" l="1"/>
  <c r="O188" i="1"/>
  <c r="F188" i="1"/>
  <c r="G188" i="1"/>
  <c r="H188" i="1"/>
  <c r="I188" i="1"/>
  <c r="J188" i="1"/>
  <c r="K188" i="1"/>
  <c r="L188" i="1"/>
  <c r="M188" i="1"/>
  <c r="E188" i="1"/>
  <c r="D188" i="1"/>
  <c r="G184" i="1"/>
  <c r="H184" i="1"/>
  <c r="I184" i="1"/>
  <c r="J184" i="1"/>
  <c r="K184" i="1"/>
  <c r="L184" i="1"/>
  <c r="M184" i="1"/>
  <c r="F184" i="1"/>
  <c r="E186" i="1"/>
  <c r="E184" i="1" s="1"/>
  <c r="D186" i="1"/>
  <c r="D184" i="1" s="1"/>
  <c r="D144" i="1" s="1"/>
  <c r="E165" i="1"/>
  <c r="E163" i="1" s="1"/>
  <c r="E144" i="1" s="1"/>
  <c r="E23" i="1"/>
  <c r="D23" i="1"/>
  <c r="E22" i="1"/>
  <c r="D22" i="1"/>
  <c r="E20" i="1"/>
  <c r="D20" i="1"/>
  <c r="N41" i="1"/>
  <c r="F41" i="1"/>
  <c r="F11" i="1" s="1"/>
  <c r="G41" i="1"/>
  <c r="G11" i="1" s="1"/>
  <c r="H41" i="1"/>
  <c r="H11" i="1" s="1"/>
  <c r="I41" i="1"/>
  <c r="I11" i="1" s="1"/>
  <c r="J41" i="1"/>
  <c r="J11" i="1" s="1"/>
  <c r="K41" i="1"/>
  <c r="K11" i="1" s="1"/>
  <c r="L41" i="1"/>
  <c r="L11" i="1" s="1"/>
  <c r="M41" i="1"/>
  <c r="M11" i="1" s="1"/>
  <c r="E45" i="1"/>
  <c r="D45" i="1"/>
  <c r="E43" i="1"/>
  <c r="E41" i="1" s="1"/>
  <c r="D43" i="1"/>
  <c r="D41" i="1" s="1"/>
  <c r="E40" i="1"/>
  <c r="D40" i="1"/>
  <c r="E39" i="1"/>
  <c r="D39" i="1"/>
  <c r="E38" i="1"/>
  <c r="D38" i="1"/>
  <c r="E37" i="1"/>
  <c r="D37" i="1"/>
  <c r="E36" i="1"/>
  <c r="D36" i="1"/>
  <c r="E34" i="1"/>
  <c r="D34" i="1"/>
  <c r="E30" i="1"/>
  <c r="D30" i="1"/>
  <c r="E27" i="1"/>
  <c r="D27" i="1"/>
  <c r="E26" i="1"/>
  <c r="D26" i="1"/>
  <c r="F144" i="1" l="1"/>
  <c r="L144" i="1"/>
  <c r="J144" i="1"/>
  <c r="H144" i="1"/>
  <c r="M144" i="1"/>
  <c r="K144" i="1"/>
  <c r="I144" i="1"/>
  <c r="G144" i="1"/>
  <c r="E32" i="1"/>
  <c r="D32" i="1"/>
  <c r="D18" i="1"/>
  <c r="E18" i="1"/>
  <c r="F56" i="1"/>
  <c r="G56" i="1"/>
  <c r="H56" i="1"/>
  <c r="I56" i="1"/>
  <c r="J56" i="1"/>
  <c r="K56" i="1"/>
  <c r="L56" i="1"/>
  <c r="M56" i="1"/>
  <c r="E58" i="1"/>
  <c r="E56" i="1" s="1"/>
  <c r="D58" i="1"/>
  <c r="D56" i="1" s="1"/>
  <c r="F51" i="1"/>
  <c r="F46" i="1" s="1"/>
  <c r="G51" i="1"/>
  <c r="G46" i="1" s="1"/>
  <c r="H51" i="1"/>
  <c r="H46" i="1" s="1"/>
  <c r="I51" i="1"/>
  <c r="I46" i="1" s="1"/>
  <c r="J51" i="1"/>
  <c r="J46" i="1" s="1"/>
  <c r="K51" i="1"/>
  <c r="K46" i="1" s="1"/>
  <c r="L51" i="1"/>
  <c r="L46" i="1" s="1"/>
  <c r="M51" i="1"/>
  <c r="M46" i="1" s="1"/>
  <c r="E53" i="1"/>
  <c r="E51" i="1" s="1"/>
  <c r="E46" i="1" s="1"/>
  <c r="D53" i="1"/>
  <c r="D51" i="1" s="1"/>
  <c r="D46" i="1" s="1"/>
  <c r="D11" i="1" l="1"/>
  <c r="E11" i="1"/>
</calcChain>
</file>

<file path=xl/sharedStrings.xml><?xml version="1.0" encoding="utf-8"?>
<sst xmlns="http://schemas.openxmlformats.org/spreadsheetml/2006/main" count="725" uniqueCount="605">
  <si>
    <t>№ п/п</t>
  </si>
  <si>
    <t>Наименование  программных мероприятий</t>
  </si>
  <si>
    <t>Срок реализации программы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</si>
  <si>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</si>
  <si>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</si>
  <si>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 определяющих результативность реализации мероприятий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</si>
  <si>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</si>
  <si>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</si>
  <si>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</si>
  <si>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</si>
  <si>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     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</si>
  <si>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</si>
  <si>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</si>
  <si>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</si>
  <si>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</si>
  <si>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</si>
  <si>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</si>
  <si>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Всего по программам</t>
  </si>
  <si>
    <t>1.</t>
  </si>
  <si>
    <t>1.1.</t>
  </si>
  <si>
    <t>Подпрограмма №1</t>
  </si>
  <si>
    <t>Организация управления муниципальными финансами и муниципальным долгом</t>
  </si>
  <si>
    <t>1.1.1.</t>
  </si>
  <si>
    <t>Основные мероприятия</t>
  </si>
  <si>
    <t>Нормативное правовое регулирование бюджетного процесса и других правоотношений</t>
  </si>
  <si>
    <t>1.1.2.</t>
  </si>
  <si>
    <t>Составление проекта  районного бюджета на очередной финансовый год и плановый период</t>
  </si>
  <si>
    <t>1.1.3.</t>
  </si>
  <si>
    <t>Организация исполнения районного бюджета и формирование бюджетной отчетности</t>
  </si>
  <si>
    <t>1.1.4.</t>
  </si>
  <si>
    <t>Управление резервным фондом администрации  муниципального района  и иными средствами  на исполнение  расходных обязательств муниципального района</t>
  </si>
  <si>
    <t>1.1.5.</t>
  </si>
  <si>
    <t>Управление муниципальным долгом муниципального района</t>
  </si>
  <si>
    <t>1.1.6.</t>
  </si>
  <si>
    <t>Обеспечение внутреннего муниципального финансового контроля</t>
  </si>
  <si>
    <t>1.1.7.</t>
  </si>
  <si>
    <t>Обеспечение доступности информации о бюджетном процессе в муниципальном районе</t>
  </si>
  <si>
    <t>1.2.</t>
  </si>
  <si>
    <t>Подпрограмма №2</t>
  </si>
  <si>
    <t>Повышение устойчивости бюджетов поселений Рамонского муниципального района  Воронежской области</t>
  </si>
  <si>
    <t>1.2.1.</t>
  </si>
  <si>
    <t>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</t>
  </si>
  <si>
    <t>1.2.2.</t>
  </si>
  <si>
    <t>Выравнивание бюджетной обеспеченности поселений муниципального района</t>
  </si>
  <si>
    <t>1.2.3.</t>
  </si>
  <si>
    <t>Поддержка мер по обеспечению сбалансированности бюджетов поселений муниципального района</t>
  </si>
  <si>
    <t>1.2.4.</t>
  </si>
  <si>
    <t>Софинансирование приоритетных социально значимых расходов поселений муниципального района</t>
  </si>
  <si>
    <t>1.2.5.</t>
  </si>
  <si>
    <t>Содействие повышению качества организации и осуществления бюджетного процесса поселений муниципального района</t>
  </si>
  <si>
    <t>1.3.</t>
  </si>
  <si>
    <t>Подпрограмма №3</t>
  </si>
  <si>
    <t>Финансовое обеспечение реализации муниципальной Программы</t>
  </si>
  <si>
    <t>1.3.1.</t>
  </si>
  <si>
    <t>Финансовое обеспечение деятельности Отдела по финансам, иных главных распорядителей средств районного  бюджета – исполнителей</t>
  </si>
  <si>
    <t>1.3.2.</t>
  </si>
  <si>
    <t>Финансовое обеспечение выполнения других расходных обязательств муниципального района</t>
  </si>
  <si>
    <t>2.</t>
  </si>
  <si>
    <t>2.1.</t>
  </si>
  <si>
    <t>Управление муниципальной собственностью Рамонского муниципального района Воронежской области</t>
  </si>
  <si>
    <t>2.1.1.</t>
  </si>
  <si>
    <t>Организация  управления муниципальным имуществом и земельными ресурсами Рамонского муниципального района Воронежской области</t>
  </si>
  <si>
    <t>2.1.2.</t>
  </si>
  <si>
    <t>Осуществление полномочий собственника в отношении имущества муниципальных унитарных преприятий и муниципальных учреждений</t>
  </si>
  <si>
    <t>2.2.</t>
  </si>
  <si>
    <t>2.2.1.</t>
  </si>
  <si>
    <t>Финансовое обеспечение реализации муниципальной программы</t>
  </si>
  <si>
    <t xml:space="preserve">Основное мероприятие </t>
  </si>
  <si>
    <t>Финансовое обеспечение деятельности отдела имущественных и земельных отношений администрации Рамонского муниципального района Воронежской области</t>
  </si>
  <si>
    <t>3.</t>
  </si>
  <si>
    <t>3.1.</t>
  </si>
  <si>
    <t>3.1.1.</t>
  </si>
  <si>
    <t>3.2.</t>
  </si>
  <si>
    <t>3.2.1.</t>
  </si>
  <si>
    <t>Подпрограмма №4</t>
  </si>
  <si>
    <t>Подпрограмма №5</t>
  </si>
  <si>
    <t xml:space="preserve">Основные мероприятия </t>
  </si>
  <si>
    <t>Подпрограмма №6</t>
  </si>
  <si>
    <t>Оказание финансовой поддержки НП "Рамонский ИКЦ АПК</t>
  </si>
  <si>
    <t>Предоставление консультационных услуг по различных аспектам сельскохозяйственной деятельности, а также предоставлении в выработке и принятии управленческих решений и внедрении производственных технологий, способствующих эффективности работы товаропроизводителей</t>
  </si>
  <si>
    <t>Подпрограмма №7</t>
  </si>
  <si>
    <t>Осуществление деятельности по реализации ФЦП «Устойчивое развитие сельских территорий  на 2014 - 2017 годы и на период до 2020 года»</t>
  </si>
  <si>
    <t>Улучшение жилищных условий граждан, молодых семей и молодых специалистов</t>
  </si>
  <si>
    <t>Подпрограмма №8</t>
  </si>
  <si>
    <t>4.</t>
  </si>
  <si>
    <t>4.1.</t>
  </si>
  <si>
    <t>4.1.1.</t>
  </si>
  <si>
    <t>Развитие дошкольного образования</t>
  </si>
  <si>
    <t>4.1.2.</t>
  </si>
  <si>
    <t>Развитие общего образования</t>
  </si>
  <si>
    <t>4.2.</t>
  </si>
  <si>
    <t>Социализация детей-сирот и детей, нуждающихся в особой заботе государства</t>
  </si>
  <si>
    <t>4.2.1.</t>
  </si>
  <si>
    <t>4.3.</t>
  </si>
  <si>
    <t>4.3.1.</t>
  </si>
  <si>
    <t>4.3.2.</t>
  </si>
  <si>
    <t>Выявление и поддержка одаренных детей и талантливой молодежи.</t>
  </si>
  <si>
    <t>4.3.3.</t>
  </si>
  <si>
    <t>Формирование муниципальной  системы конкурсных мероприятий в сфере дополнительного образования, воспитания и развития одаренности детей и молодежи</t>
  </si>
  <si>
    <t>4.3.4.</t>
  </si>
  <si>
    <t>Развитие кадрового потенциала  системы дополнительного образования и развития одаренности детей и молодежи</t>
  </si>
  <si>
    <t>4.3.5.</t>
  </si>
  <si>
    <t>Развитие информационно-методического обеспечения системы дополнительного образования и развития одаренности детей и молодежи</t>
  </si>
  <si>
    <t>4.3.6.</t>
  </si>
  <si>
    <t>Финансовое обеспечение деятельности муниципальных учреждений дополнительного образования детей</t>
  </si>
  <si>
    <t>4.4.</t>
  </si>
  <si>
    <t>Вовлечение молодежи  в социальную практику (2014 -2020 годы)</t>
  </si>
  <si>
    <t>4.4.1.</t>
  </si>
  <si>
    <t>Вовлечение молодежи в социальную практику и обеспечение поддержки научной, творческой и предпринимательской активности молодежи</t>
  </si>
  <si>
    <t>4.4.2.</t>
  </si>
  <si>
    <t>Формирование целостной системы поддержки  молодежи и подготовки ее к службе в Вооруженных Силах Российской Федерации</t>
  </si>
  <si>
    <t>4.4.3.</t>
  </si>
  <si>
    <t>Гражданское образование и патриотическое воспитание молодежи, содействие формированию правовых, культурных и нравственных ценностей среди молодежи</t>
  </si>
  <si>
    <t>4.4.4.</t>
  </si>
  <si>
    <t>Развитие системы информирования молодежи о потенциальных возможностях саморазвития и мониторинга молодежной политики</t>
  </si>
  <si>
    <t>4.5.</t>
  </si>
  <si>
    <t>Создание условий для организации отдыха и   оздоровления   детей и молодежи Рамонского муниципального района (2014 – 2020 годы)</t>
  </si>
  <si>
    <t>4.5.1.</t>
  </si>
  <si>
    <t>4.5.2.</t>
  </si>
  <si>
    <t>Мероприятия по развитию механизмов административной среды и межведомственного взаимодействия</t>
  </si>
  <si>
    <t>4.5.3.</t>
  </si>
  <si>
    <t>Организация отдыха, оздоровления и занятости детей и молодежи</t>
  </si>
  <si>
    <t>4.5.4.</t>
  </si>
  <si>
    <t>4.5.5.</t>
  </si>
  <si>
    <t>4.6.</t>
  </si>
  <si>
    <t>Развитие физической культуры и спорта вРамонском муниципальном районе Воронежской области на 2014-2020 г.г.</t>
  </si>
  <si>
    <t>4.6.1.</t>
  </si>
  <si>
    <t>Организация и проведение физкультурных и спортивных мероприятий в Рамонском муниципальном районе Воронежской области</t>
  </si>
  <si>
    <t>4.6.2.</t>
  </si>
  <si>
    <t>4.7.</t>
  </si>
  <si>
    <t>4.7.1.</t>
  </si>
  <si>
    <t>4.7.2.</t>
  </si>
  <si>
    <t>5.</t>
  </si>
  <si>
    <t>5.1.</t>
  </si>
  <si>
    <t>«Развитие культуры Рамонского муниципального района»</t>
  </si>
  <si>
    <t>5.1.1.</t>
  </si>
  <si>
    <t>Создание условий для организации  деятельности культурно-досуговых учреждений района</t>
  </si>
  <si>
    <t>5.1.2.</t>
  </si>
  <si>
    <t>Сохранение и развитие библиотечного обслуживания населения Рамонского муниципального района</t>
  </si>
  <si>
    <t>5.1.3.</t>
  </si>
  <si>
    <t>Система мер по сохранению и развитию дополнительного образования детей в сфере культуры Рамонского муниципального района</t>
  </si>
  <si>
    <t>5.2.</t>
  </si>
  <si>
    <t>«Развитие туризма в Рамонском муниципальном районе»</t>
  </si>
  <si>
    <t>5.2.1.</t>
  </si>
  <si>
    <t>Основное мероприятие</t>
  </si>
  <si>
    <t>Обеспечение базовых информационных и организационно-экономических условий для развития туризма в Рамонском муниципальном районе Воронежской области и продвижение туристского потенциала Рамонского муниципального района  Воронежской области на региональном и межрегиональном  уровне</t>
  </si>
  <si>
    <t>5.3.</t>
  </si>
  <si>
    <t>«Обеспечение реализации    муниципальной  программы»</t>
  </si>
  <si>
    <t>5.3.1.</t>
  </si>
  <si>
    <t>Финансовое обеспечение деятельности отдела по культуре администрации Рамонского муниципального района Воронежской области</t>
  </si>
  <si>
    <t>6.</t>
  </si>
  <si>
    <t>6.1.</t>
  </si>
  <si>
    <t>«Развитие муниципального управления»</t>
  </si>
  <si>
    <t>6.1.1.</t>
  </si>
  <si>
    <t>6.1.2.</t>
  </si>
  <si>
    <t>6.1.3.</t>
  </si>
  <si>
    <t>6.1.4.</t>
  </si>
  <si>
    <t>Обеспечение сохранности архивных документов и архивных фондов муниципального района</t>
  </si>
  <si>
    <t>6.1.5.</t>
  </si>
  <si>
    <t>Поддержка средств массовой информации</t>
  </si>
  <si>
    <t>Обеспечение соответствия нормативной правовой базы муниципального образования действующему законодательству</t>
  </si>
  <si>
    <t>6.2.</t>
  </si>
  <si>
    <t>Осуществление материально-технического  обеспечения деятельности администрации муниципального района</t>
  </si>
  <si>
    <t>6.2.1.</t>
  </si>
  <si>
    <t>6.3.</t>
  </si>
  <si>
    <t>Развитие информационного общества в муниципальном образовании</t>
  </si>
  <si>
    <t>6.3.1.</t>
  </si>
  <si>
    <t>Развитие информационного общества и формирование электронного муниципалитета</t>
  </si>
  <si>
    <t>6.3.2.</t>
  </si>
  <si>
    <t>Организация предоставления муниципальных услуг, в том числе по принципу «одного окна»</t>
  </si>
  <si>
    <t>6.4.</t>
  </si>
  <si>
    <t>Развитие муниципальной службы</t>
  </si>
  <si>
    <t>6.4.1.</t>
  </si>
  <si>
    <t>Совершенствование  действующего муниципального законодательства о муниципальной службе и противодействии коррупции</t>
  </si>
  <si>
    <t>6.4.2.</t>
  </si>
  <si>
    <t>Повышение профессионального уровня муниципальных служащих в целях формирования высококвалифицированного кадрового состава</t>
  </si>
  <si>
    <t>6.4.3.</t>
  </si>
  <si>
    <t>Формирование эффективного кадрового резерва муниципальных служащих</t>
  </si>
  <si>
    <t>Осуществление антикоррупционных мер с целью снижения уровня коррупционностина муниципальной службе</t>
  </si>
  <si>
    <t>6.5.</t>
  </si>
  <si>
    <t>Обеспечение реализации муниципальной программы</t>
  </si>
  <si>
    <t>6.5.1.</t>
  </si>
  <si>
    <t>Финансовое обеспечение деятельности администрации муниципального района, иных  получателей средств районного бюджета -исполнителей</t>
  </si>
  <si>
    <t>6.5.2.</t>
  </si>
  <si>
    <t>6.5.3.</t>
  </si>
  <si>
    <t>Осуществление выплаты пенсии за выслугу лет лицам, замещавшим выборные муниципальные должности и должности муниципальной службы в органах местного самоуправления муниципального района</t>
  </si>
  <si>
    <t>7.</t>
  </si>
  <si>
    <t>7.1.</t>
  </si>
  <si>
    <t>Развитие и поддержка малого и среднего предпринимательства в Рамонском муниципальном районе Воронежской области</t>
  </si>
  <si>
    <t>7.1.1.</t>
  </si>
  <si>
    <t>Информационная и консультационная поддержка субъектов малого и среднего предпринимательства</t>
  </si>
  <si>
    <t>7.1.2.</t>
  </si>
  <si>
    <t>Развитие инфраструктуры поддержки предпринимательства</t>
  </si>
  <si>
    <t>7.1.3.</t>
  </si>
  <si>
    <t>Финансовая поддержка субъектов малого и среднего предпринимательства</t>
  </si>
  <si>
    <t>7.1.4.</t>
  </si>
  <si>
    <t>Поддержка и развитие молодежного предпринимательства</t>
  </si>
  <si>
    <t>7.2.</t>
  </si>
  <si>
    <t>Обеспечение доступным и комфортным жильем и коммунальными услугами населения Рамонского муниципального района Воронежской области</t>
  </si>
  <si>
    <t>7.2.1.</t>
  </si>
  <si>
    <t>Обеспечение жильем  молодых семей</t>
  </si>
  <si>
    <t>Инфраструктурное обеспечение земельных  участков, предназначенных для комплексной застройки малоэтажного жилья и жилья эконом класса</t>
  </si>
  <si>
    <t>7.3.</t>
  </si>
  <si>
    <t>Охрана окружающей среды</t>
  </si>
  <si>
    <t>7.3.1.</t>
  </si>
  <si>
    <t>7.3.2.</t>
  </si>
  <si>
    <t>7.3.3.</t>
  </si>
  <si>
    <t>Поэтапная консервация санкционированных свалок/ликвидация несанкционированных свалок</t>
  </si>
  <si>
    <t>Повышение эффективности экологического мониторинга, повышение уровня экологического образования, информационное обеспечение</t>
  </si>
  <si>
    <t>7.4.</t>
  </si>
  <si>
    <t>Энергосбережение на территории Рамонского муниципального района Воронежской области</t>
  </si>
  <si>
    <t>7.4.1.</t>
  </si>
  <si>
    <t>Проведение энергетических обследований зданий</t>
  </si>
  <si>
    <t>7.4.2.</t>
  </si>
  <si>
    <t>Текущий ремонт оборудования</t>
  </si>
  <si>
    <t>7.4.3.</t>
  </si>
  <si>
    <t>Замена/установка современных окон с многокамерными стеклопакетами</t>
  </si>
  <si>
    <t>7.5.</t>
  </si>
  <si>
    <t>Повышение безопасности дорожного движения на территории в Рамонском муниципальном районе Воронежской области</t>
  </si>
  <si>
    <t>7.5.1.</t>
  </si>
  <si>
    <t>Диагностика транспортных средств</t>
  </si>
  <si>
    <t>7.5.2.</t>
  </si>
  <si>
    <t>Техническое обслуживание транспортных средств</t>
  </si>
  <si>
    <t>7.5.3.</t>
  </si>
  <si>
    <t>Обязательное страхование транспортных средств</t>
  </si>
  <si>
    <t>7.5.4.</t>
  </si>
  <si>
    <t>Обучающие курсы по технике безопасности (сопровождающие)</t>
  </si>
  <si>
    <t>7.5.5.</t>
  </si>
  <si>
    <t>Осмотр транспортных средств, «Глонас»</t>
  </si>
  <si>
    <t>7.5.6.</t>
  </si>
  <si>
    <t>Профилактика и предупреждение детского дорожно-транспортного травматизма «Дорожная Матаня»</t>
  </si>
  <si>
    <t>7.6.1.</t>
  </si>
  <si>
    <t>Профилактика правонарушений в Рамонском муниципальном районе Воронежской области</t>
  </si>
  <si>
    <t>7.7.</t>
  </si>
  <si>
    <t>Обеспечение сохранности и ремонта военно-мемориальных объектов на территории Рамонского муниципального района Воронежской области</t>
  </si>
  <si>
    <t>7.7.1.</t>
  </si>
  <si>
    <t>Ремонт и благоустройство  военно-мемориальных объектов</t>
  </si>
  <si>
    <t>7.8.</t>
  </si>
  <si>
    <t>Защита населения на территории Рамонского муниципального района Воронежской области от чрезвычайных ситуаций, пожарной безопасности и безопасности людей на водных объектах</t>
  </si>
  <si>
    <t>7.8.1.</t>
  </si>
  <si>
    <t>Развитие и модернизация системы защиты  населения от угроз чрезвычайных ситуаций и пожаров</t>
  </si>
  <si>
    <t>7.8.2.</t>
  </si>
  <si>
    <t>Создание системы обеспечения вызова экстренных оперативных служб по единому номеру «112» на базе Единой дежурно-диспетчерской службы муниципального</t>
  </si>
  <si>
    <t>7.9.</t>
  </si>
  <si>
    <t>Подпрограмма №9</t>
  </si>
  <si>
    <t>Формирование благоприятной инвестиционной среды</t>
  </si>
  <si>
    <t>1.2.6.</t>
  </si>
  <si>
    <t>Софинансирование расходных обязательств, возникающих при выполнении полномочий органов местного самоуправления поселений по вопросам местного значения, за счет субсидий и иных межбюджетных трансфертов, выделяемых из других бюджетов бюджетной системы РФ в соответствии с заключенными соглашениями</t>
  </si>
  <si>
    <t xml:space="preserve">     Основные мероприятия       Строительство линии механической сортировки твердых отходов</t>
  </si>
  <si>
    <t>7.5.7.</t>
  </si>
  <si>
    <t>7.5.8.</t>
  </si>
  <si>
    <t>Осуществление строительного контроля и авторского надзора за реконструкцией, капитальным ремонтом и строительством автомобильных дорог</t>
  </si>
  <si>
    <t>Реконструкция, капитальный ремонт и строительство автомобильных дорог</t>
  </si>
  <si>
    <t>7.6.</t>
  </si>
  <si>
    <t>7.6.2.</t>
  </si>
  <si>
    <t>7.6.3.</t>
  </si>
  <si>
    <t>7.6.4.</t>
  </si>
  <si>
    <t>7.6.5.</t>
  </si>
  <si>
    <t>7.6.6.</t>
  </si>
  <si>
    <t xml:space="preserve">    Основные мероприятия  Предупреждение, пересечение и раскрытие преступлений, обеспечение охраны общественного порядка, прав, свобод, жизни граждан</t>
  </si>
  <si>
    <t>Профилактика правонарушений, связанных с экстемизмом и терроризмом</t>
  </si>
  <si>
    <t>Профилактика правонарушений среди лиц, освободившихся из мест лишения свободы</t>
  </si>
  <si>
    <t>Информационно-методическое обеспечение профилактики правонарушений</t>
  </si>
  <si>
    <t>Кадровое и ресурсное обеспечение правоохранительной деятельности</t>
  </si>
  <si>
    <t>Профилактика коррупционных правонарушений</t>
  </si>
  <si>
    <t>7.6.7.</t>
  </si>
  <si>
    <t>Профилактика правонарушений на административных участках</t>
  </si>
  <si>
    <t>7.7.2.</t>
  </si>
  <si>
    <t>Ремонт и благоустройство памятников</t>
  </si>
  <si>
    <t>7.9.1.</t>
  </si>
  <si>
    <t>Основное мероприятие Повышение инвестиционной привлекательности Рамонского муниципального района Воронежской области</t>
  </si>
  <si>
    <t>уровень удовлетворенности граждан качеством предоставления муниципальных услуг в сфере культуры и туризма,%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</si>
  <si>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%</t>
  </si>
  <si>
    <t>расходы консолидированного бюджета муниципального района на культуру в расчете на одного жителя, руб. коп.</t>
  </si>
  <si>
    <t>отношение среднемесячной номинальной начисленной заработной платы работников муниципальных учреждений культуры и искусства к среднемесячной начисленной заработной плате работников, занятых в сфере экономики региона, %</t>
  </si>
  <si>
    <t>работников учреждений культуры</t>
  </si>
  <si>
    <t>педагогических работников</t>
  </si>
  <si>
    <t>объем туристского потока на территории Рамонского муниципального района, тыс. чел.</t>
  </si>
  <si>
    <t>уровень исполнения плановых назначений по расходам на реализацию программы, %</t>
  </si>
  <si>
    <t>количество культурно-досуговых мероприятий, шт</t>
  </si>
  <si>
    <t>количество участников культурно-досуговых мероприятий, чел.</t>
  </si>
  <si>
    <t>доля детей, привлекаемых к участию в творческих мероприятиях, в общем числе детей, чел.</t>
  </si>
  <si>
    <t>количество клубных формирований, шт.</t>
  </si>
  <si>
    <t>количество участников клубных формирований, чел.</t>
  </si>
  <si>
    <t>число пользователей библиотеки, чел.</t>
  </si>
  <si>
    <t>количество книговыдач, экз.</t>
  </si>
  <si>
    <t>число посещений библиотеки, ед.</t>
  </si>
  <si>
    <t>количество библиографических записей в электронном каталоге библиотек Рамонского муниципального района Воронежской области, в том числе, включенных в сводный электронный каталог библиотек России (по сравнению с предыдущим годом), шт</t>
  </si>
  <si>
    <t>доля публичных библиотек, подключенных к сети "Интернет" в общем количестве библиотек Рамонского муниципального района Воронежской области", %</t>
  </si>
  <si>
    <t>количество учащихся, чел.</t>
  </si>
  <si>
    <t>доля детей привлеченных к участию в творческих мероприятиях, из числа обучающихся (ДШИ, район, область), %</t>
  </si>
  <si>
    <t>количество учащихся, продолживших обучение в профильных средних и высших учебных заведениях, чел.</t>
  </si>
  <si>
    <t>создание и сопровождение сайтов ДШИ района в сети "Интернет" с регулярно обновляемыми страницами в рамках требований ФЗ "Об образовании в РФ", шт.</t>
  </si>
  <si>
    <t xml:space="preserve">Соотношение фактического финансирования объемов субсидий на софинансирование приоритетных социально значимых расходов бюджетов поселений  к их плановому назначению, предусмотренному решением Совета народных депутатов муниципального  района о районном бюджете на соответствующий период и (или) сводной бюджетной росписью районного бюджета (%)
</t>
  </si>
  <si>
    <t>соблюдение порядка и сроков разработки проекта районного бюджета, установленных Положением о бюджетном процессе в  муниципальном районе (да/нет)</t>
  </si>
  <si>
    <t>удельный вес резервного фонда администрации муниципально-го района  в общем объеме расходов районного бюджета (%)</t>
  </si>
  <si>
    <t>доля расходов на обслуживание муниципального долга в общем объеме расходов районного бюджета области (за исключением расходов, которые осуществляются за счет субвенций из областного бюджета) (%)</t>
  </si>
  <si>
    <t>соотношение количества принятых решений о применении  бюджетных мер принуждения и общего количества поступивших в отдел по финансам уведомлений о применении бюджетных мер принуждения (%)</t>
  </si>
  <si>
    <t>доля главных распорядителей средств районного бюджета, охваченных оценкой качества финансового менеджмента (%)</t>
  </si>
  <si>
    <t>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 (да\нет)</t>
  </si>
  <si>
    <t>исполнение расходных обязательств по финансированию из районного бюджета дотации поселениям муниципального района на выравнивание уровня бюджетной обеспеченности   к  их плановому назначению, предусмотренному решением Совета народных депутатов Рамонского муниципального района Воро-нежской области о районном бюджете на соответствующий пе-риод (%)</t>
  </si>
  <si>
    <t xml:space="preserve">исполнение расходных обязательств по финансированию из районного бюджета дотации поселениям муниципального района на обеспечение сбалансированности их бюджетов   к   плановому назначению, предусмотренному решением Совета народных депутатов муниципального района о районном бюджете на соответствующий период и (или) сводной бюджетной росписью
районного бюджета (%)
</t>
  </si>
  <si>
    <t>средняя оценка качества организации и осуществления бюд-жетного процесса поселений муниципального района  (балл)</t>
  </si>
  <si>
    <t>соотношение фактических расходов районного бюджета на со-финансирование расходных обязательств, возникающих при выполнении полномочий органов местного самоуправления по-селений по вопросам местного значения, за счет субсидий и иных межбюджетных трансфертов, выделяемых из других бюджетов бюджетной системы РФ в соответствии с заключенными соглашениями к их плановому значению на соответствующий период (%)</t>
  </si>
  <si>
    <t>уровень исполнения плановых назначений по расходам на реа-лизацию подпрограммы (%)</t>
  </si>
  <si>
    <t>доля объектов недвижимого имущества, на которые зарегистрировано право собственности Рамонского муниципального района Воронежской области</t>
  </si>
  <si>
    <t>доля земельных участков, на которые зарегистрировано право собственности  Рамонского муниципального района Воронежской области</t>
  </si>
  <si>
    <t>количество муниципальных унитарных предприятий Рамонского муниципального района  Воронежской области</t>
  </si>
  <si>
    <t>уровень исполнения плановых назначений по расходам на реализацию подпрограммы,%</t>
  </si>
  <si>
    <t>оказание финансовой поддержки НП "Рамонский ИКЦ АПК"</t>
  </si>
  <si>
    <t>ввод (приобретение) жилья для граждан, проживающих в сельской местности, в том числе молодых семей и молодых специалистов, тыс. кв.м.</t>
  </si>
  <si>
    <t>количество молодых семей, улучшивших жилищные условия с помощью государственной поддержки</t>
  </si>
  <si>
    <t>удельный вес объектов размещения отходов,  соответствующих нормативным требованиям</t>
  </si>
  <si>
    <t>количество законсервированных санкционированных свалок</t>
  </si>
  <si>
    <t>количество ликвидированных санкционированных и несанкционированных  свалок</t>
  </si>
  <si>
    <t>количество совершенных ДТП с пострадавшими</t>
  </si>
  <si>
    <t>удельный вес не отремонтированных и неблагоустроенных воинских захоронений и памятников от общего числа воинских захоронений и памятников</t>
  </si>
  <si>
    <t>количество отремонтированных и благоустроенных воинских захоронений и памятников</t>
  </si>
  <si>
    <t>сокращение времени доведения  сигналов о возникновении или угрозе возникновения ЧС до органов управления и населения</t>
  </si>
  <si>
    <t>обеспечение вызова экстренных оперативных служб по единому номеру «112» на базе ЕДДС Рамонского муниципального района</t>
  </si>
  <si>
    <t>объем инвестиций в основной капитал</t>
  </si>
  <si>
    <t>6.5.4.</t>
  </si>
  <si>
    <t>4.5.6.</t>
  </si>
  <si>
    <t>Реестр муниципальных программ Рамонского муниципального района Воронежской области</t>
  </si>
  <si>
    <t>Наименование  Программы</t>
  </si>
  <si>
    <t>Срок реализации Программы</t>
  </si>
  <si>
    <t>Исполнитель программы</t>
  </si>
  <si>
    <t>Объемы финансирования Программы из местного бюджета, тыс. рублей</t>
  </si>
  <si>
    <t>Примечание</t>
  </si>
  <si>
    <t xml:space="preserve">Отдел по финансам администрации Рамонского муниципального района Воронежской области </t>
  </si>
  <si>
    <t>Отдел имущественных и земельных отношений  администрации Рамонского муниципального района Воронежской области</t>
  </si>
  <si>
    <t xml:space="preserve">Отдел по образованию, спорту и молодежной политике администрации Рамонского муниципального района Воронежской области  </t>
  </si>
  <si>
    <t>Реквизиты муниципального правового акта, которым  утверждена Программа или внесены изменения в Программу</t>
  </si>
  <si>
    <t xml:space="preserve">Отдел по культуре администрации Рамонского муниципального района Воронежской области  </t>
  </si>
  <si>
    <t xml:space="preserve">Отдел организационно-контрольной работы и муниципальной службы  администрации Рамонского муниципального района Воронежской области  </t>
  </si>
  <si>
    <t>Приложение 1</t>
  </si>
  <si>
    <t>4.5.7.</t>
  </si>
  <si>
    <t>Организация отдыха и оздаровления детей влагерях дневного пребывания</t>
  </si>
  <si>
    <t xml:space="preserve">Развитие инфраструктуры и обновление содержания дополнительного образования детей </t>
  </si>
  <si>
    <t>отклонение фактического объема налоговых и неналоговых доходов районного бюджета от первоначально утвержденного объема (%)</t>
  </si>
  <si>
    <t>доля дефицита районного бюджета без учета финансовой помощи общего годового объема доходов районного бюджета без учета утвержденного объема  
безвозмездных поступлений и (или)  поступлений налоговых доходов по дополнительным нормативам отчислений (%)</t>
  </si>
  <si>
    <t xml:space="preserve">доля просроченной кредиторской задолженности муниципальных учреждений в общем объеме расходов районного бюджета (%) </t>
  </si>
  <si>
    <t>муниципальный долг Рамонского муниципального района Воронежской области, в % к годовому объему доходов районного бюджета без учета утвержденного объема безвозмездных поступлений</t>
  </si>
  <si>
    <t>проведение публичных слушаний по проекту районного бюджета на очередной финансовый год и плановый период и по годовому отчету об исполнении районного бюджета (да\нет)</t>
  </si>
  <si>
    <t>обеспечение размещения информации о системе управления муниципальными финансами на официальном сайте муниципального района (%)</t>
  </si>
  <si>
    <t>количество обращений граждан в администрацию муниципального образования, рассмотренных с нарушением сроков, установленных действующим законодательством, ед.</t>
  </si>
  <si>
    <t>соответствие муниципальных правовых актов действующему законодательству, %</t>
  </si>
  <si>
    <t>удельный вес своевременно оформленных документов на исполнение судебных актов, предусматривающих обращение взыскания на средства бюджета муниципального образования, %</t>
  </si>
  <si>
    <t>общее количество условных печатных листов официального издания органов местного самоуправления Рамонского муниципального района Воронежской области «Муниципальный вестник», ед.</t>
  </si>
  <si>
    <t>объем публикаций о деятельности ОМСУ в районной общественно-политической газете «Голос Рамони», (кв.см.)</t>
  </si>
  <si>
    <t>соотношение фактического финансирования расходов районного бюджета, направленных на осуществление деятельности МКУ «Служба по ХТО», к предусмотренным в районном бюджете плановым расходам на соответствующий период, %</t>
  </si>
  <si>
    <t>количество принятых запросов на предоставление государственных и муниципальных услуг, (среднее количество в месяц), ед.;</t>
  </si>
  <si>
    <t>количество консультаций по предоставлению государственных и муниципальных услуг, (среднее количество в месяц), ед.</t>
  </si>
  <si>
    <t>количество межведомственных запросов (среднее количество в месяц), ед</t>
  </si>
  <si>
    <t>уровень удовлетворенности граждан качеством и доступностью государственных и муниципальных услуг, %</t>
  </si>
  <si>
    <t>соответствие муниципальных правовых актов о муниципальной службе и противодействии коррупции действующему законодательству, %</t>
  </si>
  <si>
    <t>количество муниципальных служащих, прошедших повышение квалификации, чел.</t>
  </si>
  <si>
    <t>количество муниципальных служащих и граждан, включенных в кадровый резерв муниципальной службы, чел.</t>
  </si>
  <si>
    <t>количество выявленных фактов коррупции на муниципальной службе, ед.</t>
  </si>
  <si>
    <t>доля электронного документооборота в подразделениях администрации муниципального района, %</t>
  </si>
  <si>
    <t>уровень исполнения плановых назначений по расходам на реализацию подпрограммы, %</t>
  </si>
  <si>
    <t>Приложение 2</t>
  </si>
  <si>
    <t>составление и утверждение сводной бюджетной росписи районного бюджета в сроки, установленные бюджетным законодательством   (срок)</t>
  </si>
  <si>
    <t>доведение показателей сводной бюджетной росписи и лимитов бюджетных обязательств до главных распорядителей средств районного бюджета в сроки, установленные бюджетным законодательством (срок)</t>
  </si>
  <si>
    <t>составление и представление в Совет народных депутатов  муниципального района годового отчета об исполнении районного бюджета в сроки, установленные бюджетным законодательством (срок)</t>
  </si>
  <si>
    <t>своевременное внесение изменений в решение Совета народных депутатов муниципального района о бюджетном процессе в муниципальном районе в соответствии с требованиями действующего бюджетного законодательства (срок)</t>
  </si>
  <si>
    <t>7.2.2.</t>
  </si>
  <si>
    <t>7.2.3.</t>
  </si>
  <si>
    <t>Реформирование и модернизация ЖКХ</t>
  </si>
  <si>
    <t xml:space="preserve">Газификация Рамонского муниципального района для строительства котельной </t>
  </si>
  <si>
    <t>7.2.4.</t>
  </si>
  <si>
    <t>Реестр муниципальных программ  сельских поселений Рамонского муниципального района Воронежской области</t>
  </si>
  <si>
    <t>Администрация Березовского сельского поселения Рамонского муниципального района Воронежской области</t>
  </si>
  <si>
    <t>Администрация Горожанского сельского поселения Рамонского муниципального района Воронежской области</t>
  </si>
  <si>
    <t>Администрация Комсомольского сельского поселения Рамонского муниципального района Воронежской области</t>
  </si>
  <si>
    <t>Администрация Ломовского сельского поселения Рамонского муниципального района Воронежской области</t>
  </si>
  <si>
    <t>Администрация Скляевского сельского поселения Рамонского муниципального района Воронежской области</t>
  </si>
  <si>
    <t xml:space="preserve">Рамонское городское поселение </t>
  </si>
  <si>
    <t>Сельские поселения</t>
  </si>
  <si>
    <t>Администрация Рамонского городского поселения Рамонского муниципального района Воронежской области</t>
  </si>
  <si>
    <t>Администрация Большеверейского сельского поселения Рамонского муниципального района Воронежской области</t>
  </si>
  <si>
    <t>Администрация Карачунского сельского поселения Рамонского муниципального района Воронежской области</t>
  </si>
  <si>
    <t>Администрация Айдаровского сельского поселения Рамонского муниципального района Воронежской области</t>
  </si>
  <si>
    <t>Администрация Новоживотинновского сельского поселения Рамонского муниципального района Воронежской области</t>
  </si>
  <si>
    <t>Администрация Павловского сельского поселения Рамонского муниципального района Воронежской области</t>
  </si>
  <si>
    <t>Администрация Русскогвоздевского сельского поселения Рамонского муниципального района Воронежской области</t>
  </si>
  <si>
    <t>Администрация Сомовского сельского поселения Рамонского муниципального района Воронежской области</t>
  </si>
  <si>
    <t>Администрация Ступинского сельского поселения Рамонского муниципального района Воронежской области</t>
  </si>
  <si>
    <t>Администрация Чистополянского сельского поселения Рамонского муниципального района Воронежской области</t>
  </si>
  <si>
    <t>Администрация Яменского сельского поселения Рамонского муниципального района Воронежской области</t>
  </si>
  <si>
    <t xml:space="preserve"> «Управление муниципальными финансами, создание  условий для эффективного и ответственного использования муниципальными финансами, повышения устойчивости бюджетов поселений Рамонского муниципального района Воронежской области»</t>
  </si>
  <si>
    <t>Осуществление полномочий по составлению (изменению) списков кандидатов вприсяжные заседатели федеральных судов  общей юрисдикции в Российской Федерации</t>
  </si>
  <si>
    <t>Осуществление государственных полномочий по сбору информации от поселений входящиихв муниципальный район,необходимой для ведения регистра муниципальных правовоых актов  Воронежской области</t>
  </si>
  <si>
    <t>Осуществление государственных полномочий по созданию и организации деятельности административных комиссий</t>
  </si>
  <si>
    <t>Осуществление отдельных государственных полномочий по организации деятельности по отлову и содержанию безнадзорных животных</t>
  </si>
  <si>
    <t>Финансовое обеспечение выполнения других расходных обязательств муниципального района органами местного самоуправления главными распорядителями средств районного бюжета-исполнителями</t>
  </si>
  <si>
    <t>6.1.6.</t>
  </si>
  <si>
    <t>6.1.7.</t>
  </si>
  <si>
    <t>6.1.8.</t>
  </si>
  <si>
    <t>6.2.2.</t>
  </si>
  <si>
    <t>Финансовое обеспечение деятельности подведомственных учреждений МКУ "Рамонский архив"</t>
  </si>
  <si>
    <t>Говорова</t>
  </si>
  <si>
    <t>Обеспечение реализации прав граждан, проживающих на территории муниципального района на осуществление местного самоуправления</t>
  </si>
  <si>
    <t>Финансовое обеспечение леятельности МКУ "Служба по хозяйственно-техническому обеспечению"</t>
  </si>
  <si>
    <t>поступление неналоговых имущественных доходов в консолидированный бюджет Рамонского муниципального района Воронежской области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</si>
  <si>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</si>
  <si>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</si>
  <si>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объем поступившей арендной платы за землю в местный бюджет в расчете на 1000 рублей начисленной арендной платы за землю</t>
  </si>
  <si>
    <t>доля налоговых и неналоговых доходов (за исключением по-ступлений налоговых доходов по дополнительным нормативам отчислений) в общем объеме собственных доходов районного бюджета (%)</t>
  </si>
  <si>
    <t>Доля просроченной кредиторской задолженности по оплате труда (включая начисления по оплате труда)муниципальных бюджетных учреждений, в %</t>
  </si>
  <si>
    <t>Объем расходов бюджета муниципального образования на содержание работников органов местного самоуправления в расчете на одного жителя муниципального образования, в рублях</t>
  </si>
  <si>
    <t>7.2.5.</t>
  </si>
  <si>
    <t>Градостроительное проектирование</t>
  </si>
  <si>
    <t>7.2.6.</t>
  </si>
  <si>
    <t>Проведение районного конкурса "Благоустроим район вместе"</t>
  </si>
  <si>
    <t xml:space="preserve">число субъектов малого и среднего предпринимательства в расчете на 10 тыс. человек населения 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</si>
  <si>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</si>
  <si>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Удельная величина потребления электрической энергии в МКД на одного проживающего</t>
  </si>
  <si>
    <t>Удельная величина потребления тепловой энергии МКД на 1 кв.м. общей площади</t>
  </si>
  <si>
    <t>Удельная величина потребления горячей воды в МКД на одного проживающего</t>
  </si>
  <si>
    <t>Удельная величина потребления холодной воды в МКД на одного проживающего</t>
  </si>
  <si>
    <t>Удельная величина потребления природного газа в МКД на одного проживающего</t>
  </si>
  <si>
    <t>Удельная величина потребления электрической энергии муниципальными бюджетными учреждениями на 1 человека населения</t>
  </si>
  <si>
    <t>Удельная величина потребления тепловой энергии муниципальными бюджетными учреждениями на 1 кв. м. общей площади</t>
  </si>
  <si>
    <t>Удельная величина потребления горячей воды муниципальными бюджетными учреждениями на 1 человека населения</t>
  </si>
  <si>
    <t>Удельная величина потребления холодной воды муниципальными бюджетными учреждениями на 1 человека населения</t>
  </si>
  <si>
    <t>Удельная величина потребления природного газа муниципальными бюджетными учреждениями на 1 человека населения</t>
  </si>
  <si>
    <t>доля протяженности автомобильных дорог общего пользования местного значения с твердым, не отвечающим нормативным требованиям, в общей протяженности автомобильных дорог общего пользования местного значения.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</si>
  <si>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района).</t>
  </si>
  <si>
    <t>6.1.9.</t>
  </si>
  <si>
    <t>доля современной компьютерной и организационной техники к общему количеству компьютерной и организационной техники в администрации муниципального района, %</t>
  </si>
  <si>
    <t>доля серверов и рабочих станций поврежденных вредоносными программами (вирусами, к тих общему количеству, %)</t>
  </si>
  <si>
    <t xml:space="preserve"> отсутствие обоснованных жалоб со стороны потребителей муниципальных услуг, связанных с некачественным и несвоевременным исполнением архивных запросов муниципальным казенным учреждением «Рамонский архив» запросов, ед.</t>
  </si>
  <si>
    <t>6.4.4.</t>
  </si>
  <si>
    <t>среднемесячная номинальная начисленная заработанная плата работников муниципальных учреждений культуры и искусства (рублей);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</si>
  <si>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 (%)</t>
  </si>
  <si>
    <t>обеспеченность парками культуры и отдыха</t>
  </si>
  <si>
    <t>обеспеченность библиотеками</t>
  </si>
  <si>
    <t>обеспеченность клубами и учреждениями клубного типа</t>
  </si>
  <si>
    <t>объём туристического потока на территории Рамонского муниципального района, тыс. чел.</t>
  </si>
  <si>
    <t>уровень исполнения плановых значений по расходам на реализацию программы, %</t>
  </si>
  <si>
    <t>Доля детей в возрасте 1 - 6 лет, получающих дошкольную образовательную услугу и (или) услугу по их содержанию в муниципальных дошкольных образовательных учреждениях, в общей численности детей в возрасте 1 - 6 лет</t>
  </si>
  <si>
    <t xml:space="preserve"> Доля детей в возрасте 1 - 6 лет, состоящих на учете для определения в муниципальные дошкольные образовательные учреждения, в общей численности детей в возрасте 1 - 6 лет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</si>
  <si>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</si>
  <si>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Уровень обеспеченности дошкольными образовательными учреждениями в расчете на 100 детей дошкольного возраста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</si>
  <si>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</si>
  <si>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</si>
  <si>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 xml:space="preserve"> 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</si>
  <si>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</si>
  <si>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</si>
  <si>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</si>
  <si>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Доля обучающихся 1-11 классов муниципальных общеобразовательных учреждений, получающих двухразовое горячее питание, в общей численности обучающихся 1-11 классов муниципальных общеобразовательных учреждений</t>
  </si>
  <si>
    <t>Доля детей, оставшихся без попечения родителей, устроенных в семьи граждан не родственников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государственных (муниципальных) учреждениях всех типов</t>
  </si>
  <si>
    <t>Уровень исполнения плановых значений по расходам на реализацию подпрограммы.Удельный вес численности руководителей муниципальных общеобразовательных организаций, прошедших в течение последних трех лет повышение квалификации или профессиональную переподготовку, в общей численности руководителей организаций общего образования детей</t>
  </si>
  <si>
    <t>Выплата единовременного пособия при всех формах устройства детей, лишенных родительского попочения, в семью</t>
  </si>
  <si>
    <t>4.2.2.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</si>
  <si>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</si>
  <si>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4.2.3.</t>
  </si>
  <si>
    <t>4.2.4.</t>
  </si>
  <si>
    <t>4.2.5.</t>
  </si>
  <si>
    <t>4.2.6.</t>
  </si>
  <si>
    <t>4.2.7.</t>
  </si>
  <si>
    <t>4.2.8.</t>
  </si>
  <si>
    <t>Расходы на обеспечение выплат приемной семье на содержание подопечных детей</t>
  </si>
  <si>
    <t>Расходы на обеспечение выплаты вознаграждения, причитающегося приемному родителю</t>
  </si>
  <si>
    <t>Расходы на обеспечение выплат семьям опекунов на содержание подопечных детей</t>
  </si>
  <si>
    <t>Расходы на обеспечение единовременной выплаты при передаче ребенка на воспитание в семью</t>
  </si>
  <si>
    <t>Расходы на обеспечение единовременной выплаты при устройстве в семью ребенка-инвалида или ребенка, достигшего возраста 10 лет, а также при одновременной передаче на воспитание в семью братьев (сестер)</t>
  </si>
  <si>
    <t>Осуществление государственных полномочий по организации и осуществлению деятельности по опеке и попечительству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</si>
  <si>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группы.</t>
  </si>
  <si>
    <t>Уровень исполнения плановых значений по расходам на реализацию подпрограммы</t>
  </si>
  <si>
    <t>Численность молодых людей в возрасте от 14 до 30 лет, задействованных в реализации подпрограммы, от общей численности молодежи в возрасте от 14 до 30 лет</t>
  </si>
  <si>
    <t>Численность молодых людей в возрасте от 14 до 30 лет, участвующих в деятельности молодежных общественных объединений, от общей численности молодежи в возрасте от 14 до 30 лет</t>
  </si>
  <si>
    <t>Численность молодых людей в возрасте от 14 до 30 лет, участвующих в мероприятиях по патриотическому воспитанию, от общей численности молодежи в возрасте от 14 до 30 лет</t>
  </si>
  <si>
    <t>Доля оздоровленных детей к общей численности детей школьного возраста в муниципальном образовании</t>
  </si>
  <si>
    <t>Уровень исполнения плановых назначений по расходам на реализацию подпрограммы</t>
  </si>
  <si>
    <t>Организация оборонно-спортивных профильных смен для подростков допризывного возраста</t>
  </si>
  <si>
    <t>Организация профильных и тематических смен различной направленности в учреждениях отдыха и оздоровления детей и подростков</t>
  </si>
  <si>
    <t xml:space="preserve"> Совершенствование кадрового и информационно-методического обеспечения организации и проведения детской оздоровительной кампании</t>
  </si>
  <si>
    <t>4.5.8.</t>
  </si>
  <si>
    <t>Финансовое обеспечение деятельности МКУ РДОЛ "Бобренок"</t>
  </si>
  <si>
    <t>Финансовое обеспечение деятельности МКУ "Рамонский районный молодежный центр"</t>
  </si>
  <si>
    <t>Финансовое обеспечение деятельности МКУ "Рамонский районный центр физической культуры и спорта"</t>
  </si>
  <si>
    <t>Доля населения, систематически занимающегося физической культурой и спортом</t>
  </si>
  <si>
    <t>4.6.3.</t>
  </si>
  <si>
    <t xml:space="preserve">Обеспечение функционирования центра тестирования комплекса ГТО </t>
  </si>
  <si>
    <t>4.6.4.</t>
  </si>
  <si>
    <t>4.6.5.</t>
  </si>
  <si>
    <t>4.6.6.</t>
  </si>
  <si>
    <t>4.6.7.</t>
  </si>
  <si>
    <t>Финансовое обеспечение деятельности (оказания услуг) спортивного комплекса "Лидер" и стадиона "Юность"</t>
  </si>
  <si>
    <t>Финансовое обеспечение деятельности (оказания услуг) спортивного комплекса п.ВНИИСС</t>
  </si>
  <si>
    <t xml:space="preserve">Финансовое обеспечение деятельности (оказания услуг) плавательного бассейна </t>
  </si>
  <si>
    <t>Строительство и реконструкция спортивных сооружений в Рамонском муниципальном районе Воронежской области.</t>
  </si>
  <si>
    <t>Финансовое обеспечение деятельности отдела по образования, спорту и молодежной политике администрации Рамонского муниципального района Воронежской области</t>
  </si>
  <si>
    <t>Финансовое обеспечение деятельности (оказание услуг) структурных подразделений отдела по образованию, спорту и молодежной политике</t>
  </si>
  <si>
    <t>Обеспечение выполнения целей, задач и показателей муниципальной программы в целом, в разрезе подпрограмм и основных мероприятий.</t>
  </si>
  <si>
    <t>доля муниципальных учреждений культуры и исскуства, находящихся в удовлетворительном состоянии, в общем количестве муниципальных учреждений культуры и искусства, %</t>
  </si>
  <si>
    <t>Постановление администрации  Айдаровского сельского поселения Рамонского муниципального района Воронежской области от 26.08.2015 № 720 (в редакции постановления от 01.02.2017 №25)</t>
  </si>
  <si>
    <t xml:space="preserve">Говорова                        </t>
  </si>
  <si>
    <t>Создание благоприятных условий для жизнедеятельности населения Айдаровского сельского поселения Рамонского муниципального района Воронежской области Рамонского муниципального района Воронежской области на 2014-2022 годы</t>
  </si>
  <si>
    <t>2014-2022</t>
  </si>
  <si>
    <t>Приложение 3</t>
  </si>
  <si>
    <t>Отчет о ходе реализации муниципальных программ  (финансирование программ) Рамонского муниципального района Воронежской области за 2018 год</t>
  </si>
  <si>
    <t xml:space="preserve"> «Формирование и эффективное управление муниципальной собственностью Рамонского муниципального района Воронежской области» 2014-2021 годы</t>
  </si>
  <si>
    <t>2014-2021 гг.</t>
  </si>
  <si>
    <t>2014-2021 г.г.</t>
  </si>
  <si>
    <t>да</t>
  </si>
  <si>
    <t>не менее 15,0</t>
  </si>
  <si>
    <t>не более 6</t>
  </si>
  <si>
    <t>не более 90</t>
  </si>
  <si>
    <t>не более 0,1</t>
  </si>
  <si>
    <t>в установленный  срок</t>
  </si>
  <si>
    <t>в установленный срок</t>
  </si>
  <si>
    <t>до начала очередного финансового года</t>
  </si>
  <si>
    <t>до 1 мая текущего года</t>
  </si>
  <si>
    <t>«Муниципальное управление  Рамонского муниципального района Воронежской области» на 2014-2021 годы»</t>
  </si>
  <si>
    <t>Поощрение проектов,реализуемых в рамках территориального общественного самоуправления в муниципальных образованиях</t>
  </si>
  <si>
    <t>6.1.10</t>
  </si>
  <si>
    <t>Удовлетворенность населения деятельностью органов местного самоуправления муниципального района</t>
  </si>
  <si>
    <t>≥95</t>
  </si>
  <si>
    <t>6.5.5</t>
  </si>
  <si>
    <t>Оказание мер социальной поддержки отдельным категориям медицинских работников</t>
  </si>
  <si>
    <t>Количество обучающих семинаров и мастер-классов с направлением декоративно-прикладного творчества, ед.</t>
  </si>
  <si>
    <t>Доля культурно-досуговых формирований с направлением декоративно-прикладного творчества от общего числа культурно-досуговых формирований, %</t>
  </si>
  <si>
    <t>Доля участников культурно-досуговых формирований с направлением декоративно-прикладного творчества от общего числа участников культурно-досуговых формирований, %</t>
  </si>
  <si>
    <t xml:space="preserve"> «Развитие культуры и туризма в Рамонском муниципальном районе Воронежской области на 2014-2021 годы»</t>
  </si>
  <si>
    <t>Уровень фактической обеспеченности учреждениями культуры в муниципальном районе в процентном отношении от нормативной потребности, %</t>
  </si>
  <si>
    <t>Доля охвата детей в возрасте от 6 лет 6 месяцев до 16 лет дополнительным образованием в сфере культуры и искусства в муниципальном образовании, %</t>
  </si>
  <si>
    <t>Объём туристского потока на территории Рамонского муниципального района, тыс. чел.</t>
  </si>
  <si>
    <r>
      <rPr>
        <sz val="11"/>
        <rFont val="Calibri"/>
        <family val="2"/>
        <charset val="204"/>
      </rPr>
      <t>≤</t>
    </r>
    <r>
      <rPr>
        <sz val="11"/>
        <rFont val="Times New Roman"/>
        <family val="1"/>
        <charset val="204"/>
      </rPr>
      <t xml:space="preserve"> 3</t>
    </r>
  </si>
  <si>
    <r>
      <rPr>
        <sz val="11"/>
        <rFont val="Calibri"/>
        <family val="2"/>
        <charset val="204"/>
      </rPr>
      <t>≤</t>
    </r>
    <r>
      <rPr>
        <sz val="11"/>
        <rFont val="Times New Roman"/>
        <family val="1"/>
        <charset val="204"/>
      </rPr>
      <t xml:space="preserve"> 5</t>
    </r>
  </si>
  <si>
    <r>
      <rPr>
        <sz val="11"/>
        <rFont val="Calibri"/>
        <family val="2"/>
        <charset val="204"/>
      </rPr>
      <t>≥</t>
    </r>
    <r>
      <rPr>
        <sz val="11"/>
        <rFont val="Times New Roman"/>
        <family val="1"/>
        <charset val="204"/>
      </rPr>
      <t xml:space="preserve"> 95</t>
    </r>
  </si>
  <si>
    <r>
      <rPr>
        <sz val="11"/>
        <rFont val="Calibri"/>
        <family val="2"/>
        <charset val="204"/>
      </rPr>
      <t>≤</t>
    </r>
    <r>
      <rPr>
        <sz val="11"/>
        <rFont val="Times New Roman"/>
        <family val="1"/>
        <charset val="204"/>
      </rPr>
      <t xml:space="preserve"> 30</t>
    </r>
  </si>
  <si>
    <t>≤ 1776,1</t>
  </si>
  <si>
    <t>«Развитие сельского хозяйства на территории Рамонского муниципального района Воронежской области на 2014 - 2021 годы»</t>
  </si>
  <si>
    <t>Создание условий и предпосылок для развития агропромышленного комплекса Рамонского муниципального района Воронежской области</t>
  </si>
  <si>
    <t>Проведение конкурсов, выставок, семинаров и прочих научно-практических мероприятий</t>
  </si>
  <si>
    <t>3.3</t>
  </si>
  <si>
    <t>3.3.1</t>
  </si>
  <si>
    <t>Минимальное количество проведенных конкурсов, выставок, семинаров и прочих научно-практических мероприятий в год</t>
  </si>
  <si>
    <t>«Создание благоприятных условий для населения Рамонского муниципального района Воронежской области на 2014-2021 годы»</t>
  </si>
  <si>
    <t xml:space="preserve"> "Развитие образования Рамонского муниципального района Воронежской областина 2014 - 2021 годы"</t>
  </si>
  <si>
    <t>Развитие дополнительного образования  и воспитание детей и молодежи Рамонского муниципального района (2014-2021 годы)</t>
  </si>
  <si>
    <t>Развитие дошкольного и общего образования (2014 -2021 годы)</t>
  </si>
  <si>
    <t>42,71</t>
  </si>
  <si>
    <t>2. Доля обучающихся, систематически занимающихся физической культурой и спортом, в общей численности обучающихся</t>
  </si>
  <si>
    <t>90,28</t>
  </si>
  <si>
    <t>Муниципальная программа Рамонского муниципального района Воронежской области «Развитие сельского хозяйства на территории Рамонского муниципального района Воронежской области 2014-2021 годы»</t>
  </si>
  <si>
    <t>2014-2021гг.</t>
  </si>
  <si>
    <t xml:space="preserve">Отдел  экономики и развития сельской территории администрации Рамонского муниципального района Воронежской области  </t>
  </si>
  <si>
    <t>Муниципальная программа Рамонского муниципального района Воронежской области «Формирование  эффективное управление муниципальной собственностью Рамонского муниципального района Воронежской области 2014-2021 годы»</t>
  </si>
  <si>
    <t>2014-2021</t>
  </si>
  <si>
    <t>Постановление администрации Рамонского муниципального района Воронежской области от  25.11.2013 г. №495 (в редакции от 28.01.2019 №21)</t>
  </si>
  <si>
    <t>Постановление администрации Рамонского муниципального района Воронежской области от 25.11.2013 №496    ( в редакции от 12.10.2018 № 333, в редакции от 28.01.2019 № 18)</t>
  </si>
  <si>
    <t>Муниципальная программа Рамонского муниципального района Воронежской области «Управление муниципальными  финансами, создание  условий для эффективного и ответственного управления муниципальными финансами, повышение устойчивости бюджетов поселений Рамонского муниципального района Воронежской области» на 2014-2021 годы</t>
  </si>
  <si>
    <t xml:space="preserve">Постановление администрации Рамонского муниципального района Воронежской области от 20.11.2013 №484   (в редакции 
 от 12.10.2018 № 335, от 28.01.2019 №19 )
</t>
  </si>
  <si>
    <t>Муниципальная программа Рамонского муниципального района Воронежской области «Развитие культуры и туризма  в Рамонском муниципальном районе Воронежской области на 2014-2021 годы»</t>
  </si>
  <si>
    <t>Постановление администрации Рамонского муниципального рпйона Воронежской области от 03.12.2013 г. № 500 (в редакции от 21.01.2015 №11, от 25.01.2016 № 30, от 14.12.2016 № 404, от 20.01.2017 № 25, от 15.05.2017 №192, от 18.01.2017 № 463, от 19.01.2018 №16, от 23.03.2018 № 95, от 12.10.2018 №339, от 28.01.2019 № 20 )</t>
  </si>
  <si>
    <t>"Обеспечение пассажирских перевозок по социально значимым внутримуниципальным маршрутам"</t>
  </si>
  <si>
    <t>Обеспечение экономической устойчивости транспортных предприятий автомобильного транспорта</t>
  </si>
  <si>
    <t>Подпрограмма №11</t>
  </si>
  <si>
    <t>7.11.</t>
  </si>
  <si>
    <t>7.11.1.</t>
  </si>
  <si>
    <t>Удельный вес доли вторичных ресурсов, извлекаемых из  отходов  производства  и  потребления;</t>
  </si>
  <si>
    <t>Снижение роста числа совершенных правонарушений и преступлений</t>
  </si>
  <si>
    <t xml:space="preserve">Увеличение  охвата  доведения сигналов  оповещения по нормативам оповещения </t>
  </si>
  <si>
    <t>Регулярность движения автобусов на закрепленных за организациями пассажирского автомобильного транспорта социально значимых внутримуниципальных маршрутах</t>
  </si>
  <si>
    <t>8-47340-2-14-23</t>
  </si>
  <si>
    <t>Создание благоприятных условий для жизнедеятельности населения Рамонского городского  поселения Рамонского муниципального района Воронежской области Рамонского муниципального района Воронежской области на 2014-2021 годы</t>
  </si>
  <si>
    <t>Постановление администрации Рамонского городского поселения Рамонского муниципального района Воронежской области от 20.12.2013  № 559 (в редакции постановлений от 25.08.2016 № 371, от 24.01.2017 № 27, от 19.04.2017 № 149, от 11.07.2017 № 321, от 01.08.2017 № 372, от 02.11.2017 №521, от 19.12.2017 599, от 08.02.2018 № 81, от 13.08.2018 № 426, от 31.08.2018 № 447)</t>
  </si>
  <si>
    <t>Создание благоприятных условий для жизнедеятельности населения Березовского сельского поселения Рамонского муниципального района Воронежской области Рамонского муниципального района Воронежской области на 2014-2021 годы</t>
  </si>
  <si>
    <t>Постановление администрации Березовского сельского поселения Рамонского муниципального района Воронежской области от 02.12.2013 № 282 (в редакции постановлений от 19.12.2014 № 250, от 27.01.2017 № 08, от 19.04.2017 № 62, от 10.07.2018 № 111, от 17.12.2018 № 206)</t>
  </si>
  <si>
    <t>Создание благоприятных условий для жизнедеятельности населения Большеверейского сельского поселения Рамонского муниципального района Воронежской области Рамонского муниципального района Воронежской области на 2014-2021 годы</t>
  </si>
  <si>
    <t>Постановление администрации  Большеверейского сельского поселения Рамонского муниципального района Воронежской области от  20.12.2013 № 78 (в редакции постановлений от 27.01.2017 №5, от 04.10.2017 №81, 20.12.2017 №91,от 23.10.2018 №36)</t>
  </si>
  <si>
    <t>Создание благоприятных условий для жизнедеятельности населения Горожанского сельского поселения Рамонского муниципального района Воронежской области на 2014-2021 годы</t>
  </si>
  <si>
    <t>Постановление администрации Горожанского сельского поселения Рамонского муниципального района Воронежской области  от 19.12.2013 № 167 (в редакции постановлений от 30.01.2017 №04, от 10.05.2017 №43, от 25.12.2017 №153, от 15.10.2018 № 197)</t>
  </si>
  <si>
    <t>Создание благоприятных условий для жизнедеятельности населения Карачунского сельского поселения Рамонского муниципального района Воронежской области на 2014-2021 годы</t>
  </si>
  <si>
    <t>Постановление администрации Карачунского сельского поселения Рамонского муниципального района Воронежской области от 06.12.2013 №161 (в редакции постановлений от 02.08.2016 № 162, от 26.01.2017 № 07, от 19.12.2017 №134, от 11.10.2018 №108)</t>
  </si>
  <si>
    <t xml:space="preserve">Создание благоприятных условий для жизнедеятельности населения Комсомольского сельского поселения Рамонского муниципального района Воронежской области Рамонского муниципального района Воронежской области на 2014-2021 годы </t>
  </si>
  <si>
    <t>Постановление администрации Комсомольского сельского поселения Рамонского муниципального района Воронежской области от 02.12.2013 № 125 (в редакции постановлений от 01.04.2014 №16, от 24.02.2015 №26, от 25.01.2017 №06, от 20.12.2017 № 96, от 12.10.2018 № 74)</t>
  </si>
  <si>
    <t xml:space="preserve">Создание благоприятных условий для жизнедеятельности населения Ломовского сельского поселения Рамонского муниципального района Воронежской областина 2014-2021г оды </t>
  </si>
  <si>
    <t>Постановление дминистрация Ломовского сельского поселения Рамонского муниципального района Воронежской области от 20.12.2013 № 69 (в редакции постановления от 18.12.2017 №31, от 12.10.2018 № 32)</t>
  </si>
  <si>
    <t xml:space="preserve">Создание благоприятных условий для жизнедеятельности населения Новоживотинновского сельского поселения Рамонского муниципального района Воронежской областина 2014-2021 годы </t>
  </si>
  <si>
    <t>Постановление дминистрация Новоживотинновского сельского поселения Рамонского муниципального района Воронежской области  от 02.12.2013 №408 (в редакции постановлений от 23.01.2017 №17, от 19.09.2017 №352, от 27.12.2017 №507, от 08.02.2018 № 41, от 12.10.2018 №348 )</t>
  </si>
  <si>
    <t xml:space="preserve">Создание благоприятных условий для жизнедеятельности населения Павловского сельского поселения Рамонского муниципального района Воронежской областина 2014-2021 годы </t>
  </si>
  <si>
    <t>Постановление дминистрация Павловского сельского поселения Рамонского муниципального района Воронежской области  от 17.12.2013 №94 (в редакции постановлений от 25.01.2017 №01, от 02.08.2017 №22, от 19.12.2017 от 35, от 12.10.2018 №31)</t>
  </si>
  <si>
    <t xml:space="preserve">Создание благоприятных условий для жизнедеятельности населения Ступинского сельского поселения Рамонского муниципального района Воронежской областина 2014-2021 годы </t>
  </si>
  <si>
    <t>Постановление дминистрация Ступинского сельского поселения Рамонского муниципального района Воронежской области  от 05.12.2013 №200 (в редакции постановлений от 31.01.2017 №05, от 01.08.2017 №141, от 27.12.2017 №233, от 12.10.2018 №140)</t>
  </si>
  <si>
    <t xml:space="preserve">Создание благоприятных условий для жизнедеятельности населения Сомовского сельского поселения Рамонского муниципального района Воронежской областина 2014-2021 годы </t>
  </si>
  <si>
    <t>Постановление администрация Сомовского сельского поселения Рамонского муниципального района Воронежской области  от 17.12.2013 №70 (в редакции постановлений от 25.01.2017 № 01, от 03.08.2017 №29, от 25.12.2017 №46, от 12.10.2018 № 48)</t>
  </si>
  <si>
    <t>Муниципальная программа Рамонского муниципального района Воронежской области «Создание благоприятных условий для населения Рамонского муниципального района Воронежской области» на  2014-2021 годы</t>
  </si>
  <si>
    <t>Постановление администрации Рамонского муниципального района Воронежской области от 06.12.2013  №510   (в редакции 06.02.2019 № 29)</t>
  </si>
  <si>
    <t>Создание благоприятных условий для жизнедеятельности населения Скляевского сельского поселения Рамонского муниципального района Воронежской областина 2014-2021 годы</t>
  </si>
  <si>
    <t>Постановление администрации Скляевского сельского поселения Рамонского муниципального района Воронежской области  от 09.12.2013 №83 (в редакции постановлений от 23.04.2014 №12, от 21.11.2014 №44, от 16.12.2014 №53, от 25.01.2017 №02, от 02.05.2017 №23, от 01.08.2017 №41, от 18.12.2017 №69, от 11.10.2018 № 51)</t>
  </si>
  <si>
    <t>Создание благоприятных условий для жизнедеятельности населения Чистополянского сельского поселения Рамонского муниципального района Воронежской областина 2014-2021 годы</t>
  </si>
  <si>
    <t>Постановление администрации Чистополянского сельского поселения Рамонского муниципального района Воронежской области  от 02.12.2013 №92 (в редакции постановлений от 31.01.2017 № 05, 19.12.2017 № 55, от 08.02.2018 № 06, от 16.04.2018 № 20, от 29.10.2018 № 46)</t>
  </si>
  <si>
    <t xml:space="preserve">Создание благоприятных условий для жизнедеятельности населения Русскогвоздевского сельского поселения Рамонского муниципального района Воронежской областина 2014-2021 годы </t>
  </si>
  <si>
    <t>Постановление дминистрация Русскогвоздевского сельского поселения Рамонского муниципального района Воронежской области  от 19.12.2013  №112 (в редакции постановлений от 26.01.2017 №05, от 27.12.2017 №108, от 16.10.2018 № 108)</t>
  </si>
  <si>
    <t>Создание благоприятных условий для жизнедеятельности населения Яменского сельского поселения Рамонского муниципального района Воронежской областина 2014-2021 годы</t>
  </si>
  <si>
    <t>Муниципальная программа «Муниципальное управление  Рамонского муниципального района Воронежской области» на 2014-2021 годы»</t>
  </si>
  <si>
    <t>Муниципальная программа Рамонского муниципального района Воронежской области «Развитие образования Рамонского муниципального района Воронежской области 2014-2021 годы»</t>
  </si>
  <si>
    <r>
      <t xml:space="preserve">Постановление администрации Рамонского муниципального района Воронежской областиот 24.12.2013 №538       (в редакции от 21.01.2015 №09,  от 25.01.2016 № 29, от 18.12.2017 </t>
    </r>
    <r>
      <rPr>
        <sz val="12"/>
        <rFont val="Times New Roman"/>
        <family val="1"/>
        <charset val="204"/>
      </rPr>
      <t xml:space="preserve">№464 </t>
    </r>
    <r>
      <rPr>
        <sz val="12"/>
        <color theme="1"/>
        <rFont val="Times New Roman"/>
        <family val="1"/>
        <charset val="204"/>
      </rPr>
      <t>, от 19.01.2018 №17, от 11.02.2019 №36  )</t>
    </r>
  </si>
  <si>
    <t>Постановление администрации Яменского сельского поселения Рамонского муниципального района Воронежской области  от 17.12.2013 №385 ( в редакции постановления от 20.12.2017 № 749, от 28.10.2018 №169)</t>
  </si>
  <si>
    <r>
      <t xml:space="preserve">Постановление администрации Рамонского муниципального района Воронежской области от 25.11.2013 №494  </t>
    </r>
    <r>
      <rPr>
        <sz val="12"/>
        <rFont val="Times New Roman"/>
        <family val="1"/>
        <charset val="204"/>
      </rPr>
      <t xml:space="preserve">  (в редакции от 29.05.2014 №180, 15.01.2015  №07, от 25.01.2016 №28, от 19.01.2018 № 09, от 12.10.2018 № 338, от 06.02.2019 №30)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</si>
</sst>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"/>
    <numFmt numFmtId="166" formatCode="#,##0.0"/>
  </numFmts>
  <fonts count="35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sz val="10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8"/>
      <color theme="1"/>
      <name val="Times New Roman"/>
      <family val="2"/>
      <charset val="204"/>
    </font>
    <font>
      <b/>
      <sz val="16"/>
      <color theme="1"/>
      <name val="Times New Roman"/>
      <family val="2"/>
      <charset val="204"/>
    </font>
    <font>
      <sz val="16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b/>
      <sz val="14"/>
      <color theme="1"/>
      <name val="Times New Roman"/>
      <family val="2"/>
      <charset val="204"/>
    </font>
    <font>
      <sz val="1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1" fillId="0" borderId="0" applyFont="0" applyFill="0" applyBorder="0" applyAlignment="0" applyProtection="0"/>
    <xf numFmtId="0" fontId="23" fillId="0" borderId="0"/>
    <xf numFmtId="0" fontId="25" fillId="0" borderId="0"/>
    <xf numFmtId="0" fontId="2" fillId="0" borderId="0"/>
    <xf numFmtId="0" fontId="1" fillId="0" borderId="0"/>
  </cellStyleXfs>
  <cellXfs count="368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wrapText="1"/>
    </xf>
    <xf numFmtId="0" fontId="0" fillId="2" borderId="3" xfId="0" applyFill="1" applyBorder="1"/>
    <xf numFmtId="0" fontId="0" fillId="2" borderId="0" xfId="0" applyFill="1" applyBorder="1"/>
    <xf numFmtId="0" fontId="9" fillId="2" borderId="0" xfId="0" applyFont="1" applyFill="1" applyBorder="1" applyAlignment="1">
      <alignment wrapText="1"/>
    </xf>
    <xf numFmtId="0" fontId="10" fillId="2" borderId="0" xfId="0" applyFont="1" applyFill="1"/>
    <xf numFmtId="0" fontId="0" fillId="4" borderId="0" xfId="0" applyFill="1"/>
    <xf numFmtId="0" fontId="0" fillId="3" borderId="0" xfId="0" applyFill="1"/>
    <xf numFmtId="0" fontId="0" fillId="0" borderId="3" xfId="0" applyFill="1" applyBorder="1"/>
    <xf numFmtId="0" fontId="0" fillId="0" borderId="0" xfId="0" applyFill="1"/>
    <xf numFmtId="0" fontId="0" fillId="0" borderId="0" xfId="0" applyFill="1" applyBorder="1"/>
    <xf numFmtId="0" fontId="10" fillId="2" borderId="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vertical="top" wrapText="1"/>
    </xf>
    <xf numFmtId="2" fontId="9" fillId="2" borderId="3" xfId="0" applyNumberFormat="1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/>
    <xf numFmtId="0" fontId="15" fillId="2" borderId="0" xfId="0" applyFont="1" applyFill="1" applyBorder="1"/>
    <xf numFmtId="0" fontId="0" fillId="2" borderId="3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Border="1" applyAlignment="1"/>
    <xf numFmtId="0" fontId="15" fillId="2" borderId="0" xfId="0" applyFont="1" applyFill="1" applyBorder="1" applyAlignment="1"/>
    <xf numFmtId="0" fontId="0" fillId="2" borderId="5" xfId="0" applyFill="1" applyBorder="1" applyAlignment="1">
      <alignment horizontal="center"/>
    </xf>
    <xf numFmtId="0" fontId="3" fillId="2" borderId="3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2" fontId="3" fillId="2" borderId="12" xfId="0" applyNumberFormat="1" applyFont="1" applyFill="1" applyBorder="1" applyAlignment="1">
      <alignment vertical="center" wrapText="1"/>
    </xf>
    <xf numFmtId="2" fontId="3" fillId="2" borderId="5" xfId="0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2" fontId="0" fillId="2" borderId="5" xfId="0" applyNumberFormat="1" applyFill="1" applyBorder="1" applyAlignment="1">
      <alignment horizontal="center"/>
    </xf>
    <xf numFmtId="0" fontId="3" fillId="2" borderId="4" xfId="0" applyFont="1" applyFill="1" applyBorder="1" applyAlignment="1">
      <alignment vertical="center" wrapText="1"/>
    </xf>
    <xf numFmtId="2" fontId="3" fillId="2" borderId="3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vertical="center" wrapText="1"/>
    </xf>
    <xf numFmtId="0" fontId="3" fillId="2" borderId="3" xfId="0" applyFont="1" applyFill="1" applyBorder="1"/>
    <xf numFmtId="0" fontId="3" fillId="2" borderId="3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wrapText="1"/>
    </xf>
    <xf numFmtId="164" fontId="8" fillId="2" borderId="4" xfId="1" applyFont="1" applyFill="1" applyBorder="1" applyAlignment="1">
      <alignment horizontal="center" vertical="center" wrapText="1"/>
    </xf>
    <xf numFmtId="0" fontId="27" fillId="2" borderId="0" xfId="0" applyFont="1" applyFill="1"/>
    <xf numFmtId="0" fontId="27" fillId="2" borderId="11" xfId="0" applyFont="1" applyFill="1" applyBorder="1" applyAlignment="1">
      <alignment horizontal="center"/>
    </xf>
    <xf numFmtId="0" fontId="27" fillId="2" borderId="0" xfId="0" applyFont="1" applyFill="1" applyAlignment="1">
      <alignment horizontal="justify" vertical="center"/>
    </xf>
    <xf numFmtId="0" fontId="27" fillId="0" borderId="0" xfId="0" applyFont="1"/>
    <xf numFmtId="0" fontId="30" fillId="2" borderId="0" xfId="0" applyFont="1" applyFill="1"/>
    <xf numFmtId="2" fontId="8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>
      <alignment horizontal="center" vertical="top" wrapText="1"/>
    </xf>
    <xf numFmtId="0" fontId="10" fillId="3" borderId="0" xfId="0" applyFont="1" applyFill="1"/>
    <xf numFmtId="0" fontId="0" fillId="5" borderId="0" xfId="0" applyFill="1"/>
    <xf numFmtId="0" fontId="0" fillId="6" borderId="0" xfId="0" applyFill="1"/>
    <xf numFmtId="0" fontId="3" fillId="2" borderId="0" xfId="0" applyFont="1" applyFill="1" applyBorder="1" applyAlignment="1">
      <alignment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textRotation="90" wrapText="1"/>
    </xf>
    <xf numFmtId="0" fontId="4" fillId="2" borderId="3" xfId="0" applyFont="1" applyFill="1" applyBorder="1" applyAlignment="1">
      <alignment horizontal="center" vertical="top" textRotation="90" wrapText="1"/>
    </xf>
    <xf numFmtId="2" fontId="9" fillId="2" borderId="4" xfId="0" applyNumberFormat="1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0" fillId="5" borderId="3" xfId="0" applyFill="1" applyBorder="1"/>
    <xf numFmtId="0" fontId="0" fillId="2" borderId="12" xfId="0" applyFill="1" applyBorder="1" applyAlignment="1">
      <alignment horizontal="center"/>
    </xf>
    <xf numFmtId="0" fontId="3" fillId="5" borderId="3" xfId="0" applyFont="1" applyFill="1" applyBorder="1"/>
    <xf numFmtId="0" fontId="7" fillId="3" borderId="0" xfId="0" applyFont="1" applyFill="1"/>
    <xf numFmtId="0" fontId="4" fillId="3" borderId="0" xfId="0" applyFont="1" applyFill="1"/>
    <xf numFmtId="0" fontId="9" fillId="2" borderId="3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vertical="top" wrapText="1"/>
    </xf>
    <xf numFmtId="2" fontId="34" fillId="2" borderId="3" xfId="0" applyNumberFormat="1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2" fontId="8" fillId="2" borderId="3" xfId="0" applyNumberFormat="1" applyFont="1" applyFill="1" applyBorder="1" applyAlignment="1">
      <alignment horizontal="center" vertical="top" wrapText="1"/>
    </xf>
    <xf numFmtId="2" fontId="3" fillId="2" borderId="0" xfId="0" applyNumberFormat="1" applyFont="1" applyFill="1" applyAlignment="1">
      <alignment wrapText="1"/>
    </xf>
    <xf numFmtId="2" fontId="0" fillId="2" borderId="0" xfId="0" applyNumberFormat="1" applyFill="1"/>
    <xf numFmtId="0" fontId="19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top" wrapText="1"/>
    </xf>
    <xf numFmtId="0" fontId="32" fillId="2" borderId="3" xfId="0" applyFont="1" applyFill="1" applyBorder="1" applyAlignment="1">
      <alignment horizontal="center" vertical="center" wrapText="1"/>
    </xf>
    <xf numFmtId="2" fontId="20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top" wrapText="1"/>
    </xf>
    <xf numFmtId="2" fontId="19" fillId="2" borderId="3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wrapText="1"/>
    </xf>
    <xf numFmtId="0" fontId="7" fillId="2" borderId="0" xfId="0" applyFont="1" applyFill="1"/>
    <xf numFmtId="0" fontId="20" fillId="2" borderId="3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vertical="top" wrapText="1"/>
    </xf>
    <xf numFmtId="0" fontId="9" fillId="2" borderId="12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top" wrapText="1"/>
    </xf>
    <xf numFmtId="4" fontId="9" fillId="2" borderId="5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top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top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center" vertical="center" wrapText="1"/>
    </xf>
    <xf numFmtId="0" fontId="24" fillId="2" borderId="3" xfId="2" applyFont="1" applyFill="1" applyBorder="1" applyAlignment="1" applyProtection="1">
      <alignment horizontal="left" vertical="top" wrapText="1"/>
    </xf>
    <xf numFmtId="0" fontId="19" fillId="2" borderId="3" xfId="0" applyNumberFormat="1" applyFont="1" applyFill="1" applyBorder="1" applyAlignment="1">
      <alignment horizontal="center" vertical="center" wrapText="1"/>
    </xf>
    <xf numFmtId="1" fontId="19" fillId="2" borderId="3" xfId="0" applyNumberFormat="1" applyFont="1" applyFill="1" applyBorder="1" applyAlignment="1">
      <alignment horizontal="center" vertical="center" wrapText="1"/>
    </xf>
    <xf numFmtId="49" fontId="8" fillId="2" borderId="3" xfId="2" applyNumberFormat="1" applyFont="1" applyFill="1" applyBorder="1" applyAlignment="1">
      <alignment vertical="top" wrapText="1"/>
    </xf>
    <xf numFmtId="0" fontId="8" fillId="2" borderId="3" xfId="2" applyFont="1" applyFill="1" applyBorder="1" applyAlignment="1">
      <alignment vertical="top" wrapText="1"/>
    </xf>
    <xf numFmtId="0" fontId="19" fillId="2" borderId="3" xfId="0" applyFont="1" applyFill="1" applyBorder="1" applyAlignment="1">
      <alignment horizontal="center" vertical="center"/>
    </xf>
    <xf numFmtId="166" fontId="19" fillId="2" borderId="3" xfId="0" applyNumberFormat="1" applyFont="1" applyFill="1" applyBorder="1" applyAlignment="1">
      <alignment horizontal="center" vertical="center"/>
    </xf>
    <xf numFmtId="0" fontId="8" fillId="2" borderId="3" xfId="3" applyFont="1" applyFill="1" applyBorder="1" applyAlignment="1">
      <alignment horizontal="left" vertical="top" wrapText="1"/>
    </xf>
    <xf numFmtId="2" fontId="8" fillId="2" borderId="3" xfId="0" applyNumberFormat="1" applyFont="1" applyFill="1" applyBorder="1" applyAlignment="1">
      <alignment vertical="top" wrapText="1"/>
    </xf>
    <xf numFmtId="0" fontId="19" fillId="2" borderId="3" xfId="2" applyNumberFormat="1" applyFont="1" applyFill="1" applyBorder="1" applyAlignment="1">
      <alignment vertical="center" wrapText="1"/>
    </xf>
    <xf numFmtId="0" fontId="19" fillId="2" borderId="3" xfId="2" applyFont="1" applyFill="1" applyBorder="1" applyAlignment="1">
      <alignment vertical="center" wrapText="1"/>
    </xf>
    <xf numFmtId="0" fontId="8" fillId="2" borderId="5" xfId="2" applyFont="1" applyFill="1" applyBorder="1" applyAlignment="1">
      <alignment horizontal="center" vertical="top" wrapText="1"/>
    </xf>
    <xf numFmtId="0" fontId="19" fillId="2" borderId="5" xfId="2" applyNumberFormat="1" applyFont="1" applyFill="1" applyBorder="1" applyAlignment="1">
      <alignment horizontal="center" vertical="center" wrapText="1"/>
    </xf>
    <xf numFmtId="0" fontId="19" fillId="2" borderId="5" xfId="2" applyFont="1" applyFill="1" applyBorder="1" applyAlignment="1">
      <alignment horizontal="center" vertical="center" wrapText="1"/>
    </xf>
    <xf numFmtId="0" fontId="19" fillId="2" borderId="5" xfId="2" applyNumberFormat="1" applyFont="1" applyFill="1" applyBorder="1" applyAlignment="1">
      <alignment vertical="center" wrapText="1"/>
    </xf>
    <xf numFmtId="0" fontId="8" fillId="2" borderId="5" xfId="2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vertical="top" wrapText="1"/>
    </xf>
    <xf numFmtId="2" fontId="8" fillId="2" borderId="3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center"/>
    </xf>
    <xf numFmtId="2" fontId="8" fillId="2" borderId="3" xfId="0" applyNumberFormat="1" applyFont="1" applyFill="1" applyBorder="1" applyAlignment="1">
      <alignment vertical="top"/>
    </xf>
    <xf numFmtId="4" fontId="3" fillId="2" borderId="3" xfId="0" applyNumberFormat="1" applyFont="1" applyFill="1" applyBorder="1" applyAlignment="1">
      <alignment horizontal="center" vertical="top" wrapText="1"/>
    </xf>
    <xf numFmtId="49" fontId="8" fillId="2" borderId="3" xfId="2" applyNumberFormat="1" applyFont="1" applyFill="1" applyBorder="1" applyAlignment="1">
      <alignment horizontal="left" vertical="top" wrapText="1"/>
    </xf>
    <xf numFmtId="49" fontId="8" fillId="2" borderId="3" xfId="0" applyNumberFormat="1" applyFont="1" applyFill="1" applyBorder="1" applyAlignment="1">
      <alignment horizontal="center" vertical="center"/>
    </xf>
    <xf numFmtId="49" fontId="19" fillId="2" borderId="3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2" fontId="8" fillId="2" borderId="5" xfId="0" applyNumberFormat="1" applyFont="1" applyFill="1" applyBorder="1" applyAlignment="1">
      <alignment horizontal="center" vertical="center" wrapText="1"/>
    </xf>
    <xf numFmtId="49" fontId="8" fillId="2" borderId="4" xfId="2" applyNumberFormat="1" applyFont="1" applyFill="1" applyBorder="1" applyAlignment="1">
      <alignment vertical="top" wrapText="1"/>
    </xf>
    <xf numFmtId="49" fontId="8" fillId="2" borderId="12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2" fontId="8" fillId="2" borderId="12" xfId="0" applyNumberFormat="1" applyFont="1" applyFill="1" applyBorder="1" applyAlignment="1">
      <alignment horizontal="center" vertical="center" wrapText="1"/>
    </xf>
    <xf numFmtId="2" fontId="22" fillId="2" borderId="4" xfId="0" applyNumberFormat="1" applyFont="1" applyFill="1" applyBorder="1" applyAlignment="1">
      <alignment vertical="center"/>
    </xf>
    <xf numFmtId="2" fontId="9" fillId="2" borderId="4" xfId="0" applyNumberFormat="1" applyFont="1" applyFill="1" applyBorder="1" applyAlignment="1">
      <alignment vertical="center" wrapText="1"/>
    </xf>
    <xf numFmtId="2" fontId="3" fillId="2" borderId="4" xfId="0" applyNumberFormat="1" applyFont="1" applyFill="1" applyBorder="1" applyAlignment="1">
      <alignment horizontal="center" vertical="center"/>
    </xf>
    <xf numFmtId="2" fontId="22" fillId="2" borderId="12" xfId="0" applyNumberFormat="1" applyFont="1" applyFill="1" applyBorder="1" applyAlignment="1">
      <alignment vertical="center"/>
    </xf>
    <xf numFmtId="2" fontId="9" fillId="2" borderId="12" xfId="0" applyNumberFormat="1" applyFont="1" applyFill="1" applyBorder="1" applyAlignment="1">
      <alignment vertical="center" wrapText="1"/>
    </xf>
    <xf numFmtId="2" fontId="8" fillId="2" borderId="12" xfId="0" applyNumberFormat="1" applyFont="1" applyFill="1" applyBorder="1" applyAlignment="1">
      <alignment vertical="center"/>
    </xf>
    <xf numFmtId="2" fontId="3" fillId="2" borderId="3" xfId="0" applyNumberFormat="1" applyFont="1" applyFill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center" vertical="center" wrapText="1"/>
    </xf>
    <xf numFmtId="1" fontId="8" fillId="2" borderId="3" xfId="0" applyNumberFormat="1" applyFont="1" applyFill="1" applyBorder="1" applyAlignment="1">
      <alignment horizontal="center" vertical="center"/>
    </xf>
    <xf numFmtId="2" fontId="8" fillId="2" borderId="5" xfId="0" applyNumberFormat="1" applyFont="1" applyFill="1" applyBorder="1" applyAlignment="1">
      <alignment vertical="center"/>
    </xf>
    <xf numFmtId="0" fontId="8" fillId="2" borderId="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wrapText="1"/>
    </xf>
    <xf numFmtId="0" fontId="21" fillId="2" borderId="3" xfId="0" applyFont="1" applyFill="1" applyBorder="1" applyAlignment="1">
      <alignment horizontal="center" vertical="center" wrapText="1"/>
    </xf>
    <xf numFmtId="0" fontId="0" fillId="2" borderId="6" xfId="0" applyFill="1" applyBorder="1"/>
    <xf numFmtId="0" fontId="21" fillId="2" borderId="3" xfId="0" applyFont="1" applyFill="1" applyBorder="1" applyAlignment="1">
      <alignment vertical="center" wrapText="1"/>
    </xf>
    <xf numFmtId="0" fontId="21" fillId="2" borderId="3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left" vertical="top"/>
    </xf>
    <xf numFmtId="0" fontId="15" fillId="2" borderId="3" xfId="0" applyFont="1" applyFill="1" applyBorder="1" applyAlignment="1">
      <alignment horizontal="left" vertical="center" wrapText="1"/>
    </xf>
    <xf numFmtId="2" fontId="15" fillId="2" borderId="3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15" fillId="2" borderId="3" xfId="0" applyFont="1" applyFill="1" applyBorder="1"/>
    <xf numFmtId="1" fontId="8" fillId="2" borderId="3" xfId="0" applyNumberFormat="1" applyFont="1" applyFill="1" applyBorder="1" applyAlignment="1">
      <alignment vertical="center" wrapText="1"/>
    </xf>
    <xf numFmtId="1" fontId="3" fillId="2" borderId="3" xfId="0" applyNumberFormat="1" applyFont="1" applyFill="1" applyBorder="1" applyAlignment="1">
      <alignment vertical="center" wrapText="1"/>
    </xf>
    <xf numFmtId="2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4" fontId="13" fillId="2" borderId="3" xfId="0" applyNumberFormat="1" applyFon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/>
    </xf>
    <xf numFmtId="4" fontId="14" fillId="2" borderId="3" xfId="0" applyNumberFormat="1" applyFont="1" applyFill="1" applyBorder="1" applyAlignment="1">
      <alignment horizontal="center" vertical="center"/>
    </xf>
    <xf numFmtId="4" fontId="30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justify" vertical="center"/>
    </xf>
    <xf numFmtId="0" fontId="4" fillId="2" borderId="19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wrapText="1"/>
    </xf>
    <xf numFmtId="2" fontId="0" fillId="2" borderId="3" xfId="0" applyNumberForma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wrapText="1"/>
    </xf>
    <xf numFmtId="0" fontId="16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wrapText="1"/>
    </xf>
    <xf numFmtId="0" fontId="17" fillId="2" borderId="5" xfId="0" applyFont="1" applyFill="1" applyBorder="1" applyAlignment="1">
      <alignment horizontal="justify"/>
    </xf>
    <xf numFmtId="0" fontId="0" fillId="2" borderId="0" xfId="0" applyFill="1" applyAlignment="1">
      <alignment horizontal="justify"/>
    </xf>
    <xf numFmtId="2" fontId="2" fillId="2" borderId="3" xfId="4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justify"/>
    </xf>
    <xf numFmtId="0" fontId="16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/>
    </xf>
    <xf numFmtId="0" fontId="4" fillId="2" borderId="3" xfId="5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justify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2" fontId="3" fillId="2" borderId="17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2" borderId="18" xfId="0" applyNumberFormat="1" applyFont="1" applyFill="1" applyBorder="1" applyAlignment="1">
      <alignment horizontal="center" vertical="center" wrapText="1"/>
    </xf>
    <xf numFmtId="2" fontId="3" fillId="2" borderId="16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wrapText="1"/>
    </xf>
    <xf numFmtId="2" fontId="8" fillId="2" borderId="4" xfId="0" applyNumberFormat="1" applyFont="1" applyFill="1" applyBorder="1" applyAlignment="1">
      <alignment horizontal="center" vertical="top" wrapText="1"/>
    </xf>
    <xf numFmtId="2" fontId="8" fillId="2" borderId="12" xfId="0" applyNumberFormat="1" applyFont="1" applyFill="1" applyBorder="1" applyAlignment="1">
      <alignment horizontal="center" vertical="top" wrapText="1"/>
    </xf>
    <xf numFmtId="2" fontId="8" fillId="2" borderId="5" xfId="0" applyNumberFormat="1" applyFont="1" applyFill="1" applyBorder="1" applyAlignment="1">
      <alignment horizontal="center" vertical="top" wrapText="1"/>
    </xf>
    <xf numFmtId="2" fontId="8" fillId="2" borderId="4" xfId="0" applyNumberFormat="1" applyFont="1" applyFill="1" applyBorder="1" applyAlignment="1">
      <alignment horizontal="center" vertical="top"/>
    </xf>
    <xf numFmtId="2" fontId="8" fillId="2" borderId="12" xfId="0" applyNumberFormat="1" applyFont="1" applyFill="1" applyBorder="1" applyAlignment="1">
      <alignment horizontal="center" vertical="top"/>
    </xf>
    <xf numFmtId="2" fontId="8" fillId="2" borderId="5" xfId="0" applyNumberFormat="1" applyFont="1" applyFill="1" applyBorder="1" applyAlignment="1">
      <alignment horizontal="center" vertical="top"/>
    </xf>
    <xf numFmtId="0" fontId="27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0" fontId="8" fillId="2" borderId="4" xfId="2" applyFont="1" applyFill="1" applyBorder="1" applyAlignment="1">
      <alignment horizontal="left" vertical="top" wrapText="1"/>
    </xf>
    <xf numFmtId="0" fontId="8" fillId="2" borderId="12" xfId="2" applyFont="1" applyFill="1" applyBorder="1" applyAlignment="1">
      <alignment horizontal="left" vertical="top" wrapText="1"/>
    </xf>
    <xf numFmtId="0" fontId="8" fillId="2" borderId="5" xfId="2" applyFont="1" applyFill="1" applyBorder="1" applyAlignment="1">
      <alignment horizontal="left" vertical="top" wrapText="1"/>
    </xf>
    <xf numFmtId="0" fontId="19" fillId="2" borderId="4" xfId="0" applyNumberFormat="1" applyFont="1" applyFill="1" applyBorder="1" applyAlignment="1">
      <alignment horizontal="center" vertical="center" wrapText="1"/>
    </xf>
    <xf numFmtId="0" fontId="19" fillId="2" borderId="5" xfId="0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2" fontId="8" fillId="2" borderId="4" xfId="0" applyNumberFormat="1" applyFont="1" applyFill="1" applyBorder="1" applyAlignment="1">
      <alignment horizontal="center" vertical="center" wrapText="1"/>
    </xf>
    <xf numFmtId="2" fontId="8" fillId="2" borderId="12" xfId="0" applyNumberFormat="1" applyFont="1" applyFill="1" applyBorder="1" applyAlignment="1">
      <alignment horizontal="center" vertical="center" wrapText="1"/>
    </xf>
    <xf numFmtId="2" fontId="8" fillId="2" borderId="5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22" fillId="2" borderId="3" xfId="0" applyNumberFormat="1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1" fontId="19" fillId="2" borderId="4" xfId="0" applyNumberFormat="1" applyFont="1" applyFill="1" applyBorder="1" applyAlignment="1">
      <alignment horizontal="center" vertical="center" wrapText="1"/>
    </xf>
    <xf numFmtId="1" fontId="19" fillId="2" borderId="5" xfId="0" applyNumberFormat="1" applyFont="1" applyFill="1" applyBorder="1" applyAlignment="1">
      <alignment horizontal="center" vertical="center" wrapText="1"/>
    </xf>
    <xf numFmtId="2" fontId="22" fillId="2" borderId="4" xfId="0" applyNumberFormat="1" applyFont="1" applyFill="1" applyBorder="1" applyAlignment="1">
      <alignment horizontal="center" vertical="top" wrapText="1"/>
    </xf>
    <xf numFmtId="2" fontId="22" fillId="2" borderId="5" xfId="0" applyNumberFormat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center" vertical="top" wrapText="1"/>
    </xf>
    <xf numFmtId="0" fontId="21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2" fontId="3" fillId="2" borderId="3" xfId="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12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12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18" fillId="2" borderId="4" xfId="0" applyFont="1" applyFill="1" applyBorder="1" applyAlignment="1">
      <alignment horizontal="center" vertical="top" wrapText="1"/>
    </xf>
    <xf numFmtId="0" fontId="18" fillId="2" borderId="12" xfId="0" applyFont="1" applyFill="1" applyBorder="1" applyAlignment="1">
      <alignment horizontal="center" vertical="top" wrapText="1"/>
    </xf>
    <xf numFmtId="0" fontId="20" fillId="2" borderId="12" xfId="0" applyFont="1" applyFill="1" applyBorder="1" applyAlignment="1">
      <alignment horizontal="center" vertical="top" wrapText="1"/>
    </xf>
    <xf numFmtId="0" fontId="20" fillId="2" borderId="5" xfId="0" applyFont="1" applyFill="1" applyBorder="1" applyAlignment="1">
      <alignment horizontal="center" vertical="top" wrapText="1"/>
    </xf>
    <xf numFmtId="2" fontId="18" fillId="2" borderId="4" xfId="0" applyNumberFormat="1" applyFont="1" applyFill="1" applyBorder="1" applyAlignment="1">
      <alignment horizontal="center" vertical="top" wrapText="1"/>
    </xf>
    <xf numFmtId="2" fontId="18" fillId="2" borderId="12" xfId="0" applyNumberFormat="1" applyFont="1" applyFill="1" applyBorder="1" applyAlignment="1">
      <alignment horizontal="center" vertical="top" wrapText="1"/>
    </xf>
    <xf numFmtId="2" fontId="20" fillId="2" borderId="12" xfId="0" applyNumberFormat="1" applyFont="1" applyFill="1" applyBorder="1" applyAlignment="1">
      <alignment horizontal="center" vertical="top" wrapText="1"/>
    </xf>
    <xf numFmtId="2" fontId="20" fillId="2" borderId="5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vertical="top" wrapText="1"/>
    </xf>
    <xf numFmtId="2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left" vertical="center" wrapText="1"/>
    </xf>
    <xf numFmtId="2" fontId="26" fillId="2" borderId="4" xfId="0" applyNumberFormat="1" applyFont="1" applyFill="1" applyBorder="1" applyAlignment="1">
      <alignment horizontal="center" vertical="top" wrapText="1"/>
    </xf>
    <xf numFmtId="2" fontId="26" fillId="2" borderId="5" xfId="0" applyNumberFormat="1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center" wrapText="1"/>
    </xf>
    <xf numFmtId="2" fontId="9" fillId="2" borderId="4" xfId="0" applyNumberFormat="1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 wrapText="1"/>
    </xf>
    <xf numFmtId="4" fontId="9" fillId="2" borderId="4" xfId="0" applyNumberFormat="1" applyFont="1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top" wrapText="1"/>
    </xf>
    <xf numFmtId="2" fontId="20" fillId="2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top" wrapText="1"/>
    </xf>
    <xf numFmtId="0" fontId="33" fillId="2" borderId="4" xfId="0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2" fontId="18" fillId="2" borderId="3" xfId="0" applyNumberFormat="1" applyFont="1" applyFill="1" applyBorder="1" applyAlignment="1">
      <alignment horizontal="center" vertical="center" wrapText="1"/>
    </xf>
    <xf numFmtId="2" fontId="20" fillId="2" borderId="4" xfId="0" applyNumberFormat="1" applyFont="1" applyFill="1" applyBorder="1" applyAlignment="1">
      <alignment horizontal="center" vertical="center" wrapText="1"/>
    </xf>
    <xf numFmtId="2" fontId="20" fillId="2" borderId="5" xfId="0" applyNumberFormat="1" applyFont="1" applyFill="1" applyBorder="1" applyAlignment="1">
      <alignment horizontal="center" vertical="center" wrapText="1"/>
    </xf>
    <xf numFmtId="2" fontId="18" fillId="2" borderId="4" xfId="0" applyNumberFormat="1" applyFont="1" applyFill="1" applyBorder="1" applyAlignment="1">
      <alignment horizontal="center" vertical="center" wrapText="1"/>
    </xf>
    <xf numFmtId="2" fontId="18" fillId="2" borderId="5" xfId="0" applyNumberFormat="1" applyFont="1" applyFill="1" applyBorder="1" applyAlignment="1">
      <alignment horizontal="center" vertical="center" wrapText="1"/>
    </xf>
    <xf numFmtId="49" fontId="8" fillId="2" borderId="4" xfId="2" applyNumberFormat="1" applyFont="1" applyFill="1" applyBorder="1" applyAlignment="1">
      <alignment horizontal="left" vertical="top" wrapText="1"/>
    </xf>
    <xf numFmtId="49" fontId="8" fillId="2" borderId="5" xfId="2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textRotation="90" wrapText="1"/>
    </xf>
    <xf numFmtId="0" fontId="4" fillId="2" borderId="3" xfId="0" applyFont="1" applyFill="1" applyBorder="1" applyAlignment="1">
      <alignment horizontal="center" vertical="top" textRotation="90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2" fontId="20" fillId="2" borderId="12" xfId="0" applyNumberFormat="1" applyFont="1" applyFill="1" applyBorder="1" applyAlignment="1">
      <alignment horizontal="center" vertical="center" wrapText="1"/>
    </xf>
    <xf numFmtId="2" fontId="19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top" wrapText="1"/>
    </xf>
    <xf numFmtId="0" fontId="19" fillId="2" borderId="3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top" wrapText="1"/>
    </xf>
    <xf numFmtId="4" fontId="9" fillId="2" borderId="4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165" fontId="19" fillId="2" borderId="4" xfId="0" applyNumberFormat="1" applyFont="1" applyFill="1" applyBorder="1" applyAlignment="1">
      <alignment horizontal="center" vertical="center" wrapText="1"/>
    </xf>
    <xf numFmtId="165" fontId="19" fillId="2" borderId="5" xfId="0" applyNumberFormat="1" applyFont="1" applyFill="1" applyBorder="1" applyAlignment="1">
      <alignment horizontal="center" vertical="center" wrapText="1"/>
    </xf>
    <xf numFmtId="0" fontId="19" fillId="2" borderId="4" xfId="2" applyFont="1" applyFill="1" applyBorder="1" applyAlignment="1">
      <alignment horizontal="center" vertical="center" wrapText="1"/>
    </xf>
    <xf numFmtId="0" fontId="19" fillId="2" borderId="5" xfId="2" applyFont="1" applyFill="1" applyBorder="1" applyAlignment="1">
      <alignment horizontal="center" vertical="center" wrapText="1"/>
    </xf>
    <xf numFmtId="2" fontId="8" fillId="2" borderId="4" xfId="2" applyNumberFormat="1" applyFont="1" applyFill="1" applyBorder="1" applyAlignment="1">
      <alignment horizontal="left" vertical="top" wrapText="1"/>
    </xf>
    <xf numFmtId="2" fontId="8" fillId="2" borderId="5" xfId="2" applyNumberFormat="1" applyFont="1" applyFill="1" applyBorder="1" applyAlignment="1">
      <alignment horizontal="left" vertical="top" wrapText="1"/>
    </xf>
    <xf numFmtId="2" fontId="8" fillId="2" borderId="3" xfId="0" applyNumberFormat="1" applyFont="1" applyFill="1" applyBorder="1" applyAlignment="1" applyProtection="1">
      <alignment horizontal="center" vertical="center"/>
      <protection locked="0"/>
    </xf>
    <xf numFmtId="2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12" xfId="2" applyNumberFormat="1" applyFont="1" applyFill="1" applyBorder="1" applyAlignment="1">
      <alignment horizontal="left" vertical="top" wrapText="1"/>
    </xf>
    <xf numFmtId="0" fontId="19" fillId="2" borderId="4" xfId="2" applyFont="1" applyFill="1" applyBorder="1" applyAlignment="1">
      <alignment horizontal="center" vertical="center"/>
    </xf>
    <xf numFmtId="0" fontId="19" fillId="2" borderId="12" xfId="2" applyFont="1" applyFill="1" applyBorder="1" applyAlignment="1">
      <alignment horizontal="center" vertical="center"/>
    </xf>
    <xf numFmtId="0" fontId="19" fillId="2" borderId="5" xfId="2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8" fillId="2" borderId="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top" wrapText="1"/>
    </xf>
    <xf numFmtId="2" fontId="3" fillId="2" borderId="5" xfId="0" applyNumberFormat="1" applyFont="1" applyFill="1" applyBorder="1" applyAlignment="1">
      <alignment horizontal="center" vertical="top" wrapText="1"/>
    </xf>
    <xf numFmtId="2" fontId="9" fillId="2" borderId="4" xfId="0" applyNumberFormat="1" applyFont="1" applyFill="1" applyBorder="1" applyAlignment="1">
      <alignment horizontal="center" vertical="center"/>
    </xf>
    <xf numFmtId="2" fontId="9" fillId="2" borderId="5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>
      <alignment horizontal="left" wrapText="1"/>
    </xf>
    <xf numFmtId="2" fontId="9" fillId="2" borderId="12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vertical="top" wrapText="1"/>
    </xf>
    <xf numFmtId="0" fontId="9" fillId="2" borderId="1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27" fillId="2" borderId="0" xfId="0" applyFont="1" applyFill="1" applyBorder="1" applyAlignment="1">
      <alignment horizontal="center"/>
    </xf>
    <xf numFmtId="0" fontId="28" fillId="2" borderId="11" xfId="0" applyFont="1" applyFill="1" applyBorder="1" applyAlignment="1">
      <alignment horizontal="center"/>
    </xf>
    <xf numFmtId="0" fontId="29" fillId="2" borderId="11" xfId="0" applyFont="1" applyFill="1" applyBorder="1" applyAlignment="1">
      <alignment horizontal="center"/>
    </xf>
    <xf numFmtId="0" fontId="9" fillId="2" borderId="4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vertical="center" wrapText="1"/>
    </xf>
    <xf numFmtId="0" fontId="31" fillId="2" borderId="0" xfId="0" applyFont="1" applyFill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10" fillId="2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Финансовый" xfId="1" builtinId="3"/>
  </cellStyles>
  <dxfs count="0"/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607"/>
  <sheetViews>
    <sheetView topLeftCell="A41" zoomScale="118" zoomScaleNormal="118" workbookViewId="0">
      <selection activeCell="B22" sqref="B22"/>
    </sheetView>
  </sheetViews>
  <sheetFormatPr defaultRowHeight="15.75" x14ac:dyDescent="0.25"/>
  <cols>
    <col min="1" max="1" width="9.875" bestFit="1" customWidth="1"/>
    <col min="2" max="2" width="22.5" customWidth="1"/>
    <col min="3" max="3" width="13.25" customWidth="1"/>
    <col min="4" max="4" width="13" customWidth="1"/>
    <col min="5" max="5" width="12" customWidth="1"/>
    <col min="6" max="6" width="9.375" style="51" bestFit="1" customWidth="1"/>
    <col min="7" max="7" width="11.375" style="51" bestFit="1" customWidth="1"/>
    <col min="8" max="8" width="9.375" style="7" bestFit="1" customWidth="1"/>
    <col min="9" max="9" width="11.375" style="7" bestFit="1" customWidth="1"/>
    <col min="10" max="10" width="12.5" style="52" customWidth="1"/>
    <col min="11" max="11" width="12.625" style="52" customWidth="1"/>
    <col min="12" max="12" width="9.125" style="1" bestFit="1" customWidth="1"/>
    <col min="13" max="13" width="10.5" style="1" customWidth="1"/>
    <col min="15" max="15" width="10.625" style="8" customWidth="1"/>
    <col min="16" max="16" width="45.75" customWidth="1"/>
    <col min="17" max="17" width="10.875" customWidth="1"/>
    <col min="18" max="18" width="10" customWidth="1"/>
    <col min="19" max="19" width="10.25" bestFit="1" customWidth="1"/>
    <col min="21" max="21" width="13.75" customWidth="1"/>
  </cols>
  <sheetData>
    <row r="1" spans="1:30" ht="23.25" x14ac:dyDescent="0.35">
      <c r="A1" s="20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353" t="s">
        <v>335</v>
      </c>
      <c r="R1" s="353"/>
      <c r="S1" s="353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ht="17.25" customHeight="1" x14ac:dyDescent="0.35">
      <c r="A2" s="20"/>
      <c r="B2" s="354" t="s">
        <v>503</v>
      </c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44"/>
      <c r="R2" s="44"/>
      <c r="S2" s="44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pans="1:30" ht="168.75" customHeight="1" x14ac:dyDescent="0.25">
      <c r="A3" s="358" t="s">
        <v>0</v>
      </c>
      <c r="B3" s="298" t="s">
        <v>1</v>
      </c>
      <c r="C3" s="298" t="s">
        <v>2</v>
      </c>
      <c r="D3" s="298" t="s">
        <v>3</v>
      </c>
      <c r="E3" s="298"/>
      <c r="F3" s="298"/>
      <c r="G3" s="298"/>
      <c r="H3" s="298"/>
      <c r="I3" s="298"/>
      <c r="J3" s="298"/>
      <c r="K3" s="298"/>
      <c r="L3" s="298"/>
      <c r="M3" s="298"/>
      <c r="N3" s="311" t="s">
        <v>4</v>
      </c>
      <c r="O3" s="311"/>
      <c r="P3" s="310" t="s">
        <v>5</v>
      </c>
      <c r="Q3" s="310" t="s">
        <v>6</v>
      </c>
      <c r="R3" s="310" t="s">
        <v>7</v>
      </c>
      <c r="S3" s="310" t="s">
        <v>8</v>
      </c>
      <c r="T3" s="2"/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 x14ac:dyDescent="0.25">
      <c r="A4" s="359"/>
      <c r="B4" s="298"/>
      <c r="C4" s="298"/>
      <c r="D4" s="310" t="s">
        <v>9</v>
      </c>
      <c r="E4" s="310"/>
      <c r="F4" s="298" t="s">
        <v>10</v>
      </c>
      <c r="G4" s="298"/>
      <c r="H4" s="298"/>
      <c r="I4" s="298"/>
      <c r="J4" s="298"/>
      <c r="K4" s="298"/>
      <c r="L4" s="298"/>
      <c r="M4" s="298"/>
      <c r="N4" s="311"/>
      <c r="O4" s="311"/>
      <c r="P4" s="310"/>
      <c r="Q4" s="310"/>
      <c r="R4" s="310"/>
      <c r="S4" s="310"/>
      <c r="T4" s="2"/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1:30" x14ac:dyDescent="0.25">
      <c r="A5" s="359"/>
      <c r="B5" s="298"/>
      <c r="C5" s="298"/>
      <c r="D5" s="310"/>
      <c r="E5" s="310"/>
      <c r="F5" s="310" t="s">
        <v>11</v>
      </c>
      <c r="G5" s="310"/>
      <c r="H5" s="310" t="s">
        <v>12</v>
      </c>
      <c r="I5" s="310"/>
      <c r="J5" s="310" t="s">
        <v>13</v>
      </c>
      <c r="K5" s="310"/>
      <c r="L5" s="310" t="s">
        <v>14</v>
      </c>
      <c r="M5" s="310"/>
      <c r="N5" s="311"/>
      <c r="O5" s="311"/>
      <c r="P5" s="310"/>
      <c r="Q5" s="310"/>
      <c r="R5" s="310"/>
      <c r="S5" s="310"/>
      <c r="T5" s="2"/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1:30" ht="39" customHeight="1" x14ac:dyDescent="0.25">
      <c r="A6" s="359"/>
      <c r="B6" s="298"/>
      <c r="C6" s="298"/>
      <c r="D6" s="310"/>
      <c r="E6" s="310"/>
      <c r="F6" s="310"/>
      <c r="G6" s="310"/>
      <c r="H6" s="310"/>
      <c r="I6" s="310"/>
      <c r="J6" s="310"/>
      <c r="K6" s="310"/>
      <c r="L6" s="310"/>
      <c r="M6" s="310"/>
      <c r="N6" s="311"/>
      <c r="O6" s="311"/>
      <c r="P6" s="310"/>
      <c r="Q6" s="310"/>
      <c r="R6" s="310"/>
      <c r="S6" s="310"/>
      <c r="T6" s="2"/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1:30" ht="42.75" customHeight="1" x14ac:dyDescent="0.25">
      <c r="A7" s="360"/>
      <c r="B7" s="298"/>
      <c r="C7" s="298"/>
      <c r="D7" s="68" t="s">
        <v>15</v>
      </c>
      <c r="E7" s="68" t="s">
        <v>16</v>
      </c>
      <c r="F7" s="68" t="s">
        <v>15</v>
      </c>
      <c r="G7" s="68" t="s">
        <v>16</v>
      </c>
      <c r="H7" s="68" t="s">
        <v>15</v>
      </c>
      <c r="I7" s="68" t="s">
        <v>16</v>
      </c>
      <c r="J7" s="68" t="s">
        <v>15</v>
      </c>
      <c r="K7" s="68" t="s">
        <v>16</v>
      </c>
      <c r="L7" s="68" t="s">
        <v>15</v>
      </c>
      <c r="M7" s="68" t="s">
        <v>16</v>
      </c>
      <c r="N7" s="69" t="s">
        <v>15</v>
      </c>
      <c r="O7" s="69" t="s">
        <v>16</v>
      </c>
      <c r="P7" s="310"/>
      <c r="Q7" s="310"/>
      <c r="R7" s="310"/>
      <c r="S7" s="310"/>
      <c r="T7" s="2"/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1:30" x14ac:dyDescent="0.25">
      <c r="A8" s="67">
        <v>1</v>
      </c>
      <c r="B8" s="67">
        <v>2</v>
      </c>
      <c r="C8" s="67">
        <v>3</v>
      </c>
      <c r="D8" s="67">
        <v>4</v>
      </c>
      <c r="E8" s="67">
        <v>5</v>
      </c>
      <c r="F8" s="67">
        <v>6</v>
      </c>
      <c r="G8" s="67">
        <v>7</v>
      </c>
      <c r="H8" s="67">
        <v>8</v>
      </c>
      <c r="I8" s="67">
        <v>9</v>
      </c>
      <c r="J8" s="67">
        <v>10</v>
      </c>
      <c r="K8" s="67">
        <v>11</v>
      </c>
      <c r="L8" s="67">
        <v>12</v>
      </c>
      <c r="M8" s="67">
        <v>13</v>
      </c>
      <c r="N8" s="67">
        <v>14</v>
      </c>
      <c r="O8" s="67">
        <v>15</v>
      </c>
      <c r="P8" s="67">
        <v>16</v>
      </c>
      <c r="Q8" s="67">
        <v>17</v>
      </c>
      <c r="R8" s="67">
        <v>18</v>
      </c>
      <c r="S8" s="67">
        <v>19</v>
      </c>
      <c r="T8" s="2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1:30" x14ac:dyDescent="0.25">
      <c r="A9" s="67"/>
      <c r="B9" s="12" t="s">
        <v>17</v>
      </c>
      <c r="C9" s="13"/>
      <c r="D9" s="14">
        <f>D11+D46+D60+D74+D144+D192+D238</f>
        <v>1464120.4600000002</v>
      </c>
      <c r="E9" s="14">
        <f t="shared" ref="E9:M9" si="0">E11+E46+E60+E74+E144+E192+E238</f>
        <v>1454734.2100000002</v>
      </c>
      <c r="F9" s="14">
        <f t="shared" si="0"/>
        <v>305970.27</v>
      </c>
      <c r="G9" s="14">
        <f t="shared" si="0"/>
        <v>305927.43000000005</v>
      </c>
      <c r="H9" s="14">
        <f t="shared" si="0"/>
        <v>464232.28</v>
      </c>
      <c r="I9" s="14">
        <f t="shared" si="0"/>
        <v>456201.18000000005</v>
      </c>
      <c r="J9" s="14">
        <f t="shared" si="0"/>
        <v>679282.38</v>
      </c>
      <c r="K9" s="14">
        <f t="shared" si="0"/>
        <v>678234.02</v>
      </c>
      <c r="L9" s="14">
        <f t="shared" si="0"/>
        <v>14635.53</v>
      </c>
      <c r="M9" s="14">
        <f t="shared" si="0"/>
        <v>14371.58</v>
      </c>
      <c r="N9" s="15">
        <v>100</v>
      </c>
      <c r="O9" s="14">
        <f>E9/D9*100</f>
        <v>99.358915454265286</v>
      </c>
      <c r="P9" s="13"/>
      <c r="Q9" s="13"/>
      <c r="R9" s="13"/>
      <c r="S9" s="13"/>
      <c r="T9" s="2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1:30" x14ac:dyDescent="0.25">
      <c r="A10" s="67"/>
      <c r="B10" s="67"/>
      <c r="C10" s="13"/>
      <c r="D10" s="82">
        <f>F9+H9+J9+L9</f>
        <v>1464120.4600000002</v>
      </c>
      <c r="E10" s="82">
        <f>G9+I9+K9+M9</f>
        <v>1454734.2100000002</v>
      </c>
      <c r="F10" s="81"/>
      <c r="G10" s="82">
        <f>G9/E9*100</f>
        <v>21.029781790860614</v>
      </c>
      <c r="H10" s="82"/>
      <c r="I10" s="82">
        <f>I9/E9*100</f>
        <v>31.359761588338529</v>
      </c>
      <c r="J10" s="82"/>
      <c r="K10" s="82">
        <f>K9/E9*100</f>
        <v>46.622538697292335</v>
      </c>
      <c r="L10" s="82"/>
      <c r="M10" s="82">
        <f>M9/E9*100</f>
        <v>0.98791792350851493</v>
      </c>
      <c r="N10" s="13"/>
      <c r="O10" s="81"/>
      <c r="P10" s="13"/>
      <c r="Q10" s="13"/>
      <c r="R10" s="13"/>
      <c r="S10" s="13"/>
      <c r="T10" s="2"/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1:30" ht="38.25" x14ac:dyDescent="0.25">
      <c r="A11" s="270" t="s">
        <v>18</v>
      </c>
      <c r="B11" s="273" t="s">
        <v>390</v>
      </c>
      <c r="C11" s="276" t="s">
        <v>506</v>
      </c>
      <c r="D11" s="280">
        <f>SUM(D18+D32+D41)</f>
        <v>372664.63</v>
      </c>
      <c r="E11" s="280">
        <f t="shared" ref="E11:M11" si="1">SUM(E18+E32+E41)</f>
        <v>365164.75</v>
      </c>
      <c r="F11" s="280">
        <f t="shared" si="1"/>
        <v>112121.95</v>
      </c>
      <c r="G11" s="280">
        <f t="shared" si="1"/>
        <v>112121.95</v>
      </c>
      <c r="H11" s="280">
        <f t="shared" si="1"/>
        <v>87338.29</v>
      </c>
      <c r="I11" s="280">
        <f t="shared" si="1"/>
        <v>79843.69</v>
      </c>
      <c r="J11" s="280">
        <f t="shared" si="1"/>
        <v>173204.38999999998</v>
      </c>
      <c r="K11" s="280">
        <f t="shared" si="1"/>
        <v>173199.11</v>
      </c>
      <c r="L11" s="280">
        <f t="shared" si="1"/>
        <v>0</v>
      </c>
      <c r="M11" s="280">
        <f t="shared" si="1"/>
        <v>0</v>
      </c>
      <c r="N11" s="276">
        <v>100</v>
      </c>
      <c r="O11" s="280">
        <f>E11/D11*100</f>
        <v>97.987498840445369</v>
      </c>
      <c r="P11" s="83" t="s">
        <v>339</v>
      </c>
      <c r="Q11" s="84" t="s">
        <v>509</v>
      </c>
      <c r="R11" s="83">
        <v>52.69</v>
      </c>
      <c r="S11" s="85">
        <v>100</v>
      </c>
      <c r="T11" s="86">
        <f>F11+H11+J11+L11</f>
        <v>372664.63</v>
      </c>
      <c r="U11" s="87">
        <f>G11+I11+K11+M11</f>
        <v>365164.75</v>
      </c>
      <c r="V11" s="20"/>
      <c r="W11" s="20"/>
      <c r="X11" s="20"/>
      <c r="Y11" s="20"/>
      <c r="Z11" s="20"/>
      <c r="AA11" s="20"/>
      <c r="AB11" s="20"/>
      <c r="AC11" s="20"/>
      <c r="AD11" s="20"/>
    </row>
    <row r="12" spans="1:30" ht="63.75" x14ac:dyDescent="0.25">
      <c r="A12" s="271"/>
      <c r="B12" s="274"/>
      <c r="C12" s="277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277"/>
      <c r="O12" s="281"/>
      <c r="P12" s="83" t="s">
        <v>340</v>
      </c>
      <c r="Q12" s="84" t="s">
        <v>509</v>
      </c>
      <c r="R12" s="83">
        <v>0</v>
      </c>
      <c r="S12" s="85">
        <v>100</v>
      </c>
      <c r="T12" s="2"/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1:30" s="1" customFormat="1" ht="102" customHeight="1" x14ac:dyDescent="0.25">
      <c r="A13" s="271"/>
      <c r="B13" s="274"/>
      <c r="C13" s="277"/>
      <c r="D13" s="281"/>
      <c r="E13" s="281"/>
      <c r="F13" s="281"/>
      <c r="G13" s="281"/>
      <c r="H13" s="281"/>
      <c r="I13" s="281"/>
      <c r="J13" s="281"/>
      <c r="K13" s="281"/>
      <c r="L13" s="281"/>
      <c r="M13" s="281"/>
      <c r="N13" s="277"/>
      <c r="O13" s="281"/>
      <c r="P13" s="83" t="s">
        <v>408</v>
      </c>
      <c r="Q13" s="84" t="s">
        <v>510</v>
      </c>
      <c r="R13" s="83">
        <v>96.48</v>
      </c>
      <c r="S13" s="83">
        <v>100</v>
      </c>
      <c r="T13" s="53"/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1:30" s="1" customFormat="1" ht="122.25" customHeight="1" x14ac:dyDescent="0.25">
      <c r="A14" s="271"/>
      <c r="B14" s="274"/>
      <c r="C14" s="277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77"/>
      <c r="O14" s="281"/>
      <c r="P14" s="83" t="s">
        <v>341</v>
      </c>
      <c r="Q14" s="84" t="s">
        <v>511</v>
      </c>
      <c r="R14" s="83">
        <v>0</v>
      </c>
      <c r="S14" s="85">
        <v>100</v>
      </c>
      <c r="T14" s="53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1:30" s="1" customFormat="1" ht="96" customHeight="1" x14ac:dyDescent="0.25">
      <c r="A15" s="271"/>
      <c r="B15" s="274"/>
      <c r="C15" s="277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77"/>
      <c r="O15" s="281"/>
      <c r="P15" s="83" t="s">
        <v>342</v>
      </c>
      <c r="Q15" s="88" t="s">
        <v>533</v>
      </c>
      <c r="R15" s="83">
        <v>3.3</v>
      </c>
      <c r="S15" s="85">
        <v>100</v>
      </c>
      <c r="T15" s="53"/>
      <c r="U15" s="20"/>
      <c r="V15" s="20"/>
      <c r="W15" s="20"/>
      <c r="X15" s="20"/>
      <c r="Y15" s="20"/>
      <c r="Z15" s="20"/>
      <c r="AA15" s="20"/>
      <c r="AB15" s="20"/>
      <c r="AC15" s="20"/>
      <c r="AD15" s="20"/>
    </row>
    <row r="16" spans="1:30" s="1" customFormat="1" ht="65.25" customHeight="1" x14ac:dyDescent="0.25">
      <c r="A16" s="271"/>
      <c r="B16" s="274"/>
      <c r="C16" s="278"/>
      <c r="D16" s="282"/>
      <c r="E16" s="282"/>
      <c r="F16" s="282"/>
      <c r="G16" s="282"/>
      <c r="H16" s="282"/>
      <c r="I16" s="282"/>
      <c r="J16" s="282"/>
      <c r="K16" s="282"/>
      <c r="L16" s="282"/>
      <c r="M16" s="282"/>
      <c r="N16" s="278"/>
      <c r="O16" s="278"/>
      <c r="P16" s="89" t="s">
        <v>409</v>
      </c>
      <c r="Q16" s="84">
        <v>0</v>
      </c>
      <c r="R16" s="83">
        <v>0</v>
      </c>
      <c r="S16" s="85">
        <v>100</v>
      </c>
      <c r="T16" s="53"/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1:30" s="1" customFormat="1" ht="102" customHeight="1" x14ac:dyDescent="0.25">
      <c r="A17" s="272"/>
      <c r="B17" s="275"/>
      <c r="C17" s="279"/>
      <c r="D17" s="283"/>
      <c r="E17" s="283"/>
      <c r="F17" s="283"/>
      <c r="G17" s="283"/>
      <c r="H17" s="283"/>
      <c r="I17" s="283"/>
      <c r="J17" s="283"/>
      <c r="K17" s="283"/>
      <c r="L17" s="283"/>
      <c r="M17" s="283"/>
      <c r="N17" s="279"/>
      <c r="O17" s="279"/>
      <c r="P17" s="89" t="s">
        <v>410</v>
      </c>
      <c r="Q17" s="90" t="s">
        <v>534</v>
      </c>
      <c r="R17" s="85">
        <v>1755.9</v>
      </c>
      <c r="S17" s="85">
        <v>100</v>
      </c>
      <c r="T17" s="53"/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1:30" s="8" customFormat="1" ht="13.5" customHeight="1" x14ac:dyDescent="0.25">
      <c r="A18" s="204" t="s">
        <v>19</v>
      </c>
      <c r="B18" s="49" t="s">
        <v>20</v>
      </c>
      <c r="C18" s="284"/>
      <c r="D18" s="303">
        <f>SUM(D20+D22+D23+D26+D27+D28+D30)</f>
        <v>7664.95</v>
      </c>
      <c r="E18" s="303">
        <f>SUM(E20+E22+E23+E26+E27+E28+E30)</f>
        <v>7664.95</v>
      </c>
      <c r="F18" s="303">
        <v>0</v>
      </c>
      <c r="G18" s="303">
        <v>0</v>
      </c>
      <c r="H18" s="303">
        <v>0</v>
      </c>
      <c r="I18" s="303">
        <v>0</v>
      </c>
      <c r="J18" s="303">
        <v>7664.95</v>
      </c>
      <c r="K18" s="303">
        <v>7664.95</v>
      </c>
      <c r="L18" s="303">
        <v>0</v>
      </c>
      <c r="M18" s="303">
        <v>0</v>
      </c>
      <c r="N18" s="303">
        <v>100</v>
      </c>
      <c r="O18" s="303">
        <v>100</v>
      </c>
      <c r="P18" s="351"/>
      <c r="Q18" s="269"/>
      <c r="R18" s="269"/>
      <c r="S18" s="269"/>
      <c r="T18" s="224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s="8" customFormat="1" ht="41.25" customHeight="1" x14ac:dyDescent="0.25">
      <c r="A19" s="205"/>
      <c r="B19" s="64" t="s">
        <v>21</v>
      </c>
      <c r="C19" s="284"/>
      <c r="D19" s="303"/>
      <c r="E19" s="303"/>
      <c r="F19" s="303"/>
      <c r="G19" s="303"/>
      <c r="H19" s="303"/>
      <c r="I19" s="303"/>
      <c r="J19" s="303"/>
      <c r="K19" s="303"/>
      <c r="L19" s="303"/>
      <c r="M19" s="303"/>
      <c r="N19" s="303"/>
      <c r="O19" s="303"/>
      <c r="P19" s="352"/>
      <c r="Q19" s="269"/>
      <c r="R19" s="269"/>
      <c r="S19" s="269"/>
      <c r="T19" s="224"/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1:30" s="8" customFormat="1" ht="15.75" customHeight="1" x14ac:dyDescent="0.25">
      <c r="A20" s="204" t="s">
        <v>22</v>
      </c>
      <c r="B20" s="49" t="s">
        <v>23</v>
      </c>
      <c r="C20" s="284"/>
      <c r="D20" s="299">
        <f>SUM(F20+H20+J20+L20)</f>
        <v>0</v>
      </c>
      <c r="E20" s="299">
        <f>SUM(G20+I20+K20+M20)</f>
        <v>0</v>
      </c>
      <c r="F20" s="299">
        <v>0</v>
      </c>
      <c r="G20" s="299">
        <v>0</v>
      </c>
      <c r="H20" s="299">
        <v>0</v>
      </c>
      <c r="I20" s="299">
        <v>0</v>
      </c>
      <c r="J20" s="299">
        <v>0</v>
      </c>
      <c r="K20" s="299">
        <v>0</v>
      </c>
      <c r="L20" s="299">
        <v>0</v>
      </c>
      <c r="M20" s="299">
        <v>0</v>
      </c>
      <c r="N20" s="299">
        <v>0</v>
      </c>
      <c r="O20" s="299">
        <v>0</v>
      </c>
      <c r="P20" s="347" t="s">
        <v>365</v>
      </c>
      <c r="Q20" s="269" t="s">
        <v>512</v>
      </c>
      <c r="R20" s="269" t="s">
        <v>513</v>
      </c>
      <c r="S20" s="245">
        <v>100</v>
      </c>
      <c r="T20" s="224"/>
      <c r="U20" s="20"/>
      <c r="V20" s="20"/>
      <c r="W20" s="20"/>
      <c r="X20" s="20"/>
      <c r="Y20" s="20"/>
      <c r="Z20" s="20"/>
      <c r="AA20" s="20"/>
      <c r="AB20" s="20"/>
      <c r="AC20" s="20"/>
      <c r="AD20" s="20"/>
    </row>
    <row r="21" spans="1:30" s="8" customFormat="1" ht="94.5" customHeight="1" x14ac:dyDescent="0.25">
      <c r="A21" s="205"/>
      <c r="B21" s="64" t="s">
        <v>24</v>
      </c>
      <c r="C21" s="284"/>
      <c r="D21" s="299"/>
      <c r="E21" s="299"/>
      <c r="F21" s="299"/>
      <c r="G21" s="299"/>
      <c r="H21" s="299"/>
      <c r="I21" s="299"/>
      <c r="J21" s="299"/>
      <c r="K21" s="299"/>
      <c r="L21" s="299"/>
      <c r="M21" s="299"/>
      <c r="N21" s="299"/>
      <c r="O21" s="299"/>
      <c r="P21" s="347"/>
      <c r="Q21" s="269"/>
      <c r="R21" s="269"/>
      <c r="S21" s="245"/>
      <c r="T21" s="224"/>
      <c r="U21" s="20"/>
      <c r="V21" s="20"/>
      <c r="W21" s="20"/>
      <c r="X21" s="20"/>
      <c r="Y21" s="20"/>
      <c r="Z21" s="20"/>
      <c r="AA21" s="20"/>
      <c r="AB21" s="20"/>
      <c r="AC21" s="20"/>
      <c r="AD21" s="20"/>
    </row>
    <row r="22" spans="1:30" s="8" customFormat="1" ht="51" x14ac:dyDescent="0.25">
      <c r="A22" s="49" t="s">
        <v>25</v>
      </c>
      <c r="B22" s="64" t="s">
        <v>26</v>
      </c>
      <c r="C22" s="64"/>
      <c r="D22" s="91">
        <f>SUM(F22+H22+J22+L22)</f>
        <v>0</v>
      </c>
      <c r="E22" s="91">
        <f>SUM(G22+I22+K22+M22)</f>
        <v>0</v>
      </c>
      <c r="F22" s="91">
        <v>0</v>
      </c>
      <c r="G22" s="91">
        <v>0</v>
      </c>
      <c r="H22" s="91">
        <v>0</v>
      </c>
      <c r="I22" s="91">
        <v>0</v>
      </c>
      <c r="J22" s="91">
        <v>0</v>
      </c>
      <c r="K22" s="91">
        <v>0</v>
      </c>
      <c r="L22" s="91">
        <v>0</v>
      </c>
      <c r="M22" s="91">
        <v>0</v>
      </c>
      <c r="N22" s="91">
        <v>0</v>
      </c>
      <c r="O22" s="91">
        <v>0</v>
      </c>
      <c r="P22" s="92" t="s">
        <v>294</v>
      </c>
      <c r="Q22" s="16" t="s">
        <v>507</v>
      </c>
      <c r="R22" s="16" t="s">
        <v>507</v>
      </c>
      <c r="S22" s="72">
        <v>100</v>
      </c>
      <c r="T22" s="2"/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1:30" s="8" customFormat="1" ht="51" x14ac:dyDescent="0.25">
      <c r="A23" s="204" t="s">
        <v>27</v>
      </c>
      <c r="B23" s="265" t="s">
        <v>28</v>
      </c>
      <c r="C23" s="265"/>
      <c r="D23" s="299">
        <f>SUM(F23+H23+L23)</f>
        <v>0</v>
      </c>
      <c r="E23" s="304">
        <f>SUM(G23+I23+K23+M23)</f>
        <v>0</v>
      </c>
      <c r="F23" s="299">
        <v>0</v>
      </c>
      <c r="G23" s="299">
        <v>0</v>
      </c>
      <c r="H23" s="299">
        <v>0</v>
      </c>
      <c r="I23" s="299">
        <v>0</v>
      </c>
      <c r="J23" s="299">
        <v>0</v>
      </c>
      <c r="K23" s="299">
        <v>0</v>
      </c>
      <c r="L23" s="299">
        <v>0</v>
      </c>
      <c r="M23" s="299">
        <v>0</v>
      </c>
      <c r="N23" s="299">
        <v>0</v>
      </c>
      <c r="O23" s="299">
        <v>0</v>
      </c>
      <c r="P23" s="92" t="s">
        <v>362</v>
      </c>
      <c r="Q23" s="16" t="s">
        <v>514</v>
      </c>
      <c r="R23" s="16" t="s">
        <v>514</v>
      </c>
      <c r="S23" s="72">
        <v>100</v>
      </c>
      <c r="T23" s="2"/>
      <c r="U23" s="20"/>
      <c r="V23" s="20"/>
      <c r="W23" s="20"/>
      <c r="X23" s="20"/>
      <c r="Y23" s="20"/>
      <c r="Z23" s="20"/>
      <c r="AA23" s="20"/>
      <c r="AB23" s="20"/>
      <c r="AC23" s="20"/>
      <c r="AD23" s="20"/>
    </row>
    <row r="24" spans="1:30" s="8" customFormat="1" ht="51" x14ac:dyDescent="0.25">
      <c r="A24" s="215"/>
      <c r="B24" s="265"/>
      <c r="C24" s="265"/>
      <c r="D24" s="299"/>
      <c r="E24" s="315"/>
      <c r="F24" s="299"/>
      <c r="G24" s="299"/>
      <c r="H24" s="299"/>
      <c r="I24" s="299"/>
      <c r="J24" s="299"/>
      <c r="K24" s="299"/>
      <c r="L24" s="299"/>
      <c r="M24" s="299"/>
      <c r="N24" s="299"/>
      <c r="O24" s="299"/>
      <c r="P24" s="31" t="s">
        <v>363</v>
      </c>
      <c r="Q24" s="16" t="s">
        <v>514</v>
      </c>
      <c r="R24" s="16" t="s">
        <v>514</v>
      </c>
      <c r="S24" s="72">
        <v>100</v>
      </c>
      <c r="T24" s="2"/>
      <c r="U24" s="20"/>
      <c r="V24" s="20"/>
      <c r="W24" s="20"/>
      <c r="X24" s="20"/>
      <c r="Y24" s="20"/>
      <c r="Z24" s="20"/>
      <c r="AA24" s="20"/>
      <c r="AB24" s="20"/>
      <c r="AC24" s="20"/>
      <c r="AD24" s="20"/>
    </row>
    <row r="25" spans="1:30" s="8" customFormat="1" ht="93.75" customHeight="1" x14ac:dyDescent="0.25">
      <c r="A25" s="205"/>
      <c r="B25" s="265"/>
      <c r="C25" s="265"/>
      <c r="D25" s="299"/>
      <c r="E25" s="305"/>
      <c r="F25" s="299"/>
      <c r="G25" s="299"/>
      <c r="H25" s="299"/>
      <c r="I25" s="299"/>
      <c r="J25" s="299"/>
      <c r="K25" s="299"/>
      <c r="L25" s="299"/>
      <c r="M25" s="299"/>
      <c r="N25" s="299"/>
      <c r="O25" s="299"/>
      <c r="P25" s="92" t="s">
        <v>364</v>
      </c>
      <c r="Q25" s="16" t="s">
        <v>515</v>
      </c>
      <c r="R25" s="16" t="s">
        <v>515</v>
      </c>
      <c r="S25" s="72">
        <v>100</v>
      </c>
      <c r="T25" s="2"/>
      <c r="U25" s="20"/>
      <c r="V25" s="20"/>
      <c r="W25" s="20"/>
      <c r="X25" s="20"/>
      <c r="Y25" s="20"/>
      <c r="Z25" s="20"/>
      <c r="AA25" s="20"/>
      <c r="AB25" s="20"/>
      <c r="AC25" s="20"/>
      <c r="AD25" s="20"/>
    </row>
    <row r="26" spans="1:30" s="76" customFormat="1" ht="89.25" x14ac:dyDescent="0.25">
      <c r="A26" s="49" t="s">
        <v>29</v>
      </c>
      <c r="B26" s="64" t="s">
        <v>30</v>
      </c>
      <c r="C26" s="64"/>
      <c r="D26" s="91">
        <f>SUM(F26+H26+J26+L26)</f>
        <v>7468.45</v>
      </c>
      <c r="E26" s="91">
        <f>SUM(G26+I26+K26+M26)</f>
        <v>7468.45</v>
      </c>
      <c r="F26" s="91">
        <v>0</v>
      </c>
      <c r="G26" s="91">
        <v>0</v>
      </c>
      <c r="H26" s="91">
        <v>0</v>
      </c>
      <c r="I26" s="91">
        <v>0</v>
      </c>
      <c r="J26" s="91">
        <v>7468.45</v>
      </c>
      <c r="K26" s="91">
        <v>7468.45</v>
      </c>
      <c r="L26" s="93">
        <v>0</v>
      </c>
      <c r="M26" s="93">
        <v>0</v>
      </c>
      <c r="N26" s="93">
        <v>100</v>
      </c>
      <c r="O26" s="93">
        <v>100</v>
      </c>
      <c r="P26" s="92" t="s">
        <v>295</v>
      </c>
      <c r="Q26" s="88" t="s">
        <v>530</v>
      </c>
      <c r="R26" s="16">
        <v>0</v>
      </c>
      <c r="S26" s="72">
        <v>100</v>
      </c>
      <c r="T26" s="94"/>
      <c r="U26" s="95"/>
      <c r="V26" s="95"/>
      <c r="W26" s="95"/>
      <c r="X26" s="95"/>
      <c r="Y26" s="95"/>
      <c r="Z26" s="95"/>
      <c r="AA26" s="95"/>
      <c r="AB26" s="95"/>
      <c r="AC26" s="95"/>
      <c r="AD26" s="95"/>
    </row>
    <row r="27" spans="1:30" s="8" customFormat="1" ht="51" x14ac:dyDescent="0.25">
      <c r="A27" s="49" t="s">
        <v>31</v>
      </c>
      <c r="B27" s="64" t="s">
        <v>32</v>
      </c>
      <c r="C27" s="64"/>
      <c r="D27" s="91">
        <f>SUM(F27+H27+J27+L27)</f>
        <v>196.5</v>
      </c>
      <c r="E27" s="91">
        <f>SUM(G27+I27+K27+M27)</f>
        <v>196.5</v>
      </c>
      <c r="F27" s="91">
        <v>0</v>
      </c>
      <c r="G27" s="91">
        <v>0</v>
      </c>
      <c r="H27" s="91">
        <v>0</v>
      </c>
      <c r="I27" s="91">
        <v>0</v>
      </c>
      <c r="J27" s="91">
        <v>196.5</v>
      </c>
      <c r="K27" s="91">
        <v>196.5</v>
      </c>
      <c r="L27" s="91">
        <v>0</v>
      </c>
      <c r="M27" s="91">
        <v>0</v>
      </c>
      <c r="N27" s="96">
        <v>100</v>
      </c>
      <c r="O27" s="93">
        <v>100</v>
      </c>
      <c r="P27" s="92" t="s">
        <v>296</v>
      </c>
      <c r="Q27" s="88" t="s">
        <v>531</v>
      </c>
      <c r="R27" s="16">
        <v>0.1</v>
      </c>
      <c r="S27" s="72">
        <v>100</v>
      </c>
      <c r="T27" s="2"/>
      <c r="U27" s="20"/>
      <c r="V27" s="20"/>
      <c r="W27" s="20"/>
      <c r="X27" s="20"/>
      <c r="Y27" s="20"/>
      <c r="Z27" s="20"/>
      <c r="AA27" s="20"/>
      <c r="AB27" s="20"/>
      <c r="AC27" s="20"/>
      <c r="AD27" s="20"/>
    </row>
    <row r="28" spans="1:30" s="8" customFormat="1" ht="51" x14ac:dyDescent="0.25">
      <c r="A28" s="204" t="s">
        <v>33</v>
      </c>
      <c r="B28" s="265" t="s">
        <v>34</v>
      </c>
      <c r="C28" s="265"/>
      <c r="D28" s="299">
        <v>0</v>
      </c>
      <c r="E28" s="299">
        <v>0</v>
      </c>
      <c r="F28" s="299">
        <v>0</v>
      </c>
      <c r="G28" s="299">
        <v>0</v>
      </c>
      <c r="H28" s="299">
        <v>0</v>
      </c>
      <c r="I28" s="299">
        <v>0</v>
      </c>
      <c r="J28" s="299">
        <v>0</v>
      </c>
      <c r="K28" s="299">
        <v>0</v>
      </c>
      <c r="L28" s="299">
        <v>0</v>
      </c>
      <c r="M28" s="299">
        <v>0</v>
      </c>
      <c r="N28" s="299">
        <v>0</v>
      </c>
      <c r="O28" s="316">
        <v>0</v>
      </c>
      <c r="P28" s="92" t="s">
        <v>297</v>
      </c>
      <c r="Q28" s="16">
        <v>100</v>
      </c>
      <c r="R28" s="16">
        <v>100</v>
      </c>
      <c r="S28" s="16">
        <v>100</v>
      </c>
      <c r="T28" s="2"/>
      <c r="U28" s="20"/>
      <c r="V28" s="20"/>
      <c r="W28" s="20"/>
      <c r="X28" s="20"/>
      <c r="Y28" s="20"/>
      <c r="Z28" s="20"/>
      <c r="AA28" s="20"/>
      <c r="AB28" s="20"/>
      <c r="AC28" s="20"/>
      <c r="AD28" s="20"/>
    </row>
    <row r="29" spans="1:30" s="8" customFormat="1" ht="25.5" x14ac:dyDescent="0.25">
      <c r="A29" s="205"/>
      <c r="B29" s="265"/>
      <c r="C29" s="265"/>
      <c r="D29" s="299"/>
      <c r="E29" s="299"/>
      <c r="F29" s="299"/>
      <c r="G29" s="299"/>
      <c r="H29" s="299"/>
      <c r="I29" s="299"/>
      <c r="J29" s="299"/>
      <c r="K29" s="299"/>
      <c r="L29" s="299"/>
      <c r="M29" s="299"/>
      <c r="N29" s="299"/>
      <c r="O29" s="316"/>
      <c r="P29" s="92" t="s">
        <v>298</v>
      </c>
      <c r="Q29" s="16">
        <v>100</v>
      </c>
      <c r="R29" s="16">
        <v>100</v>
      </c>
      <c r="S29" s="16">
        <v>100</v>
      </c>
      <c r="T29" s="2"/>
      <c r="U29" s="20"/>
      <c r="V29" s="20"/>
      <c r="W29" s="20"/>
      <c r="X29" s="20"/>
      <c r="Y29" s="20"/>
      <c r="Z29" s="20"/>
      <c r="AA29" s="20"/>
      <c r="AB29" s="20"/>
      <c r="AC29" s="20"/>
      <c r="AD29" s="20"/>
    </row>
    <row r="30" spans="1:30" s="8" customFormat="1" ht="77.25" customHeight="1" x14ac:dyDescent="0.25">
      <c r="A30" s="204" t="s">
        <v>35</v>
      </c>
      <c r="B30" s="265" t="s">
        <v>36</v>
      </c>
      <c r="C30" s="265"/>
      <c r="D30" s="299">
        <f>SUM(F30+H30+J30+L30)</f>
        <v>0</v>
      </c>
      <c r="E30" s="299">
        <f>SUM(G30+I30+K30+M30)</f>
        <v>0</v>
      </c>
      <c r="F30" s="299">
        <v>0</v>
      </c>
      <c r="G30" s="299">
        <v>0</v>
      </c>
      <c r="H30" s="299">
        <v>0</v>
      </c>
      <c r="I30" s="299">
        <v>0</v>
      </c>
      <c r="J30" s="299">
        <v>0</v>
      </c>
      <c r="K30" s="299">
        <v>0</v>
      </c>
      <c r="L30" s="299">
        <v>0</v>
      </c>
      <c r="M30" s="299">
        <v>0</v>
      </c>
      <c r="N30" s="299">
        <v>0</v>
      </c>
      <c r="O30" s="316">
        <v>0</v>
      </c>
      <c r="P30" s="92" t="s">
        <v>343</v>
      </c>
      <c r="Q30" s="16" t="s">
        <v>507</v>
      </c>
      <c r="R30" s="16" t="s">
        <v>507</v>
      </c>
      <c r="S30" s="72">
        <v>100</v>
      </c>
      <c r="T30" s="2"/>
      <c r="U30" s="20"/>
      <c r="V30" s="20"/>
      <c r="W30" s="20"/>
      <c r="X30" s="20"/>
      <c r="Y30" s="20"/>
      <c r="Z30" s="20"/>
      <c r="AA30" s="20"/>
      <c r="AB30" s="20"/>
      <c r="AC30" s="20"/>
      <c r="AD30" s="20"/>
    </row>
    <row r="31" spans="1:30" s="8" customFormat="1" ht="80.25" customHeight="1" x14ac:dyDescent="0.25">
      <c r="A31" s="205"/>
      <c r="B31" s="265"/>
      <c r="C31" s="265"/>
      <c r="D31" s="299"/>
      <c r="E31" s="299"/>
      <c r="F31" s="299"/>
      <c r="G31" s="299"/>
      <c r="H31" s="299"/>
      <c r="I31" s="299"/>
      <c r="J31" s="299"/>
      <c r="K31" s="299"/>
      <c r="L31" s="299"/>
      <c r="M31" s="299"/>
      <c r="N31" s="299"/>
      <c r="O31" s="316"/>
      <c r="P31" s="92" t="s">
        <v>344</v>
      </c>
      <c r="Q31" s="16">
        <v>100</v>
      </c>
      <c r="R31" s="16">
        <v>100</v>
      </c>
      <c r="S31" s="72">
        <v>100</v>
      </c>
      <c r="T31" s="2"/>
      <c r="U31" s="20"/>
      <c r="V31" s="20"/>
      <c r="W31" s="20"/>
      <c r="X31" s="20"/>
      <c r="Y31" s="20"/>
      <c r="Z31" s="20"/>
      <c r="AA31" s="20"/>
      <c r="AB31" s="20"/>
      <c r="AC31" s="20"/>
      <c r="AD31" s="20"/>
    </row>
    <row r="32" spans="1:30" s="8" customFormat="1" x14ac:dyDescent="0.25">
      <c r="A32" s="204" t="s">
        <v>37</v>
      </c>
      <c r="B32" s="49" t="s">
        <v>38</v>
      </c>
      <c r="C32" s="284"/>
      <c r="D32" s="303">
        <f>SUM(D34+D36+D37+D38+D39+D40)</f>
        <v>359357.27999999997</v>
      </c>
      <c r="E32" s="303">
        <f t="shared" ref="E32:M32" si="2">SUM(E34+E36+E37+E38+E39+E40)</f>
        <v>351862.68</v>
      </c>
      <c r="F32" s="303">
        <f t="shared" si="2"/>
        <v>112121.95</v>
      </c>
      <c r="G32" s="303">
        <f t="shared" si="2"/>
        <v>112121.95</v>
      </c>
      <c r="H32" s="303">
        <f t="shared" si="2"/>
        <v>87338.29</v>
      </c>
      <c r="I32" s="303">
        <f t="shared" si="2"/>
        <v>79843.69</v>
      </c>
      <c r="J32" s="303">
        <f t="shared" si="2"/>
        <v>159897.03999999998</v>
      </c>
      <c r="K32" s="303">
        <f t="shared" si="2"/>
        <v>159897.03999999998</v>
      </c>
      <c r="L32" s="303">
        <f t="shared" si="2"/>
        <v>0</v>
      </c>
      <c r="M32" s="303">
        <f t="shared" si="2"/>
        <v>0</v>
      </c>
      <c r="N32" s="303">
        <v>100</v>
      </c>
      <c r="O32" s="303">
        <f>E32/D32*100</f>
        <v>97.914443252687136</v>
      </c>
      <c r="P32" s="314"/>
      <c r="Q32" s="314"/>
      <c r="R32" s="314"/>
      <c r="S32" s="314"/>
      <c r="T32" s="224"/>
      <c r="U32" s="20"/>
      <c r="V32" s="20"/>
      <c r="W32" s="20"/>
      <c r="X32" s="20"/>
      <c r="Y32" s="20"/>
      <c r="Z32" s="20"/>
      <c r="AA32" s="20"/>
      <c r="AB32" s="20"/>
      <c r="AC32" s="20"/>
      <c r="AD32" s="20"/>
    </row>
    <row r="33" spans="1:30" s="8" customFormat="1" ht="51" x14ac:dyDescent="0.25">
      <c r="A33" s="205"/>
      <c r="B33" s="64" t="s">
        <v>39</v>
      </c>
      <c r="C33" s="284"/>
      <c r="D33" s="303"/>
      <c r="E33" s="303"/>
      <c r="F33" s="303"/>
      <c r="G33" s="303"/>
      <c r="H33" s="303"/>
      <c r="I33" s="303"/>
      <c r="J33" s="303"/>
      <c r="K33" s="303"/>
      <c r="L33" s="303"/>
      <c r="M33" s="303"/>
      <c r="N33" s="303"/>
      <c r="O33" s="303"/>
      <c r="P33" s="314"/>
      <c r="Q33" s="314"/>
      <c r="R33" s="314"/>
      <c r="S33" s="314"/>
      <c r="T33" s="224"/>
      <c r="U33" s="20"/>
      <c r="V33" s="20"/>
      <c r="W33" s="20"/>
      <c r="X33" s="20"/>
      <c r="Y33" s="20"/>
      <c r="Z33" s="20"/>
      <c r="AA33" s="20"/>
      <c r="AB33" s="20"/>
      <c r="AC33" s="20"/>
      <c r="AD33" s="20"/>
    </row>
    <row r="34" spans="1:30" s="8" customFormat="1" x14ac:dyDescent="0.25">
      <c r="A34" s="204" t="s">
        <v>40</v>
      </c>
      <c r="B34" s="49" t="s">
        <v>23</v>
      </c>
      <c r="C34" s="284"/>
      <c r="D34" s="299">
        <f>SUM(F34+H34+J34+L34)</f>
        <v>0</v>
      </c>
      <c r="E34" s="299">
        <f>SUM(G34+I34+K34+M34)</f>
        <v>0</v>
      </c>
      <c r="F34" s="299">
        <v>0</v>
      </c>
      <c r="G34" s="299">
        <v>0</v>
      </c>
      <c r="H34" s="299">
        <v>0</v>
      </c>
      <c r="I34" s="299">
        <v>0</v>
      </c>
      <c r="J34" s="299">
        <v>0</v>
      </c>
      <c r="K34" s="299">
        <v>0</v>
      </c>
      <c r="L34" s="299">
        <v>0</v>
      </c>
      <c r="M34" s="299">
        <v>0</v>
      </c>
      <c r="N34" s="299">
        <v>0</v>
      </c>
      <c r="O34" s="299">
        <v>0</v>
      </c>
      <c r="P34" s="317" t="s">
        <v>299</v>
      </c>
      <c r="Q34" s="269" t="s">
        <v>507</v>
      </c>
      <c r="R34" s="269" t="s">
        <v>507</v>
      </c>
      <c r="S34" s="245">
        <v>100</v>
      </c>
      <c r="T34" s="224"/>
      <c r="U34" s="20"/>
      <c r="V34" s="20"/>
      <c r="W34" s="20"/>
      <c r="X34" s="20"/>
      <c r="Y34" s="20"/>
      <c r="Z34" s="20"/>
      <c r="AA34" s="20"/>
      <c r="AB34" s="20"/>
      <c r="AC34" s="20"/>
      <c r="AD34" s="20"/>
    </row>
    <row r="35" spans="1:30" s="8" customFormat="1" ht="89.25" x14ac:dyDescent="0.25">
      <c r="A35" s="205"/>
      <c r="B35" s="64" t="s">
        <v>41</v>
      </c>
      <c r="C35" s="284"/>
      <c r="D35" s="299"/>
      <c r="E35" s="299"/>
      <c r="F35" s="299"/>
      <c r="G35" s="299"/>
      <c r="H35" s="299"/>
      <c r="I35" s="299"/>
      <c r="J35" s="299"/>
      <c r="K35" s="299"/>
      <c r="L35" s="299"/>
      <c r="M35" s="299"/>
      <c r="N35" s="299"/>
      <c r="O35" s="299"/>
      <c r="P35" s="317"/>
      <c r="Q35" s="269"/>
      <c r="R35" s="269"/>
      <c r="S35" s="245"/>
      <c r="T35" s="224"/>
      <c r="U35" s="20"/>
      <c r="V35" s="20"/>
      <c r="W35" s="20"/>
      <c r="X35" s="20"/>
      <c r="Y35" s="20"/>
      <c r="Z35" s="20"/>
      <c r="AA35" s="20"/>
      <c r="AB35" s="20"/>
      <c r="AC35" s="20"/>
      <c r="AD35" s="20"/>
    </row>
    <row r="36" spans="1:30" s="8" customFormat="1" ht="89.25" x14ac:dyDescent="0.25">
      <c r="A36" s="49" t="s">
        <v>42</v>
      </c>
      <c r="B36" s="64" t="s">
        <v>43</v>
      </c>
      <c r="C36" s="64"/>
      <c r="D36" s="91">
        <f t="shared" ref="D36:E40" si="3">SUM(F36+H36+J36+L36)</f>
        <v>24591</v>
      </c>
      <c r="E36" s="91">
        <f t="shared" si="3"/>
        <v>24591</v>
      </c>
      <c r="F36" s="91">
        <v>0</v>
      </c>
      <c r="G36" s="91">
        <v>0</v>
      </c>
      <c r="H36" s="91">
        <v>5891</v>
      </c>
      <c r="I36" s="91">
        <v>5891</v>
      </c>
      <c r="J36" s="91">
        <v>18700</v>
      </c>
      <c r="K36" s="91">
        <v>18700</v>
      </c>
      <c r="L36" s="91">
        <v>0</v>
      </c>
      <c r="M36" s="91">
        <v>0</v>
      </c>
      <c r="N36" s="91">
        <v>100</v>
      </c>
      <c r="O36" s="91">
        <v>100</v>
      </c>
      <c r="P36" s="92" t="s">
        <v>300</v>
      </c>
      <c r="Q36" s="16">
        <v>100</v>
      </c>
      <c r="R36" s="16">
        <v>100</v>
      </c>
      <c r="S36" s="72">
        <v>100</v>
      </c>
      <c r="T36" s="2"/>
      <c r="U36" s="20"/>
      <c r="V36" s="20"/>
      <c r="W36" s="20"/>
      <c r="X36" s="20"/>
      <c r="Y36" s="20"/>
      <c r="Z36" s="20"/>
      <c r="AA36" s="20"/>
      <c r="AB36" s="20"/>
      <c r="AC36" s="20"/>
      <c r="AD36" s="20"/>
    </row>
    <row r="37" spans="1:30" s="8" customFormat="1" ht="170.25" customHeight="1" x14ac:dyDescent="0.25">
      <c r="A37" s="49" t="s">
        <v>44</v>
      </c>
      <c r="B37" s="64" t="s">
        <v>45</v>
      </c>
      <c r="C37" s="64"/>
      <c r="D37" s="91">
        <f t="shared" si="3"/>
        <v>57330</v>
      </c>
      <c r="E37" s="91">
        <f t="shared" si="3"/>
        <v>57330</v>
      </c>
      <c r="F37" s="91">
        <v>0</v>
      </c>
      <c r="G37" s="91">
        <v>0</v>
      </c>
      <c r="H37" s="91">
        <v>0</v>
      </c>
      <c r="I37" s="91">
        <v>0</v>
      </c>
      <c r="J37" s="91">
        <v>57330</v>
      </c>
      <c r="K37" s="91">
        <v>57330</v>
      </c>
      <c r="L37" s="91">
        <v>0</v>
      </c>
      <c r="M37" s="91">
        <v>0</v>
      </c>
      <c r="N37" s="91">
        <v>100</v>
      </c>
      <c r="O37" s="91">
        <v>100</v>
      </c>
      <c r="P37" s="92" t="s">
        <v>301</v>
      </c>
      <c r="Q37" s="16">
        <v>100</v>
      </c>
      <c r="R37" s="16">
        <v>100</v>
      </c>
      <c r="S37" s="72">
        <v>100</v>
      </c>
      <c r="T37" s="2"/>
      <c r="U37" s="20"/>
      <c r="V37" s="20"/>
      <c r="W37" s="20"/>
      <c r="X37" s="20"/>
      <c r="Y37" s="20"/>
      <c r="Z37" s="20"/>
      <c r="AA37" s="20"/>
      <c r="AB37" s="20"/>
      <c r="AC37" s="20"/>
      <c r="AD37" s="20"/>
    </row>
    <row r="38" spans="1:30" s="8" customFormat="1" ht="168.75" customHeight="1" x14ac:dyDescent="0.25">
      <c r="A38" s="49" t="s">
        <v>46</v>
      </c>
      <c r="B38" s="64" t="s">
        <v>47</v>
      </c>
      <c r="C38" s="64"/>
      <c r="D38" s="61">
        <f t="shared" si="3"/>
        <v>0</v>
      </c>
      <c r="E38" s="61">
        <f t="shared" si="3"/>
        <v>0</v>
      </c>
      <c r="F38" s="61">
        <v>0</v>
      </c>
      <c r="G38" s="61">
        <v>0</v>
      </c>
      <c r="H38" s="61">
        <v>0</v>
      </c>
      <c r="I38" s="61">
        <v>0</v>
      </c>
      <c r="J38" s="61">
        <v>0</v>
      </c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92" t="s">
        <v>293</v>
      </c>
      <c r="Q38" s="16">
        <v>0</v>
      </c>
      <c r="R38" s="16">
        <v>0</v>
      </c>
      <c r="S38" s="72">
        <v>100</v>
      </c>
      <c r="T38" s="2"/>
      <c r="U38" s="20"/>
      <c r="V38" s="20"/>
      <c r="W38" s="20"/>
      <c r="X38" s="20"/>
      <c r="Y38" s="20"/>
      <c r="Z38" s="20"/>
      <c r="AA38" s="20"/>
      <c r="AB38" s="20"/>
      <c r="AC38" s="20"/>
      <c r="AD38" s="20"/>
    </row>
    <row r="39" spans="1:30" s="8" customFormat="1" ht="63.75" x14ac:dyDescent="0.25">
      <c r="A39" s="49" t="s">
        <v>48</v>
      </c>
      <c r="B39" s="64" t="s">
        <v>49</v>
      </c>
      <c r="C39" s="64"/>
      <c r="D39" s="61">
        <f t="shared" si="3"/>
        <v>0</v>
      </c>
      <c r="E39" s="61">
        <f t="shared" si="3"/>
        <v>0</v>
      </c>
      <c r="F39" s="61">
        <v>0</v>
      </c>
      <c r="G39" s="61">
        <v>0</v>
      </c>
      <c r="H39" s="61">
        <v>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92" t="s">
        <v>302</v>
      </c>
      <c r="Q39" s="16" t="s">
        <v>508</v>
      </c>
      <c r="R39" s="16">
        <v>16.899999999999999</v>
      </c>
      <c r="S39" s="72">
        <v>100</v>
      </c>
      <c r="T39" s="2"/>
      <c r="U39" s="20"/>
      <c r="V39" s="20"/>
      <c r="W39" s="20"/>
      <c r="X39" s="20"/>
      <c r="Y39" s="20"/>
      <c r="Z39" s="20"/>
      <c r="AA39" s="20"/>
      <c r="AB39" s="20"/>
      <c r="AC39" s="20"/>
      <c r="AD39" s="20"/>
    </row>
    <row r="40" spans="1:30" s="8" customFormat="1" ht="153" x14ac:dyDescent="0.25">
      <c r="A40" s="49" t="s">
        <v>246</v>
      </c>
      <c r="B40" s="64" t="s">
        <v>247</v>
      </c>
      <c r="C40" s="64"/>
      <c r="D40" s="61">
        <f t="shared" si="3"/>
        <v>277436.27999999997</v>
      </c>
      <c r="E40" s="61">
        <f t="shared" si="3"/>
        <v>269941.68</v>
      </c>
      <c r="F40" s="91">
        <v>112121.95</v>
      </c>
      <c r="G40" s="91">
        <v>112121.95</v>
      </c>
      <c r="H40" s="91">
        <v>81447.289999999994</v>
      </c>
      <c r="I40" s="91">
        <v>73952.69</v>
      </c>
      <c r="J40" s="91">
        <v>83867.039999999994</v>
      </c>
      <c r="K40" s="91">
        <v>83867.039999999994</v>
      </c>
      <c r="L40" s="91">
        <v>0</v>
      </c>
      <c r="M40" s="91">
        <v>0</v>
      </c>
      <c r="N40" s="91">
        <v>100</v>
      </c>
      <c r="O40" s="91">
        <v>97.3</v>
      </c>
      <c r="P40" s="92" t="s">
        <v>303</v>
      </c>
      <c r="Q40" s="16">
        <v>100</v>
      </c>
      <c r="R40" s="16">
        <v>97.3</v>
      </c>
      <c r="S40" s="72">
        <v>97.3</v>
      </c>
      <c r="T40" s="2"/>
      <c r="U40" s="20"/>
      <c r="V40" s="20"/>
      <c r="W40" s="20"/>
      <c r="X40" s="20"/>
      <c r="Y40" s="20"/>
      <c r="Z40" s="20"/>
      <c r="AA40" s="20"/>
      <c r="AB40" s="20"/>
      <c r="AC40" s="20"/>
      <c r="AD40" s="20"/>
    </row>
    <row r="41" spans="1:30" s="8" customFormat="1" x14ac:dyDescent="0.25">
      <c r="A41" s="204" t="s">
        <v>50</v>
      </c>
      <c r="B41" s="49" t="s">
        <v>51</v>
      </c>
      <c r="C41" s="284"/>
      <c r="D41" s="306">
        <f>SUM(D43+D45)</f>
        <v>5642.4</v>
      </c>
      <c r="E41" s="306">
        <f>SUM(E43+E45)</f>
        <v>5637.12</v>
      </c>
      <c r="F41" s="306">
        <f t="shared" ref="F41:M41" si="4">SUM(F43+F45)</f>
        <v>0</v>
      </c>
      <c r="G41" s="306">
        <f t="shared" si="4"/>
        <v>0</v>
      </c>
      <c r="H41" s="306">
        <f t="shared" si="4"/>
        <v>0</v>
      </c>
      <c r="I41" s="306">
        <f t="shared" si="4"/>
        <v>0</v>
      </c>
      <c r="J41" s="306">
        <f t="shared" si="4"/>
        <v>5642.4</v>
      </c>
      <c r="K41" s="306">
        <f t="shared" si="4"/>
        <v>5637.12</v>
      </c>
      <c r="L41" s="306">
        <f t="shared" si="4"/>
        <v>0</v>
      </c>
      <c r="M41" s="306">
        <f t="shared" si="4"/>
        <v>0</v>
      </c>
      <c r="N41" s="306">
        <f>SUM(N43+N45)</f>
        <v>100</v>
      </c>
      <c r="O41" s="306">
        <f>E41/D41*100</f>
        <v>99.906422798809018</v>
      </c>
      <c r="P41" s="317"/>
      <c r="Q41" s="317"/>
      <c r="R41" s="317"/>
      <c r="S41" s="317"/>
      <c r="T41" s="224"/>
      <c r="U41" s="20"/>
      <c r="V41" s="20"/>
      <c r="W41" s="20"/>
      <c r="X41" s="20"/>
      <c r="Y41" s="20"/>
      <c r="Z41" s="20"/>
      <c r="AA41" s="20"/>
      <c r="AB41" s="20"/>
      <c r="AC41" s="20"/>
      <c r="AD41" s="20"/>
    </row>
    <row r="42" spans="1:30" s="8" customFormat="1" ht="38.25" x14ac:dyDescent="0.25">
      <c r="A42" s="205"/>
      <c r="B42" s="64" t="s">
        <v>52</v>
      </c>
      <c r="C42" s="284"/>
      <c r="D42" s="307"/>
      <c r="E42" s="307"/>
      <c r="F42" s="307"/>
      <c r="G42" s="307"/>
      <c r="H42" s="307"/>
      <c r="I42" s="307"/>
      <c r="J42" s="307"/>
      <c r="K42" s="307"/>
      <c r="L42" s="307"/>
      <c r="M42" s="307"/>
      <c r="N42" s="307"/>
      <c r="O42" s="307"/>
      <c r="P42" s="317"/>
      <c r="Q42" s="317"/>
      <c r="R42" s="317"/>
      <c r="S42" s="317"/>
      <c r="T42" s="224"/>
      <c r="U42" s="20"/>
      <c r="V42" s="20"/>
      <c r="W42" s="20"/>
      <c r="X42" s="20"/>
      <c r="Y42" s="20"/>
      <c r="Z42" s="20"/>
      <c r="AA42" s="20"/>
      <c r="AB42" s="20"/>
      <c r="AC42" s="20"/>
      <c r="AD42" s="20"/>
    </row>
    <row r="43" spans="1:30" s="8" customFormat="1" ht="15.75" customHeight="1" x14ac:dyDescent="0.25">
      <c r="A43" s="204" t="s">
        <v>53</v>
      </c>
      <c r="B43" s="49" t="s">
        <v>23</v>
      </c>
      <c r="C43" s="284"/>
      <c r="D43" s="304">
        <f>SUM(F43+H43+J43+L43)</f>
        <v>5642.4</v>
      </c>
      <c r="E43" s="304">
        <f>SUM(G43+I43+K43+M43)</f>
        <v>5637.12</v>
      </c>
      <c r="F43" s="299">
        <v>0</v>
      </c>
      <c r="G43" s="299">
        <v>0</v>
      </c>
      <c r="H43" s="299">
        <v>0</v>
      </c>
      <c r="I43" s="299">
        <v>0</v>
      </c>
      <c r="J43" s="299">
        <v>5642.4</v>
      </c>
      <c r="K43" s="299">
        <v>5637.12</v>
      </c>
      <c r="L43" s="299">
        <v>0</v>
      </c>
      <c r="M43" s="299">
        <v>0</v>
      </c>
      <c r="N43" s="299">
        <v>100</v>
      </c>
      <c r="O43" s="299">
        <v>99.91</v>
      </c>
      <c r="P43" s="317" t="s">
        <v>304</v>
      </c>
      <c r="Q43" s="318" t="s">
        <v>532</v>
      </c>
      <c r="R43" s="269">
        <v>99.91</v>
      </c>
      <c r="S43" s="245">
        <v>100</v>
      </c>
      <c r="T43" s="224"/>
      <c r="U43" s="20"/>
      <c r="V43" s="20"/>
      <c r="W43" s="20"/>
      <c r="X43" s="20"/>
      <c r="Y43" s="20"/>
      <c r="Z43" s="20"/>
      <c r="AA43" s="20"/>
      <c r="AB43" s="20"/>
      <c r="AC43" s="20"/>
      <c r="AD43" s="20"/>
    </row>
    <row r="44" spans="1:30" s="8" customFormat="1" ht="76.5" x14ac:dyDescent="0.25">
      <c r="A44" s="205"/>
      <c r="B44" s="64" t="s">
        <v>54</v>
      </c>
      <c r="C44" s="284"/>
      <c r="D44" s="305"/>
      <c r="E44" s="305"/>
      <c r="F44" s="299"/>
      <c r="G44" s="299"/>
      <c r="H44" s="299"/>
      <c r="I44" s="299"/>
      <c r="J44" s="299"/>
      <c r="K44" s="299"/>
      <c r="L44" s="299"/>
      <c r="M44" s="299"/>
      <c r="N44" s="299"/>
      <c r="O44" s="299"/>
      <c r="P44" s="317"/>
      <c r="Q44" s="318"/>
      <c r="R44" s="269"/>
      <c r="S44" s="245"/>
      <c r="T44" s="224"/>
      <c r="U44" s="20"/>
      <c r="V44" s="20"/>
      <c r="W44" s="20"/>
      <c r="X44" s="20"/>
      <c r="Y44" s="20"/>
      <c r="Z44" s="20"/>
      <c r="AA44" s="20"/>
      <c r="AB44" s="20"/>
      <c r="AC44" s="20"/>
      <c r="AD44" s="20"/>
    </row>
    <row r="45" spans="1:30" s="8" customFormat="1" ht="51" x14ac:dyDescent="0.25">
      <c r="A45" s="49" t="s">
        <v>55</v>
      </c>
      <c r="B45" s="64" t="s">
        <v>56</v>
      </c>
      <c r="C45" s="64"/>
      <c r="D45" s="91">
        <f>SUM(F45+H45+J45+L45)</f>
        <v>0</v>
      </c>
      <c r="E45" s="91">
        <f>G45+I45+K45+M45</f>
        <v>0</v>
      </c>
      <c r="F45" s="91">
        <v>0</v>
      </c>
      <c r="G45" s="91">
        <v>0</v>
      </c>
      <c r="H45" s="91">
        <v>0</v>
      </c>
      <c r="I45" s="91">
        <v>0</v>
      </c>
      <c r="J45" s="91">
        <v>0</v>
      </c>
      <c r="K45" s="91">
        <v>0</v>
      </c>
      <c r="L45" s="91">
        <v>0</v>
      </c>
      <c r="M45" s="91">
        <v>0</v>
      </c>
      <c r="N45" s="91">
        <v>0</v>
      </c>
      <c r="O45" s="91">
        <v>0</v>
      </c>
      <c r="P45" s="92" t="s">
        <v>304</v>
      </c>
      <c r="Q45" s="16">
        <v>0</v>
      </c>
      <c r="R45" s="16">
        <v>0</v>
      </c>
      <c r="S45" s="72">
        <v>0</v>
      </c>
      <c r="T45" s="2"/>
      <c r="U45" s="20"/>
      <c r="V45" s="20"/>
      <c r="W45" s="20"/>
      <c r="X45" s="20"/>
      <c r="Y45" s="20"/>
      <c r="Z45" s="20"/>
      <c r="AA45" s="20"/>
      <c r="AB45" s="20"/>
      <c r="AC45" s="20"/>
      <c r="AD45" s="20"/>
    </row>
    <row r="46" spans="1:30" s="50" customFormat="1" ht="66.75" customHeight="1" x14ac:dyDescent="0.25">
      <c r="A46" s="270" t="s">
        <v>57</v>
      </c>
      <c r="B46" s="300" t="s">
        <v>504</v>
      </c>
      <c r="C46" s="312" t="s">
        <v>505</v>
      </c>
      <c r="D46" s="293">
        <f>D51+D56</f>
        <v>7315.8</v>
      </c>
      <c r="E46" s="293">
        <f t="shared" ref="E46:M46" si="5">E51+E56</f>
        <v>7181.7</v>
      </c>
      <c r="F46" s="293">
        <f t="shared" si="5"/>
        <v>0</v>
      </c>
      <c r="G46" s="293">
        <f t="shared" si="5"/>
        <v>0</v>
      </c>
      <c r="H46" s="293">
        <f t="shared" si="5"/>
        <v>0</v>
      </c>
      <c r="I46" s="293">
        <f t="shared" si="5"/>
        <v>0</v>
      </c>
      <c r="J46" s="293">
        <f t="shared" si="5"/>
        <v>7315.8</v>
      </c>
      <c r="K46" s="293">
        <f t="shared" si="5"/>
        <v>7181.7</v>
      </c>
      <c r="L46" s="293">
        <f t="shared" si="5"/>
        <v>0</v>
      </c>
      <c r="M46" s="293">
        <f t="shared" si="5"/>
        <v>0</v>
      </c>
      <c r="N46" s="293">
        <v>100</v>
      </c>
      <c r="O46" s="293">
        <f>E46/D46*100</f>
        <v>98.166981054703513</v>
      </c>
      <c r="P46" s="97" t="s">
        <v>404</v>
      </c>
      <c r="Q46" s="61">
        <v>196.7</v>
      </c>
      <c r="R46" s="61">
        <v>196.7</v>
      </c>
      <c r="S46" s="61">
        <v>100</v>
      </c>
      <c r="T46" s="5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s="6" customFormat="1" ht="66.75" customHeight="1" x14ac:dyDescent="0.25">
      <c r="A47" s="271"/>
      <c r="B47" s="300"/>
      <c r="C47" s="350"/>
      <c r="D47" s="348"/>
      <c r="E47" s="348"/>
      <c r="F47" s="348"/>
      <c r="G47" s="348"/>
      <c r="H47" s="348"/>
      <c r="I47" s="348"/>
      <c r="J47" s="348"/>
      <c r="K47" s="348"/>
      <c r="L47" s="348"/>
      <c r="M47" s="348"/>
      <c r="N47" s="348"/>
      <c r="O47" s="348"/>
      <c r="P47" s="97" t="s">
        <v>305</v>
      </c>
      <c r="Q47" s="72">
        <v>99</v>
      </c>
      <c r="R47" s="72">
        <v>99</v>
      </c>
      <c r="S47" s="72">
        <v>100</v>
      </c>
      <c r="T47" s="5"/>
    </row>
    <row r="48" spans="1:30" s="6" customFormat="1" ht="66.75" customHeight="1" x14ac:dyDescent="0.25">
      <c r="A48" s="271"/>
      <c r="B48" s="300"/>
      <c r="C48" s="350"/>
      <c r="D48" s="348"/>
      <c r="E48" s="348"/>
      <c r="F48" s="348"/>
      <c r="G48" s="348"/>
      <c r="H48" s="348"/>
      <c r="I48" s="348"/>
      <c r="J48" s="348"/>
      <c r="K48" s="348"/>
      <c r="L48" s="348"/>
      <c r="M48" s="348"/>
      <c r="N48" s="348"/>
      <c r="O48" s="348"/>
      <c r="P48" s="97" t="s">
        <v>306</v>
      </c>
      <c r="Q48" s="61">
        <v>99</v>
      </c>
      <c r="R48" s="61">
        <v>99</v>
      </c>
      <c r="S48" s="61">
        <v>100</v>
      </c>
      <c r="T48" s="5"/>
    </row>
    <row r="49" spans="1:30" s="6" customFormat="1" ht="63.75" customHeight="1" x14ac:dyDescent="0.25">
      <c r="A49" s="271"/>
      <c r="B49" s="300"/>
      <c r="C49" s="350"/>
      <c r="D49" s="348"/>
      <c r="E49" s="348"/>
      <c r="F49" s="348"/>
      <c r="G49" s="348"/>
      <c r="H49" s="348"/>
      <c r="I49" s="348"/>
      <c r="J49" s="348"/>
      <c r="K49" s="348"/>
      <c r="L49" s="348"/>
      <c r="M49" s="348"/>
      <c r="N49" s="348"/>
      <c r="O49" s="348"/>
      <c r="P49" s="97" t="s">
        <v>405</v>
      </c>
      <c r="Q49" s="61">
        <v>0</v>
      </c>
      <c r="R49" s="61">
        <v>0</v>
      </c>
      <c r="S49" s="61">
        <v>0</v>
      </c>
      <c r="T49" s="5"/>
    </row>
    <row r="50" spans="1:30" s="6" customFormat="1" ht="81.75" customHeight="1" x14ac:dyDescent="0.25">
      <c r="A50" s="272"/>
      <c r="B50" s="300"/>
      <c r="C50" s="313"/>
      <c r="D50" s="294"/>
      <c r="E50" s="294"/>
      <c r="F50" s="294"/>
      <c r="G50" s="294"/>
      <c r="H50" s="294"/>
      <c r="I50" s="294"/>
      <c r="J50" s="294"/>
      <c r="K50" s="294"/>
      <c r="L50" s="294"/>
      <c r="M50" s="294"/>
      <c r="N50" s="294"/>
      <c r="O50" s="294"/>
      <c r="P50" s="97" t="s">
        <v>406</v>
      </c>
      <c r="Q50" s="61">
        <v>89</v>
      </c>
      <c r="R50" s="61">
        <v>89</v>
      </c>
      <c r="S50" s="61">
        <v>100</v>
      </c>
      <c r="T50" s="5"/>
    </row>
    <row r="51" spans="1:30" s="1" customFormat="1" x14ac:dyDescent="0.25">
      <c r="A51" s="204" t="s">
        <v>58</v>
      </c>
      <c r="B51" s="49" t="s">
        <v>20</v>
      </c>
      <c r="C51" s="98"/>
      <c r="D51" s="285">
        <f>SUM(D53:D55)</f>
        <v>3289.3</v>
      </c>
      <c r="E51" s="285">
        <f t="shared" ref="E51:M51" si="6">SUM(E53:E55)</f>
        <v>3169.1</v>
      </c>
      <c r="F51" s="285">
        <f t="shared" si="6"/>
        <v>0</v>
      </c>
      <c r="G51" s="285">
        <f t="shared" si="6"/>
        <v>0</v>
      </c>
      <c r="H51" s="285">
        <f t="shared" si="6"/>
        <v>0</v>
      </c>
      <c r="I51" s="285">
        <f t="shared" si="6"/>
        <v>0</v>
      </c>
      <c r="J51" s="285">
        <f t="shared" si="6"/>
        <v>3289.3</v>
      </c>
      <c r="K51" s="285">
        <f t="shared" si="6"/>
        <v>3169.1</v>
      </c>
      <c r="L51" s="285">
        <f t="shared" si="6"/>
        <v>0</v>
      </c>
      <c r="M51" s="285">
        <f t="shared" si="6"/>
        <v>0</v>
      </c>
      <c r="N51" s="285">
        <v>100</v>
      </c>
      <c r="O51" s="285">
        <f>E51/D51*100</f>
        <v>96.345727054388462</v>
      </c>
      <c r="P51" s="284"/>
      <c r="Q51" s="253"/>
      <c r="R51" s="253"/>
      <c r="S51" s="253"/>
      <c r="T51" s="224"/>
      <c r="U51" s="20"/>
      <c r="V51" s="20"/>
      <c r="W51" s="20"/>
      <c r="X51" s="20"/>
      <c r="Y51" s="20"/>
      <c r="Z51" s="20"/>
      <c r="AA51" s="20"/>
      <c r="AB51" s="20"/>
      <c r="AC51" s="20"/>
      <c r="AD51" s="20"/>
    </row>
    <row r="52" spans="1:30" s="1" customFormat="1" ht="92.25" customHeight="1" x14ac:dyDescent="0.25">
      <c r="A52" s="205"/>
      <c r="B52" s="64" t="s">
        <v>59</v>
      </c>
      <c r="C52" s="99"/>
      <c r="D52" s="285"/>
      <c r="E52" s="285"/>
      <c r="F52" s="285"/>
      <c r="G52" s="285"/>
      <c r="H52" s="285"/>
      <c r="I52" s="285"/>
      <c r="J52" s="285"/>
      <c r="K52" s="285"/>
      <c r="L52" s="285"/>
      <c r="M52" s="285"/>
      <c r="N52" s="285"/>
      <c r="O52" s="285"/>
      <c r="P52" s="284"/>
      <c r="Q52" s="254"/>
      <c r="R52" s="254"/>
      <c r="S52" s="254"/>
      <c r="T52" s="224"/>
      <c r="U52" s="20"/>
      <c r="V52" s="20"/>
      <c r="W52" s="20"/>
      <c r="X52" s="20"/>
      <c r="Y52" s="20"/>
      <c r="Z52" s="20"/>
      <c r="AA52" s="20"/>
      <c r="AB52" s="20"/>
      <c r="AC52" s="20"/>
      <c r="AD52" s="20"/>
    </row>
    <row r="53" spans="1:30" s="8" customFormat="1" x14ac:dyDescent="0.25">
      <c r="A53" s="204" t="s">
        <v>60</v>
      </c>
      <c r="B53" s="49" t="s">
        <v>23</v>
      </c>
      <c r="C53" s="266"/>
      <c r="D53" s="242">
        <f>F53+H53+J53+L53</f>
        <v>3289.3</v>
      </c>
      <c r="E53" s="242">
        <f>G53+I53+K53+M53</f>
        <v>3169.1</v>
      </c>
      <c r="F53" s="242">
        <v>0</v>
      </c>
      <c r="G53" s="242">
        <v>0</v>
      </c>
      <c r="H53" s="242">
        <v>0</v>
      </c>
      <c r="I53" s="242">
        <v>0</v>
      </c>
      <c r="J53" s="242">
        <v>3289.3</v>
      </c>
      <c r="K53" s="242">
        <v>3169.1</v>
      </c>
      <c r="L53" s="242">
        <v>0</v>
      </c>
      <c r="M53" s="242">
        <v>0</v>
      </c>
      <c r="N53" s="242">
        <v>100</v>
      </c>
      <c r="O53" s="242">
        <v>96.35</v>
      </c>
      <c r="P53" s="284" t="s">
        <v>407</v>
      </c>
      <c r="Q53" s="241">
        <v>902</v>
      </c>
      <c r="R53" s="241">
        <v>902</v>
      </c>
      <c r="S53" s="242">
        <v>100</v>
      </c>
      <c r="T53" s="224"/>
      <c r="U53" s="20"/>
      <c r="V53" s="20"/>
      <c r="W53" s="20"/>
      <c r="X53" s="20"/>
      <c r="Y53" s="20"/>
      <c r="Z53" s="20"/>
      <c r="AA53" s="20"/>
      <c r="AB53" s="20"/>
      <c r="AC53" s="20"/>
      <c r="AD53" s="20"/>
    </row>
    <row r="54" spans="1:30" s="8" customFormat="1" ht="63.75" x14ac:dyDescent="0.25">
      <c r="A54" s="205"/>
      <c r="B54" s="64" t="s">
        <v>61</v>
      </c>
      <c r="C54" s="267"/>
      <c r="D54" s="242"/>
      <c r="E54" s="242"/>
      <c r="F54" s="242"/>
      <c r="G54" s="242"/>
      <c r="H54" s="242"/>
      <c r="I54" s="242"/>
      <c r="J54" s="242"/>
      <c r="K54" s="242"/>
      <c r="L54" s="242"/>
      <c r="M54" s="242"/>
      <c r="N54" s="242"/>
      <c r="O54" s="242"/>
      <c r="P54" s="284"/>
      <c r="Q54" s="241"/>
      <c r="R54" s="241"/>
      <c r="S54" s="242"/>
      <c r="T54" s="224"/>
      <c r="U54" s="20"/>
      <c r="V54" s="20"/>
      <c r="W54" s="20"/>
      <c r="X54" s="20"/>
      <c r="Y54" s="20"/>
      <c r="Z54" s="20"/>
      <c r="AA54" s="20"/>
      <c r="AB54" s="20"/>
      <c r="AC54" s="20"/>
      <c r="AD54" s="20"/>
    </row>
    <row r="55" spans="1:30" s="8" customFormat="1" ht="73.5" customHeight="1" x14ac:dyDescent="0.25">
      <c r="A55" s="49" t="s">
        <v>62</v>
      </c>
      <c r="B55" s="64" t="s">
        <v>63</v>
      </c>
      <c r="C55" s="64"/>
      <c r="D55" s="61">
        <v>0</v>
      </c>
      <c r="E55" s="61">
        <v>0</v>
      </c>
      <c r="F55" s="61">
        <v>0</v>
      </c>
      <c r="G55" s="61">
        <v>0</v>
      </c>
      <c r="H55" s="61">
        <v>0</v>
      </c>
      <c r="I55" s="61">
        <v>0</v>
      </c>
      <c r="J55" s="61">
        <v>0</v>
      </c>
      <c r="K55" s="61">
        <v>0</v>
      </c>
      <c r="L55" s="61">
        <v>0</v>
      </c>
      <c r="M55" s="61">
        <v>0</v>
      </c>
      <c r="N55" s="61">
        <v>0</v>
      </c>
      <c r="O55" s="61">
        <v>0</v>
      </c>
      <c r="P55" s="64" t="s">
        <v>307</v>
      </c>
      <c r="Q55" s="65">
        <v>0</v>
      </c>
      <c r="R55" s="65">
        <v>0</v>
      </c>
      <c r="S55" s="61"/>
      <c r="T55" s="2"/>
      <c r="U55" s="20"/>
      <c r="V55" s="20"/>
      <c r="W55" s="20"/>
      <c r="X55" s="20"/>
      <c r="Y55" s="20"/>
      <c r="Z55" s="20"/>
      <c r="AA55" s="20"/>
      <c r="AB55" s="20"/>
      <c r="AC55" s="20"/>
      <c r="AD55" s="20"/>
    </row>
    <row r="56" spans="1:30" s="8" customFormat="1" x14ac:dyDescent="0.25">
      <c r="A56" s="204" t="s">
        <v>64</v>
      </c>
      <c r="B56" s="49" t="s">
        <v>38</v>
      </c>
      <c r="C56" s="266"/>
      <c r="D56" s="285">
        <f>D58</f>
        <v>4026.5</v>
      </c>
      <c r="E56" s="285">
        <f t="shared" ref="E56:M56" si="7">E58</f>
        <v>4012.6</v>
      </c>
      <c r="F56" s="285">
        <f t="shared" si="7"/>
        <v>0</v>
      </c>
      <c r="G56" s="285">
        <f t="shared" si="7"/>
        <v>0</v>
      </c>
      <c r="H56" s="285">
        <f t="shared" si="7"/>
        <v>0</v>
      </c>
      <c r="I56" s="285">
        <f t="shared" si="7"/>
        <v>0</v>
      </c>
      <c r="J56" s="285">
        <f t="shared" si="7"/>
        <v>4026.5</v>
      </c>
      <c r="K56" s="285">
        <f t="shared" si="7"/>
        <v>4012.6</v>
      </c>
      <c r="L56" s="285">
        <f t="shared" si="7"/>
        <v>0</v>
      </c>
      <c r="M56" s="285">
        <f t="shared" si="7"/>
        <v>0</v>
      </c>
      <c r="N56" s="286">
        <v>100</v>
      </c>
      <c r="O56" s="285">
        <f>E56/D56*100</f>
        <v>99.654787035887253</v>
      </c>
      <c r="P56" s="284"/>
      <c r="Q56" s="206"/>
      <c r="R56" s="206"/>
      <c r="S56" s="206"/>
      <c r="T56" s="224"/>
      <c r="U56" s="20"/>
      <c r="V56" s="20"/>
      <c r="W56" s="20"/>
      <c r="X56" s="20"/>
      <c r="Y56" s="20"/>
      <c r="Z56" s="20"/>
      <c r="AA56" s="20"/>
      <c r="AB56" s="20"/>
      <c r="AC56" s="20"/>
      <c r="AD56" s="20"/>
    </row>
    <row r="57" spans="1:30" s="8" customFormat="1" ht="38.25" x14ac:dyDescent="0.25">
      <c r="A57" s="205"/>
      <c r="B57" s="64" t="s">
        <v>66</v>
      </c>
      <c r="C57" s="267"/>
      <c r="D57" s="285"/>
      <c r="E57" s="285"/>
      <c r="F57" s="285"/>
      <c r="G57" s="285"/>
      <c r="H57" s="285"/>
      <c r="I57" s="285"/>
      <c r="J57" s="285"/>
      <c r="K57" s="285"/>
      <c r="L57" s="285"/>
      <c r="M57" s="285"/>
      <c r="N57" s="286"/>
      <c r="O57" s="285"/>
      <c r="P57" s="284"/>
      <c r="Q57" s="207"/>
      <c r="R57" s="207"/>
      <c r="S57" s="207"/>
      <c r="T57" s="224"/>
      <c r="U57" s="20"/>
      <c r="V57" s="20"/>
      <c r="W57" s="20"/>
      <c r="X57" s="20"/>
      <c r="Y57" s="20"/>
      <c r="Z57" s="20"/>
      <c r="AA57" s="20"/>
      <c r="AB57" s="20"/>
      <c r="AC57" s="20"/>
      <c r="AD57" s="20"/>
    </row>
    <row r="58" spans="1:30" s="8" customFormat="1" x14ac:dyDescent="0.25">
      <c r="A58" s="204" t="s">
        <v>65</v>
      </c>
      <c r="B58" s="49" t="s">
        <v>67</v>
      </c>
      <c r="C58" s="266"/>
      <c r="D58" s="242">
        <f>F58+H58+J58+L58</f>
        <v>4026.5</v>
      </c>
      <c r="E58" s="242">
        <f>G58+I58+K58+M58</f>
        <v>4012.6</v>
      </c>
      <c r="F58" s="242">
        <v>0</v>
      </c>
      <c r="G58" s="242">
        <v>0</v>
      </c>
      <c r="H58" s="242">
        <v>0</v>
      </c>
      <c r="I58" s="242">
        <v>0</v>
      </c>
      <c r="J58" s="242">
        <v>4026.5</v>
      </c>
      <c r="K58" s="242">
        <v>4012.6</v>
      </c>
      <c r="L58" s="242">
        <v>0</v>
      </c>
      <c r="M58" s="242">
        <v>0</v>
      </c>
      <c r="N58" s="241">
        <v>100</v>
      </c>
      <c r="O58" s="241">
        <v>99.66</v>
      </c>
      <c r="P58" s="284" t="s">
        <v>308</v>
      </c>
      <c r="Q58" s="206">
        <v>100</v>
      </c>
      <c r="R58" s="206">
        <v>99.6</v>
      </c>
      <c r="S58" s="206">
        <v>99.6</v>
      </c>
      <c r="T58" s="224"/>
      <c r="U58" s="20"/>
      <c r="V58" s="20"/>
      <c r="W58" s="20"/>
      <c r="X58" s="20"/>
      <c r="Y58" s="20"/>
      <c r="Z58" s="20"/>
      <c r="AA58" s="20"/>
      <c r="AB58" s="20"/>
      <c r="AC58" s="20"/>
      <c r="AD58" s="20"/>
    </row>
    <row r="59" spans="1:30" s="8" customFormat="1" ht="76.5" x14ac:dyDescent="0.25">
      <c r="A59" s="205"/>
      <c r="B59" s="64" t="s">
        <v>68</v>
      </c>
      <c r="C59" s="267"/>
      <c r="D59" s="242"/>
      <c r="E59" s="242"/>
      <c r="F59" s="242"/>
      <c r="G59" s="242"/>
      <c r="H59" s="242"/>
      <c r="I59" s="242"/>
      <c r="J59" s="242"/>
      <c r="K59" s="242"/>
      <c r="L59" s="242"/>
      <c r="M59" s="242"/>
      <c r="N59" s="241"/>
      <c r="O59" s="241"/>
      <c r="P59" s="284"/>
      <c r="Q59" s="207"/>
      <c r="R59" s="207"/>
      <c r="S59" s="207"/>
      <c r="T59" s="224"/>
      <c r="U59" s="20"/>
      <c r="V59" s="20"/>
      <c r="W59" s="20"/>
      <c r="X59" s="20"/>
      <c r="Y59" s="20"/>
      <c r="Z59" s="20"/>
      <c r="AA59" s="20"/>
      <c r="AB59" s="20"/>
      <c r="AC59" s="20"/>
      <c r="AD59" s="20"/>
    </row>
    <row r="60" spans="1:30" s="8" customFormat="1" ht="15.75" customHeight="1" x14ac:dyDescent="0.25">
      <c r="A60" s="204" t="s">
        <v>69</v>
      </c>
      <c r="B60" s="301" t="s">
        <v>535</v>
      </c>
      <c r="C60" s="312" t="s">
        <v>505</v>
      </c>
      <c r="D60" s="296">
        <f>D63+D67+D70</f>
        <v>20513.77</v>
      </c>
      <c r="E60" s="296">
        <f t="shared" ref="E60:M60" si="8">E63+E67+E70</f>
        <v>20249.82</v>
      </c>
      <c r="F60" s="296">
        <f t="shared" si="8"/>
        <v>3226.52</v>
      </c>
      <c r="G60" s="296">
        <f t="shared" si="8"/>
        <v>3226.52</v>
      </c>
      <c r="H60" s="296">
        <f t="shared" si="8"/>
        <v>1207.01</v>
      </c>
      <c r="I60" s="296">
        <f t="shared" si="8"/>
        <v>1207.01</v>
      </c>
      <c r="J60" s="296">
        <f t="shared" si="8"/>
        <v>1444.71</v>
      </c>
      <c r="K60" s="296">
        <f t="shared" si="8"/>
        <v>1444.71</v>
      </c>
      <c r="L60" s="296">
        <f t="shared" si="8"/>
        <v>14635.53</v>
      </c>
      <c r="M60" s="296">
        <f t="shared" si="8"/>
        <v>14371.58</v>
      </c>
      <c r="N60" s="293">
        <v>100</v>
      </c>
      <c r="O60" s="293">
        <f>E60/D60*100</f>
        <v>98.713303307973135</v>
      </c>
      <c r="P60" s="284"/>
      <c r="Q60" s="266"/>
      <c r="R60" s="266"/>
      <c r="S60" s="266"/>
      <c r="T60" s="224"/>
      <c r="U60" s="20"/>
      <c r="V60" s="20"/>
      <c r="W60" s="20"/>
      <c r="X60" s="20"/>
      <c r="Y60" s="20"/>
      <c r="Z60" s="20"/>
      <c r="AA60" s="20"/>
      <c r="AB60" s="20"/>
      <c r="AC60" s="20"/>
      <c r="AD60" s="20"/>
    </row>
    <row r="61" spans="1:30" s="8" customFormat="1" ht="125.25" customHeight="1" x14ac:dyDescent="0.25">
      <c r="A61" s="205"/>
      <c r="B61" s="302"/>
      <c r="C61" s="313"/>
      <c r="D61" s="297"/>
      <c r="E61" s="297"/>
      <c r="F61" s="297"/>
      <c r="G61" s="297"/>
      <c r="H61" s="297"/>
      <c r="I61" s="297"/>
      <c r="J61" s="297"/>
      <c r="K61" s="297"/>
      <c r="L61" s="297"/>
      <c r="M61" s="297"/>
      <c r="N61" s="294"/>
      <c r="O61" s="294"/>
      <c r="P61" s="284"/>
      <c r="Q61" s="267"/>
      <c r="R61" s="267"/>
      <c r="S61" s="267"/>
      <c r="T61" s="224"/>
      <c r="U61" s="20"/>
      <c r="V61" s="20"/>
      <c r="W61" s="20"/>
      <c r="X61" s="20"/>
      <c r="Y61" s="20"/>
      <c r="Z61" s="20"/>
      <c r="AA61" s="20"/>
      <c r="AB61" s="20"/>
      <c r="AC61" s="20"/>
      <c r="AD61" s="20"/>
    </row>
    <row r="62" spans="1:30" s="1" customFormat="1" x14ac:dyDescent="0.25">
      <c r="A62" s="204" t="s">
        <v>70</v>
      </c>
      <c r="B62" s="49" t="s">
        <v>77</v>
      </c>
      <c r="C62" s="62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70"/>
      <c r="O62" s="70"/>
      <c r="P62" s="284"/>
      <c r="Q62" s="284"/>
      <c r="R62" s="284"/>
      <c r="S62" s="284"/>
      <c r="T62" s="224"/>
      <c r="U62" s="20"/>
      <c r="V62" s="20"/>
      <c r="W62" s="20"/>
      <c r="X62" s="20"/>
      <c r="Y62" s="20"/>
      <c r="Z62" s="20"/>
      <c r="AA62" s="20"/>
      <c r="AB62" s="20"/>
      <c r="AC62" s="20"/>
      <c r="AD62" s="20"/>
    </row>
    <row r="63" spans="1:30" s="1" customFormat="1" ht="38.25" x14ac:dyDescent="0.25">
      <c r="A63" s="205"/>
      <c r="B63" s="101" t="s">
        <v>78</v>
      </c>
      <c r="C63" s="63"/>
      <c r="D63" s="102">
        <f>D65</f>
        <v>2037.4699999999998</v>
      </c>
      <c r="E63" s="102">
        <f t="shared" ref="E63:M63" si="9">E65</f>
        <v>1773.52</v>
      </c>
      <c r="F63" s="102">
        <f t="shared" si="9"/>
        <v>0</v>
      </c>
      <c r="G63" s="102">
        <f t="shared" si="9"/>
        <v>0</v>
      </c>
      <c r="H63" s="102">
        <f t="shared" si="9"/>
        <v>0</v>
      </c>
      <c r="I63" s="102">
        <f t="shared" si="9"/>
        <v>0</v>
      </c>
      <c r="J63" s="102">
        <f t="shared" si="9"/>
        <v>1114.3</v>
      </c>
      <c r="K63" s="102">
        <f t="shared" si="9"/>
        <v>1114.3</v>
      </c>
      <c r="L63" s="102">
        <f t="shared" si="9"/>
        <v>923.17</v>
      </c>
      <c r="M63" s="102">
        <f t="shared" si="9"/>
        <v>659.22</v>
      </c>
      <c r="N63" s="71">
        <v>100</v>
      </c>
      <c r="O63" s="71">
        <f>E63/D63*100</f>
        <v>87.045208027602868</v>
      </c>
      <c r="P63" s="284"/>
      <c r="Q63" s="284"/>
      <c r="R63" s="284"/>
      <c r="S63" s="284"/>
      <c r="T63" s="224"/>
      <c r="U63" s="20"/>
      <c r="V63" s="20"/>
      <c r="W63" s="20"/>
      <c r="X63" s="20"/>
      <c r="Y63" s="20"/>
      <c r="Z63" s="20"/>
      <c r="AA63" s="20"/>
      <c r="AB63" s="20"/>
      <c r="AC63" s="20"/>
      <c r="AD63" s="20"/>
    </row>
    <row r="64" spans="1:30" s="1" customFormat="1" x14ac:dyDescent="0.25">
      <c r="A64" s="204" t="s">
        <v>71</v>
      </c>
      <c r="B64" s="49" t="s">
        <v>67</v>
      </c>
      <c r="C64" s="103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57"/>
      <c r="O64" s="104"/>
      <c r="P64" s="284" t="s">
        <v>309</v>
      </c>
      <c r="Q64" s="265">
        <v>1114.3</v>
      </c>
      <c r="R64" s="265">
        <v>1114.3</v>
      </c>
      <c r="S64" s="319">
        <v>100</v>
      </c>
      <c r="T64" s="224"/>
      <c r="U64" s="20"/>
      <c r="V64" s="20"/>
      <c r="W64" s="20"/>
      <c r="X64" s="20"/>
      <c r="Y64" s="20"/>
      <c r="Z64" s="20"/>
      <c r="AA64" s="20"/>
      <c r="AB64" s="20"/>
      <c r="AC64" s="20"/>
      <c r="AD64" s="20"/>
    </row>
    <row r="65" spans="1:30" s="1" customFormat="1" ht="160.5" customHeight="1" x14ac:dyDescent="0.25">
      <c r="A65" s="205"/>
      <c r="B65" s="101" t="s">
        <v>79</v>
      </c>
      <c r="C65" s="105"/>
      <c r="D65" s="106">
        <f>F65+H65+J65+L65</f>
        <v>2037.4699999999998</v>
      </c>
      <c r="E65" s="106">
        <f>G65+I65+K65+M65</f>
        <v>1773.52</v>
      </c>
      <c r="F65" s="106">
        <v>0</v>
      </c>
      <c r="G65" s="106">
        <v>0</v>
      </c>
      <c r="H65" s="106">
        <v>0</v>
      </c>
      <c r="I65" s="106">
        <v>0</v>
      </c>
      <c r="J65" s="106">
        <v>1114.3</v>
      </c>
      <c r="K65" s="106">
        <v>1114.3</v>
      </c>
      <c r="L65" s="106">
        <v>923.17</v>
      </c>
      <c r="M65" s="106">
        <v>659.22</v>
      </c>
      <c r="N65" s="59">
        <v>100</v>
      </c>
      <c r="O65" s="59">
        <v>87.05</v>
      </c>
      <c r="P65" s="284"/>
      <c r="Q65" s="265"/>
      <c r="R65" s="265"/>
      <c r="S65" s="319"/>
      <c r="T65" s="224"/>
      <c r="U65" s="20"/>
      <c r="V65" s="20"/>
      <c r="W65" s="20"/>
      <c r="X65" s="20"/>
      <c r="Y65" s="20"/>
      <c r="Z65" s="20"/>
      <c r="AA65" s="20"/>
      <c r="AB65" s="20"/>
      <c r="AC65" s="20"/>
      <c r="AD65" s="20"/>
    </row>
    <row r="66" spans="1:30" s="1" customFormat="1" x14ac:dyDescent="0.25">
      <c r="A66" s="204" t="s">
        <v>72</v>
      </c>
      <c r="B66" s="49" t="s">
        <v>80</v>
      </c>
      <c r="C66" s="62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70"/>
      <c r="O66" s="70"/>
      <c r="P66" s="284"/>
      <c r="Q66" s="284"/>
      <c r="R66" s="284"/>
      <c r="S66" s="284"/>
      <c r="T66" s="224"/>
      <c r="U66" s="20"/>
      <c r="V66" s="20"/>
      <c r="W66" s="20"/>
      <c r="X66" s="20"/>
      <c r="Y66" s="20"/>
      <c r="Z66" s="20"/>
      <c r="AA66" s="20"/>
      <c r="AB66" s="20"/>
      <c r="AC66" s="20"/>
      <c r="AD66" s="20"/>
    </row>
    <row r="67" spans="1:30" s="1" customFormat="1" ht="76.5" x14ac:dyDescent="0.25">
      <c r="A67" s="205"/>
      <c r="B67" s="64" t="s">
        <v>81</v>
      </c>
      <c r="C67" s="63"/>
      <c r="D67" s="102">
        <f>D69</f>
        <v>18426.3</v>
      </c>
      <c r="E67" s="102">
        <f t="shared" ref="E67:M67" si="10">E69</f>
        <v>18426.3</v>
      </c>
      <c r="F67" s="102">
        <f t="shared" si="10"/>
        <v>3226.52</v>
      </c>
      <c r="G67" s="102">
        <f t="shared" si="10"/>
        <v>3226.52</v>
      </c>
      <c r="H67" s="102">
        <f t="shared" si="10"/>
        <v>1207.01</v>
      </c>
      <c r="I67" s="102">
        <f t="shared" si="10"/>
        <v>1207.01</v>
      </c>
      <c r="J67" s="102">
        <f t="shared" si="10"/>
        <v>280.41000000000003</v>
      </c>
      <c r="K67" s="102">
        <f t="shared" si="10"/>
        <v>280.41000000000003</v>
      </c>
      <c r="L67" s="102">
        <f t="shared" si="10"/>
        <v>13712.36</v>
      </c>
      <c r="M67" s="102">
        <f t="shared" si="10"/>
        <v>13712.36</v>
      </c>
      <c r="N67" s="71">
        <v>100</v>
      </c>
      <c r="O67" s="71">
        <v>100</v>
      </c>
      <c r="P67" s="284"/>
      <c r="Q67" s="284"/>
      <c r="R67" s="284"/>
      <c r="S67" s="284"/>
      <c r="T67" s="224"/>
      <c r="U67" s="20"/>
      <c r="V67" s="20"/>
      <c r="W67" s="20"/>
      <c r="X67" s="20"/>
      <c r="Y67" s="20"/>
      <c r="Z67" s="20"/>
      <c r="AA67" s="20"/>
      <c r="AB67" s="20"/>
      <c r="AC67" s="20"/>
      <c r="AD67" s="20"/>
    </row>
    <row r="68" spans="1:30" s="1" customFormat="1" x14ac:dyDescent="0.25">
      <c r="A68" s="204" t="s">
        <v>73</v>
      </c>
      <c r="B68" s="49" t="s">
        <v>23</v>
      </c>
      <c r="C68" s="62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57"/>
      <c r="O68" s="58"/>
      <c r="P68" s="284" t="s">
        <v>310</v>
      </c>
      <c r="Q68" s="241">
        <v>0.78400000000000003</v>
      </c>
      <c r="R68" s="241">
        <v>0.78400000000000003</v>
      </c>
      <c r="S68" s="242">
        <v>100</v>
      </c>
      <c r="T68" s="224"/>
      <c r="U68" s="20"/>
      <c r="V68" s="20"/>
      <c r="W68" s="20"/>
      <c r="X68" s="20"/>
      <c r="Y68" s="20"/>
      <c r="Z68" s="20"/>
      <c r="AA68" s="20"/>
      <c r="AB68" s="20"/>
      <c r="AC68" s="20"/>
      <c r="AD68" s="20"/>
    </row>
    <row r="69" spans="1:30" s="1" customFormat="1" ht="58.5" customHeight="1" x14ac:dyDescent="0.25">
      <c r="A69" s="205"/>
      <c r="B69" s="64" t="s">
        <v>82</v>
      </c>
      <c r="C69" s="63"/>
      <c r="D69" s="106">
        <f>F69+H69+J69+L69</f>
        <v>18426.3</v>
      </c>
      <c r="E69" s="106">
        <f>G69+I69+K69+M69</f>
        <v>18426.3</v>
      </c>
      <c r="F69" s="106">
        <v>3226.52</v>
      </c>
      <c r="G69" s="106">
        <v>3226.52</v>
      </c>
      <c r="H69" s="106">
        <v>1207.01</v>
      </c>
      <c r="I69" s="106">
        <v>1207.01</v>
      </c>
      <c r="J69" s="106">
        <v>280.41000000000003</v>
      </c>
      <c r="K69" s="106">
        <v>280.41000000000003</v>
      </c>
      <c r="L69" s="106">
        <v>13712.36</v>
      </c>
      <c r="M69" s="106">
        <v>13712.36</v>
      </c>
      <c r="N69" s="59">
        <v>100</v>
      </c>
      <c r="O69" s="59">
        <v>100</v>
      </c>
      <c r="P69" s="284"/>
      <c r="Q69" s="241"/>
      <c r="R69" s="241"/>
      <c r="S69" s="242"/>
      <c r="T69" s="224"/>
      <c r="U69" s="20"/>
      <c r="V69" s="20"/>
      <c r="W69" s="20"/>
      <c r="X69" s="20"/>
      <c r="Y69" s="20"/>
      <c r="Z69" s="20"/>
      <c r="AA69" s="20"/>
      <c r="AB69" s="20"/>
      <c r="AC69" s="20"/>
      <c r="AD69" s="20"/>
    </row>
    <row r="70" spans="1:30" s="20" customFormat="1" x14ac:dyDescent="0.25">
      <c r="A70" s="204" t="s">
        <v>538</v>
      </c>
      <c r="B70" s="49" t="s">
        <v>244</v>
      </c>
      <c r="C70" s="204"/>
      <c r="D70" s="320">
        <f>D73</f>
        <v>50</v>
      </c>
      <c r="E70" s="320">
        <f t="shared" ref="E70:M70" si="11">E73</f>
        <v>50</v>
      </c>
      <c r="F70" s="320">
        <f t="shared" si="11"/>
        <v>0</v>
      </c>
      <c r="G70" s="320">
        <f t="shared" si="11"/>
        <v>0</v>
      </c>
      <c r="H70" s="320">
        <f t="shared" si="11"/>
        <v>0</v>
      </c>
      <c r="I70" s="320">
        <f t="shared" si="11"/>
        <v>0</v>
      </c>
      <c r="J70" s="320">
        <f t="shared" si="11"/>
        <v>50</v>
      </c>
      <c r="K70" s="320">
        <f t="shared" si="11"/>
        <v>50</v>
      </c>
      <c r="L70" s="320">
        <f t="shared" si="11"/>
        <v>0</v>
      </c>
      <c r="M70" s="320">
        <f t="shared" si="11"/>
        <v>0</v>
      </c>
      <c r="N70" s="293">
        <v>100</v>
      </c>
      <c r="O70" s="293">
        <v>100</v>
      </c>
      <c r="P70" s="204"/>
      <c r="Q70" s="253"/>
      <c r="R70" s="253"/>
      <c r="S70" s="206"/>
      <c r="T70" s="53"/>
    </row>
    <row r="71" spans="1:30" s="20" customFormat="1" ht="76.5" x14ac:dyDescent="0.25">
      <c r="A71" s="205"/>
      <c r="B71" s="64" t="s">
        <v>536</v>
      </c>
      <c r="C71" s="205"/>
      <c r="D71" s="321"/>
      <c r="E71" s="321"/>
      <c r="F71" s="321"/>
      <c r="G71" s="321"/>
      <c r="H71" s="321"/>
      <c r="I71" s="321"/>
      <c r="J71" s="321"/>
      <c r="K71" s="321"/>
      <c r="L71" s="321"/>
      <c r="M71" s="321"/>
      <c r="N71" s="294"/>
      <c r="O71" s="294"/>
      <c r="P71" s="205"/>
      <c r="Q71" s="254"/>
      <c r="R71" s="254"/>
      <c r="S71" s="207"/>
      <c r="T71" s="53"/>
    </row>
    <row r="72" spans="1:30" s="20" customFormat="1" x14ac:dyDescent="0.25">
      <c r="A72" s="204" t="s">
        <v>539</v>
      </c>
      <c r="B72" s="64" t="s">
        <v>144</v>
      </c>
      <c r="C72" s="204"/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60"/>
      <c r="O72" s="60"/>
      <c r="P72" s="204" t="s">
        <v>540</v>
      </c>
      <c r="Q72" s="253">
        <v>4</v>
      </c>
      <c r="R72" s="253">
        <v>4</v>
      </c>
      <c r="S72" s="206">
        <v>100</v>
      </c>
      <c r="T72" s="53"/>
    </row>
    <row r="73" spans="1:30" s="20" customFormat="1" ht="51" x14ac:dyDescent="0.25">
      <c r="A73" s="205"/>
      <c r="B73" s="64" t="s">
        <v>537</v>
      </c>
      <c r="C73" s="205"/>
      <c r="D73" s="107">
        <f>F73+H73+J73+L73</f>
        <v>50</v>
      </c>
      <c r="E73" s="107">
        <f>G73+I73+K73+M73</f>
        <v>50</v>
      </c>
      <c r="F73" s="107">
        <v>0</v>
      </c>
      <c r="G73" s="107">
        <v>0</v>
      </c>
      <c r="H73" s="107">
        <v>0</v>
      </c>
      <c r="I73" s="107">
        <v>0</v>
      </c>
      <c r="J73" s="107">
        <v>50</v>
      </c>
      <c r="K73" s="107">
        <v>50</v>
      </c>
      <c r="L73" s="107">
        <v>0</v>
      </c>
      <c r="M73" s="107">
        <v>0</v>
      </c>
      <c r="N73" s="60">
        <v>100</v>
      </c>
      <c r="O73" s="60">
        <v>100</v>
      </c>
      <c r="P73" s="205"/>
      <c r="Q73" s="254"/>
      <c r="R73" s="254"/>
      <c r="S73" s="207"/>
      <c r="T73" s="53"/>
    </row>
    <row r="74" spans="1:30" s="51" customFormat="1" ht="18.75" customHeight="1" x14ac:dyDescent="0.25">
      <c r="A74" s="266" t="s">
        <v>84</v>
      </c>
      <c r="B74" s="300" t="s">
        <v>542</v>
      </c>
      <c r="C74" s="286" t="s">
        <v>505</v>
      </c>
      <c r="D74" s="288">
        <f>D76+D89+D100+D109+D116+D127+D138</f>
        <v>876907.26000000013</v>
      </c>
      <c r="E74" s="288">
        <f t="shared" ref="E74:M74" si="12">E76+E89+E100+E109+E116+E127+E138</f>
        <v>876106.74000000011</v>
      </c>
      <c r="F74" s="288">
        <f t="shared" si="12"/>
        <v>161131.4</v>
      </c>
      <c r="G74" s="288">
        <f t="shared" si="12"/>
        <v>161130.56</v>
      </c>
      <c r="H74" s="288">
        <f t="shared" si="12"/>
        <v>357588.60000000003</v>
      </c>
      <c r="I74" s="288">
        <f t="shared" si="12"/>
        <v>357237.10000000003</v>
      </c>
      <c r="J74" s="288">
        <f t="shared" si="12"/>
        <v>358187.26</v>
      </c>
      <c r="K74" s="288">
        <f t="shared" si="12"/>
        <v>357739.07999999996</v>
      </c>
      <c r="L74" s="288">
        <f t="shared" si="12"/>
        <v>0</v>
      </c>
      <c r="M74" s="288">
        <f t="shared" si="12"/>
        <v>0</v>
      </c>
      <c r="N74" s="217">
        <v>100</v>
      </c>
      <c r="O74" s="217">
        <f>E74/D74*100</f>
        <v>99.9087109850134</v>
      </c>
      <c r="P74" s="284"/>
      <c r="Q74" s="284"/>
      <c r="R74" s="284"/>
      <c r="S74" s="284"/>
      <c r="T74" s="224"/>
      <c r="U74" s="20"/>
      <c r="V74" s="20"/>
      <c r="W74" s="20"/>
      <c r="X74" s="20"/>
      <c r="Y74" s="20"/>
      <c r="Z74" s="20"/>
      <c r="AA74" s="20"/>
      <c r="AB74" s="20"/>
      <c r="AC74" s="20"/>
      <c r="AD74" s="20"/>
    </row>
    <row r="75" spans="1:30" s="51" customFormat="1" ht="107.25" customHeight="1" x14ac:dyDescent="0.25">
      <c r="A75" s="267"/>
      <c r="B75" s="300"/>
      <c r="C75" s="286"/>
      <c r="D75" s="289"/>
      <c r="E75" s="289"/>
      <c r="F75" s="289"/>
      <c r="G75" s="289"/>
      <c r="H75" s="289"/>
      <c r="I75" s="289"/>
      <c r="J75" s="289"/>
      <c r="K75" s="289"/>
      <c r="L75" s="289"/>
      <c r="M75" s="289"/>
      <c r="N75" s="219"/>
      <c r="O75" s="219"/>
      <c r="P75" s="284"/>
      <c r="Q75" s="284"/>
      <c r="R75" s="284"/>
      <c r="S75" s="284"/>
      <c r="T75" s="224"/>
      <c r="U75" s="20"/>
      <c r="V75" s="20"/>
      <c r="W75" s="20"/>
      <c r="X75" s="20"/>
      <c r="Y75" s="20"/>
      <c r="Z75" s="20"/>
      <c r="AA75" s="20"/>
      <c r="AB75" s="20"/>
      <c r="AC75" s="20"/>
      <c r="AD75" s="20"/>
    </row>
    <row r="76" spans="1:30" s="51" customFormat="1" ht="16.5" customHeight="1" x14ac:dyDescent="0.25">
      <c r="A76" s="266" t="s">
        <v>85</v>
      </c>
      <c r="B76" s="49" t="s">
        <v>20</v>
      </c>
      <c r="C76" s="284"/>
      <c r="D76" s="250">
        <f>D78+D82</f>
        <v>748356.4</v>
      </c>
      <c r="E76" s="250">
        <f t="shared" ref="E76:M76" si="13">E78+E82</f>
        <v>747810.89</v>
      </c>
      <c r="F76" s="250">
        <f t="shared" si="13"/>
        <v>160596.79999999999</v>
      </c>
      <c r="G76" s="250">
        <f t="shared" si="13"/>
        <v>160595.96</v>
      </c>
      <c r="H76" s="250">
        <f t="shared" si="13"/>
        <v>331779.90000000002</v>
      </c>
      <c r="I76" s="250">
        <f t="shared" si="13"/>
        <v>331594.88</v>
      </c>
      <c r="J76" s="250">
        <f t="shared" si="13"/>
        <v>255979.7</v>
      </c>
      <c r="K76" s="250">
        <f t="shared" si="13"/>
        <v>255620.05</v>
      </c>
      <c r="L76" s="250">
        <f t="shared" si="13"/>
        <v>0</v>
      </c>
      <c r="M76" s="250">
        <f t="shared" si="13"/>
        <v>0</v>
      </c>
      <c r="N76" s="217">
        <v>100</v>
      </c>
      <c r="O76" s="217">
        <f>E76/D76*100</f>
        <v>99.927105587658502</v>
      </c>
      <c r="P76" s="284"/>
      <c r="Q76" s="284"/>
      <c r="R76" s="284"/>
      <c r="S76" s="284"/>
      <c r="T76" s="224"/>
      <c r="U76" s="20"/>
      <c r="V76" s="20"/>
      <c r="W76" s="20"/>
      <c r="X76" s="20"/>
      <c r="Y76" s="20"/>
      <c r="Z76" s="20"/>
      <c r="AA76" s="20"/>
      <c r="AB76" s="20"/>
      <c r="AC76" s="20"/>
      <c r="AD76" s="20"/>
    </row>
    <row r="77" spans="1:30" s="51" customFormat="1" ht="38.25" x14ac:dyDescent="0.25">
      <c r="A77" s="267"/>
      <c r="B77" s="64" t="s">
        <v>544</v>
      </c>
      <c r="C77" s="284"/>
      <c r="D77" s="251"/>
      <c r="E77" s="251"/>
      <c r="F77" s="251"/>
      <c r="G77" s="251"/>
      <c r="H77" s="251"/>
      <c r="I77" s="251"/>
      <c r="J77" s="251"/>
      <c r="K77" s="251"/>
      <c r="L77" s="251"/>
      <c r="M77" s="251"/>
      <c r="N77" s="219"/>
      <c r="O77" s="219"/>
      <c r="P77" s="284"/>
      <c r="Q77" s="284"/>
      <c r="R77" s="284"/>
      <c r="S77" s="284"/>
      <c r="T77" s="224"/>
      <c r="U77" s="20"/>
      <c r="V77" s="20"/>
      <c r="W77" s="20"/>
      <c r="X77" s="20"/>
      <c r="Y77" s="20"/>
      <c r="Z77" s="20"/>
      <c r="AA77" s="20"/>
      <c r="AB77" s="20"/>
      <c r="AC77" s="20"/>
      <c r="AD77" s="20"/>
    </row>
    <row r="78" spans="1:30" s="51" customFormat="1" ht="51" x14ac:dyDescent="0.25">
      <c r="A78" s="204" t="s">
        <v>86</v>
      </c>
      <c r="B78" s="49" t="s">
        <v>23</v>
      </c>
      <c r="C78" s="265"/>
      <c r="D78" s="217">
        <f>F78+H78+J78+L78</f>
        <v>383490.74</v>
      </c>
      <c r="E78" s="217">
        <f>G78+I78+K78+M78</f>
        <v>383248.13</v>
      </c>
      <c r="F78" s="217">
        <v>160596.79999999999</v>
      </c>
      <c r="G78" s="217">
        <v>160595.96</v>
      </c>
      <c r="H78" s="217">
        <v>108127.8</v>
      </c>
      <c r="I78" s="217">
        <v>107960.65</v>
      </c>
      <c r="J78" s="217">
        <v>114766.14</v>
      </c>
      <c r="K78" s="217">
        <v>114691.52</v>
      </c>
      <c r="L78" s="217">
        <v>0</v>
      </c>
      <c r="M78" s="217">
        <v>0</v>
      </c>
      <c r="N78" s="217">
        <v>100</v>
      </c>
      <c r="O78" s="217">
        <f>E78/D78*100</f>
        <v>99.936736412462011</v>
      </c>
      <c r="P78" s="108" t="s">
        <v>441</v>
      </c>
      <c r="Q78" s="109">
        <v>55.19</v>
      </c>
      <c r="R78" s="109">
        <v>55.19</v>
      </c>
      <c r="S78" s="110">
        <f>R78/Q78*100</f>
        <v>100</v>
      </c>
      <c r="T78" s="224"/>
      <c r="U78" s="20"/>
      <c r="V78" s="20"/>
      <c r="W78" s="20"/>
      <c r="X78" s="20"/>
      <c r="Y78" s="20"/>
      <c r="Z78" s="20"/>
      <c r="AA78" s="20"/>
      <c r="AB78" s="20"/>
      <c r="AC78" s="20"/>
      <c r="AD78" s="20"/>
    </row>
    <row r="79" spans="1:30" s="51" customFormat="1" ht="48.75" customHeight="1" x14ac:dyDescent="0.25">
      <c r="A79" s="215"/>
      <c r="B79" s="295" t="s">
        <v>87</v>
      </c>
      <c r="C79" s="265"/>
      <c r="D79" s="218"/>
      <c r="E79" s="218"/>
      <c r="F79" s="218"/>
      <c r="G79" s="218"/>
      <c r="H79" s="218"/>
      <c r="I79" s="218"/>
      <c r="J79" s="218"/>
      <c r="K79" s="218"/>
      <c r="L79" s="218"/>
      <c r="M79" s="218"/>
      <c r="N79" s="218"/>
      <c r="O79" s="218"/>
      <c r="P79" s="111" t="s">
        <v>442</v>
      </c>
      <c r="Q79" s="109">
        <v>18.940000000000001</v>
      </c>
      <c r="R79" s="88">
        <v>18.940000000000001</v>
      </c>
      <c r="S79" s="110">
        <f t="shared" ref="S79:S88" si="14">R79/Q79*100</f>
        <v>100</v>
      </c>
      <c r="T79" s="224"/>
      <c r="U79" s="20"/>
      <c r="V79" s="20"/>
      <c r="W79" s="20"/>
      <c r="X79" s="20"/>
      <c r="Y79" s="20"/>
      <c r="Z79" s="20"/>
      <c r="AA79" s="20"/>
      <c r="AB79" s="20"/>
      <c r="AC79" s="20"/>
      <c r="AD79" s="20"/>
    </row>
    <row r="80" spans="1:30" s="51" customFormat="1" ht="56.25" customHeight="1" x14ac:dyDescent="0.25">
      <c r="A80" s="215"/>
      <c r="B80" s="295"/>
      <c r="C80" s="265"/>
      <c r="D80" s="218"/>
      <c r="E80" s="218"/>
      <c r="F80" s="218"/>
      <c r="G80" s="218"/>
      <c r="H80" s="218"/>
      <c r="I80" s="218"/>
      <c r="J80" s="218"/>
      <c r="K80" s="218"/>
      <c r="L80" s="218"/>
      <c r="M80" s="218"/>
      <c r="N80" s="218"/>
      <c r="O80" s="218"/>
      <c r="P80" s="112" t="s">
        <v>443</v>
      </c>
      <c r="Q80" s="113">
        <v>0</v>
      </c>
      <c r="R80" s="88">
        <v>0</v>
      </c>
      <c r="S80" s="88">
        <v>100</v>
      </c>
      <c r="T80" s="53"/>
      <c r="U80" s="20"/>
      <c r="V80" s="20"/>
      <c r="W80" s="20"/>
      <c r="X80" s="20"/>
      <c r="Y80" s="20"/>
      <c r="Z80" s="20"/>
      <c r="AA80" s="20"/>
      <c r="AB80" s="20"/>
      <c r="AC80" s="20"/>
      <c r="AD80" s="20"/>
    </row>
    <row r="81" spans="1:30" s="51" customFormat="1" ht="46.5" customHeight="1" x14ac:dyDescent="0.25">
      <c r="A81" s="215"/>
      <c r="B81" s="295"/>
      <c r="C81" s="265"/>
      <c r="D81" s="219"/>
      <c r="E81" s="219"/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111" t="s">
        <v>444</v>
      </c>
      <c r="Q81" s="113">
        <v>58.3</v>
      </c>
      <c r="R81" s="88">
        <v>58.3</v>
      </c>
      <c r="S81" s="88">
        <f t="shared" si="14"/>
        <v>100</v>
      </c>
      <c r="T81" s="53"/>
      <c r="U81" s="20"/>
      <c r="V81" s="20"/>
      <c r="W81" s="20"/>
      <c r="X81" s="20"/>
      <c r="Y81" s="20"/>
      <c r="Z81" s="20"/>
      <c r="AA81" s="20"/>
      <c r="AB81" s="20"/>
      <c r="AC81" s="20"/>
      <c r="AD81" s="20"/>
    </row>
    <row r="82" spans="1:30" s="51" customFormat="1" ht="72.75" customHeight="1" x14ac:dyDescent="0.25">
      <c r="A82" s="204" t="s">
        <v>88</v>
      </c>
      <c r="B82" s="265" t="s">
        <v>89</v>
      </c>
      <c r="C82" s="204"/>
      <c r="D82" s="217">
        <f>F82+H82+J82+L82</f>
        <v>364865.66000000003</v>
      </c>
      <c r="E82" s="217">
        <f>G82+I82+K82+M82</f>
        <v>364562.76</v>
      </c>
      <c r="F82" s="217">
        <v>0</v>
      </c>
      <c r="G82" s="217">
        <v>0</v>
      </c>
      <c r="H82" s="217">
        <v>223652.1</v>
      </c>
      <c r="I82" s="217">
        <v>223634.23</v>
      </c>
      <c r="J82" s="217">
        <v>141213.56</v>
      </c>
      <c r="K82" s="217">
        <v>140928.53</v>
      </c>
      <c r="L82" s="217">
        <v>0</v>
      </c>
      <c r="M82" s="217">
        <v>0</v>
      </c>
      <c r="N82" s="217">
        <v>100</v>
      </c>
      <c r="O82" s="217">
        <f>E82/D82*100</f>
        <v>99.916983143878213</v>
      </c>
      <c r="P82" s="111" t="s">
        <v>445</v>
      </c>
      <c r="Q82" s="113">
        <v>1.9</v>
      </c>
      <c r="R82" s="88">
        <v>1.9</v>
      </c>
      <c r="S82" s="88">
        <f t="shared" si="14"/>
        <v>100</v>
      </c>
      <c r="T82" s="2"/>
      <c r="U82" s="20"/>
      <c r="V82" s="20"/>
      <c r="W82" s="20"/>
      <c r="X82" s="20"/>
      <c r="Y82" s="20"/>
      <c r="Z82" s="20"/>
      <c r="AA82" s="20"/>
      <c r="AB82" s="20"/>
      <c r="AC82" s="20"/>
      <c r="AD82" s="20"/>
    </row>
    <row r="83" spans="1:30" s="51" customFormat="1" ht="52.5" customHeight="1" x14ac:dyDescent="0.25">
      <c r="A83" s="215"/>
      <c r="B83" s="265"/>
      <c r="C83" s="215"/>
      <c r="D83" s="218"/>
      <c r="E83" s="218"/>
      <c r="F83" s="218"/>
      <c r="G83" s="218"/>
      <c r="H83" s="218"/>
      <c r="I83" s="218"/>
      <c r="J83" s="218"/>
      <c r="K83" s="218"/>
      <c r="L83" s="218"/>
      <c r="M83" s="218"/>
      <c r="N83" s="218"/>
      <c r="O83" s="218"/>
      <c r="P83" s="111" t="s">
        <v>446</v>
      </c>
      <c r="Q83" s="113">
        <v>91.43</v>
      </c>
      <c r="R83" s="88">
        <v>91.43</v>
      </c>
      <c r="S83" s="88">
        <f t="shared" si="14"/>
        <v>100</v>
      </c>
      <c r="T83" s="2"/>
      <c r="U83" s="20"/>
      <c r="V83" s="20"/>
      <c r="W83" s="20"/>
      <c r="X83" s="20"/>
      <c r="Y83" s="20"/>
      <c r="Z83" s="20"/>
      <c r="AA83" s="20"/>
      <c r="AB83" s="20"/>
      <c r="AC83" s="20"/>
      <c r="AD83" s="20"/>
    </row>
    <row r="84" spans="1:30" s="51" customFormat="1" ht="56.25" customHeight="1" x14ac:dyDescent="0.25">
      <c r="A84" s="215"/>
      <c r="B84" s="265"/>
      <c r="C84" s="215"/>
      <c r="D84" s="218"/>
      <c r="E84" s="218"/>
      <c r="F84" s="218"/>
      <c r="G84" s="218"/>
      <c r="H84" s="218"/>
      <c r="I84" s="218"/>
      <c r="J84" s="218"/>
      <c r="K84" s="218"/>
      <c r="L84" s="218"/>
      <c r="M84" s="218"/>
      <c r="N84" s="218"/>
      <c r="O84" s="218"/>
      <c r="P84" s="111" t="s">
        <v>447</v>
      </c>
      <c r="Q84" s="113">
        <v>0</v>
      </c>
      <c r="R84" s="88">
        <v>0</v>
      </c>
      <c r="S84" s="88">
        <v>100</v>
      </c>
      <c r="T84" s="2"/>
      <c r="U84" s="20"/>
      <c r="V84" s="20"/>
      <c r="W84" s="20"/>
      <c r="X84" s="20"/>
      <c r="Y84" s="20"/>
      <c r="Z84" s="20"/>
      <c r="AA84" s="20"/>
      <c r="AB84" s="20"/>
      <c r="AC84" s="20"/>
      <c r="AD84" s="20"/>
    </row>
    <row r="85" spans="1:30" s="51" customFormat="1" ht="48" customHeight="1" x14ac:dyDescent="0.25">
      <c r="A85" s="215"/>
      <c r="B85" s="265"/>
      <c r="C85" s="215"/>
      <c r="D85" s="218"/>
      <c r="E85" s="218"/>
      <c r="F85" s="218"/>
      <c r="G85" s="218"/>
      <c r="H85" s="218"/>
      <c r="I85" s="218"/>
      <c r="J85" s="218"/>
      <c r="K85" s="218"/>
      <c r="L85" s="218"/>
      <c r="M85" s="218"/>
      <c r="N85" s="218"/>
      <c r="O85" s="218"/>
      <c r="P85" s="111" t="s">
        <v>448</v>
      </c>
      <c r="Q85" s="113">
        <v>86.1</v>
      </c>
      <c r="R85" s="88">
        <v>86.1</v>
      </c>
      <c r="S85" s="88">
        <f t="shared" si="14"/>
        <v>100</v>
      </c>
      <c r="T85" s="2"/>
      <c r="U85" s="20"/>
      <c r="V85" s="20"/>
      <c r="W85" s="20"/>
      <c r="X85" s="20"/>
      <c r="Y85" s="20"/>
      <c r="Z85" s="20"/>
      <c r="AA85" s="20"/>
      <c r="AB85" s="20"/>
      <c r="AC85" s="20"/>
      <c r="AD85" s="20"/>
    </row>
    <row r="86" spans="1:30" s="51" customFormat="1" ht="56.25" customHeight="1" x14ac:dyDescent="0.25">
      <c r="A86" s="215"/>
      <c r="B86" s="265"/>
      <c r="C86" s="215"/>
      <c r="D86" s="218"/>
      <c r="E86" s="218"/>
      <c r="F86" s="218"/>
      <c r="G86" s="218"/>
      <c r="H86" s="218"/>
      <c r="I86" s="218"/>
      <c r="J86" s="218"/>
      <c r="K86" s="218"/>
      <c r="L86" s="218"/>
      <c r="M86" s="218"/>
      <c r="N86" s="218"/>
      <c r="O86" s="218"/>
      <c r="P86" s="111" t="s">
        <v>449</v>
      </c>
      <c r="Q86" s="113">
        <v>6.93</v>
      </c>
      <c r="R86" s="113">
        <v>6.93</v>
      </c>
      <c r="S86" s="88">
        <f t="shared" si="14"/>
        <v>100</v>
      </c>
      <c r="T86" s="2"/>
      <c r="U86" s="20"/>
      <c r="V86" s="20"/>
      <c r="W86" s="20"/>
      <c r="X86" s="20"/>
      <c r="Y86" s="20"/>
      <c r="Z86" s="20"/>
      <c r="AA86" s="20"/>
      <c r="AB86" s="20"/>
      <c r="AC86" s="20"/>
      <c r="AD86" s="20"/>
    </row>
    <row r="87" spans="1:30" s="51" customFormat="1" ht="57.75" customHeight="1" x14ac:dyDescent="0.25">
      <c r="A87" s="215"/>
      <c r="B87" s="265"/>
      <c r="C87" s="215"/>
      <c r="D87" s="218"/>
      <c r="E87" s="218"/>
      <c r="F87" s="218"/>
      <c r="G87" s="218"/>
      <c r="H87" s="218"/>
      <c r="I87" s="218"/>
      <c r="J87" s="218"/>
      <c r="K87" s="218"/>
      <c r="L87" s="218"/>
      <c r="M87" s="218"/>
      <c r="N87" s="218"/>
      <c r="O87" s="218"/>
      <c r="P87" s="111" t="s">
        <v>450</v>
      </c>
      <c r="Q87" s="114">
        <v>47434.7</v>
      </c>
      <c r="R87" s="114">
        <v>47434.7</v>
      </c>
      <c r="S87" s="88">
        <f t="shared" si="14"/>
        <v>100</v>
      </c>
      <c r="T87" s="2"/>
      <c r="U87" s="20"/>
      <c r="V87" s="20"/>
      <c r="W87" s="20"/>
      <c r="X87" s="20"/>
      <c r="Y87" s="20"/>
      <c r="Z87" s="20"/>
      <c r="AA87" s="20"/>
      <c r="AB87" s="20"/>
      <c r="AC87" s="20"/>
      <c r="AD87" s="20"/>
    </row>
    <row r="88" spans="1:30" s="51" customFormat="1" ht="56.25" customHeight="1" x14ac:dyDescent="0.25">
      <c r="A88" s="205"/>
      <c r="B88" s="265"/>
      <c r="C88" s="205"/>
      <c r="D88" s="219"/>
      <c r="E88" s="219"/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111" t="s">
        <v>451</v>
      </c>
      <c r="Q88" s="109">
        <v>91.2</v>
      </c>
      <c r="R88" s="88">
        <v>91.2</v>
      </c>
      <c r="S88" s="88">
        <f t="shared" si="14"/>
        <v>100</v>
      </c>
      <c r="T88" s="2"/>
      <c r="U88" s="20"/>
      <c r="V88" s="20"/>
      <c r="W88" s="20"/>
      <c r="X88" s="20"/>
      <c r="Y88" s="20"/>
      <c r="Z88" s="20"/>
      <c r="AA88" s="20"/>
      <c r="AB88" s="20"/>
      <c r="AC88" s="20"/>
      <c r="AD88" s="20"/>
    </row>
    <row r="89" spans="1:30" s="51" customFormat="1" x14ac:dyDescent="0.25">
      <c r="A89" s="266" t="s">
        <v>90</v>
      </c>
      <c r="B89" s="49" t="s">
        <v>38</v>
      </c>
      <c r="C89" s="266"/>
      <c r="D89" s="250">
        <f>D91+D93+D94+D95+D96+D97+D98+D99</f>
        <v>13052.4</v>
      </c>
      <c r="E89" s="250">
        <f t="shared" ref="E89:M89" si="15">E91+E93+E94+E95+E96+E97+E98+E99</f>
        <v>13052.310000000001</v>
      </c>
      <c r="F89" s="250">
        <f t="shared" si="15"/>
        <v>534.6</v>
      </c>
      <c r="G89" s="250">
        <f t="shared" si="15"/>
        <v>534.6</v>
      </c>
      <c r="H89" s="250">
        <f t="shared" si="15"/>
        <v>12517.8</v>
      </c>
      <c r="I89" s="250">
        <f t="shared" si="15"/>
        <v>12517.71</v>
      </c>
      <c r="J89" s="250">
        <f t="shared" si="15"/>
        <v>0</v>
      </c>
      <c r="K89" s="250">
        <f t="shared" si="15"/>
        <v>0</v>
      </c>
      <c r="L89" s="250">
        <f t="shared" si="15"/>
        <v>0</v>
      </c>
      <c r="M89" s="250">
        <f t="shared" si="15"/>
        <v>0</v>
      </c>
      <c r="N89" s="217">
        <v>100</v>
      </c>
      <c r="O89" s="217">
        <f>E89/D89*100</f>
        <v>99.999310471637415</v>
      </c>
      <c r="P89" s="326" t="s">
        <v>452</v>
      </c>
      <c r="Q89" s="322">
        <v>95.3</v>
      </c>
      <c r="R89" s="230">
        <v>95.3</v>
      </c>
      <c r="S89" s="322">
        <v>100</v>
      </c>
      <c r="T89" s="216"/>
      <c r="U89" s="20"/>
      <c r="V89" s="20"/>
      <c r="W89" s="20"/>
      <c r="X89" s="20"/>
      <c r="Y89" s="20"/>
      <c r="Z89" s="20"/>
      <c r="AA89" s="20"/>
      <c r="AB89" s="20"/>
      <c r="AC89" s="20"/>
      <c r="AD89" s="20"/>
    </row>
    <row r="90" spans="1:30" s="51" customFormat="1" ht="89.25" customHeight="1" x14ac:dyDescent="0.25">
      <c r="A90" s="267"/>
      <c r="B90" s="64" t="s">
        <v>91</v>
      </c>
      <c r="C90" s="267"/>
      <c r="D90" s="251"/>
      <c r="E90" s="251"/>
      <c r="F90" s="251"/>
      <c r="G90" s="251"/>
      <c r="H90" s="251"/>
      <c r="I90" s="251"/>
      <c r="J90" s="251"/>
      <c r="K90" s="251"/>
      <c r="L90" s="251"/>
      <c r="M90" s="251"/>
      <c r="N90" s="219"/>
      <c r="O90" s="219"/>
      <c r="P90" s="327"/>
      <c r="Q90" s="323"/>
      <c r="R90" s="231"/>
      <c r="S90" s="323"/>
      <c r="T90" s="216"/>
      <c r="U90" s="20"/>
      <c r="V90" s="20"/>
      <c r="W90" s="20"/>
      <c r="X90" s="20"/>
      <c r="Y90" s="20"/>
      <c r="Z90" s="20"/>
      <c r="AA90" s="20"/>
      <c r="AB90" s="20"/>
      <c r="AC90" s="20"/>
      <c r="AD90" s="20"/>
    </row>
    <row r="91" spans="1:30" s="51" customFormat="1" ht="15.75" customHeight="1" x14ac:dyDescent="0.25">
      <c r="A91" s="204" t="s">
        <v>92</v>
      </c>
      <c r="B91" s="49" t="s">
        <v>23</v>
      </c>
      <c r="C91" s="62"/>
      <c r="D91" s="217">
        <f>F91+H91+J91+L91</f>
        <v>534.6</v>
      </c>
      <c r="E91" s="217">
        <f>G91+I91+K91+M91</f>
        <v>534.6</v>
      </c>
      <c r="F91" s="217">
        <v>534.6</v>
      </c>
      <c r="G91" s="217">
        <v>534.6</v>
      </c>
      <c r="H91" s="217">
        <v>0</v>
      </c>
      <c r="I91" s="217">
        <v>0</v>
      </c>
      <c r="J91" s="217">
        <v>0</v>
      </c>
      <c r="K91" s="217">
        <v>0</v>
      </c>
      <c r="L91" s="217">
        <v>0</v>
      </c>
      <c r="M91" s="217">
        <v>0</v>
      </c>
      <c r="N91" s="217">
        <v>100</v>
      </c>
      <c r="O91" s="217">
        <v>100</v>
      </c>
      <c r="P91" s="225" t="s">
        <v>453</v>
      </c>
      <c r="Q91" s="228">
        <v>100</v>
      </c>
      <c r="R91" s="230">
        <v>100</v>
      </c>
      <c r="S91" s="230">
        <f>R91/Q91*100</f>
        <v>100</v>
      </c>
      <c r="T91" s="224"/>
      <c r="U91" s="20"/>
      <c r="V91" s="20"/>
      <c r="W91" s="20"/>
      <c r="X91" s="20"/>
      <c r="Y91" s="20"/>
      <c r="Z91" s="20"/>
      <c r="AA91" s="20"/>
      <c r="AB91" s="20"/>
      <c r="AC91" s="20"/>
      <c r="AD91" s="20"/>
    </row>
    <row r="92" spans="1:30" s="51" customFormat="1" ht="81.75" customHeight="1" x14ac:dyDescent="0.25">
      <c r="A92" s="205"/>
      <c r="B92" s="115" t="s">
        <v>454</v>
      </c>
      <c r="C92" s="56"/>
      <c r="D92" s="219"/>
      <c r="E92" s="219"/>
      <c r="F92" s="219"/>
      <c r="G92" s="219"/>
      <c r="H92" s="219"/>
      <c r="I92" s="219"/>
      <c r="J92" s="219"/>
      <c r="K92" s="219"/>
      <c r="L92" s="219"/>
      <c r="M92" s="219"/>
      <c r="N92" s="219"/>
      <c r="O92" s="219"/>
      <c r="P92" s="226"/>
      <c r="Q92" s="229"/>
      <c r="R92" s="231"/>
      <c r="S92" s="231"/>
      <c r="T92" s="224"/>
      <c r="U92" s="20"/>
      <c r="V92" s="20"/>
      <c r="W92" s="20"/>
      <c r="X92" s="20"/>
      <c r="Y92" s="20"/>
      <c r="Z92" s="20"/>
      <c r="AA92" s="20"/>
      <c r="AB92" s="20"/>
      <c r="AC92" s="20"/>
      <c r="AD92" s="20"/>
    </row>
    <row r="93" spans="1:30" s="51" customFormat="1" ht="90" customHeight="1" x14ac:dyDescent="0.25">
      <c r="A93" s="49" t="s">
        <v>455</v>
      </c>
      <c r="B93" s="115" t="s">
        <v>456</v>
      </c>
      <c r="C93" s="64"/>
      <c r="D93" s="116">
        <f t="shared" ref="D93:E96" si="16">F93+H93+J93+L93</f>
        <v>398</v>
      </c>
      <c r="E93" s="116">
        <f t="shared" si="16"/>
        <v>398</v>
      </c>
      <c r="F93" s="116">
        <v>0</v>
      </c>
      <c r="G93" s="116">
        <v>0</v>
      </c>
      <c r="H93" s="116">
        <v>398</v>
      </c>
      <c r="I93" s="116">
        <v>398</v>
      </c>
      <c r="J93" s="116">
        <v>0</v>
      </c>
      <c r="K93" s="116">
        <v>0</v>
      </c>
      <c r="L93" s="116">
        <v>0</v>
      </c>
      <c r="M93" s="116">
        <v>0</v>
      </c>
      <c r="N93" s="116">
        <v>100</v>
      </c>
      <c r="O93" s="116">
        <v>100</v>
      </c>
      <c r="P93" s="227"/>
      <c r="Q93" s="117"/>
      <c r="R93" s="118"/>
      <c r="S93" s="118"/>
      <c r="T93" s="224"/>
      <c r="U93" s="20"/>
      <c r="V93" s="20"/>
      <c r="W93" s="20"/>
      <c r="X93" s="20"/>
      <c r="Y93" s="20"/>
      <c r="Z93" s="20"/>
      <c r="AA93" s="20"/>
      <c r="AB93" s="20"/>
      <c r="AC93" s="20"/>
      <c r="AD93" s="20"/>
    </row>
    <row r="94" spans="1:30" s="51" customFormat="1" ht="90" customHeight="1" x14ac:dyDescent="0.25">
      <c r="A94" s="49" t="s">
        <v>457</v>
      </c>
      <c r="B94" s="115" t="s">
        <v>463</v>
      </c>
      <c r="C94" s="55"/>
      <c r="D94" s="116">
        <f t="shared" si="16"/>
        <v>2565</v>
      </c>
      <c r="E94" s="116">
        <f t="shared" si="16"/>
        <v>2564.96</v>
      </c>
      <c r="F94" s="116">
        <v>0</v>
      </c>
      <c r="G94" s="116">
        <v>0</v>
      </c>
      <c r="H94" s="116">
        <v>2565</v>
      </c>
      <c r="I94" s="116">
        <v>2564.96</v>
      </c>
      <c r="J94" s="116">
        <v>0</v>
      </c>
      <c r="K94" s="116">
        <v>0</v>
      </c>
      <c r="L94" s="116">
        <v>0</v>
      </c>
      <c r="M94" s="116">
        <v>0</v>
      </c>
      <c r="N94" s="116">
        <v>100</v>
      </c>
      <c r="O94" s="116">
        <v>100</v>
      </c>
      <c r="P94" s="119"/>
      <c r="Q94" s="120"/>
      <c r="R94" s="121"/>
      <c r="S94" s="121"/>
      <c r="T94" s="224"/>
      <c r="U94" s="20"/>
      <c r="V94" s="20"/>
      <c r="W94" s="20"/>
      <c r="X94" s="20"/>
      <c r="Y94" s="20"/>
      <c r="Z94" s="20"/>
      <c r="AA94" s="20"/>
      <c r="AB94" s="20"/>
      <c r="AC94" s="20"/>
      <c r="AD94" s="20"/>
    </row>
    <row r="95" spans="1:30" s="51" customFormat="1" ht="90" customHeight="1" x14ac:dyDescent="0.25">
      <c r="A95" s="49" t="s">
        <v>458</v>
      </c>
      <c r="B95" s="115" t="s">
        <v>464</v>
      </c>
      <c r="C95" s="55"/>
      <c r="D95" s="116">
        <f t="shared" si="16"/>
        <v>2720.3</v>
      </c>
      <c r="E95" s="116">
        <f t="shared" si="16"/>
        <v>2720.28</v>
      </c>
      <c r="F95" s="116">
        <v>0</v>
      </c>
      <c r="G95" s="116">
        <v>0</v>
      </c>
      <c r="H95" s="116">
        <v>2720.3</v>
      </c>
      <c r="I95" s="116">
        <v>2720.28</v>
      </c>
      <c r="J95" s="116">
        <v>0</v>
      </c>
      <c r="K95" s="116">
        <v>0</v>
      </c>
      <c r="L95" s="116">
        <v>0</v>
      </c>
      <c r="M95" s="116">
        <v>0</v>
      </c>
      <c r="N95" s="116">
        <v>100</v>
      </c>
      <c r="O95" s="116">
        <v>100</v>
      </c>
      <c r="P95" s="119"/>
      <c r="Q95" s="122"/>
      <c r="R95" s="121"/>
      <c r="S95" s="121"/>
      <c r="T95" s="224"/>
      <c r="U95" s="20"/>
      <c r="V95" s="20"/>
      <c r="W95" s="20"/>
      <c r="X95" s="20"/>
      <c r="Y95" s="20"/>
      <c r="Z95" s="20"/>
      <c r="AA95" s="20"/>
      <c r="AB95" s="20"/>
      <c r="AC95" s="20"/>
      <c r="AD95" s="20"/>
    </row>
    <row r="96" spans="1:30" s="51" customFormat="1" ht="90" customHeight="1" x14ac:dyDescent="0.25">
      <c r="A96" s="49" t="s">
        <v>459</v>
      </c>
      <c r="B96" s="115" t="s">
        <v>465</v>
      </c>
      <c r="C96" s="64"/>
      <c r="D96" s="116">
        <f t="shared" si="16"/>
        <v>5645.5</v>
      </c>
      <c r="E96" s="116">
        <f t="shared" si="16"/>
        <v>5645.47</v>
      </c>
      <c r="F96" s="116">
        <v>0</v>
      </c>
      <c r="G96" s="116">
        <v>0</v>
      </c>
      <c r="H96" s="116">
        <v>5645.5</v>
      </c>
      <c r="I96" s="116">
        <v>5645.47</v>
      </c>
      <c r="J96" s="116">
        <v>0</v>
      </c>
      <c r="K96" s="116">
        <v>0</v>
      </c>
      <c r="L96" s="116">
        <v>0</v>
      </c>
      <c r="M96" s="116">
        <v>0</v>
      </c>
      <c r="N96" s="116">
        <v>100</v>
      </c>
      <c r="O96" s="116">
        <v>100</v>
      </c>
      <c r="P96" s="123"/>
      <c r="Q96" s="117"/>
      <c r="R96" s="118"/>
      <c r="S96" s="118"/>
      <c r="T96" s="224"/>
      <c r="U96" s="20"/>
      <c r="V96" s="20"/>
      <c r="W96" s="20"/>
      <c r="X96" s="20"/>
      <c r="Y96" s="20"/>
      <c r="Z96" s="20"/>
      <c r="AA96" s="20"/>
      <c r="AB96" s="20"/>
      <c r="AC96" s="20"/>
      <c r="AD96" s="20"/>
    </row>
    <row r="97" spans="1:30" s="51" customFormat="1" ht="90" customHeight="1" x14ac:dyDescent="0.25">
      <c r="A97" s="49" t="s">
        <v>460</v>
      </c>
      <c r="B97" s="115" t="s">
        <v>466</v>
      </c>
      <c r="C97" s="64"/>
      <c r="D97" s="116">
        <v>0</v>
      </c>
      <c r="E97" s="116">
        <v>0</v>
      </c>
      <c r="F97" s="116">
        <v>0</v>
      </c>
      <c r="G97" s="116">
        <v>0</v>
      </c>
      <c r="H97" s="116">
        <v>0</v>
      </c>
      <c r="I97" s="116">
        <v>0</v>
      </c>
      <c r="J97" s="116">
        <v>0</v>
      </c>
      <c r="K97" s="116">
        <v>0</v>
      </c>
      <c r="L97" s="116">
        <v>0</v>
      </c>
      <c r="M97" s="116">
        <v>0</v>
      </c>
      <c r="N97" s="116">
        <v>0</v>
      </c>
      <c r="O97" s="116">
        <v>0</v>
      </c>
      <c r="P97" s="123"/>
      <c r="Q97" s="117"/>
      <c r="R97" s="118"/>
      <c r="S97" s="118"/>
      <c r="T97" s="224"/>
      <c r="U97" s="20"/>
      <c r="V97" s="20"/>
      <c r="W97" s="20"/>
      <c r="X97" s="20"/>
      <c r="Y97" s="20"/>
      <c r="Z97" s="20"/>
      <c r="AA97" s="20"/>
      <c r="AB97" s="20"/>
      <c r="AC97" s="20"/>
      <c r="AD97" s="20"/>
    </row>
    <row r="98" spans="1:30" s="51" customFormat="1" ht="111.75" customHeight="1" x14ac:dyDescent="0.25">
      <c r="A98" s="49" t="s">
        <v>461</v>
      </c>
      <c r="B98" s="115" t="s">
        <v>467</v>
      </c>
      <c r="C98" s="64"/>
      <c r="D98" s="116">
        <v>0</v>
      </c>
      <c r="E98" s="116">
        <v>0</v>
      </c>
      <c r="F98" s="116">
        <v>0</v>
      </c>
      <c r="G98" s="116">
        <v>0</v>
      </c>
      <c r="H98" s="116">
        <v>0</v>
      </c>
      <c r="I98" s="116">
        <v>0</v>
      </c>
      <c r="J98" s="116">
        <v>0</v>
      </c>
      <c r="K98" s="116">
        <v>0</v>
      </c>
      <c r="L98" s="116">
        <v>0</v>
      </c>
      <c r="M98" s="116">
        <v>0</v>
      </c>
      <c r="N98" s="116">
        <v>0</v>
      </c>
      <c r="O98" s="116">
        <v>0</v>
      </c>
      <c r="P98" s="123"/>
      <c r="Q98" s="117"/>
      <c r="R98" s="118"/>
      <c r="S98" s="118"/>
      <c r="T98" s="224"/>
      <c r="U98" s="20"/>
      <c r="V98" s="20"/>
      <c r="W98" s="20"/>
      <c r="X98" s="20"/>
      <c r="Y98" s="20"/>
      <c r="Z98" s="20"/>
      <c r="AA98" s="20"/>
      <c r="AB98" s="20"/>
      <c r="AC98" s="20"/>
      <c r="AD98" s="20"/>
    </row>
    <row r="99" spans="1:30" s="51" customFormat="1" ht="90" customHeight="1" x14ac:dyDescent="0.25">
      <c r="A99" s="49" t="s">
        <v>462</v>
      </c>
      <c r="B99" s="115" t="s">
        <v>468</v>
      </c>
      <c r="C99" s="64"/>
      <c r="D99" s="116">
        <f>F99+H99+J99+L99</f>
        <v>1189</v>
      </c>
      <c r="E99" s="116">
        <f>G99+I99+K99+M99</f>
        <v>1189</v>
      </c>
      <c r="F99" s="116">
        <v>0</v>
      </c>
      <c r="G99" s="116">
        <v>0</v>
      </c>
      <c r="H99" s="116">
        <v>1189</v>
      </c>
      <c r="I99" s="116">
        <v>1189</v>
      </c>
      <c r="J99" s="116">
        <v>0</v>
      </c>
      <c r="K99" s="116">
        <v>0</v>
      </c>
      <c r="L99" s="116">
        <v>0</v>
      </c>
      <c r="M99" s="116">
        <v>0</v>
      </c>
      <c r="N99" s="116">
        <v>100</v>
      </c>
      <c r="O99" s="116">
        <v>100</v>
      </c>
      <c r="P99" s="123"/>
      <c r="Q99" s="117"/>
      <c r="R99" s="118"/>
      <c r="S99" s="118"/>
      <c r="T99" s="224"/>
      <c r="U99" s="20"/>
      <c r="V99" s="20"/>
      <c r="W99" s="20"/>
      <c r="X99" s="20"/>
      <c r="Y99" s="20"/>
      <c r="Z99" s="20"/>
      <c r="AA99" s="20"/>
      <c r="AB99" s="20"/>
      <c r="AC99" s="20"/>
      <c r="AD99" s="20"/>
    </row>
    <row r="100" spans="1:30" s="51" customFormat="1" x14ac:dyDescent="0.25">
      <c r="A100" s="266" t="s">
        <v>93</v>
      </c>
      <c r="B100" s="49" t="s">
        <v>51</v>
      </c>
      <c r="C100" s="284"/>
      <c r="D100" s="250">
        <f>SUM(D102:D108)</f>
        <v>41014.399999999994</v>
      </c>
      <c r="E100" s="250">
        <f t="shared" ref="E100:M100" si="17">SUM(E102:E108)</f>
        <v>41009.549999999996</v>
      </c>
      <c r="F100" s="250">
        <f t="shared" si="17"/>
        <v>0</v>
      </c>
      <c r="G100" s="250">
        <f t="shared" si="17"/>
        <v>0</v>
      </c>
      <c r="H100" s="250">
        <f t="shared" si="17"/>
        <v>5000</v>
      </c>
      <c r="I100" s="250">
        <f t="shared" si="17"/>
        <v>5000</v>
      </c>
      <c r="J100" s="250">
        <f t="shared" si="17"/>
        <v>36014.400000000001</v>
      </c>
      <c r="K100" s="250">
        <f t="shared" si="17"/>
        <v>36009.549999999996</v>
      </c>
      <c r="L100" s="250">
        <f t="shared" si="17"/>
        <v>0</v>
      </c>
      <c r="M100" s="250">
        <f t="shared" si="17"/>
        <v>0</v>
      </c>
      <c r="N100" s="217">
        <v>100</v>
      </c>
      <c r="O100" s="217">
        <v>99.99</v>
      </c>
      <c r="P100" s="308" t="s">
        <v>469</v>
      </c>
      <c r="Q100" s="230">
        <v>85.5</v>
      </c>
      <c r="R100" s="230">
        <v>85.5</v>
      </c>
      <c r="S100" s="230">
        <f>R100/Q100*100</f>
        <v>100</v>
      </c>
      <c r="T100" s="224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</row>
    <row r="101" spans="1:30" s="51" customFormat="1" ht="63.75" x14ac:dyDescent="0.25">
      <c r="A101" s="267"/>
      <c r="B101" s="64" t="s">
        <v>543</v>
      </c>
      <c r="C101" s="284"/>
      <c r="D101" s="251"/>
      <c r="E101" s="251"/>
      <c r="F101" s="251"/>
      <c r="G101" s="251"/>
      <c r="H101" s="251"/>
      <c r="I101" s="251"/>
      <c r="J101" s="251"/>
      <c r="K101" s="251"/>
      <c r="L101" s="251"/>
      <c r="M101" s="251"/>
      <c r="N101" s="219"/>
      <c r="O101" s="219"/>
      <c r="P101" s="309"/>
      <c r="Q101" s="231"/>
      <c r="R101" s="231"/>
      <c r="S101" s="231"/>
      <c r="T101" s="224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</row>
    <row r="102" spans="1:30" s="51" customFormat="1" x14ac:dyDescent="0.25">
      <c r="A102" s="266" t="s">
        <v>94</v>
      </c>
      <c r="B102" s="49" t="s">
        <v>23</v>
      </c>
      <c r="C102" s="284"/>
      <c r="D102" s="217">
        <f>F102+H102+J102+L102</f>
        <v>4269.2</v>
      </c>
      <c r="E102" s="217">
        <f>G102+I102+K102+M102</f>
        <v>4269.2</v>
      </c>
      <c r="F102" s="217">
        <v>0</v>
      </c>
      <c r="G102" s="217">
        <v>0</v>
      </c>
      <c r="H102" s="217">
        <v>0</v>
      </c>
      <c r="I102" s="217">
        <v>0</v>
      </c>
      <c r="J102" s="217">
        <v>4269.2</v>
      </c>
      <c r="K102" s="217">
        <v>4269.2</v>
      </c>
      <c r="L102" s="217">
        <v>0</v>
      </c>
      <c r="M102" s="217">
        <v>0</v>
      </c>
      <c r="N102" s="217">
        <v>100</v>
      </c>
      <c r="O102" s="217">
        <v>100</v>
      </c>
      <c r="P102" s="308" t="s">
        <v>470</v>
      </c>
      <c r="Q102" s="324">
        <v>100</v>
      </c>
      <c r="R102" s="324">
        <v>100</v>
      </c>
      <c r="S102" s="324">
        <v>100</v>
      </c>
      <c r="T102" s="224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</row>
    <row r="103" spans="1:30" s="51" customFormat="1" ht="51" x14ac:dyDescent="0.25">
      <c r="A103" s="267"/>
      <c r="B103" s="64" t="s">
        <v>338</v>
      </c>
      <c r="C103" s="284"/>
      <c r="D103" s="219"/>
      <c r="E103" s="219"/>
      <c r="F103" s="219"/>
      <c r="G103" s="219"/>
      <c r="H103" s="219"/>
      <c r="I103" s="219"/>
      <c r="J103" s="219"/>
      <c r="K103" s="219"/>
      <c r="L103" s="219"/>
      <c r="M103" s="219"/>
      <c r="N103" s="219"/>
      <c r="O103" s="219"/>
      <c r="P103" s="309"/>
      <c r="Q103" s="325"/>
      <c r="R103" s="325"/>
      <c r="S103" s="325"/>
      <c r="T103" s="224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</row>
    <row r="104" spans="1:30" s="51" customFormat="1" ht="49.5" customHeight="1" x14ac:dyDescent="0.25">
      <c r="A104" s="54" t="s">
        <v>95</v>
      </c>
      <c r="B104" s="24" t="s">
        <v>96</v>
      </c>
      <c r="C104" s="49"/>
      <c r="D104" s="116">
        <v>0</v>
      </c>
      <c r="E104" s="116">
        <v>0</v>
      </c>
      <c r="F104" s="116">
        <v>0</v>
      </c>
      <c r="G104" s="116">
        <v>0</v>
      </c>
      <c r="H104" s="116">
        <v>0</v>
      </c>
      <c r="I104" s="116">
        <v>0</v>
      </c>
      <c r="J104" s="116">
        <v>0</v>
      </c>
      <c r="K104" s="116">
        <v>0</v>
      </c>
      <c r="L104" s="116">
        <v>0</v>
      </c>
      <c r="M104" s="116">
        <v>0</v>
      </c>
      <c r="N104" s="116">
        <v>0</v>
      </c>
      <c r="O104" s="116">
        <v>0</v>
      </c>
      <c r="P104" s="124"/>
      <c r="Q104" s="125"/>
      <c r="R104" s="125"/>
      <c r="S104" s="58"/>
      <c r="T104" s="2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</row>
    <row r="105" spans="1:30" s="51" customFormat="1" ht="78.75" customHeight="1" x14ac:dyDescent="0.25">
      <c r="A105" s="54" t="s">
        <v>97</v>
      </c>
      <c r="B105" s="24" t="s">
        <v>98</v>
      </c>
      <c r="C105" s="49"/>
      <c r="D105" s="116">
        <v>0</v>
      </c>
      <c r="E105" s="116">
        <v>0</v>
      </c>
      <c r="F105" s="116">
        <v>0</v>
      </c>
      <c r="G105" s="116">
        <v>0</v>
      </c>
      <c r="H105" s="116">
        <v>0</v>
      </c>
      <c r="I105" s="116">
        <v>0</v>
      </c>
      <c r="J105" s="116">
        <v>0</v>
      </c>
      <c r="K105" s="116">
        <v>0</v>
      </c>
      <c r="L105" s="116">
        <v>0</v>
      </c>
      <c r="M105" s="116">
        <v>0</v>
      </c>
      <c r="N105" s="116">
        <v>0</v>
      </c>
      <c r="O105" s="116">
        <v>0</v>
      </c>
      <c r="P105" s="124"/>
      <c r="Q105" s="125"/>
      <c r="R105" s="125"/>
      <c r="S105" s="58"/>
      <c r="T105" s="2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</row>
    <row r="106" spans="1:30" s="51" customFormat="1" ht="75" customHeight="1" x14ac:dyDescent="0.25">
      <c r="A106" s="54" t="s">
        <v>99</v>
      </c>
      <c r="B106" s="66" t="s">
        <v>100</v>
      </c>
      <c r="C106" s="54"/>
      <c r="D106" s="116">
        <f t="shared" ref="D106:E108" si="18">F106+H106+J106+L106</f>
        <v>141</v>
      </c>
      <c r="E106" s="116">
        <f t="shared" si="18"/>
        <v>141</v>
      </c>
      <c r="F106" s="116">
        <v>0</v>
      </c>
      <c r="G106" s="116">
        <v>0</v>
      </c>
      <c r="H106" s="116">
        <v>0</v>
      </c>
      <c r="I106" s="116">
        <v>0</v>
      </c>
      <c r="J106" s="116">
        <v>141</v>
      </c>
      <c r="K106" s="116">
        <v>141</v>
      </c>
      <c r="L106" s="116">
        <v>0</v>
      </c>
      <c r="M106" s="116">
        <v>0</v>
      </c>
      <c r="N106" s="116">
        <v>100</v>
      </c>
      <c r="O106" s="116">
        <v>100</v>
      </c>
      <c r="P106" s="124"/>
      <c r="Q106" s="125"/>
      <c r="R106" s="125"/>
      <c r="S106" s="58"/>
      <c r="T106" s="2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</row>
    <row r="107" spans="1:30" s="51" customFormat="1" ht="86.25" customHeight="1" x14ac:dyDescent="0.25">
      <c r="A107" s="54" t="s">
        <v>101</v>
      </c>
      <c r="B107" s="24" t="s">
        <v>102</v>
      </c>
      <c r="C107" s="49"/>
      <c r="D107" s="116">
        <f t="shared" si="18"/>
        <v>97.25</v>
      </c>
      <c r="E107" s="116">
        <f t="shared" si="18"/>
        <v>97.25</v>
      </c>
      <c r="F107" s="116">
        <v>0</v>
      </c>
      <c r="G107" s="116">
        <v>0</v>
      </c>
      <c r="H107" s="116">
        <v>0</v>
      </c>
      <c r="I107" s="116">
        <v>0</v>
      </c>
      <c r="J107" s="116">
        <v>97.25</v>
      </c>
      <c r="K107" s="116">
        <v>97.25</v>
      </c>
      <c r="L107" s="116">
        <v>0</v>
      </c>
      <c r="M107" s="116">
        <v>0</v>
      </c>
      <c r="N107" s="116">
        <v>100</v>
      </c>
      <c r="O107" s="116">
        <v>100</v>
      </c>
      <c r="P107" s="124"/>
      <c r="Q107" s="125"/>
      <c r="R107" s="125"/>
      <c r="S107" s="58"/>
      <c r="T107" s="2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</row>
    <row r="108" spans="1:30" s="51" customFormat="1" ht="66.75" customHeight="1" x14ac:dyDescent="0.25">
      <c r="A108" s="64" t="s">
        <v>103</v>
      </c>
      <c r="B108" s="64" t="s">
        <v>104</v>
      </c>
      <c r="C108" s="64"/>
      <c r="D108" s="116">
        <f t="shared" si="18"/>
        <v>36506.949999999997</v>
      </c>
      <c r="E108" s="116">
        <f t="shared" si="18"/>
        <v>36502.1</v>
      </c>
      <c r="F108" s="116">
        <v>0</v>
      </c>
      <c r="G108" s="116">
        <v>0</v>
      </c>
      <c r="H108" s="116">
        <v>5000</v>
      </c>
      <c r="I108" s="116">
        <v>5000</v>
      </c>
      <c r="J108" s="116">
        <v>31506.95</v>
      </c>
      <c r="K108" s="116">
        <v>31502.1</v>
      </c>
      <c r="L108" s="116">
        <v>0</v>
      </c>
      <c r="M108" s="116">
        <v>0</v>
      </c>
      <c r="N108" s="116">
        <v>100</v>
      </c>
      <c r="O108" s="116">
        <v>99.99</v>
      </c>
      <c r="P108" s="126"/>
      <c r="Q108" s="16"/>
      <c r="R108" s="16"/>
      <c r="S108" s="61"/>
      <c r="T108" s="2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</row>
    <row r="109" spans="1:30" s="51" customFormat="1" x14ac:dyDescent="0.25">
      <c r="A109" s="266" t="s">
        <v>105</v>
      </c>
      <c r="B109" s="49" t="s">
        <v>74</v>
      </c>
      <c r="C109" s="284"/>
      <c r="D109" s="250">
        <f>SUM(D111:D115)</f>
        <v>324.63</v>
      </c>
      <c r="E109" s="250">
        <f t="shared" ref="E109:M109" si="19">SUM(E111:E115)</f>
        <v>324.63</v>
      </c>
      <c r="F109" s="250">
        <f t="shared" si="19"/>
        <v>0</v>
      </c>
      <c r="G109" s="250">
        <f t="shared" si="19"/>
        <v>0</v>
      </c>
      <c r="H109" s="250">
        <f t="shared" si="19"/>
        <v>0</v>
      </c>
      <c r="I109" s="250">
        <f t="shared" si="19"/>
        <v>0</v>
      </c>
      <c r="J109" s="250">
        <f t="shared" si="19"/>
        <v>324.63</v>
      </c>
      <c r="K109" s="250">
        <f t="shared" si="19"/>
        <v>324.63</v>
      </c>
      <c r="L109" s="250">
        <f t="shared" si="19"/>
        <v>0</v>
      </c>
      <c r="M109" s="250">
        <f t="shared" si="19"/>
        <v>0</v>
      </c>
      <c r="N109" s="217">
        <v>100</v>
      </c>
      <c r="O109" s="217">
        <v>100</v>
      </c>
      <c r="P109" s="284"/>
      <c r="Q109" s="284"/>
      <c r="R109" s="284"/>
      <c r="S109" s="284"/>
      <c r="T109" s="224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</row>
    <row r="110" spans="1:30" s="51" customFormat="1" ht="38.25" x14ac:dyDescent="0.25">
      <c r="A110" s="267"/>
      <c r="B110" s="64" t="s">
        <v>106</v>
      </c>
      <c r="C110" s="284"/>
      <c r="D110" s="251"/>
      <c r="E110" s="251"/>
      <c r="F110" s="251"/>
      <c r="G110" s="251"/>
      <c r="H110" s="251"/>
      <c r="I110" s="251"/>
      <c r="J110" s="251"/>
      <c r="K110" s="251"/>
      <c r="L110" s="251"/>
      <c r="M110" s="251"/>
      <c r="N110" s="219"/>
      <c r="O110" s="219"/>
      <c r="P110" s="284"/>
      <c r="Q110" s="284"/>
      <c r="R110" s="284"/>
      <c r="S110" s="284"/>
      <c r="T110" s="224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</row>
    <row r="111" spans="1:30" s="51" customFormat="1" x14ac:dyDescent="0.25">
      <c r="A111" s="266" t="s">
        <v>107</v>
      </c>
      <c r="B111" s="49" t="s">
        <v>23</v>
      </c>
      <c r="C111" s="284"/>
      <c r="D111" s="217">
        <f>F111+H111+J111+L111</f>
        <v>310.73</v>
      </c>
      <c r="E111" s="217">
        <f>G111+I111+K111+M111</f>
        <v>310.73</v>
      </c>
      <c r="F111" s="217">
        <v>0</v>
      </c>
      <c r="G111" s="217">
        <v>0</v>
      </c>
      <c r="H111" s="217">
        <v>0</v>
      </c>
      <c r="I111" s="217">
        <v>0</v>
      </c>
      <c r="J111" s="217">
        <v>310.73</v>
      </c>
      <c r="K111" s="217">
        <v>310.73</v>
      </c>
      <c r="L111" s="217">
        <v>0</v>
      </c>
      <c r="M111" s="217">
        <v>0</v>
      </c>
      <c r="N111" s="217">
        <v>100</v>
      </c>
      <c r="O111" s="217">
        <v>100</v>
      </c>
      <c r="P111" s="308" t="s">
        <v>471</v>
      </c>
      <c r="Q111" s="230">
        <v>50</v>
      </c>
      <c r="R111" s="230">
        <v>50</v>
      </c>
      <c r="S111" s="230">
        <v>100</v>
      </c>
      <c r="T111" s="224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</row>
    <row r="112" spans="1:30" s="51" customFormat="1" ht="84" customHeight="1" x14ac:dyDescent="0.25">
      <c r="A112" s="267"/>
      <c r="B112" s="64" t="s">
        <v>108</v>
      </c>
      <c r="C112" s="284"/>
      <c r="D112" s="219"/>
      <c r="E112" s="219"/>
      <c r="F112" s="219"/>
      <c r="G112" s="219"/>
      <c r="H112" s="219"/>
      <c r="I112" s="219"/>
      <c r="J112" s="219"/>
      <c r="K112" s="219"/>
      <c r="L112" s="219"/>
      <c r="M112" s="219"/>
      <c r="N112" s="219"/>
      <c r="O112" s="219"/>
      <c r="P112" s="309"/>
      <c r="Q112" s="231"/>
      <c r="R112" s="231"/>
      <c r="S112" s="231"/>
      <c r="T112" s="224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</row>
    <row r="113" spans="1:30" s="51" customFormat="1" ht="70.5" customHeight="1" x14ac:dyDescent="0.25">
      <c r="A113" s="54" t="s">
        <v>109</v>
      </c>
      <c r="B113" s="24" t="s">
        <v>110</v>
      </c>
      <c r="C113" s="49"/>
      <c r="D113" s="61">
        <v>0</v>
      </c>
      <c r="E113" s="61">
        <v>0</v>
      </c>
      <c r="F113" s="61">
        <v>0</v>
      </c>
      <c r="G113" s="61">
        <v>0</v>
      </c>
      <c r="H113" s="61">
        <v>0</v>
      </c>
      <c r="I113" s="61">
        <v>0</v>
      </c>
      <c r="J113" s="61">
        <v>0</v>
      </c>
      <c r="K113" s="61">
        <v>0</v>
      </c>
      <c r="L113" s="61">
        <v>0</v>
      </c>
      <c r="M113" s="61">
        <v>0</v>
      </c>
      <c r="N113" s="61">
        <v>0</v>
      </c>
      <c r="O113" s="61">
        <v>0</v>
      </c>
      <c r="P113" s="111" t="s">
        <v>472</v>
      </c>
      <c r="Q113" s="88">
        <v>20</v>
      </c>
      <c r="R113" s="88">
        <v>20</v>
      </c>
      <c r="S113" s="88">
        <v>100</v>
      </c>
      <c r="T113" s="2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</row>
    <row r="114" spans="1:30" s="51" customFormat="1" ht="76.5" x14ac:dyDescent="0.25">
      <c r="A114" s="64" t="s">
        <v>111</v>
      </c>
      <c r="B114" s="64" t="s">
        <v>112</v>
      </c>
      <c r="C114" s="64"/>
      <c r="D114" s="72">
        <f>F114+H114+J114+L114</f>
        <v>13.9</v>
      </c>
      <c r="E114" s="72">
        <f>G114+I114+K114+M114</f>
        <v>13.9</v>
      </c>
      <c r="F114" s="127">
        <v>0</v>
      </c>
      <c r="G114" s="127">
        <v>0</v>
      </c>
      <c r="H114" s="127">
        <v>0</v>
      </c>
      <c r="I114" s="127">
        <v>0</v>
      </c>
      <c r="J114" s="127">
        <v>13.9</v>
      </c>
      <c r="K114" s="127">
        <v>13.9</v>
      </c>
      <c r="L114" s="61">
        <v>0</v>
      </c>
      <c r="M114" s="61">
        <v>0</v>
      </c>
      <c r="N114" s="72">
        <v>100</v>
      </c>
      <c r="O114" s="72">
        <v>100</v>
      </c>
      <c r="P114" s="111" t="s">
        <v>473</v>
      </c>
      <c r="Q114" s="88">
        <v>53</v>
      </c>
      <c r="R114" s="88">
        <v>53</v>
      </c>
      <c r="S114" s="88">
        <v>100</v>
      </c>
      <c r="T114" s="2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</row>
    <row r="115" spans="1:30" s="51" customFormat="1" ht="63.75" x14ac:dyDescent="0.25">
      <c r="A115" s="64" t="s">
        <v>113</v>
      </c>
      <c r="B115" s="64" t="s">
        <v>114</v>
      </c>
      <c r="C115" s="64"/>
      <c r="D115" s="61">
        <v>0</v>
      </c>
      <c r="E115" s="61">
        <v>0</v>
      </c>
      <c r="F115" s="61">
        <v>0</v>
      </c>
      <c r="G115" s="61">
        <v>0</v>
      </c>
      <c r="H115" s="61">
        <v>0</v>
      </c>
      <c r="I115" s="61">
        <v>0</v>
      </c>
      <c r="J115" s="61">
        <v>0</v>
      </c>
      <c r="K115" s="61">
        <v>0</v>
      </c>
      <c r="L115" s="61">
        <v>0</v>
      </c>
      <c r="M115" s="61">
        <v>0</v>
      </c>
      <c r="N115" s="61">
        <v>0</v>
      </c>
      <c r="O115" s="61">
        <v>0</v>
      </c>
      <c r="P115" s="128"/>
      <c r="Q115" s="129"/>
      <c r="R115" s="129"/>
      <c r="S115" s="61"/>
      <c r="T115" s="2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</row>
    <row r="116" spans="1:30" s="51" customFormat="1" x14ac:dyDescent="0.25">
      <c r="A116" s="266" t="s">
        <v>115</v>
      </c>
      <c r="B116" s="49" t="s">
        <v>75</v>
      </c>
      <c r="C116" s="284"/>
      <c r="D116" s="250">
        <f>SUM(D118:D126)</f>
        <v>18102.7</v>
      </c>
      <c r="E116" s="250">
        <f t="shared" ref="E116:M116" si="20">SUM(E118:E126)</f>
        <v>18101.330000000002</v>
      </c>
      <c r="F116" s="250">
        <f t="shared" si="20"/>
        <v>0</v>
      </c>
      <c r="G116" s="250">
        <f t="shared" si="20"/>
        <v>0</v>
      </c>
      <c r="H116" s="250">
        <f t="shared" si="20"/>
        <v>3830.7</v>
      </c>
      <c r="I116" s="250">
        <f t="shared" si="20"/>
        <v>3830.7</v>
      </c>
      <c r="J116" s="250">
        <f t="shared" si="20"/>
        <v>14272</v>
      </c>
      <c r="K116" s="250">
        <f t="shared" si="20"/>
        <v>14270.630000000001</v>
      </c>
      <c r="L116" s="250">
        <f t="shared" si="20"/>
        <v>0</v>
      </c>
      <c r="M116" s="250">
        <f t="shared" si="20"/>
        <v>0</v>
      </c>
      <c r="N116" s="217">
        <v>100</v>
      </c>
      <c r="O116" s="217">
        <v>99.99</v>
      </c>
      <c r="P116" s="284"/>
      <c r="Q116" s="284"/>
      <c r="R116" s="284"/>
      <c r="S116" s="284"/>
      <c r="T116" s="224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</row>
    <row r="117" spans="1:30" s="51" customFormat="1" ht="76.5" x14ac:dyDescent="0.25">
      <c r="A117" s="267"/>
      <c r="B117" s="64" t="s">
        <v>116</v>
      </c>
      <c r="C117" s="284"/>
      <c r="D117" s="251"/>
      <c r="E117" s="251"/>
      <c r="F117" s="251"/>
      <c r="G117" s="251"/>
      <c r="H117" s="251"/>
      <c r="I117" s="251"/>
      <c r="J117" s="251"/>
      <c r="K117" s="251"/>
      <c r="L117" s="251"/>
      <c r="M117" s="251"/>
      <c r="N117" s="219"/>
      <c r="O117" s="219"/>
      <c r="P117" s="284"/>
      <c r="Q117" s="284"/>
      <c r="R117" s="284"/>
      <c r="S117" s="284"/>
      <c r="T117" s="224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</row>
    <row r="118" spans="1:30" s="51" customFormat="1" x14ac:dyDescent="0.25">
      <c r="A118" s="266" t="s">
        <v>117</v>
      </c>
      <c r="B118" s="49" t="s">
        <v>23</v>
      </c>
      <c r="C118" s="284"/>
      <c r="D118" s="217">
        <f>F118+H118+J118+L118</f>
        <v>12.11</v>
      </c>
      <c r="E118" s="217">
        <f>G118+I118+K118+M118</f>
        <v>12.11</v>
      </c>
      <c r="F118" s="220">
        <v>0</v>
      </c>
      <c r="G118" s="220">
        <v>0</v>
      </c>
      <c r="H118" s="220">
        <v>0</v>
      </c>
      <c r="I118" s="220">
        <v>0</v>
      </c>
      <c r="J118" s="220">
        <v>12.11</v>
      </c>
      <c r="K118" s="220">
        <v>12.11</v>
      </c>
      <c r="L118" s="220">
        <v>0</v>
      </c>
      <c r="M118" s="220">
        <v>0</v>
      </c>
      <c r="N118" s="217">
        <v>100</v>
      </c>
      <c r="O118" s="217">
        <v>100</v>
      </c>
      <c r="P118" s="284"/>
      <c r="Q118" s="328"/>
      <c r="R118" s="328"/>
      <c r="S118" s="329"/>
      <c r="T118" s="224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</row>
    <row r="119" spans="1:30" s="51" customFormat="1" ht="87.75" customHeight="1" x14ac:dyDescent="0.25">
      <c r="A119" s="267"/>
      <c r="B119" s="64" t="s">
        <v>119</v>
      </c>
      <c r="C119" s="284"/>
      <c r="D119" s="219"/>
      <c r="E119" s="219"/>
      <c r="F119" s="222"/>
      <c r="G119" s="222"/>
      <c r="H119" s="222"/>
      <c r="I119" s="222"/>
      <c r="J119" s="222"/>
      <c r="K119" s="222"/>
      <c r="L119" s="222"/>
      <c r="M119" s="222"/>
      <c r="N119" s="219"/>
      <c r="O119" s="219"/>
      <c r="P119" s="284"/>
      <c r="Q119" s="328"/>
      <c r="R119" s="328"/>
      <c r="S119" s="329"/>
      <c r="T119" s="224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</row>
    <row r="120" spans="1:30" s="51" customFormat="1" ht="54.75" customHeight="1" x14ac:dyDescent="0.25">
      <c r="A120" s="54" t="s">
        <v>118</v>
      </c>
      <c r="B120" s="24" t="s">
        <v>121</v>
      </c>
      <c r="C120" s="49"/>
      <c r="D120" s="116">
        <f t="shared" ref="D120:E123" si="21">F120+H120+J120+L120</f>
        <v>896.57</v>
      </c>
      <c r="E120" s="116">
        <f t="shared" si="21"/>
        <v>896.57</v>
      </c>
      <c r="F120" s="130">
        <v>0</v>
      </c>
      <c r="G120" s="130">
        <v>0</v>
      </c>
      <c r="H120" s="130">
        <v>727.6</v>
      </c>
      <c r="I120" s="130">
        <v>727.6</v>
      </c>
      <c r="J120" s="130">
        <v>168.97</v>
      </c>
      <c r="K120" s="130">
        <v>168.97</v>
      </c>
      <c r="L120" s="130">
        <v>0</v>
      </c>
      <c r="M120" s="130">
        <v>0</v>
      </c>
      <c r="N120" s="116">
        <v>100</v>
      </c>
      <c r="O120" s="116">
        <v>100</v>
      </c>
      <c r="P120" s="111" t="s">
        <v>474</v>
      </c>
      <c r="Q120" s="88">
        <v>88.2</v>
      </c>
      <c r="R120" s="88">
        <v>88.2</v>
      </c>
      <c r="S120" s="88">
        <v>100</v>
      </c>
      <c r="T120" s="2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</row>
    <row r="121" spans="1:30" s="51" customFormat="1" ht="38.25" x14ac:dyDescent="0.25">
      <c r="A121" s="131" t="s">
        <v>120</v>
      </c>
      <c r="B121" s="24" t="s">
        <v>337</v>
      </c>
      <c r="C121" s="49"/>
      <c r="D121" s="116">
        <f t="shared" si="21"/>
        <v>936.43</v>
      </c>
      <c r="E121" s="116">
        <f t="shared" si="21"/>
        <v>936.43</v>
      </c>
      <c r="F121" s="130">
        <v>0</v>
      </c>
      <c r="G121" s="130">
        <v>0</v>
      </c>
      <c r="H121" s="130">
        <v>729.91</v>
      </c>
      <c r="I121" s="130">
        <v>729.91</v>
      </c>
      <c r="J121" s="130">
        <v>206.52</v>
      </c>
      <c r="K121" s="130">
        <v>206.52</v>
      </c>
      <c r="L121" s="130">
        <v>0</v>
      </c>
      <c r="M121" s="130">
        <v>0</v>
      </c>
      <c r="N121" s="116">
        <v>100</v>
      </c>
      <c r="O121" s="116">
        <v>100</v>
      </c>
      <c r="P121" s="132" t="s">
        <v>475</v>
      </c>
      <c r="Q121" s="113">
        <v>100</v>
      </c>
      <c r="R121" s="113">
        <v>100</v>
      </c>
      <c r="S121" s="110">
        <v>100</v>
      </c>
      <c r="T121" s="2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</row>
    <row r="122" spans="1:30" s="51" customFormat="1" ht="53.25" customHeight="1" x14ac:dyDescent="0.25">
      <c r="A122" s="54" t="s">
        <v>122</v>
      </c>
      <c r="B122" s="24" t="s">
        <v>476</v>
      </c>
      <c r="C122" s="49"/>
      <c r="D122" s="116">
        <f t="shared" si="21"/>
        <v>230.6</v>
      </c>
      <c r="E122" s="116">
        <f t="shared" si="21"/>
        <v>230.6</v>
      </c>
      <c r="F122" s="130">
        <v>0</v>
      </c>
      <c r="G122" s="130">
        <v>0</v>
      </c>
      <c r="H122" s="130">
        <v>155.47</v>
      </c>
      <c r="I122" s="130">
        <v>155.47</v>
      </c>
      <c r="J122" s="130">
        <v>75.13</v>
      </c>
      <c r="K122" s="130">
        <v>75.13</v>
      </c>
      <c r="L122" s="130">
        <v>0</v>
      </c>
      <c r="M122" s="130">
        <v>0</v>
      </c>
      <c r="N122" s="116">
        <v>100</v>
      </c>
      <c r="O122" s="116">
        <v>100</v>
      </c>
      <c r="P122" s="128"/>
      <c r="Q122" s="133"/>
      <c r="R122" s="129"/>
      <c r="S122" s="72"/>
      <c r="T122" s="2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</row>
    <row r="123" spans="1:30" s="51" customFormat="1" ht="76.5" x14ac:dyDescent="0.25">
      <c r="A123" s="49" t="s">
        <v>123</v>
      </c>
      <c r="B123" s="115" t="s">
        <v>477</v>
      </c>
      <c r="C123" s="64"/>
      <c r="D123" s="116">
        <f t="shared" si="21"/>
        <v>292.14999999999998</v>
      </c>
      <c r="E123" s="116">
        <f t="shared" si="21"/>
        <v>292.14999999999998</v>
      </c>
      <c r="F123" s="130">
        <v>0</v>
      </c>
      <c r="G123" s="130">
        <v>0</v>
      </c>
      <c r="H123" s="130">
        <v>217.72</v>
      </c>
      <c r="I123" s="130">
        <v>217.72</v>
      </c>
      <c r="J123" s="130">
        <v>74.430000000000007</v>
      </c>
      <c r="K123" s="130">
        <v>74.430000000000007</v>
      </c>
      <c r="L123" s="130">
        <v>0</v>
      </c>
      <c r="M123" s="130">
        <v>0</v>
      </c>
      <c r="N123" s="116">
        <v>100</v>
      </c>
      <c r="O123" s="116">
        <v>100</v>
      </c>
      <c r="P123" s="64"/>
      <c r="Q123" s="129"/>
      <c r="R123" s="129"/>
      <c r="S123" s="61"/>
      <c r="T123" s="2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</row>
    <row r="124" spans="1:30" s="51" customFormat="1" ht="93" customHeight="1" x14ac:dyDescent="0.25">
      <c r="A124" s="49" t="s">
        <v>322</v>
      </c>
      <c r="B124" s="115" t="s">
        <v>478</v>
      </c>
      <c r="C124" s="64"/>
      <c r="D124" s="116">
        <v>0</v>
      </c>
      <c r="E124" s="116">
        <v>0</v>
      </c>
      <c r="F124" s="116">
        <v>0</v>
      </c>
      <c r="G124" s="116">
        <v>0</v>
      </c>
      <c r="H124" s="116">
        <v>0</v>
      </c>
      <c r="I124" s="116">
        <v>0</v>
      </c>
      <c r="J124" s="116">
        <v>0</v>
      </c>
      <c r="K124" s="116">
        <v>0</v>
      </c>
      <c r="L124" s="116">
        <v>0</v>
      </c>
      <c r="M124" s="116">
        <v>0</v>
      </c>
      <c r="N124" s="116">
        <v>0</v>
      </c>
      <c r="O124" s="116">
        <v>0</v>
      </c>
      <c r="P124" s="64"/>
      <c r="Q124" s="129"/>
      <c r="R124" s="129"/>
      <c r="S124" s="61"/>
      <c r="T124" s="2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</row>
    <row r="125" spans="1:30" s="51" customFormat="1" ht="93" customHeight="1" x14ac:dyDescent="0.25">
      <c r="A125" s="49" t="s">
        <v>336</v>
      </c>
      <c r="B125" s="115" t="s">
        <v>480</v>
      </c>
      <c r="C125" s="64"/>
      <c r="D125" s="116">
        <f>F125+H125+J125+L125</f>
        <v>9338.2000000000007</v>
      </c>
      <c r="E125" s="116">
        <f>G125+I125+K125+M125</f>
        <v>9336.84</v>
      </c>
      <c r="F125" s="130">
        <v>0</v>
      </c>
      <c r="G125" s="130">
        <v>0</v>
      </c>
      <c r="H125" s="130">
        <v>2000</v>
      </c>
      <c r="I125" s="130">
        <v>2000</v>
      </c>
      <c r="J125" s="130">
        <v>7338.2</v>
      </c>
      <c r="K125" s="130">
        <v>7336.84</v>
      </c>
      <c r="L125" s="130">
        <v>0</v>
      </c>
      <c r="M125" s="130">
        <v>0</v>
      </c>
      <c r="N125" s="116">
        <v>100</v>
      </c>
      <c r="O125" s="116">
        <v>99.98</v>
      </c>
      <c r="P125" s="64"/>
      <c r="Q125" s="129"/>
      <c r="R125" s="129"/>
      <c r="S125" s="61"/>
      <c r="T125" s="2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</row>
    <row r="126" spans="1:30" s="51" customFormat="1" ht="90.75" customHeight="1" x14ac:dyDescent="0.25">
      <c r="A126" s="49" t="s">
        <v>479</v>
      </c>
      <c r="B126" s="115" t="s">
        <v>481</v>
      </c>
      <c r="C126" s="64"/>
      <c r="D126" s="116">
        <f>F126+H126+J126+L126</f>
        <v>6396.64</v>
      </c>
      <c r="E126" s="116">
        <f>G126+I126+K126+M126</f>
        <v>6396.63</v>
      </c>
      <c r="F126" s="130">
        <v>0</v>
      </c>
      <c r="G126" s="130">
        <v>0</v>
      </c>
      <c r="H126" s="130">
        <v>0</v>
      </c>
      <c r="I126" s="130">
        <v>0</v>
      </c>
      <c r="J126" s="130">
        <v>6396.64</v>
      </c>
      <c r="K126" s="130">
        <v>6396.63</v>
      </c>
      <c r="L126" s="130">
        <v>0</v>
      </c>
      <c r="M126" s="130">
        <v>0</v>
      </c>
      <c r="N126" s="116">
        <v>100</v>
      </c>
      <c r="O126" s="116">
        <v>100</v>
      </c>
      <c r="P126" s="64"/>
      <c r="Q126" s="129"/>
      <c r="R126" s="129"/>
      <c r="S126" s="61"/>
      <c r="T126" s="2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</row>
    <row r="127" spans="1:30" s="51" customFormat="1" x14ac:dyDescent="0.25">
      <c r="A127" s="266" t="s">
        <v>124</v>
      </c>
      <c r="B127" s="49" t="s">
        <v>77</v>
      </c>
      <c r="C127" s="284"/>
      <c r="D127" s="250">
        <f>SUM(D129:D137)</f>
        <v>40845.56</v>
      </c>
      <c r="E127" s="250">
        <f t="shared" ref="E127:M127" si="22">SUM(E129:E137)</f>
        <v>40601.800000000003</v>
      </c>
      <c r="F127" s="250">
        <f t="shared" si="22"/>
        <v>0</v>
      </c>
      <c r="G127" s="250">
        <f t="shared" si="22"/>
        <v>0</v>
      </c>
      <c r="H127" s="250">
        <f t="shared" si="22"/>
        <v>4460.2</v>
      </c>
      <c r="I127" s="250">
        <f t="shared" si="22"/>
        <v>4293.8100000000004</v>
      </c>
      <c r="J127" s="250">
        <f t="shared" si="22"/>
        <v>36385.359999999993</v>
      </c>
      <c r="K127" s="250">
        <f t="shared" si="22"/>
        <v>36307.99</v>
      </c>
      <c r="L127" s="250">
        <f t="shared" si="22"/>
        <v>0</v>
      </c>
      <c r="M127" s="250">
        <f t="shared" si="22"/>
        <v>0</v>
      </c>
      <c r="N127" s="217">
        <v>100</v>
      </c>
      <c r="O127" s="217">
        <v>99.4</v>
      </c>
      <c r="P127" s="284"/>
      <c r="Q127" s="284"/>
      <c r="R127" s="284"/>
      <c r="S127" s="284"/>
      <c r="T127" s="224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</row>
    <row r="128" spans="1:30" s="51" customFormat="1" ht="63.75" x14ac:dyDescent="0.25">
      <c r="A128" s="267"/>
      <c r="B128" s="64" t="s">
        <v>125</v>
      </c>
      <c r="C128" s="284"/>
      <c r="D128" s="251"/>
      <c r="E128" s="251"/>
      <c r="F128" s="251"/>
      <c r="G128" s="251"/>
      <c r="H128" s="251"/>
      <c r="I128" s="251"/>
      <c r="J128" s="251"/>
      <c r="K128" s="251"/>
      <c r="L128" s="251"/>
      <c r="M128" s="251"/>
      <c r="N128" s="219"/>
      <c r="O128" s="219"/>
      <c r="P128" s="284"/>
      <c r="Q128" s="284"/>
      <c r="R128" s="284"/>
      <c r="S128" s="284"/>
      <c r="T128" s="224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</row>
    <row r="129" spans="1:30" s="51" customFormat="1" ht="15.75" customHeight="1" x14ac:dyDescent="0.25">
      <c r="A129" s="204" t="s">
        <v>126</v>
      </c>
      <c r="B129" s="49" t="s">
        <v>76</v>
      </c>
      <c r="C129" s="204"/>
      <c r="D129" s="217">
        <f>F129+H129+J129+L129</f>
        <v>10728.12</v>
      </c>
      <c r="E129" s="217">
        <f>G129+I129+K129+M129</f>
        <v>10728.12</v>
      </c>
      <c r="F129" s="220">
        <v>0</v>
      </c>
      <c r="G129" s="220">
        <v>0</v>
      </c>
      <c r="H129" s="220">
        <v>0</v>
      </c>
      <c r="I129" s="220">
        <v>0</v>
      </c>
      <c r="J129" s="220">
        <v>10728.12</v>
      </c>
      <c r="K129" s="220">
        <v>10728.12</v>
      </c>
      <c r="L129" s="220">
        <v>0</v>
      </c>
      <c r="M129" s="220">
        <v>0</v>
      </c>
      <c r="N129" s="217">
        <v>100</v>
      </c>
      <c r="O129" s="217">
        <v>100</v>
      </c>
      <c r="P129" s="204"/>
      <c r="Q129" s="232"/>
      <c r="R129" s="235"/>
      <c r="S129" s="238"/>
      <c r="T129" s="216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</row>
    <row r="130" spans="1:30" s="51" customFormat="1" ht="37.5" customHeight="1" x14ac:dyDescent="0.25">
      <c r="A130" s="215"/>
      <c r="B130" s="290" t="s">
        <v>482</v>
      </c>
      <c r="C130" s="215"/>
      <c r="D130" s="218"/>
      <c r="E130" s="218"/>
      <c r="F130" s="221"/>
      <c r="G130" s="221"/>
      <c r="H130" s="221"/>
      <c r="I130" s="221"/>
      <c r="J130" s="221"/>
      <c r="K130" s="221"/>
      <c r="L130" s="221"/>
      <c r="M130" s="221"/>
      <c r="N130" s="218"/>
      <c r="O130" s="218"/>
      <c r="P130" s="215"/>
      <c r="Q130" s="233"/>
      <c r="R130" s="236"/>
      <c r="S130" s="239"/>
      <c r="T130" s="216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</row>
    <row r="131" spans="1:30" s="51" customFormat="1" x14ac:dyDescent="0.25">
      <c r="A131" s="205"/>
      <c r="B131" s="291"/>
      <c r="C131" s="205"/>
      <c r="D131" s="219"/>
      <c r="E131" s="219"/>
      <c r="F131" s="222"/>
      <c r="G131" s="222"/>
      <c r="H131" s="222"/>
      <c r="I131" s="222"/>
      <c r="J131" s="222"/>
      <c r="K131" s="222"/>
      <c r="L131" s="222"/>
      <c r="M131" s="222"/>
      <c r="N131" s="219"/>
      <c r="O131" s="219"/>
      <c r="P131" s="205"/>
      <c r="Q131" s="234"/>
      <c r="R131" s="237"/>
      <c r="S131" s="240"/>
      <c r="T131" s="53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</row>
    <row r="132" spans="1:30" s="51" customFormat="1" ht="73.5" customHeight="1" x14ac:dyDescent="0.25">
      <c r="A132" s="49" t="s">
        <v>128</v>
      </c>
      <c r="B132" s="115" t="s">
        <v>127</v>
      </c>
      <c r="C132" s="64"/>
      <c r="D132" s="116">
        <f t="shared" ref="D132:E137" si="23">F132+H132+J132+L132</f>
        <v>199.79</v>
      </c>
      <c r="E132" s="116">
        <f t="shared" si="23"/>
        <v>199.79</v>
      </c>
      <c r="F132" s="130">
        <v>0</v>
      </c>
      <c r="G132" s="130">
        <v>0</v>
      </c>
      <c r="H132" s="130">
        <v>0</v>
      </c>
      <c r="I132" s="130">
        <v>0</v>
      </c>
      <c r="J132" s="130">
        <v>199.79</v>
      </c>
      <c r="K132" s="130">
        <v>199.79</v>
      </c>
      <c r="L132" s="130">
        <v>0</v>
      </c>
      <c r="M132" s="130">
        <v>0</v>
      </c>
      <c r="N132" s="116">
        <v>100</v>
      </c>
      <c r="O132" s="116">
        <v>100</v>
      </c>
      <c r="P132" s="111" t="s">
        <v>483</v>
      </c>
      <c r="Q132" s="134" t="s">
        <v>545</v>
      </c>
      <c r="R132" s="113">
        <v>42.71</v>
      </c>
      <c r="S132" s="88">
        <v>100</v>
      </c>
      <c r="T132" s="53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</row>
    <row r="133" spans="1:30" s="51" customFormat="1" ht="51" customHeight="1" x14ac:dyDescent="0.25">
      <c r="A133" s="49" t="s">
        <v>484</v>
      </c>
      <c r="B133" s="115" t="s">
        <v>485</v>
      </c>
      <c r="C133" s="55"/>
      <c r="D133" s="116">
        <f t="shared" si="23"/>
        <v>29.8</v>
      </c>
      <c r="E133" s="116">
        <f t="shared" si="23"/>
        <v>29.8</v>
      </c>
      <c r="F133" s="130">
        <v>0</v>
      </c>
      <c r="G133" s="130">
        <v>0</v>
      </c>
      <c r="H133" s="130">
        <v>0</v>
      </c>
      <c r="I133" s="130">
        <v>0</v>
      </c>
      <c r="J133" s="130">
        <v>29.8</v>
      </c>
      <c r="K133" s="130">
        <v>29.8</v>
      </c>
      <c r="L133" s="130">
        <v>0</v>
      </c>
      <c r="M133" s="130">
        <v>0</v>
      </c>
      <c r="N133" s="116">
        <v>100</v>
      </c>
      <c r="O133" s="116">
        <v>100</v>
      </c>
      <c r="P133" s="49"/>
      <c r="Q133" s="135"/>
      <c r="R133" s="136"/>
      <c r="S133" s="137"/>
      <c r="T133" s="53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</row>
    <row r="134" spans="1:30" s="51" customFormat="1" ht="60.75" customHeight="1" x14ac:dyDescent="0.25">
      <c r="A134" s="49" t="s">
        <v>486</v>
      </c>
      <c r="B134" s="115" t="s">
        <v>490</v>
      </c>
      <c r="C134" s="55"/>
      <c r="D134" s="116">
        <f t="shared" si="23"/>
        <v>11425.86</v>
      </c>
      <c r="E134" s="116">
        <f t="shared" si="23"/>
        <v>11425.73</v>
      </c>
      <c r="F134" s="130">
        <v>0</v>
      </c>
      <c r="G134" s="130">
        <v>0</v>
      </c>
      <c r="H134" s="130">
        <v>0</v>
      </c>
      <c r="I134" s="130">
        <v>0</v>
      </c>
      <c r="J134" s="130">
        <v>11425.86</v>
      </c>
      <c r="K134" s="130">
        <v>11425.73</v>
      </c>
      <c r="L134" s="130">
        <v>0</v>
      </c>
      <c r="M134" s="130">
        <v>0</v>
      </c>
      <c r="N134" s="116">
        <v>100</v>
      </c>
      <c r="O134" s="116">
        <v>100</v>
      </c>
      <c r="P134" s="128" t="s">
        <v>546</v>
      </c>
      <c r="Q134" s="134" t="s">
        <v>547</v>
      </c>
      <c r="R134" s="134" t="s">
        <v>547</v>
      </c>
      <c r="S134" s="110">
        <v>100</v>
      </c>
      <c r="T134" s="53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</row>
    <row r="135" spans="1:30" s="51" customFormat="1" ht="59.25" customHeight="1" x14ac:dyDescent="0.25">
      <c r="A135" s="49" t="s">
        <v>487</v>
      </c>
      <c r="B135" s="115" t="s">
        <v>491</v>
      </c>
      <c r="C135" s="55"/>
      <c r="D135" s="116">
        <f t="shared" si="23"/>
        <v>2264.1</v>
      </c>
      <c r="E135" s="116">
        <f t="shared" si="23"/>
        <v>2264.1</v>
      </c>
      <c r="F135" s="130">
        <v>0</v>
      </c>
      <c r="G135" s="130">
        <v>0</v>
      </c>
      <c r="H135" s="130">
        <v>0</v>
      </c>
      <c r="I135" s="130">
        <v>0</v>
      </c>
      <c r="J135" s="130">
        <v>2264.1</v>
      </c>
      <c r="K135" s="130">
        <v>2264.1</v>
      </c>
      <c r="L135" s="130">
        <v>0</v>
      </c>
      <c r="M135" s="130">
        <v>0</v>
      </c>
      <c r="N135" s="116">
        <v>100</v>
      </c>
      <c r="O135" s="116">
        <v>100</v>
      </c>
      <c r="P135" s="138" t="s">
        <v>475</v>
      </c>
      <c r="Q135" s="113">
        <v>100</v>
      </c>
      <c r="R135" s="113">
        <v>100</v>
      </c>
      <c r="S135" s="110">
        <v>100</v>
      </c>
      <c r="T135" s="53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</row>
    <row r="136" spans="1:30" s="51" customFormat="1" ht="54" customHeight="1" x14ac:dyDescent="0.25">
      <c r="A136" s="49" t="s">
        <v>488</v>
      </c>
      <c r="B136" s="115" t="s">
        <v>492</v>
      </c>
      <c r="C136" s="56"/>
      <c r="D136" s="116">
        <f t="shared" si="23"/>
        <v>9667.59</v>
      </c>
      <c r="E136" s="116">
        <f t="shared" si="23"/>
        <v>9667.57</v>
      </c>
      <c r="F136" s="130">
        <v>0</v>
      </c>
      <c r="G136" s="130">
        <v>0</v>
      </c>
      <c r="H136" s="130">
        <v>0</v>
      </c>
      <c r="I136" s="130">
        <v>0</v>
      </c>
      <c r="J136" s="130">
        <v>9667.59</v>
      </c>
      <c r="K136" s="130">
        <v>9667.57</v>
      </c>
      <c r="L136" s="130">
        <v>0</v>
      </c>
      <c r="M136" s="130">
        <v>0</v>
      </c>
      <c r="N136" s="116">
        <v>100</v>
      </c>
      <c r="O136" s="116">
        <v>100</v>
      </c>
      <c r="P136" s="49"/>
      <c r="Q136" s="139"/>
      <c r="R136" s="140"/>
      <c r="S136" s="141"/>
      <c r="T136" s="53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</row>
    <row r="137" spans="1:30" s="51" customFormat="1" ht="79.5" customHeight="1" x14ac:dyDescent="0.25">
      <c r="A137" s="49" t="s">
        <v>489</v>
      </c>
      <c r="B137" s="115" t="s">
        <v>493</v>
      </c>
      <c r="C137" s="3"/>
      <c r="D137" s="116">
        <f t="shared" si="23"/>
        <v>6530.2999999999993</v>
      </c>
      <c r="E137" s="116">
        <f t="shared" si="23"/>
        <v>6286.6900000000005</v>
      </c>
      <c r="F137" s="130">
        <v>0</v>
      </c>
      <c r="G137" s="130">
        <v>0</v>
      </c>
      <c r="H137" s="130">
        <v>4460.2</v>
      </c>
      <c r="I137" s="130">
        <v>4293.8100000000004</v>
      </c>
      <c r="J137" s="130">
        <v>2070.1</v>
      </c>
      <c r="K137" s="130">
        <v>1992.88</v>
      </c>
      <c r="L137" s="130">
        <v>0</v>
      </c>
      <c r="M137" s="130">
        <v>0</v>
      </c>
      <c r="N137" s="116">
        <v>100</v>
      </c>
      <c r="O137" s="116">
        <v>96.27</v>
      </c>
      <c r="P137" s="3"/>
      <c r="Q137" s="3"/>
      <c r="R137" s="3"/>
      <c r="S137" s="3"/>
      <c r="T137" s="2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</row>
    <row r="138" spans="1:30" s="51" customFormat="1" ht="19.5" customHeight="1" x14ac:dyDescent="0.25">
      <c r="A138" s="266" t="s">
        <v>129</v>
      </c>
      <c r="B138" s="49" t="s">
        <v>80</v>
      </c>
      <c r="C138" s="284"/>
      <c r="D138" s="250">
        <f>D140+D143</f>
        <v>15211.17</v>
      </c>
      <c r="E138" s="250">
        <f t="shared" ref="E138:M138" si="24">E140+E143</f>
        <v>15206.23</v>
      </c>
      <c r="F138" s="250">
        <f t="shared" si="24"/>
        <v>0</v>
      </c>
      <c r="G138" s="250">
        <f t="shared" si="24"/>
        <v>0</v>
      </c>
      <c r="H138" s="250">
        <f t="shared" si="24"/>
        <v>0</v>
      </c>
      <c r="I138" s="250">
        <f t="shared" si="24"/>
        <v>0</v>
      </c>
      <c r="J138" s="250">
        <f t="shared" si="24"/>
        <v>15211.17</v>
      </c>
      <c r="K138" s="250">
        <f t="shared" si="24"/>
        <v>15206.23</v>
      </c>
      <c r="L138" s="250">
        <f t="shared" si="24"/>
        <v>0</v>
      </c>
      <c r="M138" s="250">
        <f t="shared" si="24"/>
        <v>0</v>
      </c>
      <c r="N138" s="217">
        <v>100</v>
      </c>
      <c r="O138" s="217">
        <v>99.97</v>
      </c>
      <c r="P138" s="308" t="s">
        <v>475</v>
      </c>
      <c r="Q138" s="246">
        <v>100</v>
      </c>
      <c r="R138" s="246">
        <v>100</v>
      </c>
      <c r="S138" s="248">
        <v>100</v>
      </c>
      <c r="T138" s="224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</row>
    <row r="139" spans="1:30" s="51" customFormat="1" ht="38.25" x14ac:dyDescent="0.25">
      <c r="A139" s="267"/>
      <c r="B139" s="64" t="s">
        <v>66</v>
      </c>
      <c r="C139" s="284"/>
      <c r="D139" s="251"/>
      <c r="E139" s="251"/>
      <c r="F139" s="251"/>
      <c r="G139" s="251"/>
      <c r="H139" s="251"/>
      <c r="I139" s="251"/>
      <c r="J139" s="251"/>
      <c r="K139" s="251"/>
      <c r="L139" s="251"/>
      <c r="M139" s="251"/>
      <c r="N139" s="219"/>
      <c r="O139" s="219"/>
      <c r="P139" s="309"/>
      <c r="Q139" s="247"/>
      <c r="R139" s="247"/>
      <c r="S139" s="249"/>
      <c r="T139" s="224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</row>
    <row r="140" spans="1:30" s="51" customFormat="1" ht="21" customHeight="1" x14ac:dyDescent="0.25">
      <c r="A140" s="204" t="s">
        <v>130</v>
      </c>
      <c r="B140" s="49" t="s">
        <v>23</v>
      </c>
      <c r="C140" s="265"/>
      <c r="D140" s="217">
        <f>F140+H140+J140+L140</f>
        <v>1957.75</v>
      </c>
      <c r="E140" s="217">
        <f>G140+I140+K140+M140</f>
        <v>1957.75</v>
      </c>
      <c r="F140" s="220">
        <v>0</v>
      </c>
      <c r="G140" s="220">
        <v>0</v>
      </c>
      <c r="H140" s="220">
        <v>0</v>
      </c>
      <c r="I140" s="220">
        <v>0</v>
      </c>
      <c r="J140" s="220">
        <v>1957.75</v>
      </c>
      <c r="K140" s="220">
        <v>1957.75</v>
      </c>
      <c r="L140" s="220">
        <v>0</v>
      </c>
      <c r="M140" s="220">
        <v>0</v>
      </c>
      <c r="N140" s="217">
        <v>100</v>
      </c>
      <c r="O140" s="217">
        <v>100</v>
      </c>
      <c r="P140" s="308" t="s">
        <v>496</v>
      </c>
      <c r="Q140" s="331">
        <v>100</v>
      </c>
      <c r="R140" s="331">
        <v>100</v>
      </c>
      <c r="S140" s="331">
        <v>100</v>
      </c>
      <c r="T140" s="224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</row>
    <row r="141" spans="1:30" s="51" customFormat="1" ht="36.75" customHeight="1" x14ac:dyDescent="0.25">
      <c r="A141" s="215"/>
      <c r="B141" s="295" t="s">
        <v>494</v>
      </c>
      <c r="C141" s="265"/>
      <c r="D141" s="218"/>
      <c r="E141" s="218"/>
      <c r="F141" s="221"/>
      <c r="G141" s="221"/>
      <c r="H141" s="221"/>
      <c r="I141" s="221"/>
      <c r="J141" s="221"/>
      <c r="K141" s="221"/>
      <c r="L141" s="221"/>
      <c r="M141" s="221"/>
      <c r="N141" s="218"/>
      <c r="O141" s="218"/>
      <c r="P141" s="330"/>
      <c r="Q141" s="332"/>
      <c r="R141" s="332"/>
      <c r="S141" s="332"/>
      <c r="T141" s="224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</row>
    <row r="142" spans="1:30" s="51" customFormat="1" ht="62.25" customHeight="1" x14ac:dyDescent="0.25">
      <c r="A142" s="205"/>
      <c r="B142" s="295"/>
      <c r="C142" s="265"/>
      <c r="D142" s="219"/>
      <c r="E142" s="219"/>
      <c r="F142" s="222"/>
      <c r="G142" s="222"/>
      <c r="H142" s="222"/>
      <c r="I142" s="222"/>
      <c r="J142" s="222"/>
      <c r="K142" s="222"/>
      <c r="L142" s="222"/>
      <c r="M142" s="222"/>
      <c r="N142" s="219"/>
      <c r="O142" s="219"/>
      <c r="P142" s="309"/>
      <c r="Q142" s="333"/>
      <c r="R142" s="333"/>
      <c r="S142" s="333"/>
      <c r="T142" s="53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</row>
    <row r="143" spans="1:30" s="51" customFormat="1" ht="65.25" customHeight="1" x14ac:dyDescent="0.25">
      <c r="A143" s="54" t="s">
        <v>131</v>
      </c>
      <c r="B143" s="24" t="s">
        <v>495</v>
      </c>
      <c r="C143" s="49"/>
      <c r="D143" s="116">
        <f>F143+H143+J143+L143</f>
        <v>13253.42</v>
      </c>
      <c r="E143" s="116">
        <f>G143+I143+K143+M143</f>
        <v>13248.48</v>
      </c>
      <c r="F143" s="130">
        <v>0</v>
      </c>
      <c r="G143" s="130">
        <v>0</v>
      </c>
      <c r="H143" s="130">
        <v>0</v>
      </c>
      <c r="I143" s="130">
        <v>0</v>
      </c>
      <c r="J143" s="130">
        <v>13253.42</v>
      </c>
      <c r="K143" s="130">
        <v>13248.48</v>
      </c>
      <c r="L143" s="130">
        <v>0</v>
      </c>
      <c r="M143" s="130">
        <v>0</v>
      </c>
      <c r="N143" s="116">
        <v>100</v>
      </c>
      <c r="O143" s="116">
        <v>99.96</v>
      </c>
      <c r="P143" s="128"/>
      <c r="Q143" s="133"/>
      <c r="R143" s="129"/>
      <c r="S143" s="72"/>
      <c r="T143" s="2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</row>
    <row r="144" spans="1:30" s="20" customFormat="1" ht="78.75" customHeight="1" x14ac:dyDescent="0.25">
      <c r="A144" s="204" t="s">
        <v>132</v>
      </c>
      <c r="B144" s="273" t="s">
        <v>526</v>
      </c>
      <c r="C144" s="270" t="s">
        <v>505</v>
      </c>
      <c r="D144" s="142">
        <f>D163+D184+D188</f>
        <v>74516.23</v>
      </c>
      <c r="E144" s="142">
        <f t="shared" ref="E144:M144" si="25">E163+E184+E188</f>
        <v>74265.63</v>
      </c>
      <c r="F144" s="142">
        <f t="shared" si="25"/>
        <v>208.53</v>
      </c>
      <c r="G144" s="142">
        <f t="shared" si="25"/>
        <v>208.53</v>
      </c>
      <c r="H144" s="142">
        <f t="shared" si="25"/>
        <v>245.63</v>
      </c>
      <c r="I144" s="142">
        <f t="shared" si="25"/>
        <v>245.63</v>
      </c>
      <c r="J144" s="142">
        <f t="shared" si="25"/>
        <v>74062.070000000007</v>
      </c>
      <c r="K144" s="142">
        <f t="shared" si="25"/>
        <v>73811.47</v>
      </c>
      <c r="L144" s="142">
        <f t="shared" si="25"/>
        <v>0</v>
      </c>
      <c r="M144" s="142">
        <f t="shared" si="25"/>
        <v>0</v>
      </c>
      <c r="N144" s="143">
        <v>100</v>
      </c>
      <c r="O144" s="143">
        <f>E144/D144*100</f>
        <v>99.663697425379695</v>
      </c>
      <c r="P144" s="62" t="s">
        <v>271</v>
      </c>
      <c r="Q144" s="144">
        <v>90</v>
      </c>
      <c r="R144" s="144">
        <v>90</v>
      </c>
      <c r="S144" s="58">
        <v>100</v>
      </c>
      <c r="T144" s="2"/>
    </row>
    <row r="145" spans="1:30" s="20" customFormat="1" ht="78.75" customHeight="1" x14ac:dyDescent="0.25">
      <c r="A145" s="215"/>
      <c r="B145" s="274"/>
      <c r="C145" s="271"/>
      <c r="D145" s="145"/>
      <c r="E145" s="145"/>
      <c r="F145" s="145"/>
      <c r="G145" s="145"/>
      <c r="H145" s="145"/>
      <c r="I145" s="145"/>
      <c r="J145" s="145"/>
      <c r="K145" s="145"/>
      <c r="L145" s="145"/>
      <c r="M145" s="145"/>
      <c r="N145" s="146"/>
      <c r="O145" s="146"/>
      <c r="P145" s="64" t="s">
        <v>527</v>
      </c>
      <c r="Q145" s="144"/>
      <c r="R145" s="144"/>
      <c r="S145" s="58"/>
      <c r="T145" s="2"/>
    </row>
    <row r="146" spans="1:30" s="20" customFormat="1" ht="33.75" customHeight="1" x14ac:dyDescent="0.25">
      <c r="A146" s="215"/>
      <c r="B146" s="274"/>
      <c r="C146" s="271"/>
      <c r="D146" s="147"/>
      <c r="E146" s="147"/>
      <c r="F146" s="147"/>
      <c r="G146" s="147"/>
      <c r="H146" s="147"/>
      <c r="I146" s="147"/>
      <c r="J146" s="147"/>
      <c r="K146" s="147"/>
      <c r="L146" s="32"/>
      <c r="M146" s="32"/>
      <c r="N146" s="32"/>
      <c r="O146" s="32"/>
      <c r="P146" s="64" t="s">
        <v>438</v>
      </c>
      <c r="Q146" s="148">
        <v>100</v>
      </c>
      <c r="R146" s="148">
        <v>100</v>
      </c>
      <c r="S146" s="61">
        <v>100</v>
      </c>
      <c r="T146" s="2"/>
    </row>
    <row r="147" spans="1:30" s="20" customFormat="1" ht="35.25" customHeight="1" x14ac:dyDescent="0.25">
      <c r="A147" s="215"/>
      <c r="B147" s="274"/>
      <c r="C147" s="271"/>
      <c r="D147" s="147"/>
      <c r="E147" s="147"/>
      <c r="F147" s="147"/>
      <c r="G147" s="147"/>
      <c r="H147" s="147"/>
      <c r="I147" s="147"/>
      <c r="J147" s="147"/>
      <c r="K147" s="147"/>
      <c r="L147" s="32"/>
      <c r="M147" s="32"/>
      <c r="N147" s="32"/>
      <c r="O147" s="32"/>
      <c r="P147" s="64" t="s">
        <v>437</v>
      </c>
      <c r="Q147" s="148">
        <v>109.1</v>
      </c>
      <c r="R147" s="148">
        <v>109.1</v>
      </c>
      <c r="S147" s="61">
        <v>100</v>
      </c>
      <c r="T147" s="2"/>
    </row>
    <row r="148" spans="1:30" s="10" customFormat="1" ht="25.5" customHeight="1" x14ac:dyDescent="0.25">
      <c r="A148" s="215"/>
      <c r="B148" s="274"/>
      <c r="C148" s="271"/>
      <c r="D148" s="147"/>
      <c r="E148" s="147"/>
      <c r="F148" s="147"/>
      <c r="G148" s="147"/>
      <c r="H148" s="147"/>
      <c r="I148" s="147"/>
      <c r="J148" s="147"/>
      <c r="K148" s="147"/>
      <c r="L148" s="32"/>
      <c r="M148" s="32"/>
      <c r="N148" s="32"/>
      <c r="O148" s="32"/>
      <c r="P148" s="64" t="s">
        <v>436</v>
      </c>
      <c r="Q148" s="148">
        <v>100</v>
      </c>
      <c r="R148" s="148">
        <v>100</v>
      </c>
      <c r="S148" s="61">
        <v>100</v>
      </c>
      <c r="T148" s="224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</row>
    <row r="149" spans="1:30" s="10" customFormat="1" ht="64.5" customHeight="1" x14ac:dyDescent="0.25">
      <c r="A149" s="215"/>
      <c r="B149" s="274"/>
      <c r="C149" s="271"/>
      <c r="D149" s="147"/>
      <c r="E149" s="147"/>
      <c r="F149" s="147"/>
      <c r="G149" s="147"/>
      <c r="H149" s="147"/>
      <c r="I149" s="147"/>
      <c r="J149" s="147"/>
      <c r="K149" s="147"/>
      <c r="L149" s="32"/>
      <c r="M149" s="32"/>
      <c r="N149" s="32"/>
      <c r="O149" s="32"/>
      <c r="P149" s="64" t="s">
        <v>272</v>
      </c>
      <c r="Q149" s="148">
        <v>4.0999999999999996</v>
      </c>
      <c r="R149" s="148">
        <v>4.0999999999999996</v>
      </c>
      <c r="S149" s="61">
        <v>100</v>
      </c>
      <c r="T149" s="224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</row>
    <row r="150" spans="1:30" s="10" customFormat="1" ht="61.5" customHeight="1" x14ac:dyDescent="0.25">
      <c r="A150" s="215"/>
      <c r="B150" s="274"/>
      <c r="C150" s="271"/>
      <c r="D150" s="147"/>
      <c r="E150" s="147"/>
      <c r="F150" s="147"/>
      <c r="G150" s="147"/>
      <c r="H150" s="147"/>
      <c r="I150" s="147"/>
      <c r="J150" s="147"/>
      <c r="K150" s="147"/>
      <c r="L150" s="32"/>
      <c r="M150" s="32"/>
      <c r="N150" s="32"/>
      <c r="O150" s="32"/>
      <c r="P150" s="64" t="s">
        <v>497</v>
      </c>
      <c r="Q150" s="148">
        <v>95.9</v>
      </c>
      <c r="R150" s="148">
        <v>95.9</v>
      </c>
      <c r="S150" s="61">
        <v>100</v>
      </c>
      <c r="T150" s="224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</row>
    <row r="151" spans="1:30" s="10" customFormat="1" ht="57.75" customHeight="1" x14ac:dyDescent="0.25">
      <c r="A151" s="215"/>
      <c r="B151" s="274"/>
      <c r="C151" s="271"/>
      <c r="D151" s="147"/>
      <c r="E151" s="147"/>
      <c r="F151" s="147"/>
      <c r="G151" s="147"/>
      <c r="H151" s="147"/>
      <c r="I151" s="147"/>
      <c r="J151" s="147"/>
      <c r="K151" s="147"/>
      <c r="L151" s="32"/>
      <c r="M151" s="32"/>
      <c r="N151" s="32"/>
      <c r="O151" s="32"/>
      <c r="P151" s="64" t="s">
        <v>435</v>
      </c>
      <c r="Q151" s="148">
        <v>22.2</v>
      </c>
      <c r="R151" s="148">
        <v>22.2</v>
      </c>
      <c r="S151" s="61">
        <v>100</v>
      </c>
      <c r="T151" s="53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</row>
    <row r="152" spans="1:30" s="10" customFormat="1" ht="52.5" customHeight="1" x14ac:dyDescent="0.25">
      <c r="A152" s="215"/>
      <c r="B152" s="274"/>
      <c r="C152" s="271"/>
      <c r="D152" s="147"/>
      <c r="E152" s="147"/>
      <c r="F152" s="147"/>
      <c r="G152" s="147"/>
      <c r="H152" s="147"/>
      <c r="I152" s="147"/>
      <c r="J152" s="147"/>
      <c r="K152" s="147"/>
      <c r="L152" s="32"/>
      <c r="M152" s="32"/>
      <c r="N152" s="32"/>
      <c r="O152" s="32"/>
      <c r="P152" s="64" t="s">
        <v>273</v>
      </c>
      <c r="Q152" s="148">
        <v>1783.99</v>
      </c>
      <c r="R152" s="148">
        <v>1783.99</v>
      </c>
      <c r="S152" s="61">
        <v>100</v>
      </c>
      <c r="T152" s="53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</row>
    <row r="153" spans="1:30" s="10" customFormat="1" ht="53.25" customHeight="1" x14ac:dyDescent="0.25">
      <c r="A153" s="215"/>
      <c r="B153" s="274"/>
      <c r="C153" s="271"/>
      <c r="D153" s="147"/>
      <c r="E153" s="147"/>
      <c r="F153" s="147"/>
      <c r="G153" s="147"/>
      <c r="H153" s="147"/>
      <c r="I153" s="147"/>
      <c r="J153" s="147"/>
      <c r="K153" s="147"/>
      <c r="L153" s="32"/>
      <c r="M153" s="32"/>
      <c r="N153" s="32"/>
      <c r="O153" s="32"/>
      <c r="P153" s="64" t="s">
        <v>274</v>
      </c>
      <c r="Q153" s="148"/>
      <c r="R153" s="148"/>
      <c r="S153" s="61"/>
      <c r="T153" s="53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</row>
    <row r="154" spans="1:30" s="10" customFormat="1" ht="38.25" customHeight="1" x14ac:dyDescent="0.25">
      <c r="A154" s="215"/>
      <c r="B154" s="274"/>
      <c r="C154" s="271"/>
      <c r="D154" s="147"/>
      <c r="E154" s="147"/>
      <c r="F154" s="147"/>
      <c r="G154" s="147"/>
      <c r="H154" s="147"/>
      <c r="I154" s="147"/>
      <c r="J154" s="147"/>
      <c r="K154" s="147"/>
      <c r="L154" s="32"/>
      <c r="M154" s="32"/>
      <c r="N154" s="32"/>
      <c r="O154" s="32"/>
      <c r="P154" s="64" t="s">
        <v>275</v>
      </c>
      <c r="Q154" s="148">
        <v>91.31</v>
      </c>
      <c r="R154" s="148">
        <v>91.31</v>
      </c>
      <c r="S154" s="61">
        <v>100</v>
      </c>
      <c r="T154" s="53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</row>
    <row r="155" spans="1:30" s="10" customFormat="1" ht="28.5" customHeight="1" x14ac:dyDescent="0.25">
      <c r="A155" s="215"/>
      <c r="B155" s="274"/>
      <c r="C155" s="271"/>
      <c r="D155" s="147"/>
      <c r="E155" s="147"/>
      <c r="F155" s="147"/>
      <c r="G155" s="147"/>
      <c r="H155" s="147"/>
      <c r="I155" s="147"/>
      <c r="J155" s="147"/>
      <c r="K155" s="147"/>
      <c r="L155" s="32"/>
      <c r="M155" s="32"/>
      <c r="N155" s="32"/>
      <c r="O155" s="32"/>
      <c r="P155" s="64" t="s">
        <v>276</v>
      </c>
      <c r="Q155" s="148">
        <v>100.79</v>
      </c>
      <c r="R155" s="148">
        <v>100.79</v>
      </c>
      <c r="S155" s="61">
        <v>100</v>
      </c>
      <c r="T155" s="53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</row>
    <row r="156" spans="1:30" s="10" customFormat="1" ht="39.75" customHeight="1" x14ac:dyDescent="0.25">
      <c r="A156" s="215"/>
      <c r="B156" s="274"/>
      <c r="C156" s="271"/>
      <c r="D156" s="147"/>
      <c r="E156" s="147"/>
      <c r="F156" s="147"/>
      <c r="G156" s="147"/>
      <c r="H156" s="147"/>
      <c r="I156" s="147"/>
      <c r="J156" s="147"/>
      <c r="K156" s="147"/>
      <c r="L156" s="32"/>
      <c r="M156" s="32"/>
      <c r="N156" s="32"/>
      <c r="O156" s="32"/>
      <c r="P156" s="64" t="s">
        <v>434</v>
      </c>
      <c r="Q156" s="148"/>
      <c r="R156" s="148"/>
      <c r="S156" s="61"/>
      <c r="T156" s="53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</row>
    <row r="157" spans="1:30" s="10" customFormat="1" ht="24.75" customHeight="1" x14ac:dyDescent="0.25">
      <c r="A157" s="215"/>
      <c r="B157" s="274"/>
      <c r="C157" s="271"/>
      <c r="D157" s="147"/>
      <c r="E157" s="147"/>
      <c r="F157" s="147"/>
      <c r="G157" s="147"/>
      <c r="H157" s="147"/>
      <c r="I157" s="147"/>
      <c r="J157" s="147"/>
      <c r="K157" s="147"/>
      <c r="L157" s="32"/>
      <c r="M157" s="32"/>
      <c r="N157" s="32"/>
      <c r="O157" s="32"/>
      <c r="P157" s="64" t="s">
        <v>275</v>
      </c>
      <c r="Q157" s="148">
        <v>24787.29</v>
      </c>
      <c r="R157" s="148">
        <v>24787.29</v>
      </c>
      <c r="S157" s="61">
        <v>100</v>
      </c>
      <c r="T157" s="53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</row>
    <row r="158" spans="1:30" s="10" customFormat="1" ht="25.5" customHeight="1" x14ac:dyDescent="0.25">
      <c r="A158" s="215"/>
      <c r="B158" s="274"/>
      <c r="C158" s="271"/>
      <c r="D158" s="147"/>
      <c r="E158" s="147"/>
      <c r="F158" s="147"/>
      <c r="G158" s="147"/>
      <c r="H158" s="147"/>
      <c r="I158" s="147"/>
      <c r="J158" s="147"/>
      <c r="K158" s="147"/>
      <c r="L158" s="32"/>
      <c r="M158" s="32"/>
      <c r="N158" s="32"/>
      <c r="O158" s="32"/>
      <c r="P158" s="64" t="s">
        <v>276</v>
      </c>
      <c r="Q158" s="148">
        <v>27909.51</v>
      </c>
      <c r="R158" s="148">
        <v>27909.51</v>
      </c>
      <c r="S158" s="61">
        <v>100</v>
      </c>
      <c r="T158" s="53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</row>
    <row r="159" spans="1:30" s="10" customFormat="1" ht="25.5" customHeight="1" x14ac:dyDescent="0.25">
      <c r="A159" s="215"/>
      <c r="B159" s="274"/>
      <c r="C159" s="271"/>
      <c r="D159" s="147"/>
      <c r="E159" s="147"/>
      <c r="F159" s="147"/>
      <c r="G159" s="147"/>
      <c r="H159" s="147"/>
      <c r="I159" s="147"/>
      <c r="J159" s="147"/>
      <c r="K159" s="147"/>
      <c r="L159" s="32"/>
      <c r="M159" s="32"/>
      <c r="N159" s="32"/>
      <c r="O159" s="32"/>
      <c r="P159" s="64" t="s">
        <v>277</v>
      </c>
      <c r="Q159" s="148">
        <v>111</v>
      </c>
      <c r="R159" s="148">
        <v>111</v>
      </c>
      <c r="S159" s="61">
        <v>100</v>
      </c>
      <c r="T159" s="53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</row>
    <row r="160" spans="1:30" s="10" customFormat="1" ht="25.5" customHeight="1" x14ac:dyDescent="0.25">
      <c r="A160" s="215"/>
      <c r="B160" s="274"/>
      <c r="C160" s="271"/>
      <c r="D160" s="147"/>
      <c r="E160" s="147"/>
      <c r="F160" s="147"/>
      <c r="G160" s="147"/>
      <c r="H160" s="147"/>
      <c r="I160" s="147"/>
      <c r="J160" s="147"/>
      <c r="K160" s="147"/>
      <c r="L160" s="32"/>
      <c r="M160" s="32"/>
      <c r="N160" s="32"/>
      <c r="O160" s="32"/>
      <c r="P160" s="92" t="s">
        <v>528</v>
      </c>
      <c r="Q160" s="127">
        <v>15.66</v>
      </c>
      <c r="R160" s="127">
        <v>15.66</v>
      </c>
      <c r="S160" s="149">
        <f t="shared" ref="S160:S161" si="26">R160/Q160*100</f>
        <v>100</v>
      </c>
      <c r="T160" s="53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</row>
    <row r="161" spans="1:30" s="10" customFormat="1" ht="25.5" customHeight="1" x14ac:dyDescent="0.25">
      <c r="A161" s="215"/>
      <c r="B161" s="274"/>
      <c r="C161" s="271"/>
      <c r="D161" s="147"/>
      <c r="E161" s="147"/>
      <c r="F161" s="147"/>
      <c r="G161" s="147"/>
      <c r="H161" s="147"/>
      <c r="I161" s="147"/>
      <c r="J161" s="147"/>
      <c r="K161" s="147"/>
      <c r="L161" s="32"/>
      <c r="M161" s="32"/>
      <c r="N161" s="32"/>
      <c r="O161" s="32"/>
      <c r="P161" s="92" t="s">
        <v>529</v>
      </c>
      <c r="Q161" s="150">
        <v>111</v>
      </c>
      <c r="R161" s="150">
        <v>111</v>
      </c>
      <c r="S161" s="72">
        <f t="shared" si="26"/>
        <v>100</v>
      </c>
      <c r="T161" s="53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</row>
    <row r="162" spans="1:30" s="10" customFormat="1" ht="28.5" customHeight="1" x14ac:dyDescent="0.25">
      <c r="A162" s="205"/>
      <c r="B162" s="275"/>
      <c r="C162" s="272"/>
      <c r="D162" s="151"/>
      <c r="E162" s="151"/>
      <c r="F162" s="151"/>
      <c r="G162" s="151"/>
      <c r="H162" s="151"/>
      <c r="I162" s="151"/>
      <c r="J162" s="151"/>
      <c r="K162" s="151"/>
      <c r="L162" s="33"/>
      <c r="M162" s="33"/>
      <c r="N162" s="33"/>
      <c r="O162" s="33"/>
      <c r="P162" s="64" t="s">
        <v>278</v>
      </c>
      <c r="Q162" s="148">
        <v>99.66</v>
      </c>
      <c r="R162" s="148">
        <v>99.66</v>
      </c>
      <c r="S162" s="61">
        <v>100</v>
      </c>
      <c r="T162" s="53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</row>
    <row r="163" spans="1:30" s="8" customFormat="1" x14ac:dyDescent="0.25">
      <c r="A163" s="266" t="s">
        <v>133</v>
      </c>
      <c r="B163" s="49" t="s">
        <v>20</v>
      </c>
      <c r="C163" s="284"/>
      <c r="D163" s="285">
        <f>SUM(D165+D175+D180)</f>
        <v>73042.539999999994</v>
      </c>
      <c r="E163" s="285">
        <f t="shared" ref="E163:M163" si="27">SUM(E165+E175+E180)</f>
        <v>72793.260000000009</v>
      </c>
      <c r="F163" s="285">
        <f t="shared" si="27"/>
        <v>208.53</v>
      </c>
      <c r="G163" s="285">
        <f t="shared" si="27"/>
        <v>208.53</v>
      </c>
      <c r="H163" s="285">
        <f t="shared" si="27"/>
        <v>245.63</v>
      </c>
      <c r="I163" s="285">
        <f t="shared" si="27"/>
        <v>245.63</v>
      </c>
      <c r="J163" s="285">
        <f t="shared" si="27"/>
        <v>72588.38</v>
      </c>
      <c r="K163" s="285">
        <f t="shared" si="27"/>
        <v>72339.100000000006</v>
      </c>
      <c r="L163" s="285">
        <f t="shared" si="27"/>
        <v>0</v>
      </c>
      <c r="M163" s="285">
        <f t="shared" si="27"/>
        <v>0</v>
      </c>
      <c r="N163" s="285">
        <v>100</v>
      </c>
      <c r="O163" s="285">
        <v>99.7</v>
      </c>
      <c r="P163" s="334"/>
      <c r="Q163" s="334"/>
      <c r="R163" s="334"/>
      <c r="S163" s="334"/>
      <c r="T163" s="224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</row>
    <row r="164" spans="1:30" s="8" customFormat="1" ht="38.25" x14ac:dyDescent="0.25">
      <c r="A164" s="267"/>
      <c r="B164" s="64" t="s">
        <v>134</v>
      </c>
      <c r="C164" s="284"/>
      <c r="D164" s="286"/>
      <c r="E164" s="286"/>
      <c r="F164" s="286"/>
      <c r="G164" s="286"/>
      <c r="H164" s="286"/>
      <c r="I164" s="286"/>
      <c r="J164" s="286"/>
      <c r="K164" s="286"/>
      <c r="L164" s="286"/>
      <c r="M164" s="286"/>
      <c r="N164" s="285"/>
      <c r="O164" s="285"/>
      <c r="P164" s="335"/>
      <c r="Q164" s="335"/>
      <c r="R164" s="335"/>
      <c r="S164" s="335"/>
      <c r="T164" s="224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</row>
    <row r="165" spans="1:30" s="8" customFormat="1" x14ac:dyDescent="0.25">
      <c r="A165" s="204" t="s">
        <v>135</v>
      </c>
      <c r="B165" s="49" t="s">
        <v>23</v>
      </c>
      <c r="C165" s="265"/>
      <c r="D165" s="245">
        <f>SUM(F165+H165+J165+L165)</f>
        <v>38206.28</v>
      </c>
      <c r="E165" s="245">
        <f>SUM(G165+I165+K165+M165)</f>
        <v>37957.519999999997</v>
      </c>
      <c r="F165" s="245">
        <v>42.5</v>
      </c>
      <c r="G165" s="245">
        <v>42.5</v>
      </c>
      <c r="H165" s="245">
        <v>187.5</v>
      </c>
      <c r="I165" s="245">
        <v>187.5</v>
      </c>
      <c r="J165" s="245">
        <v>37976.28</v>
      </c>
      <c r="K165" s="245">
        <v>37727.519999999997</v>
      </c>
      <c r="L165" s="245">
        <v>0</v>
      </c>
      <c r="M165" s="245">
        <v>0</v>
      </c>
      <c r="N165" s="245">
        <v>100</v>
      </c>
      <c r="O165" s="245">
        <v>99.35</v>
      </c>
      <c r="P165" s="336" t="s">
        <v>279</v>
      </c>
      <c r="Q165" s="337">
        <v>3208</v>
      </c>
      <c r="R165" s="337">
        <v>3208</v>
      </c>
      <c r="S165" s="206">
        <v>100</v>
      </c>
      <c r="T165" s="224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</row>
    <row r="166" spans="1:30" s="8" customFormat="1" ht="23.25" customHeight="1" x14ac:dyDescent="0.25">
      <c r="A166" s="215"/>
      <c r="B166" s="265" t="s">
        <v>136</v>
      </c>
      <c r="C166" s="265"/>
      <c r="D166" s="269"/>
      <c r="E166" s="269"/>
      <c r="F166" s="245"/>
      <c r="G166" s="245"/>
      <c r="H166" s="245"/>
      <c r="I166" s="245"/>
      <c r="J166" s="245"/>
      <c r="K166" s="245"/>
      <c r="L166" s="245"/>
      <c r="M166" s="245"/>
      <c r="N166" s="245"/>
      <c r="O166" s="245"/>
      <c r="P166" s="336"/>
      <c r="Q166" s="337"/>
      <c r="R166" s="337"/>
      <c r="S166" s="208"/>
      <c r="T166" s="224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</row>
    <row r="167" spans="1:30" s="8" customFormat="1" x14ac:dyDescent="0.25">
      <c r="A167" s="215"/>
      <c r="B167" s="265"/>
      <c r="C167" s="265"/>
      <c r="D167" s="269"/>
      <c r="E167" s="269"/>
      <c r="F167" s="245"/>
      <c r="G167" s="245"/>
      <c r="H167" s="245"/>
      <c r="I167" s="245"/>
      <c r="J167" s="245"/>
      <c r="K167" s="245"/>
      <c r="L167" s="245"/>
      <c r="M167" s="245"/>
      <c r="N167" s="245"/>
      <c r="O167" s="245"/>
      <c r="P167" s="336"/>
      <c r="Q167" s="337"/>
      <c r="R167" s="337"/>
      <c r="S167" s="207"/>
      <c r="T167" s="53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</row>
    <row r="168" spans="1:30" s="8" customFormat="1" ht="25.5" x14ac:dyDescent="0.25">
      <c r="A168" s="215"/>
      <c r="B168" s="265"/>
      <c r="C168" s="265"/>
      <c r="D168" s="269"/>
      <c r="E168" s="269"/>
      <c r="F168" s="245"/>
      <c r="G168" s="245"/>
      <c r="H168" s="245"/>
      <c r="I168" s="245"/>
      <c r="J168" s="245"/>
      <c r="K168" s="245"/>
      <c r="L168" s="245"/>
      <c r="M168" s="245"/>
      <c r="N168" s="245"/>
      <c r="O168" s="245"/>
      <c r="P168" s="152" t="s">
        <v>280</v>
      </c>
      <c r="Q168" s="153">
        <v>134309</v>
      </c>
      <c r="R168" s="153">
        <v>134309</v>
      </c>
      <c r="S168" s="61">
        <v>100</v>
      </c>
      <c r="T168" s="53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</row>
    <row r="169" spans="1:30" s="8" customFormat="1" ht="25.5" x14ac:dyDescent="0.25">
      <c r="A169" s="215"/>
      <c r="B169" s="265"/>
      <c r="C169" s="265"/>
      <c r="D169" s="269"/>
      <c r="E169" s="269"/>
      <c r="F169" s="245"/>
      <c r="G169" s="245"/>
      <c r="H169" s="245"/>
      <c r="I169" s="245"/>
      <c r="J169" s="245"/>
      <c r="K169" s="245"/>
      <c r="L169" s="245"/>
      <c r="M169" s="245"/>
      <c r="N169" s="245"/>
      <c r="O169" s="245"/>
      <c r="P169" s="152" t="s">
        <v>281</v>
      </c>
      <c r="Q169" s="153">
        <v>13984</v>
      </c>
      <c r="R169" s="153">
        <v>13984</v>
      </c>
      <c r="S169" s="61">
        <v>100</v>
      </c>
      <c r="T169" s="53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</row>
    <row r="170" spans="1:30" s="8" customFormat="1" x14ac:dyDescent="0.25">
      <c r="A170" s="215"/>
      <c r="B170" s="265"/>
      <c r="C170" s="265"/>
      <c r="D170" s="269"/>
      <c r="E170" s="269"/>
      <c r="F170" s="245"/>
      <c r="G170" s="245"/>
      <c r="H170" s="245"/>
      <c r="I170" s="245"/>
      <c r="J170" s="245"/>
      <c r="K170" s="245"/>
      <c r="L170" s="245"/>
      <c r="M170" s="245"/>
      <c r="N170" s="245"/>
      <c r="O170" s="245"/>
      <c r="P170" s="152" t="s">
        <v>282</v>
      </c>
      <c r="Q170" s="153">
        <v>261</v>
      </c>
      <c r="R170" s="153">
        <v>261</v>
      </c>
      <c r="S170" s="61">
        <v>100</v>
      </c>
      <c r="T170" s="53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</row>
    <row r="171" spans="1:30" s="8" customFormat="1" x14ac:dyDescent="0.25">
      <c r="A171" s="215"/>
      <c r="B171" s="265"/>
      <c r="C171" s="265"/>
      <c r="D171" s="269"/>
      <c r="E171" s="269"/>
      <c r="F171" s="245"/>
      <c r="G171" s="245"/>
      <c r="H171" s="245"/>
      <c r="I171" s="245"/>
      <c r="J171" s="245"/>
      <c r="K171" s="245"/>
      <c r="L171" s="245"/>
      <c r="M171" s="245"/>
      <c r="N171" s="245"/>
      <c r="O171" s="245"/>
      <c r="P171" s="152" t="s">
        <v>283</v>
      </c>
      <c r="Q171" s="153">
        <v>2920</v>
      </c>
      <c r="R171" s="153">
        <v>2920</v>
      </c>
      <c r="S171" s="61">
        <v>100</v>
      </c>
      <c r="T171" s="53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</row>
    <row r="172" spans="1:30" s="8" customFormat="1" ht="26.25" x14ac:dyDescent="0.25">
      <c r="A172" s="215"/>
      <c r="B172" s="265"/>
      <c r="C172" s="265"/>
      <c r="D172" s="269"/>
      <c r="E172" s="269"/>
      <c r="F172" s="245"/>
      <c r="G172" s="245"/>
      <c r="H172" s="245"/>
      <c r="I172" s="245"/>
      <c r="J172" s="245"/>
      <c r="K172" s="245"/>
      <c r="L172" s="245"/>
      <c r="M172" s="245"/>
      <c r="N172" s="245"/>
      <c r="O172" s="245"/>
      <c r="P172" s="154" t="s">
        <v>523</v>
      </c>
      <c r="Q172" s="129">
        <v>4</v>
      </c>
      <c r="R172" s="129">
        <v>4</v>
      </c>
      <c r="S172" s="72">
        <f t="shared" ref="S172:S174" si="28">R172/Q172*100</f>
        <v>100</v>
      </c>
      <c r="T172" s="53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</row>
    <row r="173" spans="1:30" s="8" customFormat="1" ht="39" x14ac:dyDescent="0.25">
      <c r="A173" s="215"/>
      <c r="B173" s="265"/>
      <c r="C173" s="265"/>
      <c r="D173" s="269"/>
      <c r="E173" s="269"/>
      <c r="F173" s="245"/>
      <c r="G173" s="245"/>
      <c r="H173" s="245"/>
      <c r="I173" s="245"/>
      <c r="J173" s="245"/>
      <c r="K173" s="245"/>
      <c r="L173" s="245"/>
      <c r="M173" s="245"/>
      <c r="N173" s="245"/>
      <c r="O173" s="245"/>
      <c r="P173" s="154" t="s">
        <v>524</v>
      </c>
      <c r="Q173" s="127">
        <v>4.9800000000000004</v>
      </c>
      <c r="R173" s="127">
        <v>4.9800000000000004</v>
      </c>
      <c r="S173" s="72">
        <f t="shared" si="28"/>
        <v>100</v>
      </c>
      <c r="T173" s="53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</row>
    <row r="174" spans="1:30" s="8" customFormat="1" ht="51.75" x14ac:dyDescent="0.25">
      <c r="A174" s="205"/>
      <c r="B174" s="265"/>
      <c r="C174" s="265"/>
      <c r="D174" s="269"/>
      <c r="E174" s="269"/>
      <c r="F174" s="245"/>
      <c r="G174" s="245"/>
      <c r="H174" s="245"/>
      <c r="I174" s="245"/>
      <c r="J174" s="245"/>
      <c r="K174" s="245"/>
      <c r="L174" s="245"/>
      <c r="M174" s="245"/>
      <c r="N174" s="245"/>
      <c r="O174" s="245"/>
      <c r="P174" s="154" t="s">
        <v>525</v>
      </c>
      <c r="Q174" s="127">
        <v>4.93</v>
      </c>
      <c r="R174" s="127">
        <v>4.93</v>
      </c>
      <c r="S174" s="72">
        <f t="shared" si="28"/>
        <v>100</v>
      </c>
      <c r="T174" s="53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</row>
    <row r="175" spans="1:30" s="8" customFormat="1" ht="38.25" customHeight="1" x14ac:dyDescent="0.25">
      <c r="A175" s="204" t="s">
        <v>137</v>
      </c>
      <c r="B175" s="265" t="s">
        <v>138</v>
      </c>
      <c r="C175" s="265"/>
      <c r="D175" s="245">
        <f>SUM(F175+H175+J175+L175)</f>
        <v>14569.84</v>
      </c>
      <c r="E175" s="245">
        <f>SUM(G175+I175+K175+M175)</f>
        <v>14569.84</v>
      </c>
      <c r="F175" s="245">
        <v>166.03</v>
      </c>
      <c r="G175" s="245">
        <v>166.03</v>
      </c>
      <c r="H175" s="245">
        <v>58.13</v>
      </c>
      <c r="I175" s="245">
        <v>58.13</v>
      </c>
      <c r="J175" s="245">
        <v>14345.68</v>
      </c>
      <c r="K175" s="245">
        <v>14345.68</v>
      </c>
      <c r="L175" s="245">
        <v>0</v>
      </c>
      <c r="M175" s="245">
        <v>0</v>
      </c>
      <c r="N175" s="245">
        <v>100</v>
      </c>
      <c r="O175" s="245">
        <v>100</v>
      </c>
      <c r="P175" s="154" t="s">
        <v>284</v>
      </c>
      <c r="Q175" s="153">
        <v>15996</v>
      </c>
      <c r="R175" s="153">
        <v>15996</v>
      </c>
      <c r="S175" s="61">
        <v>100</v>
      </c>
      <c r="T175" s="2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</row>
    <row r="176" spans="1:30" s="8" customFormat="1" x14ac:dyDescent="0.25">
      <c r="A176" s="215"/>
      <c r="B176" s="265"/>
      <c r="C176" s="265"/>
      <c r="D176" s="245"/>
      <c r="E176" s="245"/>
      <c r="F176" s="245"/>
      <c r="G176" s="245"/>
      <c r="H176" s="245"/>
      <c r="I176" s="245"/>
      <c r="J176" s="245"/>
      <c r="K176" s="245"/>
      <c r="L176" s="245"/>
      <c r="M176" s="245"/>
      <c r="N176" s="245"/>
      <c r="O176" s="245"/>
      <c r="P176" s="154" t="s">
        <v>285</v>
      </c>
      <c r="Q176" s="153">
        <v>394533</v>
      </c>
      <c r="R176" s="153">
        <v>394533</v>
      </c>
      <c r="S176" s="61">
        <v>100</v>
      </c>
      <c r="T176" s="2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</row>
    <row r="177" spans="1:30" s="8" customFormat="1" x14ac:dyDescent="0.25">
      <c r="A177" s="215"/>
      <c r="B177" s="265"/>
      <c r="C177" s="265"/>
      <c r="D177" s="245"/>
      <c r="E177" s="245"/>
      <c r="F177" s="245"/>
      <c r="G177" s="245"/>
      <c r="H177" s="245"/>
      <c r="I177" s="245"/>
      <c r="J177" s="245"/>
      <c r="K177" s="245"/>
      <c r="L177" s="245"/>
      <c r="M177" s="245"/>
      <c r="N177" s="245"/>
      <c r="O177" s="245"/>
      <c r="P177" s="154" t="s">
        <v>286</v>
      </c>
      <c r="Q177" s="153">
        <v>154334</v>
      </c>
      <c r="R177" s="153">
        <v>154334</v>
      </c>
      <c r="S177" s="61">
        <v>100</v>
      </c>
      <c r="T177" s="2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</row>
    <row r="178" spans="1:30" s="8" customFormat="1" ht="64.5" x14ac:dyDescent="0.25">
      <c r="A178" s="215"/>
      <c r="B178" s="265"/>
      <c r="C178" s="265"/>
      <c r="D178" s="245"/>
      <c r="E178" s="245"/>
      <c r="F178" s="245"/>
      <c r="G178" s="245"/>
      <c r="H178" s="245"/>
      <c r="I178" s="245"/>
      <c r="J178" s="245"/>
      <c r="K178" s="245"/>
      <c r="L178" s="245"/>
      <c r="M178" s="245"/>
      <c r="N178" s="245"/>
      <c r="O178" s="245"/>
      <c r="P178" s="154" t="s">
        <v>287</v>
      </c>
      <c r="Q178" s="153">
        <v>3419</v>
      </c>
      <c r="R178" s="153">
        <v>3419</v>
      </c>
      <c r="S178" s="61">
        <v>100</v>
      </c>
      <c r="T178" s="2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</row>
    <row r="179" spans="1:30" s="8" customFormat="1" ht="39" x14ac:dyDescent="0.25">
      <c r="A179" s="205"/>
      <c r="B179" s="265"/>
      <c r="C179" s="265"/>
      <c r="D179" s="245"/>
      <c r="E179" s="245"/>
      <c r="F179" s="245"/>
      <c r="G179" s="245"/>
      <c r="H179" s="245"/>
      <c r="I179" s="245"/>
      <c r="J179" s="245"/>
      <c r="K179" s="245"/>
      <c r="L179" s="245"/>
      <c r="M179" s="245"/>
      <c r="N179" s="245"/>
      <c r="O179" s="245"/>
      <c r="P179" s="154" t="s">
        <v>288</v>
      </c>
      <c r="Q179" s="153">
        <v>50</v>
      </c>
      <c r="R179" s="153">
        <v>50</v>
      </c>
      <c r="S179" s="61">
        <v>100</v>
      </c>
      <c r="T179" s="2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</row>
    <row r="180" spans="1:30" s="8" customFormat="1" ht="27.75" customHeight="1" x14ac:dyDescent="0.25">
      <c r="A180" s="204" t="s">
        <v>139</v>
      </c>
      <c r="B180" s="265" t="s">
        <v>140</v>
      </c>
      <c r="C180" s="265"/>
      <c r="D180" s="245">
        <f>SUM(F180+H180+J180+L180)</f>
        <v>20266.419999999998</v>
      </c>
      <c r="E180" s="245">
        <f>SUM(G180+I180+K180+M180)</f>
        <v>20265.900000000001</v>
      </c>
      <c r="F180" s="245">
        <v>0</v>
      </c>
      <c r="G180" s="245">
        <v>0</v>
      </c>
      <c r="H180" s="245">
        <v>0</v>
      </c>
      <c r="I180" s="245">
        <v>0</v>
      </c>
      <c r="J180" s="245">
        <v>20266.419999999998</v>
      </c>
      <c r="K180" s="245">
        <v>20265.900000000001</v>
      </c>
      <c r="L180" s="245">
        <v>0</v>
      </c>
      <c r="M180" s="245">
        <v>0</v>
      </c>
      <c r="N180" s="245">
        <v>100</v>
      </c>
      <c r="O180" s="245">
        <v>100</v>
      </c>
      <c r="P180" s="154" t="s">
        <v>289</v>
      </c>
      <c r="Q180" s="65">
        <v>476</v>
      </c>
      <c r="R180" s="65">
        <v>476</v>
      </c>
      <c r="S180" s="61">
        <v>100</v>
      </c>
      <c r="T180" s="2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</row>
    <row r="181" spans="1:30" s="8" customFormat="1" ht="39" x14ac:dyDescent="0.25">
      <c r="A181" s="215"/>
      <c r="B181" s="265"/>
      <c r="C181" s="265"/>
      <c r="D181" s="245"/>
      <c r="E181" s="245"/>
      <c r="F181" s="245"/>
      <c r="G181" s="245"/>
      <c r="H181" s="245"/>
      <c r="I181" s="245"/>
      <c r="J181" s="245"/>
      <c r="K181" s="245"/>
      <c r="L181" s="245"/>
      <c r="M181" s="245"/>
      <c r="N181" s="245"/>
      <c r="O181" s="245"/>
      <c r="P181" s="154" t="s">
        <v>290</v>
      </c>
      <c r="Q181" s="65">
        <v>99</v>
      </c>
      <c r="R181" s="65">
        <v>99</v>
      </c>
      <c r="S181" s="61">
        <v>100</v>
      </c>
      <c r="T181" s="2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</row>
    <row r="182" spans="1:30" s="8" customFormat="1" ht="26.25" x14ac:dyDescent="0.25">
      <c r="A182" s="215"/>
      <c r="B182" s="265"/>
      <c r="C182" s="265"/>
      <c r="D182" s="245"/>
      <c r="E182" s="245"/>
      <c r="F182" s="245"/>
      <c r="G182" s="245"/>
      <c r="H182" s="245"/>
      <c r="I182" s="245"/>
      <c r="J182" s="245"/>
      <c r="K182" s="245"/>
      <c r="L182" s="245"/>
      <c r="M182" s="245"/>
      <c r="N182" s="245"/>
      <c r="O182" s="245"/>
      <c r="P182" s="154" t="s">
        <v>291</v>
      </c>
      <c r="Q182" s="65">
        <v>4</v>
      </c>
      <c r="R182" s="65">
        <v>4</v>
      </c>
      <c r="S182" s="61">
        <v>100</v>
      </c>
      <c r="T182" s="2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</row>
    <row r="183" spans="1:30" s="8" customFormat="1" ht="39" x14ac:dyDescent="0.25">
      <c r="A183" s="205"/>
      <c r="B183" s="265"/>
      <c r="C183" s="265"/>
      <c r="D183" s="245"/>
      <c r="E183" s="245"/>
      <c r="F183" s="245"/>
      <c r="G183" s="245"/>
      <c r="H183" s="245"/>
      <c r="I183" s="245"/>
      <c r="J183" s="245"/>
      <c r="K183" s="245"/>
      <c r="L183" s="245"/>
      <c r="M183" s="245"/>
      <c r="N183" s="245"/>
      <c r="O183" s="245"/>
      <c r="P183" s="154" t="s">
        <v>292</v>
      </c>
      <c r="Q183" s="65">
        <v>2</v>
      </c>
      <c r="R183" s="65">
        <v>2</v>
      </c>
      <c r="S183" s="61">
        <v>100</v>
      </c>
      <c r="T183" s="2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</row>
    <row r="184" spans="1:30" s="8" customFormat="1" x14ac:dyDescent="0.25">
      <c r="A184" s="266" t="s">
        <v>141</v>
      </c>
      <c r="B184" s="49" t="s">
        <v>38</v>
      </c>
      <c r="C184" s="284"/>
      <c r="D184" s="243">
        <f>SUM(D186)</f>
        <v>183.5</v>
      </c>
      <c r="E184" s="243">
        <f>SUM(E186)</f>
        <v>183.5</v>
      </c>
      <c r="F184" s="243">
        <f>SUM(F186)</f>
        <v>0</v>
      </c>
      <c r="G184" s="243">
        <f t="shared" ref="G184:M184" si="29">SUM(G186)</f>
        <v>0</v>
      </c>
      <c r="H184" s="243">
        <f t="shared" si="29"/>
        <v>0</v>
      </c>
      <c r="I184" s="243">
        <f t="shared" si="29"/>
        <v>0</v>
      </c>
      <c r="J184" s="243">
        <f t="shared" si="29"/>
        <v>183.5</v>
      </c>
      <c r="K184" s="243">
        <f t="shared" si="29"/>
        <v>183.5</v>
      </c>
      <c r="L184" s="243">
        <f t="shared" si="29"/>
        <v>0</v>
      </c>
      <c r="M184" s="243">
        <f t="shared" si="29"/>
        <v>0</v>
      </c>
      <c r="N184" s="245">
        <v>100</v>
      </c>
      <c r="O184" s="245">
        <v>100</v>
      </c>
      <c r="P184" s="154"/>
      <c r="Q184" s="65"/>
      <c r="R184" s="65"/>
      <c r="S184" s="61"/>
      <c r="T184" s="224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</row>
    <row r="185" spans="1:30" s="8" customFormat="1" ht="38.25" x14ac:dyDescent="0.25">
      <c r="A185" s="267"/>
      <c r="B185" s="64" t="s">
        <v>142</v>
      </c>
      <c r="C185" s="284"/>
      <c r="D185" s="244"/>
      <c r="E185" s="244"/>
      <c r="F185" s="243"/>
      <c r="G185" s="243"/>
      <c r="H185" s="243"/>
      <c r="I185" s="243"/>
      <c r="J185" s="243"/>
      <c r="K185" s="243"/>
      <c r="L185" s="243"/>
      <c r="M185" s="243"/>
      <c r="N185" s="245"/>
      <c r="O185" s="245"/>
      <c r="P185" s="154"/>
      <c r="Q185" s="65"/>
      <c r="R185" s="65"/>
      <c r="S185" s="61"/>
      <c r="T185" s="224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</row>
    <row r="186" spans="1:30" s="8" customFormat="1" x14ac:dyDescent="0.25">
      <c r="A186" s="266" t="s">
        <v>143</v>
      </c>
      <c r="B186" s="49" t="s">
        <v>144</v>
      </c>
      <c r="C186" s="284"/>
      <c r="D186" s="245">
        <f>SUM(F186+H186+J186+L186)</f>
        <v>183.5</v>
      </c>
      <c r="E186" s="245">
        <f>SUM(G186+I186+K186+M186)</f>
        <v>183.5</v>
      </c>
      <c r="F186" s="245">
        <v>0</v>
      </c>
      <c r="G186" s="245">
        <v>0</v>
      </c>
      <c r="H186" s="245">
        <v>0</v>
      </c>
      <c r="I186" s="245">
        <v>0</v>
      </c>
      <c r="J186" s="245">
        <v>183.5</v>
      </c>
      <c r="K186" s="245">
        <v>183.5</v>
      </c>
      <c r="L186" s="245">
        <v>0</v>
      </c>
      <c r="M186" s="245">
        <v>0</v>
      </c>
      <c r="N186" s="245">
        <v>100</v>
      </c>
      <c r="O186" s="245">
        <v>100</v>
      </c>
      <c r="P186" s="361" t="s">
        <v>439</v>
      </c>
      <c r="Q186" s="241">
        <v>111</v>
      </c>
      <c r="R186" s="241">
        <v>111</v>
      </c>
      <c r="S186" s="242">
        <v>100</v>
      </c>
      <c r="T186" s="224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</row>
    <row r="187" spans="1:30" s="8" customFormat="1" ht="174.75" customHeight="1" x14ac:dyDescent="0.25">
      <c r="A187" s="267"/>
      <c r="B187" s="64" t="s">
        <v>145</v>
      </c>
      <c r="C187" s="284"/>
      <c r="D187" s="269"/>
      <c r="E187" s="269"/>
      <c r="F187" s="245"/>
      <c r="G187" s="245"/>
      <c r="H187" s="245"/>
      <c r="I187" s="245"/>
      <c r="J187" s="245"/>
      <c r="K187" s="245"/>
      <c r="L187" s="245"/>
      <c r="M187" s="245"/>
      <c r="N187" s="245"/>
      <c r="O187" s="245"/>
      <c r="P187" s="361"/>
      <c r="Q187" s="241"/>
      <c r="R187" s="241"/>
      <c r="S187" s="242"/>
      <c r="T187" s="224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</row>
    <row r="188" spans="1:30" s="8" customFormat="1" ht="15.75" customHeight="1" x14ac:dyDescent="0.25">
      <c r="A188" s="266" t="s">
        <v>146</v>
      </c>
      <c r="B188" s="49" t="s">
        <v>51</v>
      </c>
      <c r="C188" s="284"/>
      <c r="D188" s="243">
        <f>SUM(D190)</f>
        <v>1290.19</v>
      </c>
      <c r="E188" s="243">
        <f t="shared" ref="E188:M188" si="30">SUM(E190)</f>
        <v>1288.8699999999999</v>
      </c>
      <c r="F188" s="243">
        <f t="shared" si="30"/>
        <v>0</v>
      </c>
      <c r="G188" s="243">
        <f t="shared" si="30"/>
        <v>0</v>
      </c>
      <c r="H188" s="243">
        <f t="shared" si="30"/>
        <v>0</v>
      </c>
      <c r="I188" s="243">
        <f t="shared" si="30"/>
        <v>0</v>
      </c>
      <c r="J188" s="243">
        <f t="shared" si="30"/>
        <v>1290.19</v>
      </c>
      <c r="K188" s="243">
        <f t="shared" si="30"/>
        <v>1288.8699999999999</v>
      </c>
      <c r="L188" s="243">
        <f t="shared" si="30"/>
        <v>0</v>
      </c>
      <c r="M188" s="243">
        <f t="shared" si="30"/>
        <v>0</v>
      </c>
      <c r="N188" s="243">
        <f t="shared" ref="N188:O188" si="31">SUM(N190)</f>
        <v>100</v>
      </c>
      <c r="O188" s="243">
        <f t="shared" si="31"/>
        <v>99.9</v>
      </c>
      <c r="P188" s="266"/>
      <c r="Q188" s="253"/>
      <c r="R188" s="253"/>
      <c r="S188" s="206"/>
      <c r="T188" s="224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</row>
    <row r="189" spans="1:30" s="8" customFormat="1" ht="25.5" x14ac:dyDescent="0.25">
      <c r="A189" s="267"/>
      <c r="B189" s="64" t="s">
        <v>147</v>
      </c>
      <c r="C189" s="284"/>
      <c r="D189" s="244"/>
      <c r="E189" s="244"/>
      <c r="F189" s="244"/>
      <c r="G189" s="244"/>
      <c r="H189" s="244"/>
      <c r="I189" s="244"/>
      <c r="J189" s="244"/>
      <c r="K189" s="244"/>
      <c r="L189" s="244"/>
      <c r="M189" s="244"/>
      <c r="N189" s="244"/>
      <c r="O189" s="244"/>
      <c r="P189" s="267"/>
      <c r="Q189" s="254"/>
      <c r="R189" s="254"/>
      <c r="S189" s="207"/>
      <c r="T189" s="224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</row>
    <row r="190" spans="1:30" s="8" customFormat="1" ht="15.75" customHeight="1" x14ac:dyDescent="0.25">
      <c r="A190" s="266" t="s">
        <v>148</v>
      </c>
      <c r="B190" s="49" t="s">
        <v>144</v>
      </c>
      <c r="C190" s="284"/>
      <c r="D190" s="245">
        <f>SUM(F190+H190+J190+L190)</f>
        <v>1290.19</v>
      </c>
      <c r="E190" s="245">
        <f>SUM(G190+I190+K190+M190)</f>
        <v>1288.8699999999999</v>
      </c>
      <c r="F190" s="245">
        <v>0</v>
      </c>
      <c r="G190" s="245">
        <v>0</v>
      </c>
      <c r="H190" s="245">
        <v>0</v>
      </c>
      <c r="I190" s="245">
        <v>0</v>
      </c>
      <c r="J190" s="245">
        <v>1290.19</v>
      </c>
      <c r="K190" s="245">
        <v>1288.8699999999999</v>
      </c>
      <c r="L190" s="245">
        <v>0</v>
      </c>
      <c r="M190" s="245">
        <v>0</v>
      </c>
      <c r="N190" s="245">
        <v>100</v>
      </c>
      <c r="O190" s="245">
        <v>99.9</v>
      </c>
      <c r="P190" s="292" t="s">
        <v>440</v>
      </c>
      <c r="Q190" s="241">
        <v>99.66</v>
      </c>
      <c r="R190" s="241">
        <v>99.66</v>
      </c>
      <c r="S190" s="242">
        <v>100</v>
      </c>
      <c r="T190" s="224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</row>
    <row r="191" spans="1:30" s="8" customFormat="1" ht="63.75" x14ac:dyDescent="0.25">
      <c r="A191" s="267"/>
      <c r="B191" s="64" t="s">
        <v>149</v>
      </c>
      <c r="C191" s="284"/>
      <c r="D191" s="269"/>
      <c r="E191" s="269"/>
      <c r="F191" s="245"/>
      <c r="G191" s="245"/>
      <c r="H191" s="245"/>
      <c r="I191" s="245"/>
      <c r="J191" s="245"/>
      <c r="K191" s="245"/>
      <c r="L191" s="245"/>
      <c r="M191" s="245"/>
      <c r="N191" s="245"/>
      <c r="O191" s="245"/>
      <c r="P191" s="292"/>
      <c r="Q191" s="241"/>
      <c r="R191" s="241"/>
      <c r="S191" s="242"/>
      <c r="T191" s="224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</row>
    <row r="192" spans="1:30" s="51" customFormat="1" ht="15.75" customHeight="1" x14ac:dyDescent="0.25">
      <c r="A192" s="266" t="s">
        <v>150</v>
      </c>
      <c r="B192" s="273" t="s">
        <v>516</v>
      </c>
      <c r="C192" s="286" t="s">
        <v>505</v>
      </c>
      <c r="D192" s="285">
        <f>D195+D208+D213+D223+D230</f>
        <v>45942.2</v>
      </c>
      <c r="E192" s="285">
        <f>E195+E208+E213+E223+E230</f>
        <v>45505</v>
      </c>
      <c r="F192" s="285">
        <f t="shared" ref="F192:M192" si="32">F195+F208+F213+F223+F230</f>
        <v>42</v>
      </c>
      <c r="G192" s="285">
        <f t="shared" si="32"/>
        <v>0</v>
      </c>
      <c r="H192" s="285">
        <f t="shared" si="32"/>
        <v>1186.0999999999999</v>
      </c>
      <c r="I192" s="285">
        <f t="shared" si="32"/>
        <v>1001.1</v>
      </c>
      <c r="J192" s="285">
        <f t="shared" si="32"/>
        <v>44714.1</v>
      </c>
      <c r="K192" s="285">
        <f t="shared" si="32"/>
        <v>44503.899999999994</v>
      </c>
      <c r="L192" s="285">
        <f t="shared" si="32"/>
        <v>0</v>
      </c>
      <c r="M192" s="285">
        <f t="shared" si="32"/>
        <v>0</v>
      </c>
      <c r="N192" s="285">
        <v>100</v>
      </c>
      <c r="O192" s="285">
        <f>E192/D192*100</f>
        <v>99.048369472946447</v>
      </c>
      <c r="P192" s="253"/>
      <c r="Q192" s="253"/>
      <c r="R192" s="253"/>
      <c r="S192" s="206"/>
      <c r="T192" s="224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</row>
    <row r="193" spans="1:30" s="51" customFormat="1" ht="51" customHeight="1" x14ac:dyDescent="0.25">
      <c r="A193" s="349"/>
      <c r="B193" s="274"/>
      <c r="C193" s="286"/>
      <c r="D193" s="286"/>
      <c r="E193" s="286"/>
      <c r="F193" s="286"/>
      <c r="G193" s="286"/>
      <c r="H193" s="286"/>
      <c r="I193" s="286"/>
      <c r="J193" s="286"/>
      <c r="K193" s="286"/>
      <c r="L193" s="286"/>
      <c r="M193" s="286"/>
      <c r="N193" s="286"/>
      <c r="O193" s="286"/>
      <c r="P193" s="257"/>
      <c r="Q193" s="257"/>
      <c r="R193" s="257"/>
      <c r="S193" s="208"/>
      <c r="T193" s="224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</row>
    <row r="194" spans="1:30" s="51" customFormat="1" ht="64.5" customHeight="1" x14ac:dyDescent="0.25">
      <c r="A194" s="267"/>
      <c r="B194" s="275"/>
      <c r="C194" s="286"/>
      <c r="D194" s="286"/>
      <c r="E194" s="286"/>
      <c r="F194" s="286"/>
      <c r="G194" s="286"/>
      <c r="H194" s="286"/>
      <c r="I194" s="286"/>
      <c r="J194" s="286"/>
      <c r="K194" s="286"/>
      <c r="L194" s="286"/>
      <c r="M194" s="286"/>
      <c r="N194" s="286"/>
      <c r="O194" s="286"/>
      <c r="P194" s="254"/>
      <c r="Q194" s="254"/>
      <c r="R194" s="254"/>
      <c r="S194" s="207"/>
      <c r="T194" s="224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</row>
    <row r="195" spans="1:30" s="51" customFormat="1" x14ac:dyDescent="0.25">
      <c r="A195" s="266" t="s">
        <v>151</v>
      </c>
      <c r="B195" s="49" t="s">
        <v>20</v>
      </c>
      <c r="C195" s="284"/>
      <c r="D195" s="285">
        <f>SUM(D197+D199+D200+D201+D202+D203+D204+D205+D206+D207)</f>
        <v>3761</v>
      </c>
      <c r="E195" s="285">
        <f t="shared" ref="E195:M195" si="33">SUM(E197+E199+E200+E201+E202+E203+E204+E205+E206+E207)</f>
        <v>3712.4</v>
      </c>
      <c r="F195" s="285">
        <f t="shared" si="33"/>
        <v>42</v>
      </c>
      <c r="G195" s="285">
        <f t="shared" si="33"/>
        <v>0</v>
      </c>
      <c r="H195" s="285">
        <f t="shared" si="33"/>
        <v>1001.1</v>
      </c>
      <c r="I195" s="285">
        <f t="shared" si="33"/>
        <v>1001.1</v>
      </c>
      <c r="J195" s="285">
        <f t="shared" si="33"/>
        <v>2717.9</v>
      </c>
      <c r="K195" s="285">
        <f t="shared" si="33"/>
        <v>2711.3</v>
      </c>
      <c r="L195" s="285">
        <f t="shared" si="33"/>
        <v>0</v>
      </c>
      <c r="M195" s="285">
        <f t="shared" si="33"/>
        <v>0</v>
      </c>
      <c r="N195" s="285">
        <v>100</v>
      </c>
      <c r="O195" s="285">
        <f>E195/D195*100</f>
        <v>98.707790481254989</v>
      </c>
      <c r="P195" s="204"/>
      <c r="Q195" s="204"/>
      <c r="R195" s="204"/>
      <c r="S195" s="204"/>
      <c r="T195" s="224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</row>
    <row r="196" spans="1:30" s="51" customFormat="1" ht="25.5" x14ac:dyDescent="0.25">
      <c r="A196" s="267"/>
      <c r="B196" s="64" t="s">
        <v>152</v>
      </c>
      <c r="C196" s="284"/>
      <c r="D196" s="286"/>
      <c r="E196" s="286"/>
      <c r="F196" s="286"/>
      <c r="G196" s="286"/>
      <c r="H196" s="286"/>
      <c r="I196" s="286"/>
      <c r="J196" s="286"/>
      <c r="K196" s="286"/>
      <c r="L196" s="286"/>
      <c r="M196" s="286"/>
      <c r="N196" s="286"/>
      <c r="O196" s="286"/>
      <c r="P196" s="205"/>
      <c r="Q196" s="205"/>
      <c r="R196" s="205"/>
      <c r="S196" s="205"/>
      <c r="T196" s="224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</row>
    <row r="197" spans="1:30" s="51" customFormat="1" ht="15.75" customHeight="1" x14ac:dyDescent="0.25">
      <c r="A197" s="266" t="s">
        <v>153</v>
      </c>
      <c r="B197" s="65" t="s">
        <v>23</v>
      </c>
      <c r="C197" s="284"/>
      <c r="D197" s="242">
        <f>F197+H197+J197+L197</f>
        <v>42</v>
      </c>
      <c r="E197" s="242">
        <f>G197+I197+K197+M197</f>
        <v>0</v>
      </c>
      <c r="F197" s="242">
        <v>42</v>
      </c>
      <c r="G197" s="242">
        <v>0</v>
      </c>
      <c r="H197" s="206">
        <v>0</v>
      </c>
      <c r="I197" s="206">
        <v>0</v>
      </c>
      <c r="J197" s="206">
        <v>0</v>
      </c>
      <c r="K197" s="206">
        <v>0</v>
      </c>
      <c r="L197" s="206">
        <v>0</v>
      </c>
      <c r="M197" s="206">
        <v>0</v>
      </c>
      <c r="N197" s="206">
        <v>0</v>
      </c>
      <c r="O197" s="242">
        <v>0</v>
      </c>
      <c r="P197" s="295" t="s">
        <v>345</v>
      </c>
      <c r="Q197" s="241">
        <v>0</v>
      </c>
      <c r="R197" s="264">
        <v>0</v>
      </c>
      <c r="S197" s="242">
        <v>100</v>
      </c>
      <c r="T197" s="224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</row>
    <row r="198" spans="1:30" s="51" customFormat="1" ht="89.25" x14ac:dyDescent="0.25">
      <c r="A198" s="267"/>
      <c r="B198" s="64" t="s">
        <v>391</v>
      </c>
      <c r="C198" s="284"/>
      <c r="D198" s="242"/>
      <c r="E198" s="242"/>
      <c r="F198" s="242"/>
      <c r="G198" s="242"/>
      <c r="H198" s="207"/>
      <c r="I198" s="207"/>
      <c r="J198" s="207"/>
      <c r="K198" s="207"/>
      <c r="L198" s="207"/>
      <c r="M198" s="207"/>
      <c r="N198" s="207"/>
      <c r="O198" s="242"/>
      <c r="P198" s="295"/>
      <c r="Q198" s="241"/>
      <c r="R198" s="264"/>
      <c r="S198" s="242"/>
      <c r="T198" s="224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</row>
    <row r="199" spans="1:30" s="51" customFormat="1" ht="114.75" x14ac:dyDescent="0.25">
      <c r="A199" s="64" t="s">
        <v>154</v>
      </c>
      <c r="B199" s="64" t="s">
        <v>392</v>
      </c>
      <c r="C199" s="64"/>
      <c r="D199" s="61">
        <f t="shared" ref="D199:E204" si="34">F199+H199+J199+L199</f>
        <v>388</v>
      </c>
      <c r="E199" s="61">
        <f t="shared" si="34"/>
        <v>388</v>
      </c>
      <c r="F199" s="61">
        <v>0</v>
      </c>
      <c r="G199" s="61">
        <v>0</v>
      </c>
      <c r="H199" s="61">
        <v>388</v>
      </c>
      <c r="I199" s="61">
        <v>388</v>
      </c>
      <c r="J199" s="61">
        <v>0</v>
      </c>
      <c r="K199" s="61">
        <v>0</v>
      </c>
      <c r="L199" s="61">
        <v>0</v>
      </c>
      <c r="M199" s="61">
        <v>0</v>
      </c>
      <c r="N199" s="61">
        <v>100</v>
      </c>
      <c r="O199" s="61">
        <v>100</v>
      </c>
      <c r="P199" s="24" t="s">
        <v>346</v>
      </c>
      <c r="Q199" s="65">
        <v>100</v>
      </c>
      <c r="R199" s="155">
        <v>100</v>
      </c>
      <c r="S199" s="65">
        <v>100</v>
      </c>
      <c r="T199" s="2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</row>
    <row r="200" spans="1:30" s="51" customFormat="1" ht="63.75" x14ac:dyDescent="0.25">
      <c r="A200" s="64" t="s">
        <v>155</v>
      </c>
      <c r="B200" s="64" t="s">
        <v>393</v>
      </c>
      <c r="C200" s="64"/>
      <c r="D200" s="61">
        <f t="shared" si="34"/>
        <v>354</v>
      </c>
      <c r="E200" s="61">
        <f t="shared" si="34"/>
        <v>354</v>
      </c>
      <c r="F200" s="61">
        <v>0</v>
      </c>
      <c r="G200" s="61">
        <v>0</v>
      </c>
      <c r="H200" s="61">
        <v>354</v>
      </c>
      <c r="I200" s="61">
        <v>354</v>
      </c>
      <c r="J200" s="61">
        <v>0</v>
      </c>
      <c r="K200" s="61">
        <v>0</v>
      </c>
      <c r="L200" s="61">
        <v>0</v>
      </c>
      <c r="M200" s="61">
        <v>0</v>
      </c>
      <c r="N200" s="61">
        <v>100</v>
      </c>
      <c r="O200" s="61">
        <v>100</v>
      </c>
      <c r="P200" s="3"/>
      <c r="Q200" s="3"/>
      <c r="R200" s="3"/>
      <c r="S200" s="3"/>
      <c r="T200" s="2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</row>
    <row r="201" spans="1:30" s="51" customFormat="1" ht="82.5" customHeight="1" x14ac:dyDescent="0.25">
      <c r="A201" s="64" t="s">
        <v>156</v>
      </c>
      <c r="B201" s="64" t="s">
        <v>394</v>
      </c>
      <c r="C201" s="64"/>
      <c r="D201" s="61">
        <f t="shared" si="34"/>
        <v>59.1</v>
      </c>
      <c r="E201" s="61">
        <f t="shared" si="34"/>
        <v>59.1</v>
      </c>
      <c r="F201" s="61">
        <v>0</v>
      </c>
      <c r="G201" s="61">
        <v>0</v>
      </c>
      <c r="H201" s="61">
        <v>59.1</v>
      </c>
      <c r="I201" s="61">
        <v>59.1</v>
      </c>
      <c r="J201" s="61">
        <v>0</v>
      </c>
      <c r="K201" s="61">
        <v>0</v>
      </c>
      <c r="L201" s="61">
        <v>0</v>
      </c>
      <c r="M201" s="61">
        <v>0</v>
      </c>
      <c r="N201" s="61">
        <v>100</v>
      </c>
      <c r="O201" s="61">
        <v>100</v>
      </c>
      <c r="P201" s="3"/>
      <c r="Q201" s="3"/>
      <c r="R201" s="3"/>
      <c r="S201" s="3"/>
      <c r="T201" s="2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</row>
    <row r="202" spans="1:30" s="51" customFormat="1" ht="111" customHeight="1" x14ac:dyDescent="0.25">
      <c r="A202" s="64" t="s">
        <v>158</v>
      </c>
      <c r="B202" s="64" t="s">
        <v>395</v>
      </c>
      <c r="C202" s="64"/>
      <c r="D202" s="61">
        <f t="shared" si="34"/>
        <v>2334.3000000000002</v>
      </c>
      <c r="E202" s="61">
        <f t="shared" si="34"/>
        <v>2327.8000000000002</v>
      </c>
      <c r="F202" s="61">
        <v>0</v>
      </c>
      <c r="G202" s="61">
        <v>0</v>
      </c>
      <c r="H202" s="61">
        <v>200</v>
      </c>
      <c r="I202" s="61">
        <v>200</v>
      </c>
      <c r="J202" s="61">
        <v>2134.3000000000002</v>
      </c>
      <c r="K202" s="61">
        <v>2127.8000000000002</v>
      </c>
      <c r="L202" s="61">
        <v>0</v>
      </c>
      <c r="M202" s="61">
        <v>0</v>
      </c>
      <c r="N202" s="61">
        <v>100</v>
      </c>
      <c r="O202" s="61">
        <v>99.72</v>
      </c>
      <c r="P202" s="24"/>
      <c r="Q202" s="65"/>
      <c r="R202" s="65"/>
      <c r="S202" s="61"/>
      <c r="T202" s="2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</row>
    <row r="203" spans="1:30" s="51" customFormat="1" ht="78" customHeight="1" x14ac:dyDescent="0.25">
      <c r="A203" s="64" t="s">
        <v>396</v>
      </c>
      <c r="B203" s="64" t="s">
        <v>402</v>
      </c>
      <c r="C203" s="64"/>
      <c r="D203" s="61">
        <f t="shared" si="34"/>
        <v>0</v>
      </c>
      <c r="E203" s="61">
        <f t="shared" si="34"/>
        <v>0</v>
      </c>
      <c r="F203" s="61">
        <v>0</v>
      </c>
      <c r="G203" s="61">
        <v>0</v>
      </c>
      <c r="H203" s="61">
        <v>0</v>
      </c>
      <c r="I203" s="61">
        <v>0</v>
      </c>
      <c r="J203" s="61">
        <v>0</v>
      </c>
      <c r="K203" s="61">
        <v>0</v>
      </c>
      <c r="L203" s="61">
        <v>0</v>
      </c>
      <c r="M203" s="61">
        <v>0</v>
      </c>
      <c r="N203" s="61">
        <v>0</v>
      </c>
      <c r="O203" s="61">
        <v>0</v>
      </c>
      <c r="P203" s="24" t="s">
        <v>347</v>
      </c>
      <c r="Q203" s="65">
        <v>100</v>
      </c>
      <c r="R203" s="155">
        <v>100</v>
      </c>
      <c r="S203" s="61">
        <v>100</v>
      </c>
      <c r="T203" s="2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</row>
    <row r="204" spans="1:30" s="51" customFormat="1" ht="51" x14ac:dyDescent="0.25">
      <c r="A204" s="64" t="s">
        <v>397</v>
      </c>
      <c r="B204" s="64" t="s">
        <v>159</v>
      </c>
      <c r="C204" s="64"/>
      <c r="D204" s="61">
        <f t="shared" si="34"/>
        <v>483.6</v>
      </c>
      <c r="E204" s="61">
        <f t="shared" si="34"/>
        <v>483.6</v>
      </c>
      <c r="F204" s="61">
        <v>0</v>
      </c>
      <c r="G204" s="61">
        <v>0</v>
      </c>
      <c r="H204" s="61">
        <v>0</v>
      </c>
      <c r="I204" s="61">
        <v>0</v>
      </c>
      <c r="J204" s="61">
        <v>483.6</v>
      </c>
      <c r="K204" s="61">
        <v>483.6</v>
      </c>
      <c r="L204" s="61">
        <v>0</v>
      </c>
      <c r="M204" s="61">
        <v>0</v>
      </c>
      <c r="N204" s="61">
        <v>100</v>
      </c>
      <c r="O204" s="61">
        <v>100</v>
      </c>
      <c r="P204" s="24" t="s">
        <v>348</v>
      </c>
      <c r="Q204" s="65">
        <v>67500</v>
      </c>
      <c r="R204" s="155">
        <v>88700</v>
      </c>
      <c r="S204" s="61">
        <v>131.41</v>
      </c>
      <c r="T204" s="2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</row>
    <row r="205" spans="1:30" s="51" customFormat="1" ht="76.5" customHeight="1" x14ac:dyDescent="0.25">
      <c r="A205" s="64" t="s">
        <v>398</v>
      </c>
      <c r="B205" s="64" t="s">
        <v>160</v>
      </c>
      <c r="C205" s="64"/>
      <c r="D205" s="61">
        <v>0</v>
      </c>
      <c r="E205" s="61">
        <v>0</v>
      </c>
      <c r="F205" s="61">
        <v>0</v>
      </c>
      <c r="G205" s="61">
        <v>0</v>
      </c>
      <c r="H205" s="61">
        <v>0</v>
      </c>
      <c r="I205" s="61">
        <v>0</v>
      </c>
      <c r="J205" s="61">
        <v>0</v>
      </c>
      <c r="K205" s="61">
        <v>0</v>
      </c>
      <c r="L205" s="61">
        <v>0</v>
      </c>
      <c r="M205" s="61">
        <v>0</v>
      </c>
      <c r="N205" s="61">
        <v>0</v>
      </c>
      <c r="O205" s="61">
        <v>0</v>
      </c>
      <c r="P205" s="24" t="s">
        <v>349</v>
      </c>
      <c r="Q205" s="65">
        <v>17700</v>
      </c>
      <c r="R205" s="155">
        <v>18500</v>
      </c>
      <c r="S205" s="61">
        <v>104.52</v>
      </c>
      <c r="T205" s="2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</row>
    <row r="206" spans="1:30" s="51" customFormat="1" ht="89.25" customHeight="1" x14ac:dyDescent="0.25">
      <c r="A206" s="62" t="s">
        <v>429</v>
      </c>
      <c r="B206" s="62" t="s">
        <v>517</v>
      </c>
      <c r="C206" s="62"/>
      <c r="D206" s="58">
        <f>F206+H206+J206+L206</f>
        <v>100</v>
      </c>
      <c r="E206" s="58">
        <f>G206+I206+K206+M206</f>
        <v>99.9</v>
      </c>
      <c r="F206" s="58">
        <v>0</v>
      </c>
      <c r="G206" s="58">
        <v>0</v>
      </c>
      <c r="H206" s="58">
        <v>0</v>
      </c>
      <c r="I206" s="58">
        <v>0</v>
      </c>
      <c r="J206" s="58">
        <v>100</v>
      </c>
      <c r="K206" s="58">
        <v>99.9</v>
      </c>
      <c r="L206" s="58">
        <v>0</v>
      </c>
      <c r="M206" s="58">
        <v>0</v>
      </c>
      <c r="N206" s="58">
        <v>100</v>
      </c>
      <c r="O206" s="58">
        <v>99.9</v>
      </c>
      <c r="P206" s="66"/>
      <c r="Q206" s="57"/>
      <c r="R206" s="57"/>
      <c r="S206" s="58"/>
      <c r="T206" s="2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</row>
    <row r="207" spans="1:30" s="75" customFormat="1" ht="69.75" customHeight="1" x14ac:dyDescent="0.2">
      <c r="A207" s="64" t="s">
        <v>518</v>
      </c>
      <c r="B207" s="64" t="s">
        <v>519</v>
      </c>
      <c r="C207" s="39"/>
      <c r="D207" s="148">
        <f>F207+H207+J207+L207</f>
        <v>0</v>
      </c>
      <c r="E207" s="148">
        <f>G207+I207+K207+M207</f>
        <v>0</v>
      </c>
      <c r="F207" s="148">
        <v>0</v>
      </c>
      <c r="G207" s="148">
        <v>0</v>
      </c>
      <c r="H207" s="148">
        <v>0</v>
      </c>
      <c r="I207" s="148">
        <v>0</v>
      </c>
      <c r="J207" s="148">
        <v>0</v>
      </c>
      <c r="K207" s="148">
        <v>0</v>
      </c>
      <c r="L207" s="148">
        <v>0</v>
      </c>
      <c r="M207" s="148">
        <v>0</v>
      </c>
      <c r="N207" s="148">
        <v>0</v>
      </c>
      <c r="O207" s="148">
        <v>0</v>
      </c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</row>
    <row r="208" spans="1:30" s="51" customFormat="1" ht="51" customHeight="1" x14ac:dyDescent="0.25">
      <c r="A208" s="266" t="s">
        <v>161</v>
      </c>
      <c r="B208" s="55" t="s">
        <v>38</v>
      </c>
      <c r="C208" s="284"/>
      <c r="D208" s="285">
        <f>D210+D212</f>
        <v>19548.099999999999</v>
      </c>
      <c r="E208" s="285">
        <f t="shared" ref="E208:M208" si="35">E210+E212</f>
        <v>19421.3</v>
      </c>
      <c r="F208" s="285">
        <f t="shared" si="35"/>
        <v>0</v>
      </c>
      <c r="G208" s="285">
        <f t="shared" si="35"/>
        <v>0</v>
      </c>
      <c r="H208" s="285">
        <f t="shared" si="35"/>
        <v>0</v>
      </c>
      <c r="I208" s="285">
        <f t="shared" si="35"/>
        <v>0</v>
      </c>
      <c r="J208" s="285">
        <f t="shared" si="35"/>
        <v>19548.099999999999</v>
      </c>
      <c r="K208" s="285">
        <f t="shared" si="35"/>
        <v>19421.3</v>
      </c>
      <c r="L208" s="285">
        <f t="shared" si="35"/>
        <v>0</v>
      </c>
      <c r="M208" s="285">
        <f t="shared" si="35"/>
        <v>0</v>
      </c>
      <c r="N208" s="285">
        <v>100</v>
      </c>
      <c r="O208" s="285">
        <f>E208/D208*100</f>
        <v>99.351343608841773</v>
      </c>
      <c r="P208" s="258"/>
      <c r="Q208" s="259"/>
      <c r="R208" s="259"/>
      <c r="S208" s="260"/>
      <c r="T208" s="224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</row>
    <row r="209" spans="1:30" s="51" customFormat="1" ht="51" x14ac:dyDescent="0.25">
      <c r="A209" s="267"/>
      <c r="B209" s="64" t="s">
        <v>162</v>
      </c>
      <c r="C209" s="284"/>
      <c r="D209" s="285"/>
      <c r="E209" s="285"/>
      <c r="F209" s="285"/>
      <c r="G209" s="285"/>
      <c r="H209" s="285"/>
      <c r="I209" s="285"/>
      <c r="J209" s="285"/>
      <c r="K209" s="285"/>
      <c r="L209" s="285"/>
      <c r="M209" s="285"/>
      <c r="N209" s="285"/>
      <c r="O209" s="285"/>
      <c r="P209" s="261"/>
      <c r="Q209" s="262"/>
      <c r="R209" s="262"/>
      <c r="S209" s="263"/>
      <c r="T209" s="224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</row>
    <row r="210" spans="1:30" s="51" customFormat="1" ht="30.75" customHeight="1" x14ac:dyDescent="0.25">
      <c r="A210" s="204" t="s">
        <v>163</v>
      </c>
      <c r="B210" s="49" t="s">
        <v>23</v>
      </c>
      <c r="C210" s="265"/>
      <c r="D210" s="242">
        <v>0</v>
      </c>
      <c r="E210" s="242">
        <v>0</v>
      </c>
      <c r="F210" s="242">
        <v>0</v>
      </c>
      <c r="G210" s="242">
        <v>0</v>
      </c>
      <c r="H210" s="242">
        <v>0</v>
      </c>
      <c r="I210" s="242">
        <v>0</v>
      </c>
      <c r="J210" s="242">
        <v>0</v>
      </c>
      <c r="K210" s="242">
        <v>0</v>
      </c>
      <c r="L210" s="242">
        <v>0</v>
      </c>
      <c r="M210" s="242">
        <v>0</v>
      </c>
      <c r="N210" s="242">
        <v>0</v>
      </c>
      <c r="O210" s="242">
        <v>0</v>
      </c>
      <c r="P210" s="334"/>
      <c r="Q210" s="334"/>
      <c r="R210" s="334"/>
      <c r="S210" s="242"/>
      <c r="T210" s="53"/>
      <c r="U210" s="4"/>
      <c r="V210" s="4"/>
      <c r="W210" s="4"/>
      <c r="X210" s="4"/>
      <c r="Y210" s="20"/>
      <c r="Z210" s="20"/>
      <c r="AA210" s="20"/>
      <c r="AB210" s="20"/>
      <c r="AC210" s="20"/>
      <c r="AD210" s="20"/>
    </row>
    <row r="211" spans="1:30" s="73" customFormat="1" ht="99.75" customHeight="1" x14ac:dyDescent="0.25">
      <c r="A211" s="205"/>
      <c r="B211" s="24" t="s">
        <v>242</v>
      </c>
      <c r="C211" s="265"/>
      <c r="D211" s="242"/>
      <c r="E211" s="242"/>
      <c r="F211" s="242"/>
      <c r="G211" s="242"/>
      <c r="H211" s="242"/>
      <c r="I211" s="242"/>
      <c r="J211" s="242"/>
      <c r="K211" s="242"/>
      <c r="L211" s="242"/>
      <c r="M211" s="242"/>
      <c r="N211" s="242"/>
      <c r="O211" s="242"/>
      <c r="P211" s="335"/>
      <c r="Q211" s="335"/>
      <c r="R211" s="335"/>
      <c r="S211" s="242"/>
      <c r="T211" s="53"/>
      <c r="U211" s="4"/>
      <c r="V211" s="4"/>
      <c r="W211" s="4"/>
      <c r="X211" s="4"/>
      <c r="Y211" s="156"/>
      <c r="Z211" s="3"/>
      <c r="AA211" s="3"/>
      <c r="AB211" s="3"/>
      <c r="AC211" s="3"/>
      <c r="AD211" s="3"/>
    </row>
    <row r="212" spans="1:30" s="51" customFormat="1" ht="139.5" customHeight="1" x14ac:dyDescent="0.25">
      <c r="A212" s="64" t="s">
        <v>399</v>
      </c>
      <c r="B212" s="64" t="s">
        <v>403</v>
      </c>
      <c r="C212" s="64"/>
      <c r="D212" s="61">
        <f>F212+H212+J212+L212</f>
        <v>19548.099999999999</v>
      </c>
      <c r="E212" s="61">
        <f>G212+I212+K212+M212</f>
        <v>19421.3</v>
      </c>
      <c r="F212" s="61">
        <v>0</v>
      </c>
      <c r="G212" s="61">
        <v>0</v>
      </c>
      <c r="H212" s="61">
        <v>0</v>
      </c>
      <c r="I212" s="61">
        <v>0</v>
      </c>
      <c r="J212" s="61">
        <v>19548.099999999999</v>
      </c>
      <c r="K212" s="61">
        <v>19421.3</v>
      </c>
      <c r="L212" s="61">
        <v>0</v>
      </c>
      <c r="M212" s="61">
        <v>0</v>
      </c>
      <c r="N212" s="61">
        <v>100</v>
      </c>
      <c r="O212" s="61">
        <f>E212/D212*100</f>
        <v>99.351343608841773</v>
      </c>
      <c r="P212" s="34" t="s">
        <v>350</v>
      </c>
      <c r="Q212" s="34">
        <v>100</v>
      </c>
      <c r="R212" s="157">
        <v>100</v>
      </c>
      <c r="S212" s="33">
        <v>100</v>
      </c>
      <c r="T212" s="53"/>
      <c r="U212" s="4"/>
      <c r="V212" s="4"/>
      <c r="W212" s="4"/>
      <c r="X212" s="4"/>
      <c r="Y212" s="20"/>
      <c r="Z212" s="20"/>
      <c r="AA212" s="20"/>
      <c r="AB212" s="20"/>
      <c r="AC212" s="20"/>
      <c r="AD212" s="20"/>
    </row>
    <row r="213" spans="1:30" s="51" customFormat="1" ht="22.5" customHeight="1" x14ac:dyDescent="0.25">
      <c r="A213" s="266" t="s">
        <v>164</v>
      </c>
      <c r="B213" s="49" t="s">
        <v>51</v>
      </c>
      <c r="C213" s="284"/>
      <c r="D213" s="285">
        <f>D215+D221</f>
        <v>185</v>
      </c>
      <c r="E213" s="285">
        <f t="shared" ref="E213:M213" si="36">E215+E221</f>
        <v>0</v>
      </c>
      <c r="F213" s="285">
        <f t="shared" si="36"/>
        <v>0</v>
      </c>
      <c r="G213" s="285">
        <f t="shared" si="36"/>
        <v>0</v>
      </c>
      <c r="H213" s="285">
        <f t="shared" si="36"/>
        <v>185</v>
      </c>
      <c r="I213" s="285">
        <f t="shared" si="36"/>
        <v>0</v>
      </c>
      <c r="J213" s="285">
        <f t="shared" si="36"/>
        <v>0</v>
      </c>
      <c r="K213" s="285">
        <f t="shared" si="36"/>
        <v>0</v>
      </c>
      <c r="L213" s="285">
        <f t="shared" si="36"/>
        <v>0</v>
      </c>
      <c r="M213" s="285">
        <f t="shared" si="36"/>
        <v>0</v>
      </c>
      <c r="N213" s="285">
        <v>0</v>
      </c>
      <c r="O213" s="285">
        <v>0</v>
      </c>
      <c r="P213" s="265"/>
      <c r="Q213" s="265"/>
      <c r="R213" s="255"/>
      <c r="S213" s="265"/>
      <c r="T213" s="224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</row>
    <row r="214" spans="1:30" s="51" customFormat="1" ht="38.25" x14ac:dyDescent="0.25">
      <c r="A214" s="267"/>
      <c r="B214" s="64" t="s">
        <v>165</v>
      </c>
      <c r="C214" s="284"/>
      <c r="D214" s="285"/>
      <c r="E214" s="285"/>
      <c r="F214" s="285"/>
      <c r="G214" s="285"/>
      <c r="H214" s="285"/>
      <c r="I214" s="285"/>
      <c r="J214" s="285"/>
      <c r="K214" s="285"/>
      <c r="L214" s="285"/>
      <c r="M214" s="285"/>
      <c r="N214" s="285"/>
      <c r="O214" s="285"/>
      <c r="P214" s="265"/>
      <c r="Q214" s="265"/>
      <c r="R214" s="256"/>
      <c r="S214" s="265"/>
      <c r="T214" s="224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</row>
    <row r="215" spans="1:30" s="51" customFormat="1" ht="46.5" customHeight="1" x14ac:dyDescent="0.25">
      <c r="A215" s="204" t="s">
        <v>166</v>
      </c>
      <c r="B215" s="49" t="s">
        <v>23</v>
      </c>
      <c r="C215" s="265"/>
      <c r="D215" s="206">
        <f>F215+H215+J215+L215</f>
        <v>185</v>
      </c>
      <c r="E215" s="206">
        <f>G215+I215+K215+M215</f>
        <v>0</v>
      </c>
      <c r="F215" s="206">
        <v>0</v>
      </c>
      <c r="G215" s="206">
        <v>0</v>
      </c>
      <c r="H215" s="206">
        <v>185</v>
      </c>
      <c r="I215" s="206">
        <v>0</v>
      </c>
      <c r="J215" s="206">
        <v>0</v>
      </c>
      <c r="K215" s="206">
        <v>0</v>
      </c>
      <c r="L215" s="206">
        <v>0</v>
      </c>
      <c r="M215" s="206">
        <v>0</v>
      </c>
      <c r="N215" s="206">
        <v>0</v>
      </c>
      <c r="O215" s="206">
        <v>0</v>
      </c>
      <c r="P215" s="24" t="s">
        <v>351</v>
      </c>
      <c r="Q215" s="65">
        <v>100</v>
      </c>
      <c r="R215" s="155">
        <v>700</v>
      </c>
      <c r="S215" s="61">
        <v>700</v>
      </c>
      <c r="T215" s="224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</row>
    <row r="216" spans="1:30" s="51" customFormat="1" ht="47.25" customHeight="1" x14ac:dyDescent="0.25">
      <c r="A216" s="215"/>
      <c r="B216" s="204" t="s">
        <v>167</v>
      </c>
      <c r="C216" s="265"/>
      <c r="D216" s="208"/>
      <c r="E216" s="208"/>
      <c r="F216" s="208"/>
      <c r="G216" s="208"/>
      <c r="H216" s="208"/>
      <c r="I216" s="208"/>
      <c r="J216" s="208"/>
      <c r="K216" s="208"/>
      <c r="L216" s="208"/>
      <c r="M216" s="208"/>
      <c r="N216" s="208"/>
      <c r="O216" s="208"/>
      <c r="P216" s="24" t="s">
        <v>352</v>
      </c>
      <c r="Q216" s="65">
        <v>300</v>
      </c>
      <c r="R216" s="155">
        <v>263</v>
      </c>
      <c r="S216" s="61">
        <v>87.6</v>
      </c>
      <c r="T216" s="224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</row>
    <row r="217" spans="1:30" s="51" customFormat="1" ht="41.25" customHeight="1" x14ac:dyDescent="0.25">
      <c r="A217" s="215"/>
      <c r="B217" s="215"/>
      <c r="C217" s="265"/>
      <c r="D217" s="208"/>
      <c r="E217" s="208"/>
      <c r="F217" s="208"/>
      <c r="G217" s="208"/>
      <c r="H217" s="208"/>
      <c r="I217" s="208"/>
      <c r="J217" s="208"/>
      <c r="K217" s="208"/>
      <c r="L217" s="208"/>
      <c r="M217" s="208"/>
      <c r="N217" s="208"/>
      <c r="O217" s="208"/>
      <c r="P217" s="24" t="s">
        <v>359</v>
      </c>
      <c r="Q217" s="65">
        <v>70</v>
      </c>
      <c r="R217" s="155">
        <v>63</v>
      </c>
      <c r="S217" s="61">
        <v>90</v>
      </c>
      <c r="T217" s="224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</row>
    <row r="218" spans="1:30" s="51" customFormat="1" ht="41.25" customHeight="1" x14ac:dyDescent="0.25">
      <c r="A218" s="215"/>
      <c r="B218" s="215"/>
      <c r="C218" s="265"/>
      <c r="D218" s="208"/>
      <c r="E218" s="208"/>
      <c r="F218" s="208"/>
      <c r="G218" s="208"/>
      <c r="H218" s="208"/>
      <c r="I218" s="208"/>
      <c r="J218" s="208"/>
      <c r="K218" s="208"/>
      <c r="L218" s="208"/>
      <c r="M218" s="208"/>
      <c r="N218" s="208"/>
      <c r="O218" s="208"/>
      <c r="P218" s="24" t="s">
        <v>430</v>
      </c>
      <c r="Q218" s="65">
        <v>60</v>
      </c>
      <c r="R218" s="155">
        <v>82</v>
      </c>
      <c r="S218" s="61">
        <v>136.66999999999999</v>
      </c>
      <c r="T218" s="53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</row>
    <row r="219" spans="1:30" s="51" customFormat="1" ht="41.25" customHeight="1" x14ac:dyDescent="0.25">
      <c r="A219" s="215"/>
      <c r="B219" s="215"/>
      <c r="C219" s="265"/>
      <c r="D219" s="208"/>
      <c r="E219" s="208"/>
      <c r="F219" s="208"/>
      <c r="G219" s="208"/>
      <c r="H219" s="208"/>
      <c r="I219" s="208"/>
      <c r="J219" s="208"/>
      <c r="K219" s="208"/>
      <c r="L219" s="208"/>
      <c r="M219" s="208"/>
      <c r="N219" s="208"/>
      <c r="O219" s="208"/>
      <c r="P219" s="295" t="s">
        <v>431</v>
      </c>
      <c r="Q219" s="241">
        <v>10</v>
      </c>
      <c r="R219" s="264">
        <v>3</v>
      </c>
      <c r="S219" s="242">
        <v>30</v>
      </c>
      <c r="T219" s="53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</row>
    <row r="220" spans="1:30" s="51" customFormat="1" ht="16.5" customHeight="1" x14ac:dyDescent="0.25">
      <c r="A220" s="205"/>
      <c r="B220" s="205"/>
      <c r="C220" s="265"/>
      <c r="D220" s="207"/>
      <c r="E220" s="207"/>
      <c r="F220" s="207"/>
      <c r="G220" s="207"/>
      <c r="H220" s="207"/>
      <c r="I220" s="207"/>
      <c r="J220" s="207"/>
      <c r="K220" s="207"/>
      <c r="L220" s="207"/>
      <c r="M220" s="207"/>
      <c r="N220" s="207"/>
      <c r="O220" s="207"/>
      <c r="P220" s="295"/>
      <c r="Q220" s="241"/>
      <c r="R220" s="264"/>
      <c r="S220" s="242"/>
      <c r="T220" s="53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</row>
    <row r="221" spans="1:30" s="51" customFormat="1" ht="38.25" customHeight="1" x14ac:dyDescent="0.25">
      <c r="A221" s="204" t="s">
        <v>168</v>
      </c>
      <c r="B221" s="265" t="s">
        <v>169</v>
      </c>
      <c r="C221" s="265"/>
      <c r="D221" s="206">
        <v>0</v>
      </c>
      <c r="E221" s="206">
        <v>0</v>
      </c>
      <c r="F221" s="206">
        <v>0</v>
      </c>
      <c r="G221" s="206">
        <v>0</v>
      </c>
      <c r="H221" s="206">
        <v>0</v>
      </c>
      <c r="I221" s="206">
        <v>0</v>
      </c>
      <c r="J221" s="206">
        <v>0</v>
      </c>
      <c r="K221" s="206">
        <v>0</v>
      </c>
      <c r="L221" s="206">
        <v>0</v>
      </c>
      <c r="M221" s="206">
        <v>0</v>
      </c>
      <c r="N221" s="206">
        <v>0</v>
      </c>
      <c r="O221" s="206">
        <v>0</v>
      </c>
      <c r="P221" s="24" t="s">
        <v>354</v>
      </c>
      <c r="Q221" s="153">
        <v>80</v>
      </c>
      <c r="R221" s="158">
        <v>85</v>
      </c>
      <c r="S221" s="148">
        <v>106.3</v>
      </c>
      <c r="T221" s="2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</row>
    <row r="222" spans="1:30" s="51" customFormat="1" ht="51" customHeight="1" x14ac:dyDescent="0.25">
      <c r="A222" s="205"/>
      <c r="B222" s="265"/>
      <c r="C222" s="265"/>
      <c r="D222" s="207"/>
      <c r="E222" s="207"/>
      <c r="F222" s="207"/>
      <c r="G222" s="207"/>
      <c r="H222" s="207"/>
      <c r="I222" s="207"/>
      <c r="J222" s="207"/>
      <c r="K222" s="207"/>
      <c r="L222" s="207"/>
      <c r="M222" s="207"/>
      <c r="N222" s="207"/>
      <c r="O222" s="207"/>
      <c r="P222" s="24" t="s">
        <v>353</v>
      </c>
      <c r="Q222" s="153">
        <v>60</v>
      </c>
      <c r="R222" s="158">
        <v>323</v>
      </c>
      <c r="S222" s="148">
        <v>538</v>
      </c>
      <c r="T222" s="2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</row>
    <row r="223" spans="1:30" s="51" customFormat="1" ht="22.5" customHeight="1" x14ac:dyDescent="0.25">
      <c r="A223" s="266" t="s">
        <v>170</v>
      </c>
      <c r="B223" s="49" t="s">
        <v>74</v>
      </c>
      <c r="C223" s="284"/>
      <c r="D223" s="242">
        <f>D225+D227+D228+D229</f>
        <v>0</v>
      </c>
      <c r="E223" s="242">
        <f t="shared" ref="E223:O223" si="37">E225+E227+E228+E229</f>
        <v>0</v>
      </c>
      <c r="F223" s="242">
        <f t="shared" si="37"/>
        <v>0</v>
      </c>
      <c r="G223" s="242">
        <f t="shared" si="37"/>
        <v>0</v>
      </c>
      <c r="H223" s="242">
        <f t="shared" si="37"/>
        <v>0</v>
      </c>
      <c r="I223" s="242">
        <f t="shared" si="37"/>
        <v>0</v>
      </c>
      <c r="J223" s="242">
        <f t="shared" si="37"/>
        <v>0</v>
      </c>
      <c r="K223" s="242">
        <f t="shared" si="37"/>
        <v>0</v>
      </c>
      <c r="L223" s="242">
        <f t="shared" si="37"/>
        <v>0</v>
      </c>
      <c r="M223" s="242">
        <f t="shared" si="37"/>
        <v>0</v>
      </c>
      <c r="N223" s="242">
        <f t="shared" si="37"/>
        <v>0</v>
      </c>
      <c r="O223" s="242">
        <f t="shared" si="37"/>
        <v>0</v>
      </c>
      <c r="P223" s="252"/>
      <c r="Q223" s="252"/>
      <c r="R223" s="252"/>
      <c r="S223" s="252"/>
      <c r="T223" s="224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</row>
    <row r="224" spans="1:30" s="51" customFormat="1" ht="51" customHeight="1" x14ac:dyDescent="0.25">
      <c r="A224" s="267"/>
      <c r="B224" s="64" t="s">
        <v>171</v>
      </c>
      <c r="C224" s="284"/>
      <c r="D224" s="242"/>
      <c r="E224" s="242"/>
      <c r="F224" s="242"/>
      <c r="G224" s="242"/>
      <c r="H224" s="242"/>
      <c r="I224" s="242"/>
      <c r="J224" s="242"/>
      <c r="K224" s="242"/>
      <c r="L224" s="242"/>
      <c r="M224" s="242"/>
      <c r="N224" s="242"/>
      <c r="O224" s="242"/>
      <c r="P224" s="252"/>
      <c r="Q224" s="252"/>
      <c r="R224" s="252"/>
      <c r="S224" s="252"/>
      <c r="T224" s="224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</row>
    <row r="225" spans="1:43" s="51" customFormat="1" ht="45" customHeight="1" x14ac:dyDescent="0.25">
      <c r="A225" s="266" t="s">
        <v>172</v>
      </c>
      <c r="B225" s="49" t="s">
        <v>23</v>
      </c>
      <c r="C225" s="284"/>
      <c r="D225" s="285">
        <v>0</v>
      </c>
      <c r="E225" s="285">
        <v>0</v>
      </c>
      <c r="F225" s="285">
        <v>0</v>
      </c>
      <c r="G225" s="285">
        <v>0</v>
      </c>
      <c r="H225" s="285">
        <v>0</v>
      </c>
      <c r="I225" s="285">
        <v>0</v>
      </c>
      <c r="J225" s="285">
        <v>0</v>
      </c>
      <c r="K225" s="285">
        <v>0</v>
      </c>
      <c r="L225" s="285">
        <v>0</v>
      </c>
      <c r="M225" s="285">
        <v>0</v>
      </c>
      <c r="N225" s="285">
        <v>0</v>
      </c>
      <c r="O225" s="285">
        <v>0</v>
      </c>
      <c r="P225" s="295" t="s">
        <v>355</v>
      </c>
      <c r="Q225" s="292">
        <v>100</v>
      </c>
      <c r="R225" s="287">
        <v>100</v>
      </c>
      <c r="S225" s="268">
        <v>100</v>
      </c>
      <c r="T225" s="224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</row>
    <row r="226" spans="1:43" s="51" customFormat="1" ht="76.5" x14ac:dyDescent="0.25">
      <c r="A226" s="267"/>
      <c r="B226" s="64" t="s">
        <v>173</v>
      </c>
      <c r="C226" s="284"/>
      <c r="D226" s="285"/>
      <c r="E226" s="285"/>
      <c r="F226" s="285"/>
      <c r="G226" s="285"/>
      <c r="H226" s="285"/>
      <c r="I226" s="285"/>
      <c r="J226" s="285"/>
      <c r="K226" s="285"/>
      <c r="L226" s="285"/>
      <c r="M226" s="285"/>
      <c r="N226" s="285"/>
      <c r="O226" s="285"/>
      <c r="P226" s="295"/>
      <c r="Q226" s="292"/>
      <c r="R226" s="287"/>
      <c r="S226" s="268"/>
      <c r="T226" s="224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</row>
    <row r="227" spans="1:43" s="51" customFormat="1" ht="76.5" x14ac:dyDescent="0.25">
      <c r="A227" s="64" t="s">
        <v>174</v>
      </c>
      <c r="B227" s="64" t="s">
        <v>175</v>
      </c>
      <c r="C227" s="64"/>
      <c r="D227" s="61">
        <v>0</v>
      </c>
      <c r="E227" s="61">
        <v>0</v>
      </c>
      <c r="F227" s="61">
        <v>0</v>
      </c>
      <c r="G227" s="61">
        <v>0</v>
      </c>
      <c r="H227" s="61">
        <v>0</v>
      </c>
      <c r="I227" s="61">
        <v>0</v>
      </c>
      <c r="J227" s="61">
        <v>0</v>
      </c>
      <c r="K227" s="61">
        <v>0</v>
      </c>
      <c r="L227" s="61">
        <v>0</v>
      </c>
      <c r="M227" s="61">
        <v>0</v>
      </c>
      <c r="N227" s="61">
        <v>0</v>
      </c>
      <c r="O227" s="61">
        <v>0</v>
      </c>
      <c r="P227" s="24" t="s">
        <v>356</v>
      </c>
      <c r="Q227" s="65">
        <v>16</v>
      </c>
      <c r="R227" s="155">
        <v>18</v>
      </c>
      <c r="S227" s="61">
        <v>122.5</v>
      </c>
      <c r="T227" s="2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</row>
    <row r="228" spans="1:43" s="51" customFormat="1" ht="38.25" customHeight="1" x14ac:dyDescent="0.25">
      <c r="A228" s="64" t="s">
        <v>176</v>
      </c>
      <c r="B228" s="64" t="s">
        <v>177</v>
      </c>
      <c r="C228" s="64"/>
      <c r="D228" s="61">
        <v>0</v>
      </c>
      <c r="E228" s="61">
        <v>0</v>
      </c>
      <c r="F228" s="61">
        <v>0</v>
      </c>
      <c r="G228" s="61">
        <v>0</v>
      </c>
      <c r="H228" s="61">
        <v>0</v>
      </c>
      <c r="I228" s="61">
        <v>0</v>
      </c>
      <c r="J228" s="61">
        <v>0</v>
      </c>
      <c r="K228" s="61">
        <v>0</v>
      </c>
      <c r="L228" s="61">
        <v>0</v>
      </c>
      <c r="M228" s="61">
        <v>0</v>
      </c>
      <c r="N228" s="61">
        <v>0</v>
      </c>
      <c r="O228" s="61">
        <v>0</v>
      </c>
      <c r="P228" s="24" t="s">
        <v>357</v>
      </c>
      <c r="Q228" s="65">
        <v>11</v>
      </c>
      <c r="R228" s="155">
        <v>11</v>
      </c>
      <c r="S228" s="61">
        <v>100</v>
      </c>
      <c r="T228" s="2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</row>
    <row r="229" spans="1:43" s="51" customFormat="1" ht="63.75" x14ac:dyDescent="0.25">
      <c r="A229" s="64" t="s">
        <v>433</v>
      </c>
      <c r="B229" s="64" t="s">
        <v>178</v>
      </c>
      <c r="C229" s="64"/>
      <c r="D229" s="61">
        <v>0</v>
      </c>
      <c r="E229" s="61">
        <v>0</v>
      </c>
      <c r="F229" s="61">
        <v>0</v>
      </c>
      <c r="G229" s="61">
        <v>0</v>
      </c>
      <c r="H229" s="61">
        <v>0</v>
      </c>
      <c r="I229" s="61">
        <v>0</v>
      </c>
      <c r="J229" s="61">
        <v>0</v>
      </c>
      <c r="K229" s="61">
        <v>0</v>
      </c>
      <c r="L229" s="61">
        <v>0</v>
      </c>
      <c r="M229" s="61">
        <v>0</v>
      </c>
      <c r="N229" s="61">
        <v>0</v>
      </c>
      <c r="O229" s="61">
        <v>0</v>
      </c>
      <c r="P229" s="24" t="s">
        <v>358</v>
      </c>
      <c r="Q229" s="65">
        <v>0</v>
      </c>
      <c r="R229" s="155">
        <v>0</v>
      </c>
      <c r="S229" s="61">
        <v>100</v>
      </c>
      <c r="T229" s="2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</row>
    <row r="230" spans="1:43" s="51" customFormat="1" ht="51" customHeight="1" x14ac:dyDescent="0.25">
      <c r="A230" s="266" t="s">
        <v>179</v>
      </c>
      <c r="B230" s="49" t="s">
        <v>75</v>
      </c>
      <c r="C230" s="284"/>
      <c r="D230" s="285">
        <f>D232+D234+D235+D236+D237</f>
        <v>22448.1</v>
      </c>
      <c r="E230" s="285">
        <f t="shared" ref="E230:M230" si="38">E232+E234+E235+E236+E237</f>
        <v>22371.3</v>
      </c>
      <c r="F230" s="285">
        <f t="shared" si="38"/>
        <v>0</v>
      </c>
      <c r="G230" s="285">
        <f t="shared" si="38"/>
        <v>0</v>
      </c>
      <c r="H230" s="285">
        <f t="shared" si="38"/>
        <v>0</v>
      </c>
      <c r="I230" s="285">
        <f t="shared" si="38"/>
        <v>0</v>
      </c>
      <c r="J230" s="285">
        <f t="shared" si="38"/>
        <v>22448.1</v>
      </c>
      <c r="K230" s="285">
        <f t="shared" si="38"/>
        <v>22371.3</v>
      </c>
      <c r="L230" s="285">
        <f t="shared" si="38"/>
        <v>0</v>
      </c>
      <c r="M230" s="285">
        <f t="shared" si="38"/>
        <v>0</v>
      </c>
      <c r="N230" s="285">
        <v>100</v>
      </c>
      <c r="O230" s="285">
        <v>99.7</v>
      </c>
      <c r="P230" s="204"/>
      <c r="Q230" s="253"/>
      <c r="R230" s="255"/>
      <c r="S230" s="206"/>
      <c r="T230" s="224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</row>
    <row r="231" spans="1:43" s="51" customFormat="1" ht="38.25" customHeight="1" x14ac:dyDescent="0.25">
      <c r="A231" s="267"/>
      <c r="B231" s="64" t="s">
        <v>180</v>
      </c>
      <c r="C231" s="284"/>
      <c r="D231" s="286"/>
      <c r="E231" s="286"/>
      <c r="F231" s="286"/>
      <c r="G231" s="286"/>
      <c r="H231" s="286"/>
      <c r="I231" s="286"/>
      <c r="J231" s="286"/>
      <c r="K231" s="286"/>
      <c r="L231" s="286"/>
      <c r="M231" s="286"/>
      <c r="N231" s="286"/>
      <c r="O231" s="286"/>
      <c r="P231" s="205"/>
      <c r="Q231" s="254"/>
      <c r="R231" s="256"/>
      <c r="S231" s="207"/>
      <c r="T231" s="224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</row>
    <row r="232" spans="1:43" s="51" customFormat="1" ht="15.75" customHeight="1" x14ac:dyDescent="0.25">
      <c r="A232" s="266" t="s">
        <v>181</v>
      </c>
      <c r="B232" s="64" t="s">
        <v>23</v>
      </c>
      <c r="C232" s="284"/>
      <c r="D232" s="242">
        <f>F232+H232+J232+L232</f>
        <v>16944.099999999999</v>
      </c>
      <c r="E232" s="242">
        <f>G232+I232+K232+M232</f>
        <v>16870.400000000001</v>
      </c>
      <c r="F232" s="242">
        <v>0</v>
      </c>
      <c r="G232" s="242">
        <v>0</v>
      </c>
      <c r="H232" s="242">
        <v>0</v>
      </c>
      <c r="I232" s="242">
        <v>0</v>
      </c>
      <c r="J232" s="242">
        <v>16944.099999999999</v>
      </c>
      <c r="K232" s="242">
        <v>16870.400000000001</v>
      </c>
      <c r="L232" s="242">
        <v>0</v>
      </c>
      <c r="M232" s="242">
        <v>0</v>
      </c>
      <c r="N232" s="242">
        <v>100</v>
      </c>
      <c r="O232" s="242">
        <v>99.6</v>
      </c>
      <c r="P232" s="295" t="s">
        <v>360</v>
      </c>
      <c r="Q232" s="241" t="s">
        <v>520</v>
      </c>
      <c r="R232" s="264">
        <v>95</v>
      </c>
      <c r="S232" s="242">
        <v>100</v>
      </c>
      <c r="T232" s="224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</row>
    <row r="233" spans="1:43" s="51" customFormat="1" ht="76.5" x14ac:dyDescent="0.25">
      <c r="A233" s="267"/>
      <c r="B233" s="64" t="s">
        <v>182</v>
      </c>
      <c r="C233" s="284"/>
      <c r="D233" s="241"/>
      <c r="E233" s="241"/>
      <c r="F233" s="242"/>
      <c r="G233" s="242"/>
      <c r="H233" s="242"/>
      <c r="I233" s="242"/>
      <c r="J233" s="242"/>
      <c r="K233" s="242"/>
      <c r="L233" s="242"/>
      <c r="M233" s="242"/>
      <c r="N233" s="242"/>
      <c r="O233" s="242"/>
      <c r="P233" s="295"/>
      <c r="Q233" s="241"/>
      <c r="R233" s="264"/>
      <c r="S233" s="242"/>
      <c r="T233" s="224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</row>
    <row r="234" spans="1:43" s="51" customFormat="1" ht="80.25" customHeight="1" x14ac:dyDescent="0.25">
      <c r="A234" s="64" t="s">
        <v>183</v>
      </c>
      <c r="B234" s="64" t="s">
        <v>400</v>
      </c>
      <c r="C234" s="64"/>
      <c r="D234" s="61">
        <f>F234+H234+J234+L234</f>
        <v>2327.4</v>
      </c>
      <c r="E234" s="61">
        <f>G234+I234+K234+M234</f>
        <v>2324.3000000000002</v>
      </c>
      <c r="F234" s="61">
        <v>0</v>
      </c>
      <c r="G234" s="61">
        <v>0</v>
      </c>
      <c r="H234" s="61">
        <v>0</v>
      </c>
      <c r="I234" s="61">
        <v>0</v>
      </c>
      <c r="J234" s="61">
        <v>2327.4</v>
      </c>
      <c r="K234" s="61">
        <v>2324.3000000000002</v>
      </c>
      <c r="L234" s="61">
        <v>0</v>
      </c>
      <c r="M234" s="61">
        <v>0</v>
      </c>
      <c r="N234" s="61">
        <v>100</v>
      </c>
      <c r="O234" s="61">
        <v>99.9</v>
      </c>
      <c r="P234" s="24" t="s">
        <v>432</v>
      </c>
      <c r="Q234" s="65">
        <v>0</v>
      </c>
      <c r="R234" s="155">
        <v>0</v>
      </c>
      <c r="S234" s="61">
        <v>100</v>
      </c>
      <c r="T234" s="2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</row>
    <row r="235" spans="1:43" s="51" customFormat="1" ht="80.25" customHeight="1" x14ac:dyDescent="0.25">
      <c r="A235" s="64" t="s">
        <v>184</v>
      </c>
      <c r="B235" s="64" t="s">
        <v>157</v>
      </c>
      <c r="C235" s="64"/>
      <c r="D235" s="61">
        <v>0</v>
      </c>
      <c r="E235" s="61">
        <v>0</v>
      </c>
      <c r="F235" s="61">
        <v>0</v>
      </c>
      <c r="G235" s="61">
        <v>0</v>
      </c>
      <c r="H235" s="61">
        <v>0</v>
      </c>
      <c r="I235" s="61">
        <v>0</v>
      </c>
      <c r="J235" s="61">
        <v>0</v>
      </c>
      <c r="K235" s="61">
        <v>0</v>
      </c>
      <c r="L235" s="61">
        <v>0</v>
      </c>
      <c r="M235" s="61">
        <v>0</v>
      </c>
      <c r="N235" s="61">
        <v>0</v>
      </c>
      <c r="O235" s="61">
        <v>0</v>
      </c>
      <c r="P235" s="3"/>
      <c r="Q235" s="3"/>
      <c r="R235" s="3"/>
      <c r="S235" s="3"/>
      <c r="T235" s="2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</row>
    <row r="236" spans="1:43" s="51" customFormat="1" ht="114.75" customHeight="1" x14ac:dyDescent="0.25">
      <c r="A236" s="62" t="s">
        <v>321</v>
      </c>
      <c r="B236" s="62" t="s">
        <v>185</v>
      </c>
      <c r="C236" s="62"/>
      <c r="D236" s="58">
        <f>F236+H236+J236+L236</f>
        <v>3176.6</v>
      </c>
      <c r="E236" s="58">
        <f>G236+I236+K236+M236</f>
        <v>3176.6</v>
      </c>
      <c r="F236" s="58">
        <v>0</v>
      </c>
      <c r="G236" s="58">
        <v>0</v>
      </c>
      <c r="H236" s="58">
        <v>0</v>
      </c>
      <c r="I236" s="58">
        <v>0</v>
      </c>
      <c r="J236" s="58">
        <v>3176.6</v>
      </c>
      <c r="K236" s="58">
        <v>3176.6</v>
      </c>
      <c r="L236" s="58">
        <v>0</v>
      </c>
      <c r="M236" s="58">
        <v>0</v>
      </c>
      <c r="N236" s="58">
        <v>100</v>
      </c>
      <c r="O236" s="58">
        <v>100</v>
      </c>
      <c r="P236" s="66"/>
      <c r="Q236" s="57"/>
      <c r="R236" s="57"/>
      <c r="S236" s="58"/>
      <c r="T236" s="2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</row>
    <row r="237" spans="1:43" s="73" customFormat="1" ht="51" x14ac:dyDescent="0.25">
      <c r="A237" s="159" t="s">
        <v>521</v>
      </c>
      <c r="B237" s="160" t="s">
        <v>522</v>
      </c>
      <c r="C237" s="3"/>
      <c r="D237" s="161">
        <v>0</v>
      </c>
      <c r="E237" s="161">
        <v>0</v>
      </c>
      <c r="F237" s="161">
        <v>0</v>
      </c>
      <c r="G237" s="161">
        <v>0</v>
      </c>
      <c r="H237" s="161">
        <v>0</v>
      </c>
      <c r="I237" s="161">
        <v>0</v>
      </c>
      <c r="J237" s="161">
        <v>0</v>
      </c>
      <c r="K237" s="161">
        <v>0</v>
      </c>
      <c r="L237" s="161">
        <v>0</v>
      </c>
      <c r="M237" s="161">
        <v>0</v>
      </c>
      <c r="N237" s="161">
        <v>0</v>
      </c>
      <c r="O237" s="161">
        <v>0</v>
      </c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</row>
    <row r="238" spans="1:43" s="1" customFormat="1" ht="17.25" customHeight="1" x14ac:dyDescent="0.25">
      <c r="A238" s="356" t="s">
        <v>186</v>
      </c>
      <c r="B238" s="273" t="s">
        <v>541</v>
      </c>
      <c r="C238" s="270" t="s">
        <v>505</v>
      </c>
      <c r="D238" s="340">
        <f>D240+D247+D256+D262+D275+D286+D295+D300+D305+D308</f>
        <v>66260.570000000007</v>
      </c>
      <c r="E238" s="340">
        <f t="shared" ref="E238:M238" si="39">E240+E247+E256+E262+E275+E286+E295+E300+E305+E308</f>
        <v>66260.570000000007</v>
      </c>
      <c r="F238" s="340">
        <f t="shared" si="39"/>
        <v>29239.87</v>
      </c>
      <c r="G238" s="340">
        <f t="shared" si="39"/>
        <v>29239.87</v>
      </c>
      <c r="H238" s="340">
        <f t="shared" si="39"/>
        <v>16666.649999999998</v>
      </c>
      <c r="I238" s="340">
        <f t="shared" si="39"/>
        <v>16666.649999999998</v>
      </c>
      <c r="J238" s="340">
        <f t="shared" si="39"/>
        <v>20354.05</v>
      </c>
      <c r="K238" s="340">
        <f t="shared" si="39"/>
        <v>20354.05</v>
      </c>
      <c r="L238" s="340">
        <f t="shared" si="39"/>
        <v>0</v>
      </c>
      <c r="M238" s="340">
        <f t="shared" si="39"/>
        <v>0</v>
      </c>
      <c r="N238" s="340">
        <v>100</v>
      </c>
      <c r="O238" s="340">
        <v>100</v>
      </c>
      <c r="P238" s="74"/>
      <c r="Q238" s="74"/>
      <c r="R238" s="74"/>
      <c r="S238" s="74"/>
      <c r="T238" s="224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</row>
    <row r="239" spans="1:43" s="1" customFormat="1" ht="111" customHeight="1" x14ac:dyDescent="0.25">
      <c r="A239" s="357"/>
      <c r="B239" s="275"/>
      <c r="C239" s="271"/>
      <c r="D239" s="341"/>
      <c r="E239" s="341"/>
      <c r="F239" s="341"/>
      <c r="G239" s="341"/>
      <c r="H239" s="341"/>
      <c r="I239" s="341"/>
      <c r="J239" s="341"/>
      <c r="K239" s="341"/>
      <c r="L239" s="341"/>
      <c r="M239" s="341"/>
      <c r="N239" s="341"/>
      <c r="O239" s="341"/>
      <c r="P239" s="23"/>
      <c r="Q239" s="35"/>
      <c r="R239" s="23"/>
      <c r="S239" s="23"/>
      <c r="T239" s="224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</row>
    <row r="240" spans="1:43" s="8" customFormat="1" x14ac:dyDescent="0.25">
      <c r="A240" s="266" t="s">
        <v>187</v>
      </c>
      <c r="B240" s="49" t="s">
        <v>20</v>
      </c>
      <c r="C240" s="271"/>
      <c r="D240" s="285">
        <f>SUM(D242:D245)</f>
        <v>11200</v>
      </c>
      <c r="E240" s="285">
        <f t="shared" ref="E240:M240" si="40">SUM(E242:E245)</f>
        <v>11200</v>
      </c>
      <c r="F240" s="285">
        <f t="shared" si="40"/>
        <v>0</v>
      </c>
      <c r="G240" s="285">
        <f t="shared" si="40"/>
        <v>0</v>
      </c>
      <c r="H240" s="285">
        <f t="shared" si="40"/>
        <v>0</v>
      </c>
      <c r="I240" s="285">
        <f t="shared" si="40"/>
        <v>0</v>
      </c>
      <c r="J240" s="285">
        <f t="shared" si="40"/>
        <v>11200</v>
      </c>
      <c r="K240" s="285">
        <f t="shared" si="40"/>
        <v>11200</v>
      </c>
      <c r="L240" s="285">
        <f t="shared" si="40"/>
        <v>0</v>
      </c>
      <c r="M240" s="285">
        <f t="shared" si="40"/>
        <v>0</v>
      </c>
      <c r="N240" s="293">
        <v>100</v>
      </c>
      <c r="O240" s="285">
        <v>100</v>
      </c>
      <c r="P240" s="204"/>
      <c r="Q240" s="204"/>
      <c r="R240" s="204"/>
      <c r="S240" s="204"/>
      <c r="T240" s="224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</row>
    <row r="241" spans="1:30" s="8" customFormat="1" ht="63.75" x14ac:dyDescent="0.25">
      <c r="A241" s="267"/>
      <c r="B241" s="64" t="s">
        <v>188</v>
      </c>
      <c r="C241" s="271"/>
      <c r="D241" s="285"/>
      <c r="E241" s="285"/>
      <c r="F241" s="285"/>
      <c r="G241" s="285"/>
      <c r="H241" s="285"/>
      <c r="I241" s="285"/>
      <c r="J241" s="285"/>
      <c r="K241" s="285"/>
      <c r="L241" s="285"/>
      <c r="M241" s="285"/>
      <c r="N241" s="294"/>
      <c r="O241" s="285"/>
      <c r="P241" s="205"/>
      <c r="Q241" s="205"/>
      <c r="R241" s="205"/>
      <c r="S241" s="205"/>
      <c r="T241" s="224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</row>
    <row r="242" spans="1:30" s="8" customFormat="1" ht="15.75" customHeight="1" x14ac:dyDescent="0.25">
      <c r="A242" s="266" t="s">
        <v>189</v>
      </c>
      <c r="B242" s="49" t="s">
        <v>23</v>
      </c>
      <c r="C242" s="271"/>
      <c r="D242" s="242">
        <v>0</v>
      </c>
      <c r="E242" s="242">
        <v>0</v>
      </c>
      <c r="F242" s="242">
        <v>0</v>
      </c>
      <c r="G242" s="242">
        <v>0</v>
      </c>
      <c r="H242" s="242">
        <v>0</v>
      </c>
      <c r="I242" s="242">
        <v>0</v>
      </c>
      <c r="J242" s="242">
        <v>0</v>
      </c>
      <c r="K242" s="242">
        <v>0</v>
      </c>
      <c r="L242" s="242">
        <v>0</v>
      </c>
      <c r="M242" s="242">
        <v>0</v>
      </c>
      <c r="N242" s="242">
        <v>0</v>
      </c>
      <c r="O242" s="242">
        <v>0</v>
      </c>
      <c r="P242" s="290" t="s">
        <v>415</v>
      </c>
      <c r="Q242" s="253">
        <v>449.08</v>
      </c>
      <c r="R242" s="253">
        <v>449.08</v>
      </c>
      <c r="S242" s="206">
        <v>100</v>
      </c>
      <c r="T242" s="224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</row>
    <row r="243" spans="1:30" s="8" customFormat="1" ht="51" customHeight="1" x14ac:dyDescent="0.25">
      <c r="A243" s="267"/>
      <c r="B243" s="64" t="s">
        <v>190</v>
      </c>
      <c r="C243" s="271"/>
      <c r="D243" s="242"/>
      <c r="E243" s="242"/>
      <c r="F243" s="242"/>
      <c r="G243" s="242"/>
      <c r="H243" s="242"/>
      <c r="I243" s="242"/>
      <c r="J243" s="242"/>
      <c r="K243" s="242"/>
      <c r="L243" s="242"/>
      <c r="M243" s="242"/>
      <c r="N243" s="242"/>
      <c r="O243" s="242"/>
      <c r="P243" s="342"/>
      <c r="Q243" s="257"/>
      <c r="R243" s="257"/>
      <c r="S243" s="208"/>
      <c r="T243" s="224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</row>
    <row r="244" spans="1:30" s="8" customFormat="1" ht="38.25" x14ac:dyDescent="0.25">
      <c r="A244" s="64" t="s">
        <v>191</v>
      </c>
      <c r="B244" s="64" t="s">
        <v>192</v>
      </c>
      <c r="C244" s="271"/>
      <c r="D244" s="61">
        <f>F244+H244+J244+L244</f>
        <v>222</v>
      </c>
      <c r="E244" s="61">
        <f>G244+I244+K244+M244</f>
        <v>222</v>
      </c>
      <c r="F244" s="61">
        <v>0</v>
      </c>
      <c r="G244" s="61">
        <v>0</v>
      </c>
      <c r="H244" s="61">
        <v>0</v>
      </c>
      <c r="I244" s="61">
        <v>0</v>
      </c>
      <c r="J244" s="61">
        <v>222</v>
      </c>
      <c r="K244" s="61">
        <v>222</v>
      </c>
      <c r="L244" s="61">
        <v>0</v>
      </c>
      <c r="M244" s="61">
        <v>0</v>
      </c>
      <c r="N244" s="61">
        <v>100</v>
      </c>
      <c r="O244" s="61">
        <v>100</v>
      </c>
      <c r="P244" s="291"/>
      <c r="Q244" s="254"/>
      <c r="R244" s="254"/>
      <c r="S244" s="207"/>
      <c r="T244" s="2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</row>
    <row r="245" spans="1:30" s="8" customFormat="1" ht="63.75" customHeight="1" x14ac:dyDescent="0.25">
      <c r="A245" s="64" t="s">
        <v>193</v>
      </c>
      <c r="B245" s="64" t="s">
        <v>194</v>
      </c>
      <c r="C245" s="271"/>
      <c r="D245" s="61">
        <f>F245+H245+J245+L245</f>
        <v>10978</v>
      </c>
      <c r="E245" s="61">
        <f>G245+I245+K245+M245</f>
        <v>10978</v>
      </c>
      <c r="F245" s="61">
        <v>0</v>
      </c>
      <c r="G245" s="61">
        <v>0</v>
      </c>
      <c r="H245" s="61">
        <v>0</v>
      </c>
      <c r="I245" s="61">
        <v>0</v>
      </c>
      <c r="J245" s="61">
        <v>10978</v>
      </c>
      <c r="K245" s="61">
        <v>10978</v>
      </c>
      <c r="L245" s="61">
        <v>0</v>
      </c>
      <c r="M245" s="61">
        <v>0</v>
      </c>
      <c r="N245" s="61">
        <v>100</v>
      </c>
      <c r="O245" s="61">
        <v>100</v>
      </c>
      <c r="P245" s="54" t="s">
        <v>416</v>
      </c>
      <c r="Q245" s="65">
        <v>33.869999999999997</v>
      </c>
      <c r="R245" s="65">
        <v>33.869999999999997</v>
      </c>
      <c r="S245" s="61">
        <v>100</v>
      </c>
      <c r="T245" s="2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</row>
    <row r="246" spans="1:30" s="8" customFormat="1" ht="38.25" x14ac:dyDescent="0.25">
      <c r="A246" s="64" t="s">
        <v>195</v>
      </c>
      <c r="B246" s="64" t="s">
        <v>196</v>
      </c>
      <c r="C246" s="271"/>
      <c r="D246" s="61">
        <v>0</v>
      </c>
      <c r="E246" s="61">
        <v>0</v>
      </c>
      <c r="F246" s="61">
        <v>0</v>
      </c>
      <c r="G246" s="61">
        <v>0</v>
      </c>
      <c r="H246" s="61">
        <v>0</v>
      </c>
      <c r="I246" s="61">
        <v>0</v>
      </c>
      <c r="J246" s="61">
        <v>0</v>
      </c>
      <c r="K246" s="61">
        <v>0</v>
      </c>
      <c r="L246" s="61">
        <v>0</v>
      </c>
      <c r="M246" s="61">
        <v>0</v>
      </c>
      <c r="N246" s="61">
        <v>0</v>
      </c>
      <c r="O246" s="61">
        <v>0</v>
      </c>
      <c r="P246" s="49"/>
      <c r="Q246" s="65"/>
      <c r="R246" s="65"/>
      <c r="S246" s="61"/>
      <c r="T246" s="2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</row>
    <row r="247" spans="1:30" s="8" customFormat="1" ht="15.75" customHeight="1" x14ac:dyDescent="0.25">
      <c r="A247" s="266" t="s">
        <v>197</v>
      </c>
      <c r="B247" s="78" t="s">
        <v>38</v>
      </c>
      <c r="C247" s="271"/>
      <c r="D247" s="293">
        <f>SUM(D249:D255)</f>
        <v>16669.29</v>
      </c>
      <c r="E247" s="293">
        <f t="shared" ref="E247:M247" si="41">SUM(E249:E255)</f>
        <v>16669.29</v>
      </c>
      <c r="F247" s="293">
        <f t="shared" si="41"/>
        <v>4393.8900000000003</v>
      </c>
      <c r="G247" s="293">
        <f t="shared" si="41"/>
        <v>4393.8900000000003</v>
      </c>
      <c r="H247" s="293">
        <f t="shared" si="41"/>
        <v>9477.6899999999987</v>
      </c>
      <c r="I247" s="293">
        <f t="shared" si="41"/>
        <v>9477.6899999999987</v>
      </c>
      <c r="J247" s="293">
        <f t="shared" si="41"/>
        <v>2797.71</v>
      </c>
      <c r="K247" s="293">
        <f t="shared" si="41"/>
        <v>2797.71</v>
      </c>
      <c r="L247" s="293">
        <f t="shared" si="41"/>
        <v>0</v>
      </c>
      <c r="M247" s="293">
        <f t="shared" si="41"/>
        <v>0</v>
      </c>
      <c r="N247" s="206">
        <v>100</v>
      </c>
      <c r="O247" s="206">
        <v>100</v>
      </c>
      <c r="P247" s="204"/>
      <c r="Q247" s="270"/>
      <c r="R247" s="270"/>
      <c r="S247" s="270"/>
      <c r="T247" s="224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</row>
    <row r="248" spans="1:30" s="8" customFormat="1" ht="99.75" customHeight="1" x14ac:dyDescent="0.25">
      <c r="A248" s="267"/>
      <c r="B248" s="15" t="s">
        <v>198</v>
      </c>
      <c r="C248" s="271"/>
      <c r="D248" s="294"/>
      <c r="E248" s="294"/>
      <c r="F248" s="294"/>
      <c r="G248" s="294"/>
      <c r="H248" s="294"/>
      <c r="I248" s="294"/>
      <c r="J248" s="294"/>
      <c r="K248" s="294"/>
      <c r="L248" s="294"/>
      <c r="M248" s="294"/>
      <c r="N248" s="207"/>
      <c r="O248" s="207"/>
      <c r="P248" s="205"/>
      <c r="Q248" s="272"/>
      <c r="R248" s="272"/>
      <c r="S248" s="272"/>
      <c r="T248" s="224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</row>
    <row r="249" spans="1:30" s="8" customFormat="1" x14ac:dyDescent="0.25">
      <c r="A249" s="266" t="s">
        <v>199</v>
      </c>
      <c r="B249" s="49" t="s">
        <v>23</v>
      </c>
      <c r="C249" s="271"/>
      <c r="D249" s="242">
        <f>F249+H249+J249+L249</f>
        <v>12862.5</v>
      </c>
      <c r="E249" s="242">
        <f>G249+I249+K249+M249</f>
        <v>12862.5</v>
      </c>
      <c r="F249" s="242">
        <v>4393.8900000000003</v>
      </c>
      <c r="G249" s="242">
        <v>4393.8900000000003</v>
      </c>
      <c r="H249" s="242">
        <v>6568.61</v>
      </c>
      <c r="I249" s="242">
        <v>6568.61</v>
      </c>
      <c r="J249" s="242">
        <v>1900</v>
      </c>
      <c r="K249" s="242">
        <v>1900</v>
      </c>
      <c r="L249" s="242">
        <v>0</v>
      </c>
      <c r="M249" s="242">
        <v>0</v>
      </c>
      <c r="N249" s="242">
        <v>100</v>
      </c>
      <c r="O249" s="242">
        <v>100</v>
      </c>
      <c r="P249" s="284" t="s">
        <v>311</v>
      </c>
      <c r="Q249" s="253">
        <v>32</v>
      </c>
      <c r="R249" s="253">
        <v>32</v>
      </c>
      <c r="S249" s="242">
        <v>100</v>
      </c>
      <c r="T249" s="224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</row>
    <row r="250" spans="1:30" s="8" customFormat="1" ht="25.5" x14ac:dyDescent="0.25">
      <c r="A250" s="267"/>
      <c r="B250" s="64" t="s">
        <v>200</v>
      </c>
      <c r="C250" s="271"/>
      <c r="D250" s="242"/>
      <c r="E250" s="242"/>
      <c r="F250" s="242"/>
      <c r="G250" s="242"/>
      <c r="H250" s="242"/>
      <c r="I250" s="242"/>
      <c r="J250" s="242"/>
      <c r="K250" s="242"/>
      <c r="L250" s="242"/>
      <c r="M250" s="242"/>
      <c r="N250" s="242"/>
      <c r="O250" s="242"/>
      <c r="P250" s="284"/>
      <c r="Q250" s="254"/>
      <c r="R250" s="254"/>
      <c r="S250" s="242"/>
      <c r="T250" s="224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</row>
    <row r="251" spans="1:30" s="8" customFormat="1" ht="76.5" x14ac:dyDescent="0.25">
      <c r="A251" s="64" t="s">
        <v>366</v>
      </c>
      <c r="B251" s="64" t="s">
        <v>201</v>
      </c>
      <c r="C251" s="271"/>
      <c r="D251" s="61">
        <v>0</v>
      </c>
      <c r="E251" s="61">
        <v>0</v>
      </c>
      <c r="F251" s="61">
        <v>0</v>
      </c>
      <c r="G251" s="61">
        <v>0</v>
      </c>
      <c r="H251" s="61">
        <v>0</v>
      </c>
      <c r="I251" s="61">
        <v>0</v>
      </c>
      <c r="J251" s="61">
        <v>0</v>
      </c>
      <c r="K251" s="61">
        <v>0</v>
      </c>
      <c r="L251" s="61">
        <v>0</v>
      </c>
      <c r="M251" s="61">
        <v>0</v>
      </c>
      <c r="N251" s="61">
        <v>0</v>
      </c>
      <c r="O251" s="61">
        <v>0</v>
      </c>
      <c r="P251" s="3"/>
      <c r="Q251" s="3"/>
      <c r="R251" s="3"/>
      <c r="S251" s="3"/>
      <c r="T251" s="2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</row>
    <row r="252" spans="1:30" s="8" customFormat="1" ht="38.25" x14ac:dyDescent="0.25">
      <c r="A252" s="64" t="s">
        <v>367</v>
      </c>
      <c r="B252" s="64" t="s">
        <v>369</v>
      </c>
      <c r="C252" s="271"/>
      <c r="D252" s="61">
        <v>0</v>
      </c>
      <c r="E252" s="61">
        <v>0</v>
      </c>
      <c r="F252" s="61">
        <v>0</v>
      </c>
      <c r="G252" s="61">
        <v>0</v>
      </c>
      <c r="H252" s="61">
        <v>0</v>
      </c>
      <c r="I252" s="61">
        <v>0</v>
      </c>
      <c r="J252" s="61">
        <v>0</v>
      </c>
      <c r="K252" s="61">
        <v>0</v>
      </c>
      <c r="L252" s="61">
        <v>0</v>
      </c>
      <c r="M252" s="61">
        <v>0</v>
      </c>
      <c r="N252" s="61">
        <v>0</v>
      </c>
      <c r="O252" s="61">
        <v>0</v>
      </c>
      <c r="P252" s="3"/>
      <c r="Q252" s="3"/>
      <c r="R252" s="3"/>
      <c r="S252" s="3"/>
      <c r="T252" s="2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</row>
    <row r="253" spans="1:30" s="8" customFormat="1" ht="25.5" x14ac:dyDescent="0.25">
      <c r="A253" s="64" t="s">
        <v>370</v>
      </c>
      <c r="B253" s="64" t="s">
        <v>368</v>
      </c>
      <c r="C253" s="271"/>
      <c r="D253" s="61">
        <f>F253+H253+J253+L253</f>
        <v>3756.79</v>
      </c>
      <c r="E253" s="61">
        <f>G253+I253+K253+M253</f>
        <v>3756.79</v>
      </c>
      <c r="F253" s="61">
        <v>0</v>
      </c>
      <c r="G253" s="61">
        <v>0</v>
      </c>
      <c r="H253" s="61">
        <v>2909.08</v>
      </c>
      <c r="I253" s="61">
        <v>2909.08</v>
      </c>
      <c r="J253" s="61">
        <v>847.71</v>
      </c>
      <c r="K253" s="61">
        <v>847.71</v>
      </c>
      <c r="L253" s="61">
        <v>0</v>
      </c>
      <c r="M253" s="61">
        <v>0</v>
      </c>
      <c r="N253" s="61">
        <v>100</v>
      </c>
      <c r="O253" s="61">
        <v>100</v>
      </c>
      <c r="P253" s="65"/>
      <c r="Q253" s="65"/>
      <c r="R253" s="65"/>
      <c r="S253" s="61"/>
      <c r="T253" s="2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</row>
    <row r="254" spans="1:30" s="8" customFormat="1" ht="25.5" x14ac:dyDescent="0.25">
      <c r="A254" s="64" t="s">
        <v>411</v>
      </c>
      <c r="B254" s="64" t="s">
        <v>412</v>
      </c>
      <c r="C254" s="271"/>
      <c r="D254" s="61">
        <v>50</v>
      </c>
      <c r="E254" s="61">
        <v>50</v>
      </c>
      <c r="F254" s="61">
        <v>0</v>
      </c>
      <c r="G254" s="61">
        <v>0</v>
      </c>
      <c r="H254" s="61">
        <v>0</v>
      </c>
      <c r="I254" s="61">
        <v>0</v>
      </c>
      <c r="J254" s="61">
        <v>50</v>
      </c>
      <c r="K254" s="61">
        <v>50</v>
      </c>
      <c r="L254" s="61">
        <v>0</v>
      </c>
      <c r="M254" s="61">
        <v>0</v>
      </c>
      <c r="N254" s="61">
        <v>100</v>
      </c>
      <c r="O254" s="61">
        <v>100</v>
      </c>
      <c r="P254" s="65"/>
      <c r="Q254" s="65"/>
      <c r="R254" s="65"/>
      <c r="S254" s="61"/>
      <c r="T254" s="2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</row>
    <row r="255" spans="1:30" s="8" customFormat="1" ht="38.25" x14ac:dyDescent="0.25">
      <c r="A255" s="64" t="s">
        <v>413</v>
      </c>
      <c r="B255" s="64" t="s">
        <v>414</v>
      </c>
      <c r="C255" s="271"/>
      <c r="D255" s="61">
        <v>0</v>
      </c>
      <c r="E255" s="61">
        <v>0</v>
      </c>
      <c r="F255" s="61">
        <v>0</v>
      </c>
      <c r="G255" s="61">
        <v>0</v>
      </c>
      <c r="H255" s="61">
        <v>0</v>
      </c>
      <c r="I255" s="61">
        <v>0</v>
      </c>
      <c r="J255" s="61">
        <v>0</v>
      </c>
      <c r="K255" s="61">
        <v>0</v>
      </c>
      <c r="L255" s="61">
        <v>0</v>
      </c>
      <c r="M255" s="61">
        <v>0</v>
      </c>
      <c r="N255" s="61">
        <v>0</v>
      </c>
      <c r="O255" s="61">
        <v>0</v>
      </c>
      <c r="P255" s="65"/>
      <c r="Q255" s="65"/>
      <c r="R255" s="65"/>
      <c r="S255" s="61"/>
      <c r="T255" s="2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</row>
    <row r="256" spans="1:30" s="8" customFormat="1" x14ac:dyDescent="0.25">
      <c r="A256" s="266" t="s">
        <v>202</v>
      </c>
      <c r="B256" s="78" t="s">
        <v>51</v>
      </c>
      <c r="C256" s="271"/>
      <c r="D256" s="293">
        <v>0</v>
      </c>
      <c r="E256" s="293">
        <v>0</v>
      </c>
      <c r="F256" s="293">
        <v>0</v>
      </c>
      <c r="G256" s="293">
        <v>0</v>
      </c>
      <c r="H256" s="293">
        <v>0</v>
      </c>
      <c r="I256" s="293">
        <v>0</v>
      </c>
      <c r="J256" s="293">
        <v>0</v>
      </c>
      <c r="K256" s="293">
        <v>0</v>
      </c>
      <c r="L256" s="293">
        <v>0</v>
      </c>
      <c r="M256" s="293">
        <v>0</v>
      </c>
      <c r="N256" s="293">
        <v>0</v>
      </c>
      <c r="O256" s="293">
        <v>0</v>
      </c>
      <c r="P256" s="253"/>
      <c r="Q256" s="253"/>
      <c r="R256" s="253"/>
      <c r="S256" s="206"/>
      <c r="T256" s="2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</row>
    <row r="257" spans="1:30" s="8" customFormat="1" x14ac:dyDescent="0.25">
      <c r="A257" s="267"/>
      <c r="B257" s="15" t="s">
        <v>203</v>
      </c>
      <c r="C257" s="271"/>
      <c r="D257" s="294"/>
      <c r="E257" s="294"/>
      <c r="F257" s="294"/>
      <c r="G257" s="294"/>
      <c r="H257" s="294"/>
      <c r="I257" s="294"/>
      <c r="J257" s="294"/>
      <c r="K257" s="294"/>
      <c r="L257" s="294"/>
      <c r="M257" s="294"/>
      <c r="N257" s="294"/>
      <c r="O257" s="294"/>
      <c r="P257" s="254"/>
      <c r="Q257" s="254"/>
      <c r="R257" s="254"/>
      <c r="S257" s="207"/>
      <c r="T257" s="224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</row>
    <row r="258" spans="1:30" s="8" customFormat="1" ht="51" x14ac:dyDescent="0.25">
      <c r="A258" s="64" t="s">
        <v>204</v>
      </c>
      <c r="B258" s="64" t="s">
        <v>248</v>
      </c>
      <c r="C258" s="271"/>
      <c r="D258" s="206">
        <v>0</v>
      </c>
      <c r="E258" s="206">
        <v>0</v>
      </c>
      <c r="F258" s="206">
        <v>0</v>
      </c>
      <c r="G258" s="206">
        <v>0</v>
      </c>
      <c r="H258" s="206">
        <v>0</v>
      </c>
      <c r="I258" s="206">
        <v>0</v>
      </c>
      <c r="J258" s="206">
        <v>0</v>
      </c>
      <c r="K258" s="206">
        <v>0</v>
      </c>
      <c r="L258" s="206">
        <v>0</v>
      </c>
      <c r="M258" s="206">
        <v>0</v>
      </c>
      <c r="N258" s="206">
        <v>0</v>
      </c>
      <c r="O258" s="206">
        <v>0</v>
      </c>
      <c r="P258" s="64" t="s">
        <v>312</v>
      </c>
      <c r="Q258" s="16">
        <v>1</v>
      </c>
      <c r="R258" s="16">
        <v>1</v>
      </c>
      <c r="S258" s="72">
        <v>100</v>
      </c>
      <c r="T258" s="224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</row>
    <row r="259" spans="1:30" s="8" customFormat="1" ht="51" x14ac:dyDescent="0.25">
      <c r="A259" s="64" t="s">
        <v>205</v>
      </c>
      <c r="B259" s="64" t="s">
        <v>207</v>
      </c>
      <c r="C259" s="271"/>
      <c r="D259" s="207"/>
      <c r="E259" s="207"/>
      <c r="F259" s="207"/>
      <c r="G259" s="207"/>
      <c r="H259" s="207"/>
      <c r="I259" s="207"/>
      <c r="J259" s="207"/>
      <c r="K259" s="207"/>
      <c r="L259" s="207"/>
      <c r="M259" s="207"/>
      <c r="N259" s="207"/>
      <c r="O259" s="207"/>
      <c r="P259" s="31" t="s">
        <v>313</v>
      </c>
      <c r="Q259" s="16">
        <v>0</v>
      </c>
      <c r="R259" s="16">
        <v>0</v>
      </c>
      <c r="S259" s="72">
        <v>100</v>
      </c>
      <c r="T259" s="2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</row>
    <row r="260" spans="1:30" s="8" customFormat="1" ht="39.75" customHeight="1" x14ac:dyDescent="0.25">
      <c r="A260" s="204" t="s">
        <v>206</v>
      </c>
      <c r="B260" s="204" t="s">
        <v>208</v>
      </c>
      <c r="C260" s="271"/>
      <c r="D260" s="206">
        <v>0</v>
      </c>
      <c r="E260" s="206">
        <v>0</v>
      </c>
      <c r="F260" s="206">
        <v>0</v>
      </c>
      <c r="G260" s="206">
        <v>0</v>
      </c>
      <c r="H260" s="206">
        <v>0</v>
      </c>
      <c r="I260" s="206">
        <v>0</v>
      </c>
      <c r="J260" s="206">
        <v>0</v>
      </c>
      <c r="K260" s="206">
        <v>0</v>
      </c>
      <c r="L260" s="206">
        <v>0</v>
      </c>
      <c r="M260" s="206">
        <v>0</v>
      </c>
      <c r="N260" s="206">
        <v>0</v>
      </c>
      <c r="O260" s="206">
        <v>0</v>
      </c>
      <c r="P260" s="31" t="s">
        <v>564</v>
      </c>
      <c r="Q260" s="16">
        <v>19</v>
      </c>
      <c r="R260" s="16">
        <v>19</v>
      </c>
      <c r="S260" s="72">
        <v>100</v>
      </c>
      <c r="T260" s="2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</row>
    <row r="261" spans="1:30" s="8" customFormat="1" ht="76.5" customHeight="1" x14ac:dyDescent="0.25">
      <c r="A261" s="205"/>
      <c r="B261" s="205"/>
      <c r="C261" s="271"/>
      <c r="D261" s="207"/>
      <c r="E261" s="207"/>
      <c r="F261" s="207"/>
      <c r="G261" s="207"/>
      <c r="H261" s="207"/>
      <c r="I261" s="207"/>
      <c r="J261" s="207"/>
      <c r="K261" s="207"/>
      <c r="L261" s="207"/>
      <c r="M261" s="207"/>
      <c r="N261" s="207"/>
      <c r="O261" s="207"/>
      <c r="P261" s="31" t="s">
        <v>314</v>
      </c>
      <c r="Q261" s="16">
        <v>10</v>
      </c>
      <c r="R261" s="16">
        <v>10</v>
      </c>
      <c r="S261" s="72">
        <v>100</v>
      </c>
      <c r="T261" s="2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</row>
    <row r="262" spans="1:30" s="77" customFormat="1" x14ac:dyDescent="0.25">
      <c r="A262" s="266" t="s">
        <v>209</v>
      </c>
      <c r="B262" s="49" t="s">
        <v>74</v>
      </c>
      <c r="C262" s="271"/>
      <c r="D262" s="242">
        <f>SUM(D264:D274)</f>
        <v>581.29999999999995</v>
      </c>
      <c r="E262" s="242">
        <f t="shared" ref="E262:M262" si="42">SUM(E264:E274)</f>
        <v>581.29999999999995</v>
      </c>
      <c r="F262" s="242">
        <f t="shared" si="42"/>
        <v>0</v>
      </c>
      <c r="G262" s="242">
        <f t="shared" si="42"/>
        <v>0</v>
      </c>
      <c r="H262" s="242">
        <f t="shared" si="42"/>
        <v>0</v>
      </c>
      <c r="I262" s="242">
        <f t="shared" si="42"/>
        <v>0</v>
      </c>
      <c r="J262" s="242">
        <f t="shared" si="42"/>
        <v>581.29999999999995</v>
      </c>
      <c r="K262" s="242">
        <f t="shared" si="42"/>
        <v>581.29999999999995</v>
      </c>
      <c r="L262" s="242">
        <f t="shared" si="42"/>
        <v>0</v>
      </c>
      <c r="M262" s="242">
        <f t="shared" si="42"/>
        <v>0</v>
      </c>
      <c r="N262" s="242">
        <v>100</v>
      </c>
      <c r="O262" s="242">
        <v>100</v>
      </c>
      <c r="P262" s="284"/>
      <c r="Q262" s="284"/>
      <c r="R262" s="284"/>
      <c r="S262" s="284"/>
      <c r="T262" s="2"/>
      <c r="U262" s="162"/>
      <c r="V262" s="162"/>
      <c r="W262" s="162"/>
      <c r="X262" s="162"/>
      <c r="Y262" s="162"/>
      <c r="Z262" s="162"/>
      <c r="AA262" s="162"/>
      <c r="AB262" s="162"/>
      <c r="AC262" s="162"/>
      <c r="AD262" s="162"/>
    </row>
    <row r="263" spans="1:30" s="77" customFormat="1" ht="60" customHeight="1" x14ac:dyDescent="0.25">
      <c r="A263" s="267"/>
      <c r="B263" s="64" t="s">
        <v>210</v>
      </c>
      <c r="C263" s="271"/>
      <c r="D263" s="242"/>
      <c r="E263" s="242"/>
      <c r="F263" s="242"/>
      <c r="G263" s="242"/>
      <c r="H263" s="242"/>
      <c r="I263" s="242"/>
      <c r="J263" s="242"/>
      <c r="K263" s="242"/>
      <c r="L263" s="242"/>
      <c r="M263" s="242"/>
      <c r="N263" s="242"/>
      <c r="O263" s="242"/>
      <c r="P263" s="284"/>
      <c r="Q263" s="284"/>
      <c r="R263" s="284"/>
      <c r="S263" s="284"/>
      <c r="T263" s="224"/>
      <c r="U263" s="162"/>
      <c r="V263" s="162"/>
      <c r="W263" s="162"/>
      <c r="X263" s="162"/>
      <c r="Y263" s="162"/>
      <c r="Z263" s="162"/>
      <c r="AA263" s="162"/>
      <c r="AB263" s="162"/>
      <c r="AC263" s="162"/>
      <c r="AD263" s="162"/>
    </row>
    <row r="264" spans="1:30" s="77" customFormat="1" ht="39.75" customHeight="1" x14ac:dyDescent="0.25">
      <c r="A264" s="266" t="s">
        <v>211</v>
      </c>
      <c r="B264" s="49" t="s">
        <v>23</v>
      </c>
      <c r="C264" s="271"/>
      <c r="D264" s="242">
        <v>0</v>
      </c>
      <c r="E264" s="242">
        <v>0</v>
      </c>
      <c r="F264" s="242">
        <v>0</v>
      </c>
      <c r="G264" s="242">
        <v>0</v>
      </c>
      <c r="H264" s="242">
        <v>0</v>
      </c>
      <c r="I264" s="242">
        <v>0</v>
      </c>
      <c r="J264" s="242">
        <v>0</v>
      </c>
      <c r="K264" s="242">
        <v>0</v>
      </c>
      <c r="L264" s="242">
        <v>0</v>
      </c>
      <c r="M264" s="242">
        <v>0</v>
      </c>
      <c r="N264" s="242">
        <v>0</v>
      </c>
      <c r="O264" s="242">
        <v>0</v>
      </c>
      <c r="P264" s="36" t="s">
        <v>417</v>
      </c>
      <c r="Q264" s="54">
        <v>601</v>
      </c>
      <c r="R264" s="54">
        <v>601</v>
      </c>
      <c r="S264" s="37">
        <v>100</v>
      </c>
      <c r="T264" s="224"/>
      <c r="U264" s="162"/>
      <c r="V264" s="162"/>
      <c r="W264" s="162"/>
      <c r="X264" s="162"/>
      <c r="Y264" s="162"/>
      <c r="Z264" s="162"/>
      <c r="AA264" s="162"/>
      <c r="AB264" s="162"/>
      <c r="AC264" s="162"/>
      <c r="AD264" s="162"/>
    </row>
    <row r="265" spans="1:30" s="77" customFormat="1" ht="39.75" customHeight="1" x14ac:dyDescent="0.25">
      <c r="A265" s="267"/>
      <c r="B265" s="64" t="s">
        <v>212</v>
      </c>
      <c r="C265" s="271"/>
      <c r="D265" s="242"/>
      <c r="E265" s="242"/>
      <c r="F265" s="242"/>
      <c r="G265" s="242"/>
      <c r="H265" s="242"/>
      <c r="I265" s="242"/>
      <c r="J265" s="242"/>
      <c r="K265" s="242"/>
      <c r="L265" s="242"/>
      <c r="M265" s="242"/>
      <c r="N265" s="242"/>
      <c r="O265" s="242"/>
      <c r="P265" s="36" t="s">
        <v>418</v>
      </c>
      <c r="Q265" s="49">
        <v>0.19</v>
      </c>
      <c r="R265" s="49">
        <v>0.19</v>
      </c>
      <c r="S265" s="37">
        <v>100</v>
      </c>
      <c r="T265" s="224"/>
      <c r="U265" s="162"/>
      <c r="V265" s="162"/>
      <c r="W265" s="162"/>
      <c r="X265" s="162"/>
      <c r="Y265" s="162"/>
      <c r="Z265" s="162"/>
      <c r="AA265" s="162"/>
      <c r="AB265" s="162"/>
      <c r="AC265" s="162"/>
      <c r="AD265" s="162"/>
    </row>
    <row r="266" spans="1:30" s="77" customFormat="1" ht="47.25" customHeight="1" x14ac:dyDescent="0.25">
      <c r="A266" s="204" t="s">
        <v>213</v>
      </c>
      <c r="B266" s="204" t="s">
        <v>214</v>
      </c>
      <c r="C266" s="271"/>
      <c r="D266" s="38">
        <v>0</v>
      </c>
      <c r="E266" s="38">
        <v>0</v>
      </c>
      <c r="F266" s="38">
        <v>0</v>
      </c>
      <c r="G266" s="38">
        <v>0</v>
      </c>
      <c r="H266" s="38">
        <v>0</v>
      </c>
      <c r="I266" s="38">
        <v>0</v>
      </c>
      <c r="J266" s="38">
        <v>0</v>
      </c>
      <c r="K266" s="38">
        <v>0</v>
      </c>
      <c r="L266" s="38">
        <v>0</v>
      </c>
      <c r="M266" s="38">
        <v>0</v>
      </c>
      <c r="N266" s="38">
        <v>100</v>
      </c>
      <c r="O266" s="38">
        <v>100</v>
      </c>
      <c r="P266" s="34" t="s">
        <v>419</v>
      </c>
      <c r="Q266" s="49">
        <v>12.8</v>
      </c>
      <c r="R266" s="49">
        <v>12.8</v>
      </c>
      <c r="S266" s="37">
        <v>100</v>
      </c>
      <c r="T266" s="224"/>
      <c r="U266" s="162"/>
      <c r="V266" s="162"/>
      <c r="W266" s="162"/>
      <c r="X266" s="162"/>
      <c r="Y266" s="162"/>
      <c r="Z266" s="162"/>
      <c r="AA266" s="162"/>
      <c r="AB266" s="162"/>
      <c r="AC266" s="162"/>
      <c r="AD266" s="162"/>
    </row>
    <row r="267" spans="1:30" s="77" customFormat="1" ht="40.5" customHeight="1" x14ac:dyDescent="0.25">
      <c r="A267" s="215"/>
      <c r="B267" s="215"/>
      <c r="C267" s="271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4" t="s">
        <v>420</v>
      </c>
      <c r="Q267" s="49">
        <v>35.4</v>
      </c>
      <c r="R267" s="49">
        <v>35.4</v>
      </c>
      <c r="S267" s="37">
        <v>100</v>
      </c>
      <c r="T267" s="224"/>
      <c r="U267" s="162"/>
      <c r="V267" s="162"/>
      <c r="W267" s="162"/>
      <c r="X267" s="162"/>
      <c r="Y267" s="162"/>
      <c r="Z267" s="162"/>
      <c r="AA267" s="162"/>
      <c r="AB267" s="162"/>
      <c r="AC267" s="162"/>
      <c r="AD267" s="162"/>
    </row>
    <row r="268" spans="1:30" s="77" customFormat="1" ht="48.75" customHeight="1" x14ac:dyDescent="0.25">
      <c r="A268" s="215"/>
      <c r="B268" s="215"/>
      <c r="C268" s="271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4" t="s">
        <v>421</v>
      </c>
      <c r="Q268" s="49">
        <v>118</v>
      </c>
      <c r="R268" s="49">
        <v>118</v>
      </c>
      <c r="S268" s="37">
        <v>100</v>
      </c>
      <c r="T268" s="224"/>
      <c r="U268" s="162"/>
      <c r="V268" s="162"/>
      <c r="W268" s="162"/>
      <c r="X268" s="162"/>
      <c r="Y268" s="162"/>
      <c r="Z268" s="162"/>
      <c r="AA268" s="162"/>
      <c r="AB268" s="162"/>
      <c r="AC268" s="162"/>
      <c r="AD268" s="162"/>
    </row>
    <row r="269" spans="1:30" s="77" customFormat="1" ht="51.75" customHeight="1" x14ac:dyDescent="0.25">
      <c r="A269" s="215"/>
      <c r="B269" s="215"/>
      <c r="C269" s="271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290" t="s">
        <v>422</v>
      </c>
      <c r="Q269" s="204">
        <v>101</v>
      </c>
      <c r="R269" s="204">
        <v>101</v>
      </c>
      <c r="S269" s="338">
        <v>100</v>
      </c>
      <c r="T269" s="224"/>
      <c r="U269" s="162"/>
      <c r="V269" s="162"/>
      <c r="W269" s="162"/>
      <c r="X269" s="162"/>
      <c r="Y269" s="162"/>
      <c r="Z269" s="162"/>
      <c r="AA269" s="162"/>
      <c r="AB269" s="162"/>
      <c r="AC269" s="162"/>
      <c r="AD269" s="162"/>
    </row>
    <row r="270" spans="1:30" s="77" customFormat="1" ht="4.5" customHeight="1" x14ac:dyDescent="0.25">
      <c r="A270" s="205"/>
      <c r="B270" s="205"/>
      <c r="C270" s="271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291"/>
      <c r="Q270" s="205"/>
      <c r="R270" s="205"/>
      <c r="S270" s="339"/>
      <c r="T270" s="224"/>
      <c r="U270" s="162"/>
      <c r="V270" s="162"/>
      <c r="W270" s="162"/>
      <c r="X270" s="162"/>
      <c r="Y270" s="162"/>
      <c r="Z270" s="162"/>
      <c r="AA270" s="162"/>
      <c r="AB270" s="162"/>
      <c r="AC270" s="162"/>
      <c r="AD270" s="162"/>
    </row>
    <row r="271" spans="1:30" s="77" customFormat="1" ht="60" customHeight="1" x14ac:dyDescent="0.25">
      <c r="A271" s="204" t="s">
        <v>215</v>
      </c>
      <c r="B271" s="204" t="s">
        <v>216</v>
      </c>
      <c r="C271" s="271"/>
      <c r="D271" s="206">
        <f>F271+H271+J271+L271</f>
        <v>581.29999999999995</v>
      </c>
      <c r="E271" s="206">
        <f>G271+I271+K271+M271</f>
        <v>581.29999999999995</v>
      </c>
      <c r="F271" s="58"/>
      <c r="G271" s="58"/>
      <c r="H271" s="58"/>
      <c r="I271" s="58"/>
      <c r="J271" s="209">
        <v>581.29999999999995</v>
      </c>
      <c r="K271" s="212">
        <v>581.29999999999995</v>
      </c>
      <c r="L271" s="58"/>
      <c r="M271" s="58"/>
      <c r="N271" s="58"/>
      <c r="O271" s="58"/>
      <c r="P271" s="34" t="s">
        <v>423</v>
      </c>
      <c r="Q271" s="65">
        <v>0.05</v>
      </c>
      <c r="R271" s="65">
        <v>0.05</v>
      </c>
      <c r="S271" s="37">
        <v>100</v>
      </c>
      <c r="T271" s="53"/>
      <c r="U271" s="162"/>
      <c r="V271" s="162"/>
      <c r="W271" s="162"/>
      <c r="X271" s="162"/>
      <c r="Y271" s="162"/>
      <c r="Z271" s="162"/>
      <c r="AA271" s="162"/>
      <c r="AB271" s="162"/>
      <c r="AC271" s="162"/>
      <c r="AD271" s="162"/>
    </row>
    <row r="272" spans="1:30" s="77" customFormat="1" ht="57" customHeight="1" x14ac:dyDescent="0.25">
      <c r="A272" s="215"/>
      <c r="B272" s="215"/>
      <c r="C272" s="271"/>
      <c r="D272" s="208"/>
      <c r="E272" s="208"/>
      <c r="F272" s="60">
        <v>0</v>
      </c>
      <c r="G272" s="60">
        <v>0</v>
      </c>
      <c r="H272" s="60">
        <v>0</v>
      </c>
      <c r="I272" s="60">
        <v>0</v>
      </c>
      <c r="J272" s="210"/>
      <c r="K272" s="213"/>
      <c r="L272" s="60">
        <v>0</v>
      </c>
      <c r="M272" s="60">
        <v>0</v>
      </c>
      <c r="N272" s="60">
        <v>100</v>
      </c>
      <c r="O272" s="60">
        <v>100</v>
      </c>
      <c r="P272" s="34" t="s">
        <v>424</v>
      </c>
      <c r="Q272" s="65">
        <v>0.06</v>
      </c>
      <c r="R272" s="65">
        <v>0.06</v>
      </c>
      <c r="S272" s="37">
        <v>100</v>
      </c>
      <c r="T272" s="53"/>
      <c r="U272" s="162"/>
      <c r="V272" s="162"/>
      <c r="W272" s="162"/>
      <c r="X272" s="162"/>
      <c r="Y272" s="162"/>
      <c r="Z272" s="162"/>
      <c r="AA272" s="162"/>
      <c r="AB272" s="162"/>
      <c r="AC272" s="162"/>
      <c r="AD272" s="162"/>
    </row>
    <row r="273" spans="1:43" s="77" customFormat="1" ht="52.5" customHeight="1" x14ac:dyDescent="0.25">
      <c r="A273" s="215"/>
      <c r="B273" s="215"/>
      <c r="C273" s="271"/>
      <c r="D273" s="208"/>
      <c r="E273" s="208"/>
      <c r="F273" s="60"/>
      <c r="G273" s="60"/>
      <c r="H273" s="60"/>
      <c r="I273" s="60"/>
      <c r="J273" s="210"/>
      <c r="K273" s="213"/>
      <c r="L273" s="60"/>
      <c r="M273" s="60"/>
      <c r="N273" s="60"/>
      <c r="O273" s="60"/>
      <c r="P273" s="34" t="s">
        <v>425</v>
      </c>
      <c r="Q273" s="65">
        <v>0.96</v>
      </c>
      <c r="R273" s="65">
        <v>0.96</v>
      </c>
      <c r="S273" s="37">
        <v>100</v>
      </c>
      <c r="T273" s="53"/>
      <c r="U273" s="162"/>
      <c r="V273" s="162"/>
      <c r="W273" s="162"/>
      <c r="X273" s="162"/>
      <c r="Y273" s="162"/>
      <c r="Z273" s="162"/>
      <c r="AA273" s="162"/>
      <c r="AB273" s="162"/>
      <c r="AC273" s="162"/>
      <c r="AD273" s="162"/>
    </row>
    <row r="274" spans="1:43" s="77" customFormat="1" ht="38.25" x14ac:dyDescent="0.25">
      <c r="A274" s="205"/>
      <c r="B274" s="205"/>
      <c r="C274" s="271"/>
      <c r="D274" s="207"/>
      <c r="E274" s="207"/>
      <c r="F274" s="59"/>
      <c r="G274" s="59"/>
      <c r="H274" s="59"/>
      <c r="I274" s="59"/>
      <c r="J274" s="211"/>
      <c r="K274" s="214"/>
      <c r="L274" s="59"/>
      <c r="M274" s="59"/>
      <c r="N274" s="59"/>
      <c r="O274" s="59"/>
      <c r="P274" s="34" t="s">
        <v>426</v>
      </c>
      <c r="Q274" s="65">
        <v>29</v>
      </c>
      <c r="R274" s="65">
        <v>29</v>
      </c>
      <c r="S274" s="37">
        <v>100</v>
      </c>
      <c r="T274" s="2"/>
      <c r="U274" s="162"/>
      <c r="V274" s="162"/>
      <c r="W274" s="162"/>
      <c r="X274" s="162"/>
      <c r="Y274" s="162"/>
      <c r="Z274" s="162"/>
      <c r="AA274" s="162"/>
      <c r="AB274" s="162"/>
      <c r="AC274" s="162"/>
      <c r="AD274" s="162"/>
    </row>
    <row r="275" spans="1:43" s="20" customFormat="1" x14ac:dyDescent="0.25">
      <c r="A275" s="266" t="s">
        <v>217</v>
      </c>
      <c r="B275" s="78" t="s">
        <v>75</v>
      </c>
      <c r="C275" s="271"/>
      <c r="D275" s="285">
        <f>SUM(D277:D285)</f>
        <v>37057.54</v>
      </c>
      <c r="E275" s="285">
        <f t="shared" ref="E275:L275" si="43">SUM(E277:E285)</f>
        <v>37057.54</v>
      </c>
      <c r="F275" s="285">
        <f t="shared" si="43"/>
        <v>24845.98</v>
      </c>
      <c r="G275" s="285">
        <f t="shared" si="43"/>
        <v>24845.98</v>
      </c>
      <c r="H275" s="285">
        <f t="shared" si="43"/>
        <v>7159.46</v>
      </c>
      <c r="I275" s="285">
        <f t="shared" si="43"/>
        <v>7159.46</v>
      </c>
      <c r="J275" s="285">
        <f t="shared" si="43"/>
        <v>5052.1000000000004</v>
      </c>
      <c r="K275" s="285">
        <f t="shared" si="43"/>
        <v>5052.1000000000004</v>
      </c>
      <c r="L275" s="285">
        <f t="shared" si="43"/>
        <v>0</v>
      </c>
      <c r="M275" s="285">
        <f>SUM(M277:M285)</f>
        <v>0</v>
      </c>
      <c r="N275" s="285">
        <v>100</v>
      </c>
      <c r="O275" s="285">
        <v>100</v>
      </c>
      <c r="P275" s="266"/>
      <c r="Q275" s="284"/>
      <c r="R275" s="284"/>
      <c r="S275" s="284"/>
      <c r="T275" s="2"/>
    </row>
    <row r="276" spans="1:43" s="20" customFormat="1" ht="63.75" x14ac:dyDescent="0.25">
      <c r="A276" s="267"/>
      <c r="B276" s="15" t="s">
        <v>218</v>
      </c>
      <c r="C276" s="271"/>
      <c r="D276" s="285"/>
      <c r="E276" s="285"/>
      <c r="F276" s="285"/>
      <c r="G276" s="285"/>
      <c r="H276" s="285"/>
      <c r="I276" s="285"/>
      <c r="J276" s="285"/>
      <c r="K276" s="285"/>
      <c r="L276" s="285"/>
      <c r="M276" s="285"/>
      <c r="N276" s="285"/>
      <c r="O276" s="285"/>
      <c r="P276" s="267"/>
      <c r="Q276" s="284"/>
      <c r="R276" s="284"/>
      <c r="S276" s="284"/>
      <c r="T276" s="2"/>
    </row>
    <row r="277" spans="1:43" s="8" customFormat="1" ht="15.75" customHeight="1" x14ac:dyDescent="0.25">
      <c r="A277" s="266" t="s">
        <v>219</v>
      </c>
      <c r="B277" s="49" t="s">
        <v>23</v>
      </c>
      <c r="C277" s="271"/>
      <c r="D277" s="206">
        <f t="shared" ref="D277" si="44">F277+H277+J277+L277</f>
        <v>48.54</v>
      </c>
      <c r="E277" s="206">
        <f t="shared" ref="E277" si="45">G277+I277+K277+M277</f>
        <v>48.54</v>
      </c>
      <c r="F277" s="242">
        <v>0</v>
      </c>
      <c r="G277" s="242">
        <v>0</v>
      </c>
      <c r="H277" s="242">
        <v>0</v>
      </c>
      <c r="I277" s="242">
        <v>0</v>
      </c>
      <c r="J277" s="242">
        <v>48.54</v>
      </c>
      <c r="K277" s="242">
        <v>48.54</v>
      </c>
      <c r="L277" s="242">
        <v>0</v>
      </c>
      <c r="M277" s="242">
        <v>0</v>
      </c>
      <c r="N277" s="242">
        <v>100</v>
      </c>
      <c r="O277" s="242">
        <v>100</v>
      </c>
      <c r="P277" s="266" t="s">
        <v>315</v>
      </c>
      <c r="Q277" s="241">
        <v>38</v>
      </c>
      <c r="R277" s="241">
        <v>38</v>
      </c>
      <c r="S277" s="242">
        <v>100</v>
      </c>
      <c r="T277" s="224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</row>
    <row r="278" spans="1:43" s="8" customFormat="1" ht="25.5" x14ac:dyDescent="0.25">
      <c r="A278" s="267"/>
      <c r="B278" s="64" t="s">
        <v>220</v>
      </c>
      <c r="C278" s="271"/>
      <c r="D278" s="207"/>
      <c r="E278" s="207"/>
      <c r="F278" s="242"/>
      <c r="G278" s="242"/>
      <c r="H278" s="242"/>
      <c r="I278" s="242"/>
      <c r="J278" s="242"/>
      <c r="K278" s="242"/>
      <c r="L278" s="242"/>
      <c r="M278" s="242"/>
      <c r="N278" s="242"/>
      <c r="O278" s="242"/>
      <c r="P278" s="267"/>
      <c r="Q278" s="241"/>
      <c r="R278" s="241"/>
      <c r="S278" s="242"/>
      <c r="T278" s="224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</row>
    <row r="279" spans="1:43" s="8" customFormat="1" ht="63.75" x14ac:dyDescent="0.25">
      <c r="A279" s="64" t="s">
        <v>221</v>
      </c>
      <c r="B279" s="64" t="s">
        <v>222</v>
      </c>
      <c r="C279" s="271"/>
      <c r="D279" s="61">
        <f>F279+H279+J279+L279</f>
        <v>709.04</v>
      </c>
      <c r="E279" s="61">
        <f>G279+I279+K279+M279</f>
        <v>709.04</v>
      </c>
      <c r="F279" s="61">
        <v>0</v>
      </c>
      <c r="G279" s="61">
        <v>0</v>
      </c>
      <c r="H279" s="61">
        <v>0</v>
      </c>
      <c r="I279" s="61">
        <v>0</v>
      </c>
      <c r="J279" s="61">
        <v>709.04</v>
      </c>
      <c r="K279" s="61">
        <v>709.04</v>
      </c>
      <c r="L279" s="61">
        <v>0</v>
      </c>
      <c r="M279" s="61">
        <v>0</v>
      </c>
      <c r="N279" s="61">
        <v>100</v>
      </c>
      <c r="O279" s="61">
        <v>100</v>
      </c>
      <c r="P279" s="24" t="s">
        <v>427</v>
      </c>
      <c r="Q279" s="65">
        <v>81</v>
      </c>
      <c r="R279" s="65">
        <v>81</v>
      </c>
      <c r="S279" s="61">
        <v>100</v>
      </c>
      <c r="T279" s="224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</row>
    <row r="280" spans="1:43" s="8" customFormat="1" ht="76.5" x14ac:dyDescent="0.25">
      <c r="A280" s="64" t="s">
        <v>223</v>
      </c>
      <c r="B280" s="64" t="s">
        <v>224</v>
      </c>
      <c r="C280" s="271"/>
      <c r="D280" s="61">
        <f>F280+H280+J280+L280</f>
        <v>181.7</v>
      </c>
      <c r="E280" s="61">
        <f>G280+I280+K280+M280</f>
        <v>181.7</v>
      </c>
      <c r="F280" s="61">
        <v>0</v>
      </c>
      <c r="G280" s="61">
        <v>0</v>
      </c>
      <c r="H280" s="61">
        <v>0</v>
      </c>
      <c r="I280" s="61">
        <v>0</v>
      </c>
      <c r="J280" s="61">
        <v>181.7</v>
      </c>
      <c r="K280" s="61">
        <v>181.7</v>
      </c>
      <c r="L280" s="61">
        <v>0</v>
      </c>
      <c r="M280" s="61">
        <v>0</v>
      </c>
      <c r="N280" s="61">
        <v>100</v>
      </c>
      <c r="O280" s="61">
        <v>100</v>
      </c>
      <c r="P280" s="24" t="s">
        <v>428</v>
      </c>
      <c r="Q280" s="65">
        <v>0</v>
      </c>
      <c r="R280" s="65">
        <v>0</v>
      </c>
      <c r="S280" s="61">
        <v>100</v>
      </c>
      <c r="T280" s="224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</row>
    <row r="281" spans="1:43" s="8" customFormat="1" ht="38.25" x14ac:dyDescent="0.25">
      <c r="A281" s="64" t="s">
        <v>225</v>
      </c>
      <c r="B281" s="64" t="s">
        <v>226</v>
      </c>
      <c r="C281" s="271"/>
      <c r="D281" s="61">
        <v>0</v>
      </c>
      <c r="E281" s="61">
        <v>0</v>
      </c>
      <c r="F281" s="61">
        <v>0</v>
      </c>
      <c r="G281" s="61">
        <v>0</v>
      </c>
      <c r="H281" s="61">
        <v>0</v>
      </c>
      <c r="I281" s="61">
        <v>0</v>
      </c>
      <c r="J281" s="61">
        <v>0</v>
      </c>
      <c r="K281" s="61">
        <v>0</v>
      </c>
      <c r="L281" s="61">
        <v>0</v>
      </c>
      <c r="M281" s="61">
        <v>0</v>
      </c>
      <c r="N281" s="61">
        <v>0</v>
      </c>
      <c r="O281" s="61">
        <v>0</v>
      </c>
      <c r="P281" s="64"/>
      <c r="Q281" s="65"/>
      <c r="R281" s="65"/>
      <c r="S281" s="61"/>
      <c r="T281" s="2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</row>
    <row r="282" spans="1:43" s="8" customFormat="1" ht="25.5" x14ac:dyDescent="0.25">
      <c r="A282" s="64" t="s">
        <v>227</v>
      </c>
      <c r="B282" s="64" t="s">
        <v>228</v>
      </c>
      <c r="C282" s="271"/>
      <c r="D282" s="61">
        <f>F282+H282+J282+L282</f>
        <v>111</v>
      </c>
      <c r="E282" s="61">
        <f>G282+I282+K282+M282</f>
        <v>111</v>
      </c>
      <c r="F282" s="61">
        <v>0</v>
      </c>
      <c r="G282" s="61">
        <v>0</v>
      </c>
      <c r="H282" s="61">
        <v>0</v>
      </c>
      <c r="I282" s="61">
        <v>0</v>
      </c>
      <c r="J282" s="61">
        <v>111</v>
      </c>
      <c r="K282" s="61">
        <v>111</v>
      </c>
      <c r="L282" s="61">
        <v>0</v>
      </c>
      <c r="M282" s="61">
        <v>0</v>
      </c>
      <c r="N282" s="61">
        <v>100</v>
      </c>
      <c r="O282" s="61">
        <v>100</v>
      </c>
      <c r="P282" s="64"/>
      <c r="Q282" s="65"/>
      <c r="R282" s="65"/>
      <c r="S282" s="61"/>
      <c r="T282" s="2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</row>
    <row r="283" spans="1:43" s="8" customFormat="1" ht="63.75" x14ac:dyDescent="0.25">
      <c r="A283" s="64" t="s">
        <v>229</v>
      </c>
      <c r="B283" s="64" t="s">
        <v>230</v>
      </c>
      <c r="C283" s="271"/>
      <c r="D283" s="61">
        <v>0</v>
      </c>
      <c r="E283" s="61">
        <v>0</v>
      </c>
      <c r="F283" s="61">
        <v>0</v>
      </c>
      <c r="G283" s="61">
        <v>0</v>
      </c>
      <c r="H283" s="61">
        <v>0</v>
      </c>
      <c r="I283" s="61">
        <v>0</v>
      </c>
      <c r="J283" s="61">
        <v>0</v>
      </c>
      <c r="K283" s="61">
        <v>0</v>
      </c>
      <c r="L283" s="61">
        <v>0</v>
      </c>
      <c r="M283" s="61">
        <v>0</v>
      </c>
      <c r="N283" s="61">
        <v>0</v>
      </c>
      <c r="O283" s="61">
        <v>0</v>
      </c>
      <c r="P283" s="64"/>
      <c r="Q283" s="65"/>
      <c r="R283" s="65"/>
      <c r="S283" s="61"/>
      <c r="T283" s="2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</row>
    <row r="284" spans="1:43" s="8" customFormat="1" ht="89.25" x14ac:dyDescent="0.25">
      <c r="A284" s="64" t="s">
        <v>249</v>
      </c>
      <c r="B284" s="64" t="s">
        <v>251</v>
      </c>
      <c r="C284" s="271"/>
      <c r="D284" s="61">
        <v>0</v>
      </c>
      <c r="E284" s="61">
        <v>0</v>
      </c>
      <c r="F284" s="61">
        <v>0</v>
      </c>
      <c r="G284" s="61">
        <v>0</v>
      </c>
      <c r="H284" s="61">
        <v>0</v>
      </c>
      <c r="I284" s="61">
        <v>0</v>
      </c>
      <c r="J284" s="61">
        <v>0</v>
      </c>
      <c r="K284" s="61">
        <v>0</v>
      </c>
      <c r="L284" s="61">
        <v>0</v>
      </c>
      <c r="M284" s="61">
        <v>0</v>
      </c>
      <c r="N284" s="61">
        <v>0</v>
      </c>
      <c r="O284" s="61">
        <v>0</v>
      </c>
      <c r="P284" s="64"/>
      <c r="Q284" s="65"/>
      <c r="R284" s="65"/>
      <c r="S284" s="61"/>
      <c r="T284" s="2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</row>
    <row r="285" spans="1:43" s="8" customFormat="1" ht="38.25" x14ac:dyDescent="0.25">
      <c r="A285" s="64" t="s">
        <v>250</v>
      </c>
      <c r="B285" s="64" t="s">
        <v>252</v>
      </c>
      <c r="C285" s="271"/>
      <c r="D285" s="61">
        <f>F285+H285+J285+L285</f>
        <v>36007.26</v>
      </c>
      <c r="E285" s="61">
        <f>G285+I285+K285+M285</f>
        <v>36007.26</v>
      </c>
      <c r="F285" s="61">
        <v>24845.98</v>
      </c>
      <c r="G285" s="61">
        <v>24845.98</v>
      </c>
      <c r="H285" s="61">
        <v>7159.46</v>
      </c>
      <c r="I285" s="61">
        <v>7159.46</v>
      </c>
      <c r="J285" s="61">
        <v>4001.82</v>
      </c>
      <c r="K285" s="61">
        <v>4001.82</v>
      </c>
      <c r="L285" s="61">
        <v>0</v>
      </c>
      <c r="M285" s="61">
        <v>0</v>
      </c>
      <c r="N285" s="61">
        <v>100</v>
      </c>
      <c r="O285" s="61">
        <v>100</v>
      </c>
      <c r="P285" s="64"/>
      <c r="Q285" s="65"/>
      <c r="R285" s="65"/>
      <c r="S285" s="61"/>
      <c r="T285" s="2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</row>
    <row r="286" spans="1:43" s="1" customFormat="1" x14ac:dyDescent="0.25">
      <c r="A286" s="266" t="s">
        <v>253</v>
      </c>
      <c r="B286" s="78" t="s">
        <v>77</v>
      </c>
      <c r="C286" s="271"/>
      <c r="D286" s="285">
        <v>0</v>
      </c>
      <c r="E286" s="285">
        <v>0</v>
      </c>
      <c r="F286" s="285">
        <v>0</v>
      </c>
      <c r="G286" s="285">
        <v>0</v>
      </c>
      <c r="H286" s="285">
        <v>0</v>
      </c>
      <c r="I286" s="285">
        <v>0</v>
      </c>
      <c r="J286" s="285">
        <v>0</v>
      </c>
      <c r="K286" s="285">
        <v>0</v>
      </c>
      <c r="L286" s="285">
        <v>0</v>
      </c>
      <c r="M286" s="285">
        <v>0</v>
      </c>
      <c r="N286" s="285">
        <v>0</v>
      </c>
      <c r="O286" s="285">
        <v>0</v>
      </c>
      <c r="P286" s="284"/>
      <c r="Q286" s="284"/>
      <c r="R286" s="284"/>
      <c r="S286" s="284"/>
      <c r="T286" s="2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</row>
    <row r="287" spans="1:43" s="1" customFormat="1" ht="51" x14ac:dyDescent="0.25">
      <c r="A287" s="267"/>
      <c r="B287" s="15" t="s">
        <v>232</v>
      </c>
      <c r="C287" s="271"/>
      <c r="D287" s="285"/>
      <c r="E287" s="285"/>
      <c r="F287" s="285"/>
      <c r="G287" s="285"/>
      <c r="H287" s="285"/>
      <c r="I287" s="285"/>
      <c r="J287" s="285"/>
      <c r="K287" s="285"/>
      <c r="L287" s="285"/>
      <c r="M287" s="285"/>
      <c r="N287" s="285"/>
      <c r="O287" s="285"/>
      <c r="P287" s="284"/>
      <c r="Q287" s="284"/>
      <c r="R287" s="284"/>
      <c r="S287" s="284"/>
      <c r="T287" s="2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</row>
    <row r="288" spans="1:43" s="1" customFormat="1" ht="89.25" x14ac:dyDescent="0.25">
      <c r="A288" s="64" t="s">
        <v>231</v>
      </c>
      <c r="B288" s="64" t="s">
        <v>259</v>
      </c>
      <c r="C288" s="271"/>
      <c r="D288" s="61">
        <v>0</v>
      </c>
      <c r="E288" s="61">
        <v>0</v>
      </c>
      <c r="F288" s="61">
        <v>0</v>
      </c>
      <c r="G288" s="61">
        <v>0</v>
      </c>
      <c r="H288" s="61">
        <v>0</v>
      </c>
      <c r="I288" s="61">
        <v>0</v>
      </c>
      <c r="J288" s="61">
        <v>0</v>
      </c>
      <c r="K288" s="61">
        <v>0</v>
      </c>
      <c r="L288" s="61">
        <v>0</v>
      </c>
      <c r="M288" s="61">
        <v>0</v>
      </c>
      <c r="N288" s="61">
        <v>0</v>
      </c>
      <c r="O288" s="61">
        <v>0</v>
      </c>
      <c r="P288" s="64" t="s">
        <v>565</v>
      </c>
      <c r="Q288" s="65">
        <v>21</v>
      </c>
      <c r="R288" s="65">
        <v>21</v>
      </c>
      <c r="S288" s="65">
        <v>100</v>
      </c>
      <c r="T288" s="224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</row>
    <row r="289" spans="1:43" s="1" customFormat="1" ht="39" x14ac:dyDescent="0.25">
      <c r="A289" s="39" t="s">
        <v>254</v>
      </c>
      <c r="B289" s="40" t="s">
        <v>260</v>
      </c>
      <c r="C289" s="271"/>
      <c r="D289" s="61">
        <v>0</v>
      </c>
      <c r="E289" s="61">
        <v>0</v>
      </c>
      <c r="F289" s="61">
        <v>0</v>
      </c>
      <c r="G289" s="61">
        <v>0</v>
      </c>
      <c r="H289" s="61">
        <v>0</v>
      </c>
      <c r="I289" s="61">
        <v>0</v>
      </c>
      <c r="J289" s="61">
        <v>0</v>
      </c>
      <c r="K289" s="61">
        <v>0</v>
      </c>
      <c r="L289" s="61">
        <v>0</v>
      </c>
      <c r="M289" s="61">
        <v>0</v>
      </c>
      <c r="N289" s="61">
        <v>0</v>
      </c>
      <c r="O289" s="61">
        <v>0</v>
      </c>
      <c r="P289" s="31"/>
      <c r="Q289" s="65"/>
      <c r="R289" s="65"/>
      <c r="S289" s="65"/>
      <c r="T289" s="224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</row>
    <row r="290" spans="1:43" s="3" customFormat="1" ht="79.5" customHeight="1" x14ac:dyDescent="0.25">
      <c r="A290" s="39" t="s">
        <v>255</v>
      </c>
      <c r="B290" s="41" t="s">
        <v>261</v>
      </c>
      <c r="C290" s="271"/>
      <c r="D290" s="61">
        <v>0</v>
      </c>
      <c r="E290" s="61">
        <v>0</v>
      </c>
      <c r="F290" s="61">
        <v>0</v>
      </c>
      <c r="G290" s="61">
        <v>0</v>
      </c>
      <c r="H290" s="61">
        <v>0</v>
      </c>
      <c r="I290" s="61">
        <v>0</v>
      </c>
      <c r="J290" s="61">
        <v>0</v>
      </c>
      <c r="K290" s="61">
        <v>0</v>
      </c>
      <c r="L290" s="61">
        <v>0</v>
      </c>
      <c r="M290" s="61">
        <v>0</v>
      </c>
      <c r="N290" s="61">
        <v>0</v>
      </c>
      <c r="O290" s="61">
        <v>0</v>
      </c>
      <c r="P290" s="31"/>
      <c r="Q290" s="65"/>
      <c r="R290" s="65"/>
      <c r="S290" s="65"/>
      <c r="T290" s="53"/>
      <c r="U290" s="4"/>
      <c r="V290" s="4"/>
      <c r="W290" s="156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</row>
    <row r="291" spans="1:43" s="3" customFormat="1" ht="39" x14ac:dyDescent="0.25">
      <c r="A291" s="39" t="s">
        <v>256</v>
      </c>
      <c r="B291" s="41" t="s">
        <v>266</v>
      </c>
      <c r="C291" s="271"/>
      <c r="D291" s="61">
        <v>0</v>
      </c>
      <c r="E291" s="61">
        <v>0</v>
      </c>
      <c r="F291" s="61">
        <v>0</v>
      </c>
      <c r="G291" s="61">
        <v>0</v>
      </c>
      <c r="H291" s="61">
        <v>0</v>
      </c>
      <c r="I291" s="61">
        <v>0</v>
      </c>
      <c r="J291" s="61">
        <v>0</v>
      </c>
      <c r="K291" s="61">
        <v>0</v>
      </c>
      <c r="L291" s="61">
        <v>0</v>
      </c>
      <c r="M291" s="61">
        <v>0</v>
      </c>
      <c r="N291" s="61">
        <v>0</v>
      </c>
      <c r="O291" s="61">
        <v>0</v>
      </c>
      <c r="P291" s="31"/>
      <c r="Q291" s="65"/>
      <c r="R291" s="65"/>
      <c r="S291" s="65"/>
      <c r="T291" s="163"/>
      <c r="U291" s="163"/>
      <c r="V291" s="163"/>
      <c r="W291" s="164"/>
      <c r="X291" s="64"/>
      <c r="Y291" s="64"/>
      <c r="Z291" s="64"/>
      <c r="AA291" s="41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</row>
    <row r="292" spans="1:43" s="3" customFormat="1" ht="51.75" x14ac:dyDescent="0.25">
      <c r="A292" s="39" t="s">
        <v>257</v>
      </c>
      <c r="B292" s="41" t="s">
        <v>262</v>
      </c>
      <c r="C292" s="271"/>
      <c r="D292" s="61">
        <v>0</v>
      </c>
      <c r="E292" s="61">
        <v>0</v>
      </c>
      <c r="F292" s="61">
        <v>0</v>
      </c>
      <c r="G292" s="61">
        <v>0</v>
      </c>
      <c r="H292" s="61">
        <v>0</v>
      </c>
      <c r="I292" s="61">
        <v>0</v>
      </c>
      <c r="J292" s="61">
        <v>0</v>
      </c>
      <c r="K292" s="61">
        <v>0</v>
      </c>
      <c r="L292" s="61">
        <v>0</v>
      </c>
      <c r="M292" s="61">
        <v>0</v>
      </c>
      <c r="N292" s="61">
        <v>0</v>
      </c>
      <c r="O292" s="61">
        <v>0</v>
      </c>
      <c r="P292" s="31"/>
      <c r="Q292" s="65"/>
      <c r="R292" s="65"/>
      <c r="S292" s="65"/>
      <c r="T292" s="163"/>
      <c r="U292" s="163"/>
      <c r="V292" s="163"/>
      <c r="W292" s="164"/>
      <c r="X292" s="64"/>
      <c r="Y292" s="64"/>
      <c r="Z292" s="64"/>
      <c r="AA292" s="41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</row>
    <row r="293" spans="1:43" s="4" customFormat="1" ht="51.75" x14ac:dyDescent="0.25">
      <c r="A293" s="39" t="s">
        <v>258</v>
      </c>
      <c r="B293" s="41" t="s">
        <v>263</v>
      </c>
      <c r="C293" s="271"/>
      <c r="D293" s="61">
        <v>0</v>
      </c>
      <c r="E293" s="61">
        <v>0</v>
      </c>
      <c r="F293" s="61">
        <v>0</v>
      </c>
      <c r="G293" s="61">
        <v>0</v>
      </c>
      <c r="H293" s="61">
        <v>0</v>
      </c>
      <c r="I293" s="61">
        <v>0</v>
      </c>
      <c r="J293" s="61">
        <v>0</v>
      </c>
      <c r="K293" s="61">
        <v>0</v>
      </c>
      <c r="L293" s="61">
        <v>0</v>
      </c>
      <c r="M293" s="61">
        <v>0</v>
      </c>
      <c r="N293" s="61">
        <v>0</v>
      </c>
      <c r="O293" s="61">
        <v>0</v>
      </c>
      <c r="P293" s="31"/>
      <c r="Q293" s="65"/>
      <c r="R293" s="65"/>
      <c r="S293" s="65"/>
      <c r="T293" s="163"/>
      <c r="U293" s="163"/>
      <c r="V293" s="163"/>
      <c r="W293" s="163"/>
      <c r="X293" s="163"/>
      <c r="Y293" s="163"/>
      <c r="Z293" s="163"/>
      <c r="AA293" s="53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</row>
    <row r="294" spans="1:43" s="4" customFormat="1" ht="39" x14ac:dyDescent="0.25">
      <c r="A294" s="39" t="s">
        <v>265</v>
      </c>
      <c r="B294" s="41" t="s">
        <v>264</v>
      </c>
      <c r="C294" s="271"/>
      <c r="D294" s="61">
        <v>0</v>
      </c>
      <c r="E294" s="61">
        <v>0</v>
      </c>
      <c r="F294" s="61">
        <v>0</v>
      </c>
      <c r="G294" s="61">
        <v>0</v>
      </c>
      <c r="H294" s="61">
        <v>0</v>
      </c>
      <c r="I294" s="61">
        <v>0</v>
      </c>
      <c r="J294" s="61">
        <v>0</v>
      </c>
      <c r="K294" s="61">
        <v>0</v>
      </c>
      <c r="L294" s="61">
        <v>0</v>
      </c>
      <c r="M294" s="61">
        <v>0</v>
      </c>
      <c r="N294" s="61">
        <v>0</v>
      </c>
      <c r="O294" s="61">
        <v>0</v>
      </c>
      <c r="P294" s="31"/>
      <c r="Q294" s="65"/>
      <c r="R294" s="65"/>
      <c r="S294" s="65"/>
      <c r="T294" s="163"/>
      <c r="U294" s="163"/>
      <c r="V294" s="163"/>
      <c r="W294" s="163"/>
      <c r="X294" s="163"/>
      <c r="Y294" s="163"/>
      <c r="Z294" s="163"/>
      <c r="AA294" s="53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</row>
    <row r="295" spans="1:43" s="4" customFormat="1" ht="54.75" customHeight="1" x14ac:dyDescent="0.25">
      <c r="A295" s="266" t="s">
        <v>233</v>
      </c>
      <c r="B295" s="79" t="s">
        <v>80</v>
      </c>
      <c r="C295" s="271"/>
      <c r="D295" s="285">
        <v>0</v>
      </c>
      <c r="E295" s="285">
        <v>0</v>
      </c>
      <c r="F295" s="285">
        <v>0</v>
      </c>
      <c r="G295" s="285">
        <v>0</v>
      </c>
      <c r="H295" s="285">
        <v>0</v>
      </c>
      <c r="I295" s="285">
        <v>0</v>
      </c>
      <c r="J295" s="285">
        <v>0</v>
      </c>
      <c r="K295" s="285">
        <v>0</v>
      </c>
      <c r="L295" s="285">
        <v>0</v>
      </c>
      <c r="M295" s="285">
        <v>0</v>
      </c>
      <c r="N295" s="285">
        <v>0</v>
      </c>
      <c r="O295" s="285">
        <v>0</v>
      </c>
      <c r="P295" s="284"/>
      <c r="Q295" s="284"/>
      <c r="R295" s="284"/>
      <c r="S295" s="284"/>
      <c r="T295" s="163"/>
      <c r="U295" s="163"/>
      <c r="V295" s="163"/>
      <c r="W295" s="163"/>
      <c r="X295" s="163"/>
      <c r="Y295" s="163"/>
      <c r="Z295" s="163"/>
      <c r="AA295" s="53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</row>
    <row r="296" spans="1:43" s="4" customFormat="1" ht="107.25" customHeight="1" x14ac:dyDescent="0.25">
      <c r="A296" s="267"/>
      <c r="B296" s="15" t="s">
        <v>234</v>
      </c>
      <c r="C296" s="271"/>
      <c r="D296" s="285"/>
      <c r="E296" s="285"/>
      <c r="F296" s="285"/>
      <c r="G296" s="285"/>
      <c r="H296" s="285"/>
      <c r="I296" s="285"/>
      <c r="J296" s="285"/>
      <c r="K296" s="285"/>
      <c r="L296" s="285"/>
      <c r="M296" s="285"/>
      <c r="N296" s="285"/>
      <c r="O296" s="285"/>
      <c r="P296" s="284"/>
      <c r="Q296" s="284"/>
      <c r="R296" s="284"/>
      <c r="S296" s="284"/>
      <c r="T296" s="163"/>
      <c r="U296" s="163"/>
      <c r="V296" s="163"/>
      <c r="W296" s="163"/>
      <c r="X296" s="163"/>
      <c r="Y296" s="163"/>
      <c r="Z296" s="163"/>
      <c r="AA296" s="53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</row>
    <row r="297" spans="1:43" s="1" customFormat="1" ht="15.75" customHeight="1" x14ac:dyDescent="0.25">
      <c r="A297" s="266" t="s">
        <v>235</v>
      </c>
      <c r="B297" s="65" t="s">
        <v>144</v>
      </c>
      <c r="C297" s="271"/>
      <c r="D297" s="242">
        <v>0</v>
      </c>
      <c r="E297" s="242">
        <v>0</v>
      </c>
      <c r="F297" s="242">
        <v>0</v>
      </c>
      <c r="G297" s="242">
        <v>0</v>
      </c>
      <c r="H297" s="242">
        <v>0</v>
      </c>
      <c r="I297" s="242">
        <v>0</v>
      </c>
      <c r="J297" s="242">
        <v>0</v>
      </c>
      <c r="K297" s="242">
        <v>0</v>
      </c>
      <c r="L297" s="242">
        <v>0</v>
      </c>
      <c r="M297" s="242">
        <v>0</v>
      </c>
      <c r="N297" s="242">
        <v>0</v>
      </c>
      <c r="O297" s="242">
        <v>0</v>
      </c>
      <c r="P297" s="343" t="s">
        <v>316</v>
      </c>
      <c r="Q297" s="344">
        <v>0</v>
      </c>
      <c r="R297" s="344">
        <v>0</v>
      </c>
      <c r="S297" s="344">
        <v>100</v>
      </c>
      <c r="T297" s="224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</row>
    <row r="298" spans="1:43" s="1" customFormat="1" ht="57.75" customHeight="1" x14ac:dyDescent="0.25">
      <c r="A298" s="267"/>
      <c r="B298" s="64" t="s">
        <v>236</v>
      </c>
      <c r="C298" s="271"/>
      <c r="D298" s="242"/>
      <c r="E298" s="242"/>
      <c r="F298" s="242"/>
      <c r="G298" s="242"/>
      <c r="H298" s="242"/>
      <c r="I298" s="242"/>
      <c r="J298" s="242"/>
      <c r="K298" s="242"/>
      <c r="L298" s="242"/>
      <c r="M298" s="242"/>
      <c r="N298" s="242"/>
      <c r="O298" s="242"/>
      <c r="P298" s="343"/>
      <c r="Q298" s="344"/>
      <c r="R298" s="344"/>
      <c r="S298" s="344"/>
      <c r="T298" s="224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</row>
    <row r="299" spans="1:43" s="1" customFormat="1" ht="28.5" customHeight="1" x14ac:dyDescent="0.25">
      <c r="A299" s="64" t="s">
        <v>267</v>
      </c>
      <c r="B299" s="64" t="s">
        <v>268</v>
      </c>
      <c r="C299" s="271"/>
      <c r="D299" s="61">
        <v>0</v>
      </c>
      <c r="E299" s="61">
        <v>0</v>
      </c>
      <c r="F299" s="61">
        <v>0</v>
      </c>
      <c r="G299" s="61">
        <v>0</v>
      </c>
      <c r="H299" s="61">
        <v>0</v>
      </c>
      <c r="I299" s="61">
        <v>0</v>
      </c>
      <c r="J299" s="61">
        <v>0</v>
      </c>
      <c r="K299" s="61">
        <v>0</v>
      </c>
      <c r="L299" s="61">
        <v>0</v>
      </c>
      <c r="M299" s="61">
        <v>0</v>
      </c>
      <c r="N299" s="61">
        <v>0</v>
      </c>
      <c r="O299" s="61">
        <v>0</v>
      </c>
      <c r="P299" s="24" t="s">
        <v>317</v>
      </c>
      <c r="Q299" s="80">
        <v>1</v>
      </c>
      <c r="R299" s="80">
        <v>1</v>
      </c>
      <c r="S299" s="80">
        <v>100</v>
      </c>
      <c r="T299" s="224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</row>
    <row r="300" spans="1:43" s="8" customFormat="1" ht="24" customHeight="1" x14ac:dyDescent="0.25">
      <c r="A300" s="266" t="s">
        <v>237</v>
      </c>
      <c r="B300" s="78" t="s">
        <v>83</v>
      </c>
      <c r="C300" s="271"/>
      <c r="D300" s="285">
        <f>SUM(D302:D304)</f>
        <v>348.12</v>
      </c>
      <c r="E300" s="285">
        <f t="shared" ref="E300:M300" si="46">SUM(E302:E304)</f>
        <v>348.12</v>
      </c>
      <c r="F300" s="285">
        <f t="shared" si="46"/>
        <v>0</v>
      </c>
      <c r="G300" s="285">
        <f t="shared" si="46"/>
        <v>0</v>
      </c>
      <c r="H300" s="285">
        <f t="shared" si="46"/>
        <v>29.5</v>
      </c>
      <c r="I300" s="285">
        <f t="shared" si="46"/>
        <v>29.5</v>
      </c>
      <c r="J300" s="285">
        <f t="shared" si="46"/>
        <v>318.62</v>
      </c>
      <c r="K300" s="285">
        <f t="shared" si="46"/>
        <v>318.62</v>
      </c>
      <c r="L300" s="285">
        <f t="shared" si="46"/>
        <v>0</v>
      </c>
      <c r="M300" s="285">
        <f t="shared" si="46"/>
        <v>0</v>
      </c>
      <c r="N300" s="285">
        <v>100</v>
      </c>
      <c r="O300" s="285">
        <v>100</v>
      </c>
      <c r="P300" s="284"/>
      <c r="Q300" s="284"/>
      <c r="R300" s="284"/>
      <c r="S300" s="284"/>
      <c r="T300" s="224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</row>
    <row r="301" spans="1:43" s="8" customFormat="1" ht="102" x14ac:dyDescent="0.25">
      <c r="A301" s="267"/>
      <c r="B301" s="15" t="s">
        <v>238</v>
      </c>
      <c r="C301" s="271"/>
      <c r="D301" s="285"/>
      <c r="E301" s="285"/>
      <c r="F301" s="285"/>
      <c r="G301" s="285"/>
      <c r="H301" s="285"/>
      <c r="I301" s="285"/>
      <c r="J301" s="285"/>
      <c r="K301" s="285"/>
      <c r="L301" s="285"/>
      <c r="M301" s="285"/>
      <c r="N301" s="285"/>
      <c r="O301" s="285"/>
      <c r="P301" s="284"/>
      <c r="Q301" s="284"/>
      <c r="R301" s="284"/>
      <c r="S301" s="284"/>
      <c r="T301" s="53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</row>
    <row r="302" spans="1:43" s="8" customFormat="1" ht="35.25" customHeight="1" x14ac:dyDescent="0.25">
      <c r="A302" s="266" t="s">
        <v>239</v>
      </c>
      <c r="B302" s="49" t="s">
        <v>23</v>
      </c>
      <c r="C302" s="271"/>
      <c r="D302" s="345">
        <f>F302+H302+J302+L302</f>
        <v>248.16</v>
      </c>
      <c r="E302" s="345">
        <f>G302+I302+K302+M302</f>
        <v>248.16</v>
      </c>
      <c r="F302" s="242">
        <v>0</v>
      </c>
      <c r="G302" s="242">
        <v>0</v>
      </c>
      <c r="H302" s="242">
        <v>29.5</v>
      </c>
      <c r="I302" s="242">
        <v>29.5</v>
      </c>
      <c r="J302" s="345">
        <v>218.66</v>
      </c>
      <c r="K302" s="345">
        <v>218.66</v>
      </c>
      <c r="L302" s="242">
        <v>0</v>
      </c>
      <c r="M302" s="242">
        <v>0</v>
      </c>
      <c r="N302" s="242">
        <v>100</v>
      </c>
      <c r="O302" s="242">
        <v>100</v>
      </c>
      <c r="P302" s="34" t="s">
        <v>566</v>
      </c>
      <c r="Q302" s="165">
        <v>29.25</v>
      </c>
      <c r="R302" s="165">
        <v>29.25</v>
      </c>
      <c r="S302" s="165">
        <v>100</v>
      </c>
      <c r="T302" s="224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</row>
    <row r="303" spans="1:43" s="8" customFormat="1" ht="57" customHeight="1" x14ac:dyDescent="0.25">
      <c r="A303" s="267"/>
      <c r="B303" s="64" t="s">
        <v>240</v>
      </c>
      <c r="C303" s="271"/>
      <c r="D303" s="346"/>
      <c r="E303" s="346"/>
      <c r="F303" s="242"/>
      <c r="G303" s="242"/>
      <c r="H303" s="242"/>
      <c r="I303" s="242"/>
      <c r="J303" s="346"/>
      <c r="K303" s="346"/>
      <c r="L303" s="242"/>
      <c r="M303" s="242"/>
      <c r="N303" s="242"/>
      <c r="O303" s="242"/>
      <c r="P303" s="31" t="s">
        <v>318</v>
      </c>
      <c r="Q303" s="166">
        <v>35</v>
      </c>
      <c r="R303" s="167">
        <v>35</v>
      </c>
      <c r="S303" s="167">
        <v>100</v>
      </c>
      <c r="T303" s="224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</row>
    <row r="304" spans="1:43" s="8" customFormat="1" ht="95.25" customHeight="1" x14ac:dyDescent="0.25">
      <c r="A304" s="64" t="s">
        <v>241</v>
      </c>
      <c r="B304" s="64" t="s">
        <v>242</v>
      </c>
      <c r="C304" s="271"/>
      <c r="D304" s="48">
        <v>99.96</v>
      </c>
      <c r="E304" s="48">
        <v>99.96</v>
      </c>
      <c r="F304" s="61">
        <v>0</v>
      </c>
      <c r="G304" s="61">
        <v>0</v>
      </c>
      <c r="H304" s="61">
        <v>0</v>
      </c>
      <c r="I304" s="61">
        <v>0</v>
      </c>
      <c r="J304" s="168">
        <v>99.96</v>
      </c>
      <c r="K304" s="168">
        <v>99.96</v>
      </c>
      <c r="L304" s="61">
        <v>0</v>
      </c>
      <c r="M304" s="61">
        <v>0</v>
      </c>
      <c r="N304" s="61">
        <v>100</v>
      </c>
      <c r="O304" s="61">
        <v>100</v>
      </c>
      <c r="P304" s="24" t="s">
        <v>319</v>
      </c>
      <c r="Q304" s="80">
        <v>100</v>
      </c>
      <c r="R304" s="80">
        <v>100</v>
      </c>
      <c r="S304" s="80">
        <v>100</v>
      </c>
      <c r="T304" s="224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</row>
    <row r="305" spans="1:43" s="1" customFormat="1" x14ac:dyDescent="0.25">
      <c r="A305" s="266" t="s">
        <v>243</v>
      </c>
      <c r="B305" s="78" t="s">
        <v>244</v>
      </c>
      <c r="C305" s="271"/>
      <c r="D305" s="285">
        <f>D307</f>
        <v>404.32</v>
      </c>
      <c r="E305" s="285">
        <f t="shared" ref="E305:M305" si="47">E307</f>
        <v>404.32</v>
      </c>
      <c r="F305" s="285">
        <f t="shared" si="47"/>
        <v>0</v>
      </c>
      <c r="G305" s="285">
        <f t="shared" si="47"/>
        <v>0</v>
      </c>
      <c r="H305" s="285">
        <f t="shared" si="47"/>
        <v>0</v>
      </c>
      <c r="I305" s="285">
        <f t="shared" si="47"/>
        <v>0</v>
      </c>
      <c r="J305" s="285">
        <f t="shared" si="47"/>
        <v>404.32</v>
      </c>
      <c r="K305" s="285">
        <f t="shared" si="47"/>
        <v>404.32</v>
      </c>
      <c r="L305" s="285">
        <f t="shared" si="47"/>
        <v>0</v>
      </c>
      <c r="M305" s="285">
        <f t="shared" si="47"/>
        <v>0</v>
      </c>
      <c r="N305" s="285">
        <v>100</v>
      </c>
      <c r="O305" s="285">
        <v>100</v>
      </c>
      <c r="P305" s="284"/>
      <c r="Q305" s="284"/>
      <c r="R305" s="284"/>
      <c r="S305" s="284"/>
      <c r="T305" s="224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</row>
    <row r="306" spans="1:43" s="1" customFormat="1" ht="66.75" customHeight="1" x14ac:dyDescent="0.25">
      <c r="A306" s="267"/>
      <c r="B306" s="15" t="s">
        <v>559</v>
      </c>
      <c r="C306" s="271"/>
      <c r="D306" s="285"/>
      <c r="E306" s="285"/>
      <c r="F306" s="285"/>
      <c r="G306" s="285"/>
      <c r="H306" s="285"/>
      <c r="I306" s="285"/>
      <c r="J306" s="285"/>
      <c r="K306" s="285"/>
      <c r="L306" s="285"/>
      <c r="M306" s="285"/>
      <c r="N306" s="285"/>
      <c r="O306" s="285"/>
      <c r="P306" s="284"/>
      <c r="Q306" s="284"/>
      <c r="R306" s="284"/>
      <c r="S306" s="284"/>
      <c r="T306" s="2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</row>
    <row r="307" spans="1:43" s="1" customFormat="1" ht="64.5" customHeight="1" x14ac:dyDescent="0.25">
      <c r="A307" s="64" t="s">
        <v>269</v>
      </c>
      <c r="B307" s="64" t="s">
        <v>560</v>
      </c>
      <c r="C307" s="271"/>
      <c r="D307" s="61">
        <f>F307+H307+J307+L307</f>
        <v>404.32</v>
      </c>
      <c r="E307" s="61">
        <f>G307+I307+K307+M307</f>
        <v>404.32</v>
      </c>
      <c r="F307" s="61">
        <v>0</v>
      </c>
      <c r="G307" s="61">
        <v>0</v>
      </c>
      <c r="H307" s="61">
        <v>0</v>
      </c>
      <c r="I307" s="61">
        <v>0</v>
      </c>
      <c r="J307" s="61">
        <v>404.32</v>
      </c>
      <c r="K307" s="61">
        <v>404.32</v>
      </c>
      <c r="L307" s="61">
        <v>0</v>
      </c>
      <c r="M307" s="61">
        <v>0</v>
      </c>
      <c r="N307" s="61">
        <v>100</v>
      </c>
      <c r="O307" s="61">
        <v>100</v>
      </c>
      <c r="P307" s="34" t="s">
        <v>567</v>
      </c>
      <c r="Q307" s="80">
        <v>95</v>
      </c>
      <c r="R307" s="80">
        <v>95</v>
      </c>
      <c r="S307" s="80">
        <v>100</v>
      </c>
      <c r="T307" s="224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</row>
    <row r="308" spans="1:43" s="1" customFormat="1" x14ac:dyDescent="0.25">
      <c r="A308" s="266" t="s">
        <v>562</v>
      </c>
      <c r="B308" s="78" t="s">
        <v>561</v>
      </c>
      <c r="C308" s="271"/>
      <c r="D308" s="285">
        <v>0</v>
      </c>
      <c r="E308" s="285">
        <v>0</v>
      </c>
      <c r="F308" s="285">
        <v>0</v>
      </c>
      <c r="G308" s="285">
        <v>0</v>
      </c>
      <c r="H308" s="285">
        <v>0</v>
      </c>
      <c r="I308" s="285">
        <v>0</v>
      </c>
      <c r="J308" s="285">
        <v>0</v>
      </c>
      <c r="K308" s="285">
        <v>0</v>
      </c>
      <c r="L308" s="285">
        <v>0</v>
      </c>
      <c r="M308" s="285">
        <v>0</v>
      </c>
      <c r="N308" s="285">
        <v>0</v>
      </c>
      <c r="O308" s="285">
        <v>0</v>
      </c>
      <c r="P308" s="284"/>
      <c r="Q308" s="284"/>
      <c r="R308" s="284"/>
      <c r="S308" s="284"/>
      <c r="T308" s="224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</row>
    <row r="309" spans="1:43" s="1" customFormat="1" ht="48" customHeight="1" x14ac:dyDescent="0.25">
      <c r="A309" s="267"/>
      <c r="B309" s="15" t="s">
        <v>245</v>
      </c>
      <c r="C309" s="271"/>
      <c r="D309" s="285"/>
      <c r="E309" s="285"/>
      <c r="F309" s="285"/>
      <c r="G309" s="285"/>
      <c r="H309" s="285"/>
      <c r="I309" s="285"/>
      <c r="J309" s="285"/>
      <c r="K309" s="285"/>
      <c r="L309" s="285"/>
      <c r="M309" s="285"/>
      <c r="N309" s="285"/>
      <c r="O309" s="285"/>
      <c r="P309" s="284"/>
      <c r="Q309" s="284"/>
      <c r="R309" s="284"/>
      <c r="S309" s="284"/>
      <c r="T309" s="2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</row>
    <row r="310" spans="1:43" s="1" customFormat="1" ht="63.75" x14ac:dyDescent="0.25">
      <c r="A310" s="62" t="s">
        <v>563</v>
      </c>
      <c r="B310" s="62" t="s">
        <v>270</v>
      </c>
      <c r="C310" s="272"/>
      <c r="D310" s="58">
        <v>0</v>
      </c>
      <c r="E310" s="58">
        <v>0</v>
      </c>
      <c r="F310" s="58">
        <v>0</v>
      </c>
      <c r="G310" s="58">
        <v>0</v>
      </c>
      <c r="H310" s="58">
        <v>0</v>
      </c>
      <c r="I310" s="58">
        <v>0</v>
      </c>
      <c r="J310" s="58">
        <v>0</v>
      </c>
      <c r="K310" s="58">
        <v>0</v>
      </c>
      <c r="L310" s="58">
        <v>0</v>
      </c>
      <c r="M310" s="58">
        <v>0</v>
      </c>
      <c r="N310" s="58">
        <v>0</v>
      </c>
      <c r="O310" s="58">
        <v>0</v>
      </c>
      <c r="P310" s="62" t="s">
        <v>320</v>
      </c>
      <c r="Q310" s="42">
        <v>209135</v>
      </c>
      <c r="R310" s="42">
        <v>209135</v>
      </c>
      <c r="S310" s="58">
        <v>100</v>
      </c>
      <c r="T310" s="224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</row>
    <row r="311" spans="1:43" s="1" customFormat="1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224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</row>
    <row r="312" spans="1:43" s="1" customFormat="1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2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</row>
    <row r="313" spans="1:43" ht="21" customHeight="1" x14ac:dyDescent="0.35">
      <c r="A313" s="223"/>
      <c r="B313" s="223"/>
      <c r="C313" s="223"/>
      <c r="D313" s="223"/>
      <c r="E313" s="223"/>
      <c r="F313" s="223"/>
      <c r="G313" s="223"/>
      <c r="H313" s="223"/>
      <c r="I313" s="223"/>
      <c r="J313" s="223"/>
      <c r="K313" s="223"/>
      <c r="L313" s="223"/>
      <c r="M313" s="223"/>
      <c r="N313" s="223"/>
      <c r="O313" s="223"/>
      <c r="P313" s="223"/>
      <c r="Q313" s="4"/>
      <c r="R313" s="4"/>
      <c r="S313" s="4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</row>
    <row r="314" spans="1:43" x14ac:dyDescent="0.25">
      <c r="A314" s="21"/>
      <c r="B314" s="21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</row>
    <row r="315" spans="1:43" ht="60.75" customHeight="1" x14ac:dyDescent="0.25">
      <c r="A315" s="22"/>
      <c r="B315" s="22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</row>
    <row r="316" spans="1:43" x14ac:dyDescent="0.25">
      <c r="A316" s="18" t="s">
        <v>401</v>
      </c>
      <c r="B316" s="18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</row>
    <row r="317" spans="1:43" x14ac:dyDescent="0.25">
      <c r="A317" s="18" t="s">
        <v>568</v>
      </c>
      <c r="B317" s="18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</row>
    <row r="318" spans="1:43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</row>
    <row r="319" spans="1:43" x14ac:dyDescent="0.25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</row>
    <row r="320" spans="1:43" x14ac:dyDescent="0.25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</row>
    <row r="321" spans="1:30" x14ac:dyDescent="0.25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</row>
    <row r="322" spans="1:30" x14ac:dyDescent="0.25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</row>
    <row r="323" spans="1:30" x14ac:dyDescent="0.25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</row>
    <row r="324" spans="1:30" x14ac:dyDescent="0.25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</row>
    <row r="325" spans="1:30" x14ac:dyDescent="0.25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</row>
    <row r="326" spans="1:30" x14ac:dyDescent="0.25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</row>
    <row r="327" spans="1:30" x14ac:dyDescent="0.25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</row>
    <row r="328" spans="1:30" x14ac:dyDescent="0.25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</row>
    <row r="329" spans="1:30" x14ac:dyDescent="0.25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</row>
    <row r="330" spans="1:30" x14ac:dyDescent="0.25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</row>
    <row r="331" spans="1:30" x14ac:dyDescent="0.25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</row>
    <row r="332" spans="1:30" x14ac:dyDescent="0.25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</row>
    <row r="333" spans="1:30" x14ac:dyDescent="0.25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</row>
    <row r="334" spans="1:30" x14ac:dyDescent="0.25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</row>
    <row r="335" spans="1:30" x14ac:dyDescent="0.25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</row>
    <row r="336" spans="1:30" x14ac:dyDescent="0.25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</row>
    <row r="337" spans="1:30" x14ac:dyDescent="0.25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</row>
    <row r="338" spans="1:30" x14ac:dyDescent="0.25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</row>
    <row r="339" spans="1:30" x14ac:dyDescent="0.25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</row>
    <row r="340" spans="1:30" x14ac:dyDescent="0.25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</row>
    <row r="341" spans="1:30" x14ac:dyDescent="0.25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</row>
    <row r="342" spans="1:30" x14ac:dyDescent="0.25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</row>
    <row r="343" spans="1:30" x14ac:dyDescent="0.25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</row>
    <row r="344" spans="1:30" x14ac:dyDescent="0.25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</row>
    <row r="345" spans="1:30" x14ac:dyDescent="0.25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</row>
    <row r="346" spans="1:30" x14ac:dyDescent="0.25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</row>
    <row r="347" spans="1:30" x14ac:dyDescent="0.25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</row>
    <row r="348" spans="1:30" x14ac:dyDescent="0.25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</row>
    <row r="349" spans="1:30" x14ac:dyDescent="0.25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</row>
    <row r="350" spans="1:30" x14ac:dyDescent="0.25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</row>
    <row r="351" spans="1:30" x14ac:dyDescent="0.25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</row>
    <row r="352" spans="1:30" x14ac:dyDescent="0.25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</row>
    <row r="353" spans="1:30" x14ac:dyDescent="0.25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</row>
    <row r="354" spans="1:30" x14ac:dyDescent="0.25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</row>
    <row r="355" spans="1:30" x14ac:dyDescent="0.25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</row>
    <row r="356" spans="1:30" x14ac:dyDescent="0.25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</row>
    <row r="357" spans="1:30" x14ac:dyDescent="0.25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</row>
    <row r="358" spans="1:30" x14ac:dyDescent="0.25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</row>
    <row r="359" spans="1:30" x14ac:dyDescent="0.25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</row>
    <row r="360" spans="1:30" x14ac:dyDescent="0.25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</row>
    <row r="361" spans="1:30" x14ac:dyDescent="0.25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</row>
    <row r="362" spans="1:30" x14ac:dyDescent="0.25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</row>
    <row r="363" spans="1:30" x14ac:dyDescent="0.25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</row>
    <row r="364" spans="1:30" x14ac:dyDescent="0.25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</row>
    <row r="365" spans="1:30" x14ac:dyDescent="0.25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</row>
    <row r="366" spans="1:30" x14ac:dyDescent="0.25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</row>
    <row r="367" spans="1:30" x14ac:dyDescent="0.25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</row>
    <row r="368" spans="1:30" x14ac:dyDescent="0.25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</row>
    <row r="369" spans="1:30" x14ac:dyDescent="0.25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</row>
    <row r="370" spans="1:30" x14ac:dyDescent="0.25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</row>
    <row r="371" spans="1:30" x14ac:dyDescent="0.25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</row>
    <row r="372" spans="1:30" x14ac:dyDescent="0.25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</row>
    <row r="373" spans="1:30" x14ac:dyDescent="0.25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</row>
    <row r="374" spans="1:30" x14ac:dyDescent="0.25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</row>
    <row r="375" spans="1:30" x14ac:dyDescent="0.25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</row>
    <row r="376" spans="1:30" x14ac:dyDescent="0.25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</row>
    <row r="377" spans="1:30" x14ac:dyDescent="0.25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</row>
    <row r="378" spans="1:30" x14ac:dyDescent="0.25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</row>
    <row r="379" spans="1:30" x14ac:dyDescent="0.25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</row>
    <row r="380" spans="1:30" x14ac:dyDescent="0.25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</row>
    <row r="381" spans="1:30" x14ac:dyDescent="0.25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</row>
    <row r="382" spans="1:30" x14ac:dyDescent="0.25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</row>
    <row r="383" spans="1:30" x14ac:dyDescent="0.25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</row>
    <row r="384" spans="1:30" x14ac:dyDescent="0.25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</row>
    <row r="385" spans="1:30" x14ac:dyDescent="0.25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</row>
    <row r="386" spans="1:30" x14ac:dyDescent="0.25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</row>
    <row r="387" spans="1:30" x14ac:dyDescent="0.25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</row>
    <row r="388" spans="1:30" x14ac:dyDescent="0.25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</row>
    <row r="389" spans="1:30" x14ac:dyDescent="0.25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</row>
    <row r="390" spans="1:30" x14ac:dyDescent="0.25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</row>
    <row r="391" spans="1:30" x14ac:dyDescent="0.25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</row>
    <row r="392" spans="1:30" x14ac:dyDescent="0.25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</row>
    <row r="393" spans="1:30" x14ac:dyDescent="0.25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</row>
    <row r="394" spans="1:30" x14ac:dyDescent="0.25">
      <c r="A394" s="10"/>
      <c r="B394" s="10"/>
      <c r="C394" s="10"/>
      <c r="D394" s="10"/>
      <c r="E394" s="10"/>
      <c r="H394" s="10"/>
      <c r="I394" s="10"/>
      <c r="N394" s="10"/>
      <c r="P394" s="10"/>
      <c r="Q394" s="10"/>
      <c r="R394" s="10"/>
      <c r="S394" s="10"/>
    </row>
    <row r="395" spans="1:30" x14ac:dyDescent="0.25">
      <c r="A395" s="10"/>
      <c r="B395" s="10"/>
      <c r="C395" s="10"/>
      <c r="D395" s="10"/>
      <c r="E395" s="10"/>
      <c r="H395" s="10"/>
      <c r="I395" s="10"/>
      <c r="N395" s="10"/>
      <c r="P395" s="10"/>
      <c r="Q395" s="10"/>
      <c r="R395" s="10"/>
      <c r="S395" s="10"/>
    </row>
    <row r="396" spans="1:30" x14ac:dyDescent="0.25">
      <c r="A396" s="10"/>
      <c r="B396" s="10"/>
      <c r="C396" s="10"/>
      <c r="D396" s="10"/>
      <c r="E396" s="10"/>
      <c r="H396" s="10"/>
      <c r="I396" s="10"/>
      <c r="N396" s="10"/>
      <c r="P396" s="10"/>
      <c r="Q396" s="10"/>
      <c r="R396" s="10"/>
      <c r="S396" s="10"/>
    </row>
    <row r="397" spans="1:30" x14ac:dyDescent="0.25">
      <c r="A397" s="10"/>
      <c r="B397" s="10"/>
      <c r="C397" s="10"/>
      <c r="D397" s="10"/>
      <c r="E397" s="10"/>
      <c r="H397" s="10"/>
      <c r="I397" s="10"/>
      <c r="N397" s="10"/>
      <c r="P397" s="10"/>
      <c r="Q397" s="10"/>
      <c r="R397" s="10"/>
      <c r="S397" s="10"/>
    </row>
    <row r="398" spans="1:30" x14ac:dyDescent="0.25">
      <c r="A398" s="10"/>
      <c r="B398" s="10"/>
      <c r="C398" s="10"/>
      <c r="D398" s="10"/>
      <c r="E398" s="10"/>
      <c r="H398" s="10"/>
      <c r="I398" s="10"/>
      <c r="N398" s="10"/>
      <c r="P398" s="10"/>
      <c r="Q398" s="10"/>
      <c r="R398" s="10"/>
      <c r="S398" s="10"/>
    </row>
    <row r="399" spans="1:30" x14ac:dyDescent="0.25">
      <c r="A399" s="10"/>
      <c r="B399" s="10"/>
      <c r="C399" s="10"/>
      <c r="D399" s="10"/>
      <c r="E399" s="10"/>
      <c r="H399" s="10"/>
      <c r="I399" s="10"/>
      <c r="N399" s="10"/>
      <c r="P399" s="10"/>
      <c r="Q399" s="10"/>
      <c r="R399" s="10"/>
      <c r="S399" s="10"/>
    </row>
    <row r="400" spans="1:30" x14ac:dyDescent="0.25">
      <c r="A400" s="10"/>
      <c r="B400" s="10"/>
      <c r="C400" s="10"/>
      <c r="D400" s="10"/>
      <c r="E400" s="10"/>
      <c r="H400" s="10"/>
      <c r="I400" s="10"/>
      <c r="N400" s="10"/>
      <c r="P400" s="10"/>
      <c r="Q400" s="10"/>
      <c r="R400" s="10"/>
      <c r="S400" s="10"/>
    </row>
    <row r="401" spans="1:19" x14ac:dyDescent="0.25">
      <c r="A401" s="10"/>
      <c r="B401" s="10"/>
      <c r="C401" s="10"/>
      <c r="D401" s="10"/>
      <c r="E401" s="10"/>
      <c r="H401" s="10"/>
      <c r="I401" s="10"/>
      <c r="N401" s="10"/>
      <c r="P401" s="10"/>
      <c r="Q401" s="10"/>
      <c r="R401" s="10"/>
      <c r="S401" s="10"/>
    </row>
    <row r="402" spans="1:19" x14ac:dyDescent="0.25">
      <c r="A402" s="10"/>
      <c r="B402" s="10"/>
      <c r="C402" s="10"/>
      <c r="D402" s="10"/>
      <c r="E402" s="10"/>
      <c r="H402" s="10"/>
      <c r="I402" s="10"/>
      <c r="N402" s="10"/>
      <c r="P402" s="10"/>
      <c r="Q402" s="10"/>
      <c r="R402" s="10"/>
      <c r="S402" s="10"/>
    </row>
    <row r="403" spans="1:19" x14ac:dyDescent="0.25">
      <c r="A403" s="10"/>
      <c r="B403" s="10"/>
      <c r="C403" s="10"/>
      <c r="D403" s="10"/>
      <c r="E403" s="10"/>
      <c r="H403" s="10"/>
      <c r="I403" s="10"/>
      <c r="N403" s="10"/>
      <c r="P403" s="10"/>
      <c r="Q403" s="10"/>
      <c r="R403" s="10"/>
      <c r="S403" s="10"/>
    </row>
    <row r="404" spans="1:19" x14ac:dyDescent="0.25">
      <c r="A404" s="10"/>
      <c r="B404" s="10"/>
      <c r="C404" s="10"/>
      <c r="D404" s="10"/>
      <c r="E404" s="10"/>
      <c r="H404" s="10"/>
      <c r="I404" s="10"/>
      <c r="N404" s="10"/>
      <c r="P404" s="10"/>
      <c r="Q404" s="10"/>
      <c r="R404" s="10"/>
      <c r="S404" s="10"/>
    </row>
    <row r="405" spans="1:19" x14ac:dyDescent="0.25">
      <c r="A405" s="10"/>
      <c r="B405" s="10"/>
      <c r="C405" s="10"/>
      <c r="D405" s="10"/>
      <c r="E405" s="10"/>
      <c r="H405" s="10"/>
      <c r="I405" s="10"/>
      <c r="N405" s="10"/>
      <c r="P405" s="10"/>
      <c r="Q405" s="10"/>
      <c r="R405" s="10"/>
      <c r="S405" s="10"/>
    </row>
    <row r="406" spans="1:19" x14ac:dyDescent="0.25">
      <c r="A406" s="10"/>
      <c r="B406" s="10"/>
      <c r="C406" s="10"/>
      <c r="D406" s="10"/>
      <c r="E406" s="10"/>
      <c r="H406" s="10"/>
      <c r="I406" s="10"/>
      <c r="N406" s="10"/>
      <c r="P406" s="10"/>
      <c r="Q406" s="10"/>
      <c r="R406" s="10"/>
      <c r="S406" s="10"/>
    </row>
    <row r="407" spans="1:19" x14ac:dyDescent="0.25">
      <c r="A407" s="10"/>
      <c r="B407" s="10"/>
      <c r="C407" s="10"/>
      <c r="D407" s="10"/>
      <c r="E407" s="10"/>
      <c r="H407" s="10"/>
      <c r="I407" s="10"/>
      <c r="N407" s="10"/>
      <c r="P407" s="10"/>
      <c r="Q407" s="10"/>
      <c r="R407" s="10"/>
      <c r="S407" s="10"/>
    </row>
    <row r="408" spans="1:19" x14ac:dyDescent="0.25">
      <c r="A408" s="10"/>
      <c r="B408" s="10"/>
      <c r="C408" s="10"/>
      <c r="D408" s="10"/>
      <c r="E408" s="10"/>
      <c r="H408" s="10"/>
      <c r="I408" s="10"/>
      <c r="N408" s="10"/>
      <c r="P408" s="10"/>
      <c r="Q408" s="10"/>
      <c r="R408" s="10"/>
      <c r="S408" s="10"/>
    </row>
    <row r="409" spans="1:19" x14ac:dyDescent="0.25">
      <c r="A409" s="10"/>
      <c r="B409" s="10"/>
      <c r="C409" s="10"/>
      <c r="D409" s="10"/>
      <c r="E409" s="10"/>
      <c r="H409" s="10"/>
      <c r="I409" s="10"/>
      <c r="N409" s="10"/>
      <c r="P409" s="10"/>
      <c r="Q409" s="10"/>
      <c r="R409" s="10"/>
      <c r="S409" s="10"/>
    </row>
    <row r="410" spans="1:19" x14ac:dyDescent="0.25">
      <c r="A410" s="10"/>
      <c r="B410" s="10"/>
      <c r="C410" s="10"/>
      <c r="D410" s="10"/>
      <c r="E410" s="10"/>
      <c r="H410" s="10"/>
      <c r="I410" s="10"/>
      <c r="N410" s="10"/>
      <c r="P410" s="10"/>
      <c r="Q410" s="10"/>
      <c r="R410" s="10"/>
      <c r="S410" s="10"/>
    </row>
    <row r="411" spans="1:19" x14ac:dyDescent="0.25">
      <c r="A411" s="10"/>
      <c r="B411" s="10"/>
      <c r="C411" s="10"/>
      <c r="D411" s="10"/>
      <c r="E411" s="10"/>
      <c r="H411" s="10"/>
      <c r="I411" s="10"/>
      <c r="N411" s="10"/>
      <c r="P411" s="10"/>
      <c r="Q411" s="10"/>
      <c r="R411" s="10"/>
      <c r="S411" s="10"/>
    </row>
    <row r="412" spans="1:19" x14ac:dyDescent="0.25">
      <c r="A412" s="10"/>
      <c r="B412" s="10"/>
      <c r="C412" s="10"/>
      <c r="D412" s="10"/>
      <c r="E412" s="10"/>
      <c r="H412" s="10"/>
      <c r="I412" s="10"/>
      <c r="N412" s="10"/>
      <c r="P412" s="10"/>
      <c r="Q412" s="10"/>
      <c r="R412" s="10"/>
      <c r="S412" s="10"/>
    </row>
    <row r="413" spans="1:19" x14ac:dyDescent="0.25">
      <c r="A413" s="10"/>
      <c r="B413" s="10"/>
      <c r="C413" s="10"/>
      <c r="D413" s="10"/>
      <c r="E413" s="10"/>
      <c r="H413" s="10"/>
      <c r="I413" s="10"/>
      <c r="N413" s="10"/>
      <c r="P413" s="10"/>
      <c r="Q413" s="10"/>
      <c r="R413" s="10"/>
      <c r="S413" s="10"/>
    </row>
    <row r="414" spans="1:19" x14ac:dyDescent="0.25">
      <c r="A414" s="10"/>
      <c r="B414" s="10"/>
      <c r="C414" s="10"/>
      <c r="D414" s="10"/>
      <c r="E414" s="10"/>
      <c r="H414" s="10"/>
      <c r="I414" s="10"/>
      <c r="N414" s="10"/>
      <c r="P414" s="10"/>
      <c r="Q414" s="10"/>
      <c r="R414" s="10"/>
      <c r="S414" s="10"/>
    </row>
    <row r="415" spans="1:19" x14ac:dyDescent="0.25">
      <c r="A415" s="10"/>
      <c r="B415" s="10"/>
      <c r="C415" s="10"/>
      <c r="D415" s="10"/>
      <c r="E415" s="10"/>
      <c r="H415" s="10"/>
      <c r="I415" s="10"/>
      <c r="N415" s="10"/>
      <c r="P415" s="10"/>
      <c r="Q415" s="10"/>
      <c r="R415" s="10"/>
      <c r="S415" s="10"/>
    </row>
    <row r="416" spans="1:19" x14ac:dyDescent="0.25">
      <c r="A416" s="10"/>
      <c r="B416" s="10"/>
      <c r="C416" s="10"/>
      <c r="D416" s="10"/>
      <c r="E416" s="10"/>
      <c r="H416" s="10"/>
      <c r="I416" s="10"/>
      <c r="N416" s="10"/>
      <c r="P416" s="10"/>
      <c r="Q416" s="10"/>
      <c r="R416" s="10"/>
      <c r="S416" s="10"/>
    </row>
    <row r="417" spans="1:19" x14ac:dyDescent="0.25">
      <c r="A417" s="10"/>
      <c r="B417" s="10"/>
      <c r="C417" s="10"/>
      <c r="D417" s="10"/>
      <c r="E417" s="10"/>
      <c r="H417" s="10"/>
      <c r="I417" s="10"/>
      <c r="N417" s="10"/>
      <c r="P417" s="10"/>
      <c r="Q417" s="10"/>
      <c r="R417" s="10"/>
      <c r="S417" s="10"/>
    </row>
    <row r="418" spans="1:19" x14ac:dyDescent="0.25">
      <c r="A418" s="10"/>
      <c r="B418" s="10"/>
      <c r="C418" s="10"/>
      <c r="D418" s="10"/>
      <c r="E418" s="10"/>
      <c r="H418" s="10"/>
      <c r="I418" s="10"/>
      <c r="N418" s="10"/>
      <c r="P418" s="10"/>
      <c r="Q418" s="10"/>
      <c r="R418" s="10"/>
      <c r="S418" s="10"/>
    </row>
    <row r="419" spans="1:19" x14ac:dyDescent="0.25">
      <c r="A419" s="10"/>
      <c r="B419" s="10"/>
      <c r="C419" s="10"/>
      <c r="D419" s="10"/>
      <c r="E419" s="10"/>
      <c r="H419" s="10"/>
      <c r="I419" s="10"/>
      <c r="N419" s="10"/>
      <c r="P419" s="10"/>
      <c r="Q419" s="10"/>
      <c r="R419" s="10"/>
      <c r="S419" s="10"/>
    </row>
    <row r="420" spans="1:19" x14ac:dyDescent="0.25">
      <c r="A420" s="10"/>
      <c r="B420" s="10"/>
      <c r="C420" s="10"/>
      <c r="D420" s="10"/>
      <c r="E420" s="10"/>
      <c r="H420" s="10"/>
      <c r="I420" s="10"/>
      <c r="N420" s="10"/>
      <c r="P420" s="10"/>
      <c r="Q420" s="10"/>
      <c r="R420" s="10"/>
      <c r="S420" s="10"/>
    </row>
    <row r="421" spans="1:19" x14ac:dyDescent="0.25">
      <c r="A421" s="10"/>
      <c r="B421" s="10"/>
      <c r="C421" s="10"/>
      <c r="D421" s="10"/>
      <c r="E421" s="10"/>
      <c r="H421" s="10"/>
      <c r="I421" s="10"/>
      <c r="N421" s="10"/>
      <c r="P421" s="10"/>
      <c r="Q421" s="10"/>
      <c r="R421" s="10"/>
      <c r="S421" s="10"/>
    </row>
    <row r="422" spans="1:19" x14ac:dyDescent="0.25">
      <c r="A422" s="10"/>
      <c r="B422" s="10"/>
      <c r="C422" s="10"/>
      <c r="D422" s="10"/>
      <c r="E422" s="10"/>
      <c r="H422" s="10"/>
      <c r="I422" s="10"/>
      <c r="N422" s="10"/>
      <c r="P422" s="10"/>
      <c r="Q422" s="10"/>
      <c r="R422" s="10"/>
      <c r="S422" s="10"/>
    </row>
    <row r="423" spans="1:19" x14ac:dyDescent="0.25">
      <c r="A423" s="10"/>
      <c r="B423" s="10"/>
      <c r="C423" s="10"/>
      <c r="D423" s="10"/>
      <c r="E423" s="10"/>
      <c r="H423" s="10"/>
      <c r="I423" s="10"/>
      <c r="N423" s="10"/>
      <c r="P423" s="10"/>
      <c r="Q423" s="10"/>
      <c r="R423" s="10"/>
      <c r="S423" s="10"/>
    </row>
    <row r="424" spans="1:19" x14ac:dyDescent="0.25">
      <c r="A424" s="10"/>
      <c r="B424" s="10"/>
      <c r="C424" s="10"/>
      <c r="D424" s="10"/>
      <c r="E424" s="10"/>
      <c r="H424" s="10"/>
      <c r="I424" s="10"/>
      <c r="N424" s="10"/>
      <c r="P424" s="10"/>
      <c r="Q424" s="10"/>
      <c r="R424" s="10"/>
      <c r="S424" s="10"/>
    </row>
    <row r="425" spans="1:19" x14ac:dyDescent="0.25">
      <c r="A425" s="10"/>
      <c r="B425" s="10"/>
      <c r="C425" s="10"/>
      <c r="D425" s="10"/>
      <c r="E425" s="10"/>
      <c r="H425" s="10"/>
      <c r="I425" s="10"/>
      <c r="N425" s="10"/>
      <c r="P425" s="10"/>
      <c r="Q425" s="10"/>
      <c r="R425" s="10"/>
      <c r="S425" s="10"/>
    </row>
    <row r="426" spans="1:19" x14ac:dyDescent="0.25">
      <c r="A426" s="10"/>
      <c r="B426" s="10"/>
      <c r="C426" s="10"/>
      <c r="D426" s="10"/>
      <c r="E426" s="10"/>
      <c r="H426" s="10"/>
      <c r="I426" s="10"/>
      <c r="N426" s="10"/>
      <c r="P426" s="10"/>
      <c r="Q426" s="10"/>
      <c r="R426" s="10"/>
      <c r="S426" s="10"/>
    </row>
    <row r="427" spans="1:19" x14ac:dyDescent="0.25">
      <c r="A427" s="10"/>
      <c r="B427" s="10"/>
      <c r="C427" s="10"/>
      <c r="D427" s="10"/>
      <c r="E427" s="10"/>
      <c r="H427" s="10"/>
      <c r="I427" s="10"/>
      <c r="N427" s="10"/>
      <c r="P427" s="10"/>
      <c r="Q427" s="10"/>
      <c r="R427" s="10"/>
      <c r="S427" s="10"/>
    </row>
    <row r="428" spans="1:19" x14ac:dyDescent="0.25">
      <c r="A428" s="10"/>
      <c r="B428" s="10"/>
      <c r="C428" s="10"/>
      <c r="D428" s="10"/>
      <c r="E428" s="10"/>
      <c r="H428" s="10"/>
      <c r="I428" s="10"/>
      <c r="N428" s="10"/>
      <c r="P428" s="10"/>
      <c r="Q428" s="10"/>
      <c r="R428" s="10"/>
      <c r="S428" s="10"/>
    </row>
    <row r="429" spans="1:19" x14ac:dyDescent="0.25">
      <c r="A429" s="10"/>
      <c r="B429" s="10"/>
      <c r="C429" s="10"/>
      <c r="D429" s="10"/>
      <c r="E429" s="10"/>
      <c r="H429" s="10"/>
      <c r="I429" s="10"/>
      <c r="N429" s="10"/>
      <c r="P429" s="10"/>
      <c r="Q429" s="10"/>
      <c r="R429" s="10"/>
      <c r="S429" s="10"/>
    </row>
    <row r="430" spans="1:19" x14ac:dyDescent="0.25">
      <c r="A430" s="10"/>
      <c r="B430" s="10"/>
      <c r="C430" s="10"/>
      <c r="D430" s="10"/>
      <c r="E430" s="10"/>
      <c r="H430" s="10"/>
      <c r="I430" s="10"/>
      <c r="N430" s="10"/>
      <c r="P430" s="10"/>
      <c r="Q430" s="10"/>
      <c r="R430" s="10"/>
      <c r="S430" s="10"/>
    </row>
    <row r="431" spans="1:19" x14ac:dyDescent="0.25">
      <c r="A431" s="10"/>
      <c r="B431" s="10"/>
      <c r="C431" s="10"/>
      <c r="D431" s="10"/>
      <c r="E431" s="10"/>
      <c r="H431" s="10"/>
      <c r="I431" s="10"/>
      <c r="N431" s="10"/>
      <c r="P431" s="10"/>
      <c r="Q431" s="10"/>
      <c r="R431" s="10"/>
      <c r="S431" s="10"/>
    </row>
    <row r="432" spans="1:19" x14ac:dyDescent="0.25">
      <c r="A432" s="10"/>
      <c r="B432" s="10"/>
      <c r="C432" s="10"/>
      <c r="D432" s="10"/>
      <c r="E432" s="10"/>
      <c r="H432" s="10"/>
      <c r="I432" s="10"/>
      <c r="N432" s="10"/>
      <c r="P432" s="10"/>
      <c r="Q432" s="10"/>
      <c r="R432" s="10"/>
      <c r="S432" s="10"/>
    </row>
    <row r="433" spans="1:19" x14ac:dyDescent="0.25">
      <c r="A433" s="10"/>
      <c r="B433" s="10"/>
      <c r="C433" s="10"/>
      <c r="D433" s="10"/>
      <c r="E433" s="10"/>
      <c r="H433" s="10"/>
      <c r="I433" s="10"/>
      <c r="N433" s="10"/>
      <c r="P433" s="10"/>
      <c r="Q433" s="10"/>
      <c r="R433" s="10"/>
      <c r="S433" s="10"/>
    </row>
    <row r="434" spans="1:19" x14ac:dyDescent="0.25">
      <c r="A434" s="10"/>
      <c r="B434" s="10"/>
      <c r="C434" s="10"/>
      <c r="D434" s="10"/>
      <c r="E434" s="10"/>
      <c r="H434" s="10"/>
      <c r="I434" s="10"/>
      <c r="N434" s="10"/>
      <c r="P434" s="10"/>
      <c r="Q434" s="10"/>
      <c r="R434" s="10"/>
      <c r="S434" s="10"/>
    </row>
    <row r="435" spans="1:19" x14ac:dyDescent="0.25">
      <c r="A435" s="10"/>
      <c r="B435" s="10"/>
      <c r="C435" s="10"/>
      <c r="D435" s="10"/>
      <c r="E435" s="10"/>
      <c r="H435" s="10"/>
      <c r="I435" s="10"/>
      <c r="N435" s="10"/>
      <c r="P435" s="10"/>
      <c r="Q435" s="10"/>
      <c r="R435" s="10"/>
      <c r="S435" s="10"/>
    </row>
    <row r="436" spans="1:19" x14ac:dyDescent="0.25">
      <c r="A436" s="10"/>
      <c r="B436" s="10"/>
      <c r="C436" s="10"/>
      <c r="D436" s="10"/>
      <c r="E436" s="10"/>
      <c r="H436" s="10"/>
      <c r="I436" s="10"/>
      <c r="N436" s="10"/>
      <c r="P436" s="10"/>
      <c r="Q436" s="10"/>
      <c r="R436" s="10"/>
      <c r="S436" s="10"/>
    </row>
    <row r="437" spans="1:19" x14ac:dyDescent="0.25">
      <c r="A437" s="10"/>
      <c r="B437" s="10"/>
      <c r="C437" s="10"/>
      <c r="D437" s="10"/>
      <c r="E437" s="10"/>
      <c r="H437" s="10"/>
      <c r="I437" s="10"/>
      <c r="N437" s="10"/>
      <c r="P437" s="10"/>
      <c r="Q437" s="10"/>
      <c r="R437" s="10"/>
      <c r="S437" s="10"/>
    </row>
    <row r="438" spans="1:19" x14ac:dyDescent="0.25">
      <c r="A438" s="10"/>
      <c r="B438" s="10"/>
      <c r="C438" s="10"/>
      <c r="D438" s="10"/>
      <c r="E438" s="10"/>
      <c r="H438" s="10"/>
      <c r="I438" s="10"/>
      <c r="N438" s="10"/>
      <c r="P438" s="10"/>
      <c r="Q438" s="10"/>
      <c r="R438" s="10"/>
      <c r="S438" s="10"/>
    </row>
    <row r="439" spans="1:19" x14ac:dyDescent="0.25">
      <c r="A439" s="10"/>
      <c r="B439" s="10"/>
      <c r="C439" s="10"/>
      <c r="D439" s="10"/>
      <c r="E439" s="10"/>
      <c r="H439" s="10"/>
      <c r="I439" s="10"/>
      <c r="N439" s="10"/>
      <c r="P439" s="10"/>
      <c r="Q439" s="10"/>
      <c r="R439" s="10"/>
      <c r="S439" s="10"/>
    </row>
    <row r="440" spans="1:19" x14ac:dyDescent="0.25">
      <c r="A440" s="10"/>
      <c r="B440" s="10"/>
      <c r="C440" s="10"/>
      <c r="D440" s="10"/>
      <c r="E440" s="10"/>
      <c r="H440" s="10"/>
      <c r="I440" s="10"/>
      <c r="N440" s="10"/>
      <c r="P440" s="10"/>
      <c r="Q440" s="10"/>
      <c r="R440" s="10"/>
      <c r="S440" s="10"/>
    </row>
    <row r="441" spans="1:19" x14ac:dyDescent="0.25">
      <c r="A441" s="10"/>
      <c r="B441" s="10"/>
      <c r="C441" s="10"/>
      <c r="D441" s="10"/>
      <c r="E441" s="10"/>
      <c r="H441" s="10"/>
      <c r="I441" s="10"/>
      <c r="N441" s="10"/>
      <c r="P441" s="10"/>
      <c r="Q441" s="10"/>
      <c r="R441" s="10"/>
      <c r="S441" s="10"/>
    </row>
    <row r="442" spans="1:19" x14ac:dyDescent="0.25">
      <c r="A442" s="10"/>
      <c r="B442" s="10"/>
      <c r="C442" s="10"/>
      <c r="D442" s="10"/>
      <c r="E442" s="10"/>
      <c r="H442" s="10"/>
      <c r="I442" s="10"/>
      <c r="N442" s="10"/>
      <c r="P442" s="10"/>
      <c r="Q442" s="10"/>
      <c r="R442" s="10"/>
      <c r="S442" s="10"/>
    </row>
    <row r="443" spans="1:19" x14ac:dyDescent="0.25">
      <c r="A443" s="10"/>
      <c r="B443" s="10"/>
      <c r="C443" s="10"/>
      <c r="D443" s="10"/>
      <c r="E443" s="10"/>
      <c r="H443" s="10"/>
      <c r="I443" s="10"/>
      <c r="N443" s="10"/>
      <c r="P443" s="10"/>
      <c r="Q443" s="10"/>
      <c r="R443" s="10"/>
      <c r="S443" s="10"/>
    </row>
    <row r="444" spans="1:19" x14ac:dyDescent="0.25">
      <c r="A444" s="10"/>
      <c r="B444" s="10"/>
      <c r="C444" s="10"/>
      <c r="D444" s="10"/>
      <c r="E444" s="10"/>
      <c r="H444" s="10"/>
      <c r="I444" s="10"/>
      <c r="N444" s="10"/>
      <c r="P444" s="10"/>
      <c r="Q444" s="10"/>
      <c r="R444" s="10"/>
      <c r="S444" s="10"/>
    </row>
    <row r="445" spans="1:19" x14ac:dyDescent="0.25">
      <c r="A445" s="10"/>
      <c r="B445" s="10"/>
      <c r="C445" s="10"/>
      <c r="D445" s="10"/>
      <c r="E445" s="10"/>
      <c r="H445" s="10"/>
      <c r="I445" s="10"/>
      <c r="N445" s="10"/>
      <c r="P445" s="10"/>
      <c r="Q445" s="10"/>
      <c r="R445" s="10"/>
      <c r="S445" s="10"/>
    </row>
    <row r="446" spans="1:19" x14ac:dyDescent="0.25">
      <c r="A446" s="10"/>
      <c r="B446" s="10"/>
      <c r="C446" s="10"/>
      <c r="D446" s="10"/>
      <c r="E446" s="10"/>
      <c r="H446" s="10"/>
      <c r="I446" s="10"/>
      <c r="N446" s="10"/>
      <c r="P446" s="10"/>
      <c r="Q446" s="10"/>
      <c r="R446" s="10"/>
      <c r="S446" s="10"/>
    </row>
    <row r="447" spans="1:19" x14ac:dyDescent="0.25">
      <c r="A447" s="10"/>
      <c r="B447" s="10"/>
      <c r="C447" s="10"/>
      <c r="D447" s="10"/>
      <c r="E447" s="10"/>
      <c r="H447" s="10"/>
      <c r="I447" s="10"/>
      <c r="N447" s="10"/>
      <c r="P447" s="10"/>
      <c r="Q447" s="10"/>
      <c r="R447" s="10"/>
      <c r="S447" s="10"/>
    </row>
    <row r="448" spans="1:19" x14ac:dyDescent="0.25">
      <c r="A448" s="10"/>
      <c r="B448" s="10"/>
      <c r="C448" s="10"/>
      <c r="D448" s="10"/>
      <c r="E448" s="10"/>
      <c r="H448" s="10"/>
      <c r="I448" s="10"/>
      <c r="N448" s="10"/>
      <c r="P448" s="10"/>
      <c r="Q448" s="10"/>
      <c r="R448" s="10"/>
      <c r="S448" s="10"/>
    </row>
    <row r="449" spans="1:19" x14ac:dyDescent="0.25">
      <c r="A449" s="10"/>
      <c r="B449" s="10"/>
      <c r="C449" s="10"/>
      <c r="D449" s="10"/>
      <c r="E449" s="10"/>
      <c r="H449" s="10"/>
      <c r="I449" s="10"/>
      <c r="N449" s="10"/>
      <c r="P449" s="10"/>
      <c r="Q449" s="10"/>
      <c r="R449" s="10"/>
      <c r="S449" s="10"/>
    </row>
    <row r="450" spans="1:19" x14ac:dyDescent="0.25">
      <c r="A450" s="10"/>
      <c r="B450" s="10"/>
      <c r="C450" s="10"/>
      <c r="D450" s="10"/>
      <c r="E450" s="10"/>
      <c r="H450" s="10"/>
      <c r="I450" s="10"/>
      <c r="N450" s="10"/>
      <c r="P450" s="10"/>
      <c r="Q450" s="10"/>
      <c r="R450" s="10"/>
      <c r="S450" s="10"/>
    </row>
    <row r="451" spans="1:19" x14ac:dyDescent="0.25">
      <c r="A451" s="10"/>
      <c r="B451" s="10"/>
      <c r="C451" s="10"/>
      <c r="D451" s="10"/>
      <c r="E451" s="10"/>
      <c r="H451" s="10"/>
      <c r="I451" s="10"/>
      <c r="N451" s="10"/>
      <c r="P451" s="10"/>
      <c r="Q451" s="10"/>
      <c r="R451" s="10"/>
      <c r="S451" s="10"/>
    </row>
    <row r="452" spans="1:19" x14ac:dyDescent="0.25">
      <c r="A452" s="10"/>
      <c r="B452" s="10"/>
      <c r="C452" s="10"/>
      <c r="D452" s="10"/>
      <c r="E452" s="10"/>
      <c r="H452" s="10"/>
      <c r="I452" s="10"/>
      <c r="N452" s="10"/>
      <c r="P452" s="10"/>
      <c r="Q452" s="10"/>
      <c r="R452" s="10"/>
      <c r="S452" s="10"/>
    </row>
    <row r="453" spans="1:19" x14ac:dyDescent="0.25">
      <c r="A453" s="10"/>
      <c r="B453" s="10"/>
      <c r="C453" s="10"/>
      <c r="D453" s="10"/>
      <c r="E453" s="10"/>
      <c r="H453" s="10"/>
      <c r="I453" s="10"/>
      <c r="N453" s="10"/>
      <c r="P453" s="10"/>
      <c r="Q453" s="10"/>
      <c r="R453" s="10"/>
      <c r="S453" s="10"/>
    </row>
    <row r="454" spans="1:19" x14ac:dyDescent="0.25">
      <c r="A454" s="10"/>
      <c r="B454" s="10"/>
      <c r="C454" s="10"/>
      <c r="D454" s="10"/>
      <c r="E454" s="10"/>
      <c r="H454" s="10"/>
      <c r="I454" s="10"/>
      <c r="N454" s="10"/>
      <c r="P454" s="10"/>
      <c r="Q454" s="10"/>
      <c r="R454" s="10"/>
      <c r="S454" s="10"/>
    </row>
    <row r="455" spans="1:19" x14ac:dyDescent="0.25">
      <c r="A455" s="10"/>
      <c r="B455" s="10"/>
      <c r="C455" s="10"/>
      <c r="D455" s="10"/>
      <c r="E455" s="10"/>
      <c r="H455" s="10"/>
      <c r="I455" s="10"/>
      <c r="N455" s="10"/>
      <c r="P455" s="10"/>
      <c r="Q455" s="10"/>
      <c r="R455" s="10"/>
      <c r="S455" s="10"/>
    </row>
    <row r="456" spans="1:19" x14ac:dyDescent="0.25">
      <c r="A456" s="10"/>
      <c r="B456" s="10"/>
      <c r="C456" s="10"/>
      <c r="D456" s="10"/>
      <c r="E456" s="10"/>
      <c r="H456" s="10"/>
      <c r="I456" s="10"/>
      <c r="N456" s="10"/>
      <c r="P456" s="10"/>
      <c r="Q456" s="10"/>
      <c r="R456" s="10"/>
      <c r="S456" s="10"/>
    </row>
    <row r="457" spans="1:19" x14ac:dyDescent="0.25">
      <c r="A457" s="10"/>
      <c r="B457" s="10"/>
      <c r="C457" s="10"/>
      <c r="D457" s="10"/>
      <c r="E457" s="10"/>
      <c r="H457" s="10"/>
      <c r="I457" s="10"/>
      <c r="N457" s="10"/>
      <c r="P457" s="10"/>
      <c r="Q457" s="10"/>
      <c r="R457" s="10"/>
      <c r="S457" s="10"/>
    </row>
    <row r="458" spans="1:19" x14ac:dyDescent="0.25">
      <c r="A458" s="10"/>
      <c r="B458" s="10"/>
      <c r="C458" s="10"/>
      <c r="D458" s="10"/>
      <c r="E458" s="10"/>
      <c r="H458" s="10"/>
      <c r="I458" s="10"/>
      <c r="N458" s="10"/>
      <c r="P458" s="10"/>
      <c r="Q458" s="10"/>
      <c r="R458" s="10"/>
      <c r="S458" s="10"/>
    </row>
    <row r="459" spans="1:19" x14ac:dyDescent="0.25">
      <c r="A459" s="10"/>
      <c r="B459" s="10"/>
      <c r="C459" s="10"/>
      <c r="D459" s="10"/>
      <c r="E459" s="10"/>
      <c r="H459" s="10"/>
      <c r="I459" s="10"/>
      <c r="N459" s="10"/>
      <c r="P459" s="10"/>
      <c r="Q459" s="10"/>
      <c r="R459" s="10"/>
      <c r="S459" s="10"/>
    </row>
    <row r="460" spans="1:19" x14ac:dyDescent="0.25">
      <c r="A460" s="10"/>
      <c r="B460" s="10"/>
      <c r="C460" s="10"/>
      <c r="D460" s="10"/>
      <c r="E460" s="10"/>
      <c r="H460" s="10"/>
      <c r="I460" s="10"/>
      <c r="N460" s="10"/>
      <c r="P460" s="10"/>
      <c r="Q460" s="10"/>
      <c r="R460" s="10"/>
      <c r="S460" s="10"/>
    </row>
    <row r="461" spans="1:19" x14ac:dyDescent="0.25">
      <c r="A461" s="10"/>
      <c r="B461" s="10"/>
      <c r="C461" s="10"/>
      <c r="D461" s="10"/>
      <c r="E461" s="10"/>
      <c r="H461" s="10"/>
      <c r="I461" s="10"/>
      <c r="N461" s="10"/>
      <c r="P461" s="10"/>
      <c r="Q461" s="10"/>
      <c r="R461" s="10"/>
      <c r="S461" s="10"/>
    </row>
    <row r="462" spans="1:19" x14ac:dyDescent="0.25">
      <c r="A462" s="10"/>
      <c r="B462" s="10"/>
      <c r="C462" s="10"/>
      <c r="D462" s="10"/>
      <c r="E462" s="10"/>
      <c r="H462" s="10"/>
      <c r="I462" s="10"/>
      <c r="N462" s="10"/>
      <c r="P462" s="10"/>
      <c r="Q462" s="10"/>
      <c r="R462" s="10"/>
      <c r="S462" s="10"/>
    </row>
    <row r="463" spans="1:19" x14ac:dyDescent="0.25">
      <c r="A463" s="10"/>
      <c r="B463" s="10"/>
      <c r="C463" s="10"/>
      <c r="D463" s="10"/>
      <c r="E463" s="10"/>
      <c r="H463" s="10"/>
      <c r="I463" s="10"/>
      <c r="N463" s="10"/>
      <c r="P463" s="10"/>
      <c r="Q463" s="10"/>
      <c r="R463" s="10"/>
      <c r="S463" s="10"/>
    </row>
    <row r="464" spans="1:19" x14ac:dyDescent="0.25">
      <c r="A464" s="10"/>
      <c r="B464" s="10"/>
      <c r="C464" s="10"/>
      <c r="D464" s="10"/>
      <c r="E464" s="10"/>
      <c r="H464" s="10"/>
      <c r="I464" s="10"/>
      <c r="N464" s="10"/>
      <c r="P464" s="10"/>
      <c r="Q464" s="10"/>
      <c r="R464" s="10"/>
      <c r="S464" s="10"/>
    </row>
    <row r="465" spans="1:19" x14ac:dyDescent="0.25">
      <c r="A465" s="10"/>
      <c r="B465" s="10"/>
      <c r="C465" s="10"/>
      <c r="D465" s="10"/>
      <c r="E465" s="10"/>
      <c r="H465" s="10"/>
      <c r="I465" s="10"/>
      <c r="N465" s="10"/>
      <c r="P465" s="10"/>
      <c r="Q465" s="10"/>
      <c r="R465" s="10"/>
      <c r="S465" s="10"/>
    </row>
    <row r="466" spans="1:19" x14ac:dyDescent="0.25">
      <c r="A466" s="10"/>
      <c r="B466" s="10"/>
      <c r="C466" s="10"/>
      <c r="D466" s="10"/>
      <c r="E466" s="10"/>
      <c r="H466" s="10"/>
      <c r="I466" s="10"/>
      <c r="N466" s="10"/>
      <c r="P466" s="10"/>
      <c r="Q466" s="10"/>
      <c r="R466" s="10"/>
      <c r="S466" s="10"/>
    </row>
    <row r="467" spans="1:19" x14ac:dyDescent="0.25">
      <c r="A467" s="10"/>
      <c r="B467" s="10"/>
      <c r="C467" s="10"/>
      <c r="D467" s="10"/>
      <c r="E467" s="10"/>
      <c r="H467" s="10"/>
      <c r="I467" s="10"/>
      <c r="N467" s="10"/>
      <c r="P467" s="10"/>
      <c r="Q467" s="10"/>
      <c r="R467" s="10"/>
      <c r="S467" s="10"/>
    </row>
    <row r="468" spans="1:19" x14ac:dyDescent="0.25">
      <c r="A468" s="10"/>
      <c r="B468" s="10"/>
      <c r="C468" s="10"/>
      <c r="D468" s="10"/>
      <c r="E468" s="10"/>
      <c r="H468" s="10"/>
      <c r="I468" s="10"/>
      <c r="N468" s="10"/>
      <c r="P468" s="10"/>
      <c r="Q468" s="10"/>
      <c r="R468" s="10"/>
      <c r="S468" s="10"/>
    </row>
    <row r="469" spans="1:19" x14ac:dyDescent="0.25">
      <c r="A469" s="10"/>
      <c r="B469" s="10"/>
      <c r="C469" s="10"/>
      <c r="D469" s="10"/>
      <c r="E469" s="10"/>
      <c r="H469" s="10"/>
      <c r="I469" s="10"/>
      <c r="N469" s="10"/>
      <c r="P469" s="10"/>
      <c r="Q469" s="10"/>
      <c r="R469" s="10"/>
      <c r="S469" s="10"/>
    </row>
    <row r="470" spans="1:19" x14ac:dyDescent="0.25">
      <c r="A470" s="10"/>
      <c r="B470" s="10"/>
      <c r="C470" s="10"/>
      <c r="D470" s="10"/>
      <c r="E470" s="10"/>
      <c r="H470" s="10"/>
      <c r="I470" s="10"/>
      <c r="N470" s="10"/>
      <c r="P470" s="10"/>
      <c r="Q470" s="10"/>
      <c r="R470" s="10"/>
      <c r="S470" s="10"/>
    </row>
    <row r="471" spans="1:19" x14ac:dyDescent="0.25">
      <c r="A471" s="10"/>
      <c r="B471" s="10"/>
      <c r="C471" s="10"/>
      <c r="D471" s="10"/>
      <c r="E471" s="10"/>
      <c r="H471" s="10"/>
      <c r="I471" s="10"/>
      <c r="N471" s="10"/>
      <c r="P471" s="10"/>
      <c r="Q471" s="10"/>
      <c r="R471" s="10"/>
      <c r="S471" s="10"/>
    </row>
    <row r="472" spans="1:19" x14ac:dyDescent="0.25">
      <c r="A472" s="10"/>
      <c r="B472" s="10"/>
      <c r="C472" s="10"/>
      <c r="D472" s="10"/>
      <c r="E472" s="10"/>
      <c r="H472" s="10"/>
      <c r="I472" s="10"/>
      <c r="N472" s="10"/>
      <c r="P472" s="10"/>
      <c r="Q472" s="10"/>
      <c r="R472" s="10"/>
      <c r="S472" s="10"/>
    </row>
    <row r="473" spans="1:19" x14ac:dyDescent="0.25">
      <c r="A473" s="10"/>
      <c r="B473" s="10"/>
      <c r="C473" s="10"/>
      <c r="D473" s="10"/>
      <c r="E473" s="10"/>
      <c r="H473" s="10"/>
      <c r="I473" s="10"/>
      <c r="N473" s="10"/>
      <c r="P473" s="10"/>
      <c r="Q473" s="10"/>
      <c r="R473" s="10"/>
      <c r="S473" s="10"/>
    </row>
    <row r="474" spans="1:19" x14ac:dyDescent="0.25">
      <c r="A474" s="10"/>
      <c r="B474" s="10"/>
      <c r="C474" s="10"/>
      <c r="D474" s="10"/>
      <c r="E474" s="10"/>
      <c r="H474" s="10"/>
      <c r="I474" s="10"/>
      <c r="N474" s="10"/>
      <c r="P474" s="10"/>
      <c r="Q474" s="10"/>
      <c r="R474" s="10"/>
      <c r="S474" s="10"/>
    </row>
    <row r="475" spans="1:19" x14ac:dyDescent="0.25">
      <c r="A475" s="10"/>
      <c r="B475" s="10"/>
      <c r="C475" s="10"/>
      <c r="D475" s="10"/>
      <c r="E475" s="10"/>
      <c r="H475" s="10"/>
      <c r="I475" s="10"/>
      <c r="N475" s="10"/>
      <c r="P475" s="10"/>
      <c r="Q475" s="10"/>
      <c r="R475" s="10"/>
      <c r="S475" s="10"/>
    </row>
    <row r="476" spans="1:19" x14ac:dyDescent="0.25">
      <c r="A476" s="10"/>
      <c r="B476" s="10"/>
      <c r="C476" s="10"/>
      <c r="D476" s="10"/>
      <c r="E476" s="10"/>
      <c r="H476" s="10"/>
      <c r="I476" s="10"/>
      <c r="N476" s="10"/>
      <c r="P476" s="10"/>
      <c r="Q476" s="10"/>
      <c r="R476" s="10"/>
      <c r="S476" s="10"/>
    </row>
    <row r="477" spans="1:19" x14ac:dyDescent="0.25">
      <c r="A477" s="10"/>
      <c r="B477" s="10"/>
      <c r="C477" s="10"/>
      <c r="D477" s="10"/>
      <c r="E477" s="10"/>
      <c r="H477" s="10"/>
      <c r="I477" s="10"/>
      <c r="N477" s="10"/>
      <c r="P477" s="10"/>
      <c r="Q477" s="10"/>
      <c r="R477" s="10"/>
      <c r="S477" s="10"/>
    </row>
    <row r="478" spans="1:19" x14ac:dyDescent="0.25">
      <c r="A478" s="10"/>
      <c r="B478" s="10"/>
      <c r="C478" s="10"/>
      <c r="D478" s="10"/>
      <c r="E478" s="10"/>
      <c r="H478" s="10"/>
      <c r="I478" s="10"/>
      <c r="N478" s="10"/>
      <c r="P478" s="10"/>
      <c r="Q478" s="10"/>
      <c r="R478" s="10"/>
      <c r="S478" s="10"/>
    </row>
    <row r="479" spans="1:19" x14ac:dyDescent="0.25">
      <c r="A479" s="10"/>
      <c r="B479" s="10"/>
      <c r="C479" s="10"/>
      <c r="D479" s="10"/>
      <c r="E479" s="10"/>
      <c r="H479" s="10"/>
      <c r="I479" s="10"/>
      <c r="N479" s="10"/>
      <c r="P479" s="10"/>
      <c r="Q479" s="10"/>
      <c r="R479" s="10"/>
      <c r="S479" s="10"/>
    </row>
    <row r="480" spans="1:19" x14ac:dyDescent="0.25">
      <c r="A480" s="10"/>
      <c r="B480" s="10"/>
      <c r="C480" s="10"/>
      <c r="D480" s="10"/>
      <c r="E480" s="10"/>
      <c r="H480" s="10"/>
      <c r="I480" s="10"/>
      <c r="N480" s="10"/>
      <c r="P480" s="10"/>
      <c r="Q480" s="10"/>
      <c r="R480" s="10"/>
      <c r="S480" s="10"/>
    </row>
    <row r="481" spans="1:19" x14ac:dyDescent="0.25">
      <c r="A481" s="10"/>
      <c r="B481" s="10"/>
      <c r="C481" s="10"/>
      <c r="D481" s="10"/>
      <c r="E481" s="10"/>
      <c r="H481" s="10"/>
      <c r="I481" s="10"/>
      <c r="N481" s="10"/>
      <c r="P481" s="10"/>
      <c r="Q481" s="10"/>
      <c r="R481" s="10"/>
      <c r="S481" s="10"/>
    </row>
    <row r="482" spans="1:19" x14ac:dyDescent="0.25">
      <c r="A482" s="10"/>
      <c r="B482" s="10"/>
      <c r="C482" s="10"/>
      <c r="D482" s="10"/>
      <c r="E482" s="10"/>
      <c r="H482" s="10"/>
      <c r="I482" s="10"/>
      <c r="N482" s="10"/>
      <c r="P482" s="10"/>
      <c r="Q482" s="10"/>
      <c r="R482" s="10"/>
      <c r="S482" s="10"/>
    </row>
    <row r="483" spans="1:19" x14ac:dyDescent="0.25">
      <c r="A483" s="10"/>
      <c r="B483" s="10"/>
      <c r="C483" s="10"/>
      <c r="D483" s="10"/>
      <c r="E483" s="10"/>
      <c r="H483" s="10"/>
      <c r="I483" s="10"/>
      <c r="N483" s="10"/>
      <c r="P483" s="10"/>
      <c r="Q483" s="10"/>
      <c r="R483" s="10"/>
      <c r="S483" s="10"/>
    </row>
    <row r="484" spans="1:19" x14ac:dyDescent="0.25">
      <c r="A484" s="10"/>
      <c r="B484" s="10"/>
      <c r="C484" s="10"/>
      <c r="D484" s="10"/>
      <c r="E484" s="10"/>
      <c r="H484" s="10"/>
      <c r="I484" s="10"/>
      <c r="N484" s="10"/>
      <c r="P484" s="10"/>
      <c r="Q484" s="10"/>
      <c r="R484" s="10"/>
      <c r="S484" s="10"/>
    </row>
    <row r="485" spans="1:19" x14ac:dyDescent="0.25">
      <c r="A485" s="10"/>
      <c r="B485" s="10"/>
      <c r="C485" s="10"/>
      <c r="D485" s="10"/>
      <c r="E485" s="10"/>
      <c r="H485" s="10"/>
      <c r="I485" s="10"/>
      <c r="N485" s="10"/>
      <c r="P485" s="10"/>
      <c r="Q485" s="10"/>
      <c r="R485" s="10"/>
      <c r="S485" s="10"/>
    </row>
    <row r="486" spans="1:19" x14ac:dyDescent="0.25">
      <c r="A486" s="10"/>
      <c r="B486" s="10"/>
      <c r="C486" s="10"/>
      <c r="D486" s="10"/>
      <c r="E486" s="10"/>
      <c r="H486" s="10"/>
      <c r="I486" s="10"/>
      <c r="N486" s="10"/>
      <c r="P486" s="10"/>
      <c r="Q486" s="10"/>
      <c r="R486" s="10"/>
      <c r="S486" s="10"/>
    </row>
    <row r="487" spans="1:19" x14ac:dyDescent="0.25">
      <c r="A487" s="10"/>
      <c r="B487" s="10"/>
      <c r="C487" s="10"/>
      <c r="D487" s="10"/>
      <c r="E487" s="10"/>
      <c r="H487" s="10"/>
      <c r="I487" s="10"/>
      <c r="N487" s="10"/>
      <c r="P487" s="10"/>
      <c r="Q487" s="10"/>
      <c r="R487" s="10"/>
      <c r="S487" s="10"/>
    </row>
    <row r="488" spans="1:19" x14ac:dyDescent="0.25">
      <c r="A488" s="10"/>
      <c r="B488" s="10"/>
      <c r="C488" s="10"/>
      <c r="D488" s="10"/>
      <c r="E488" s="10"/>
      <c r="H488" s="10"/>
      <c r="I488" s="10"/>
      <c r="N488" s="10"/>
      <c r="P488" s="10"/>
      <c r="Q488" s="10"/>
      <c r="R488" s="10"/>
      <c r="S488" s="10"/>
    </row>
    <row r="489" spans="1:19" x14ac:dyDescent="0.25">
      <c r="A489" s="10"/>
      <c r="B489" s="10"/>
      <c r="C489" s="10"/>
      <c r="D489" s="10"/>
      <c r="E489" s="10"/>
      <c r="H489" s="10"/>
      <c r="I489" s="10"/>
      <c r="N489" s="10"/>
      <c r="P489" s="10"/>
      <c r="Q489" s="10"/>
      <c r="R489" s="10"/>
      <c r="S489" s="10"/>
    </row>
    <row r="490" spans="1:19" x14ac:dyDescent="0.25">
      <c r="A490" s="10"/>
      <c r="B490" s="10"/>
      <c r="C490" s="10"/>
      <c r="D490" s="10"/>
      <c r="E490" s="10"/>
      <c r="H490" s="10"/>
      <c r="I490" s="10"/>
      <c r="N490" s="10"/>
      <c r="P490" s="10"/>
      <c r="Q490" s="10"/>
      <c r="R490" s="10"/>
      <c r="S490" s="10"/>
    </row>
    <row r="491" spans="1:19" x14ac:dyDescent="0.25">
      <c r="A491" s="10"/>
      <c r="B491" s="10"/>
      <c r="C491" s="10"/>
      <c r="D491" s="10"/>
      <c r="E491" s="10"/>
      <c r="H491" s="10"/>
      <c r="I491" s="10"/>
      <c r="N491" s="10"/>
      <c r="P491" s="10"/>
      <c r="Q491" s="10"/>
      <c r="R491" s="10"/>
      <c r="S491" s="10"/>
    </row>
    <row r="492" spans="1:19" x14ac:dyDescent="0.25">
      <c r="A492" s="10"/>
      <c r="B492" s="10"/>
      <c r="C492" s="10"/>
      <c r="D492" s="10"/>
      <c r="E492" s="10"/>
      <c r="H492" s="10"/>
      <c r="I492" s="10"/>
      <c r="N492" s="10"/>
      <c r="P492" s="10"/>
      <c r="Q492" s="10"/>
      <c r="R492" s="10"/>
      <c r="S492" s="10"/>
    </row>
    <row r="493" spans="1:19" x14ac:dyDescent="0.25">
      <c r="A493" s="10"/>
      <c r="B493" s="10"/>
      <c r="C493" s="10"/>
      <c r="D493" s="10"/>
      <c r="E493" s="10"/>
      <c r="H493" s="10"/>
      <c r="I493" s="10"/>
      <c r="N493" s="10"/>
      <c r="P493" s="10"/>
      <c r="Q493" s="10"/>
      <c r="R493" s="10"/>
      <c r="S493" s="10"/>
    </row>
    <row r="494" spans="1:19" x14ac:dyDescent="0.25">
      <c r="A494" s="10"/>
      <c r="B494" s="10"/>
      <c r="C494" s="10"/>
      <c r="D494" s="10"/>
      <c r="E494" s="10"/>
      <c r="H494" s="10"/>
      <c r="I494" s="10"/>
      <c r="N494" s="10"/>
      <c r="P494" s="10"/>
      <c r="Q494" s="10"/>
      <c r="R494" s="10"/>
      <c r="S494" s="10"/>
    </row>
    <row r="495" spans="1:19" x14ac:dyDescent="0.25">
      <c r="A495" s="10"/>
      <c r="B495" s="10"/>
      <c r="C495" s="10"/>
      <c r="D495" s="10"/>
      <c r="E495" s="10"/>
      <c r="H495" s="10"/>
      <c r="I495" s="10"/>
      <c r="N495" s="10"/>
      <c r="P495" s="10"/>
      <c r="Q495" s="10"/>
      <c r="R495" s="10"/>
      <c r="S495" s="10"/>
    </row>
    <row r="496" spans="1:19" x14ac:dyDescent="0.25">
      <c r="A496" s="10"/>
      <c r="B496" s="10"/>
      <c r="C496" s="10"/>
      <c r="D496" s="10"/>
      <c r="E496" s="10"/>
      <c r="H496" s="10"/>
      <c r="I496" s="10"/>
      <c r="N496" s="10"/>
      <c r="P496" s="10"/>
      <c r="Q496" s="10"/>
      <c r="R496" s="10"/>
      <c r="S496" s="10"/>
    </row>
    <row r="497" spans="1:19" x14ac:dyDescent="0.25">
      <c r="A497" s="10"/>
      <c r="B497" s="10"/>
      <c r="C497" s="10"/>
      <c r="D497" s="10"/>
      <c r="E497" s="10"/>
      <c r="H497" s="10"/>
      <c r="I497" s="10"/>
      <c r="N497" s="10"/>
      <c r="P497" s="10"/>
      <c r="Q497" s="10"/>
      <c r="R497" s="10"/>
      <c r="S497" s="10"/>
    </row>
    <row r="498" spans="1:19" x14ac:dyDescent="0.25">
      <c r="A498" s="10"/>
      <c r="B498" s="10"/>
      <c r="C498" s="10"/>
      <c r="D498" s="10"/>
      <c r="E498" s="10"/>
      <c r="H498" s="10"/>
      <c r="I498" s="10"/>
      <c r="N498" s="10"/>
      <c r="P498" s="10"/>
      <c r="Q498" s="10"/>
      <c r="R498" s="10"/>
      <c r="S498" s="10"/>
    </row>
    <row r="499" spans="1:19" x14ac:dyDescent="0.25">
      <c r="A499" s="10"/>
      <c r="B499" s="10"/>
      <c r="C499" s="10"/>
      <c r="D499" s="10"/>
      <c r="E499" s="10"/>
      <c r="H499" s="10"/>
      <c r="I499" s="10"/>
      <c r="N499" s="10"/>
      <c r="P499" s="10"/>
      <c r="Q499" s="10"/>
      <c r="R499" s="10"/>
      <c r="S499" s="10"/>
    </row>
    <row r="500" spans="1:19" x14ac:dyDescent="0.25">
      <c r="A500" s="10"/>
      <c r="B500" s="10"/>
      <c r="C500" s="10"/>
      <c r="D500" s="10"/>
      <c r="E500" s="10"/>
      <c r="H500" s="10"/>
      <c r="I500" s="10"/>
      <c r="N500" s="10"/>
      <c r="P500" s="10"/>
      <c r="Q500" s="10"/>
      <c r="R500" s="10"/>
      <c r="S500" s="10"/>
    </row>
    <row r="501" spans="1:19" x14ac:dyDescent="0.25">
      <c r="A501" s="10"/>
      <c r="B501" s="10"/>
      <c r="C501" s="10"/>
      <c r="D501" s="10"/>
      <c r="E501" s="10"/>
      <c r="H501" s="10"/>
      <c r="I501" s="10"/>
      <c r="N501" s="10"/>
      <c r="P501" s="10"/>
      <c r="Q501" s="10"/>
      <c r="R501" s="10"/>
      <c r="S501" s="10"/>
    </row>
    <row r="502" spans="1:19" x14ac:dyDescent="0.25">
      <c r="A502" s="10"/>
      <c r="B502" s="10"/>
      <c r="C502" s="10"/>
      <c r="D502" s="10"/>
      <c r="E502" s="10"/>
      <c r="H502" s="10"/>
      <c r="I502" s="10"/>
      <c r="N502" s="10"/>
      <c r="P502" s="10"/>
      <c r="Q502" s="10"/>
      <c r="R502" s="10"/>
      <c r="S502" s="10"/>
    </row>
    <row r="503" spans="1:19" x14ac:dyDescent="0.25">
      <c r="A503" s="10"/>
      <c r="B503" s="10"/>
      <c r="C503" s="10"/>
      <c r="D503" s="10"/>
      <c r="E503" s="10"/>
      <c r="H503" s="10"/>
      <c r="I503" s="10"/>
      <c r="N503" s="10"/>
      <c r="P503" s="10"/>
      <c r="Q503" s="10"/>
      <c r="R503" s="10"/>
      <c r="S503" s="10"/>
    </row>
    <row r="504" spans="1:19" x14ac:dyDescent="0.25">
      <c r="A504" s="10"/>
      <c r="B504" s="10"/>
      <c r="C504" s="10"/>
      <c r="D504" s="10"/>
      <c r="E504" s="10"/>
      <c r="H504" s="10"/>
      <c r="I504" s="10"/>
      <c r="N504" s="10"/>
      <c r="P504" s="10"/>
      <c r="Q504" s="10"/>
      <c r="R504" s="10"/>
      <c r="S504" s="10"/>
    </row>
    <row r="505" spans="1:19" x14ac:dyDescent="0.25">
      <c r="A505" s="10"/>
      <c r="B505" s="10"/>
      <c r="C505" s="10"/>
      <c r="D505" s="10"/>
      <c r="E505" s="10"/>
      <c r="H505" s="10"/>
      <c r="I505" s="10"/>
      <c r="N505" s="10"/>
      <c r="P505" s="10"/>
      <c r="Q505" s="10"/>
      <c r="R505" s="10"/>
      <c r="S505" s="10"/>
    </row>
    <row r="506" spans="1:19" x14ac:dyDescent="0.25">
      <c r="A506" s="10"/>
      <c r="B506" s="10"/>
      <c r="C506" s="10"/>
      <c r="D506" s="10"/>
      <c r="E506" s="10"/>
      <c r="H506" s="10"/>
      <c r="I506" s="10"/>
      <c r="N506" s="10"/>
      <c r="P506" s="10"/>
      <c r="Q506" s="10"/>
      <c r="R506" s="10"/>
      <c r="S506" s="10"/>
    </row>
    <row r="507" spans="1:19" x14ac:dyDescent="0.25">
      <c r="A507" s="10"/>
      <c r="B507" s="10"/>
      <c r="C507" s="10"/>
      <c r="D507" s="10"/>
      <c r="E507" s="10"/>
      <c r="H507" s="10"/>
      <c r="I507" s="10"/>
      <c r="N507" s="10"/>
      <c r="P507" s="10"/>
      <c r="Q507" s="10"/>
      <c r="R507" s="10"/>
      <c r="S507" s="10"/>
    </row>
    <row r="508" spans="1:19" x14ac:dyDescent="0.25">
      <c r="A508" s="10"/>
      <c r="B508" s="10"/>
      <c r="C508" s="10"/>
      <c r="D508" s="10"/>
      <c r="E508" s="10"/>
      <c r="H508" s="10"/>
      <c r="I508" s="10"/>
      <c r="N508" s="10"/>
      <c r="P508" s="10"/>
      <c r="Q508" s="10"/>
      <c r="R508" s="10"/>
      <c r="S508" s="10"/>
    </row>
    <row r="509" spans="1:19" x14ac:dyDescent="0.25">
      <c r="A509" s="10"/>
      <c r="B509" s="10"/>
      <c r="C509" s="10"/>
      <c r="D509" s="10"/>
      <c r="E509" s="10"/>
      <c r="H509" s="10"/>
      <c r="I509" s="10"/>
      <c r="N509" s="10"/>
      <c r="P509" s="10"/>
      <c r="Q509" s="10"/>
      <c r="R509" s="10"/>
      <c r="S509" s="10"/>
    </row>
    <row r="510" spans="1:19" x14ac:dyDescent="0.25">
      <c r="A510" s="10"/>
      <c r="B510" s="10"/>
      <c r="C510" s="10"/>
      <c r="D510" s="10"/>
      <c r="E510" s="10"/>
      <c r="H510" s="10"/>
      <c r="I510" s="10"/>
      <c r="N510" s="10"/>
      <c r="P510" s="10"/>
      <c r="Q510" s="10"/>
      <c r="R510" s="10"/>
      <c r="S510" s="10"/>
    </row>
    <row r="511" spans="1:19" x14ac:dyDescent="0.25">
      <c r="A511" s="10"/>
      <c r="B511" s="10"/>
      <c r="C511" s="10"/>
      <c r="D511" s="10"/>
      <c r="E511" s="10"/>
      <c r="H511" s="10"/>
      <c r="I511" s="10"/>
      <c r="N511" s="10"/>
      <c r="P511" s="10"/>
      <c r="Q511" s="10"/>
      <c r="R511" s="10"/>
      <c r="S511" s="10"/>
    </row>
    <row r="512" spans="1:19" x14ac:dyDescent="0.25">
      <c r="A512" s="10"/>
      <c r="B512" s="10"/>
      <c r="C512" s="10"/>
      <c r="D512" s="10"/>
      <c r="E512" s="10"/>
      <c r="H512" s="10"/>
      <c r="I512" s="10"/>
      <c r="N512" s="10"/>
      <c r="P512" s="10"/>
      <c r="Q512" s="10"/>
      <c r="R512" s="10"/>
      <c r="S512" s="10"/>
    </row>
    <row r="513" spans="1:19" x14ac:dyDescent="0.25">
      <c r="A513" s="10"/>
      <c r="B513" s="10"/>
      <c r="C513" s="10"/>
      <c r="D513" s="10"/>
      <c r="E513" s="10"/>
      <c r="H513" s="10"/>
      <c r="I513" s="10"/>
      <c r="N513" s="10"/>
      <c r="P513" s="10"/>
      <c r="Q513" s="10"/>
      <c r="R513" s="10"/>
      <c r="S513" s="10"/>
    </row>
    <row r="514" spans="1:19" x14ac:dyDescent="0.25">
      <c r="A514" s="10"/>
      <c r="B514" s="10"/>
      <c r="C514" s="10"/>
      <c r="D514" s="10"/>
      <c r="E514" s="10"/>
      <c r="H514" s="10"/>
      <c r="I514" s="10"/>
      <c r="N514" s="10"/>
      <c r="P514" s="10"/>
      <c r="Q514" s="10"/>
      <c r="R514" s="10"/>
      <c r="S514" s="10"/>
    </row>
    <row r="515" spans="1:19" x14ac:dyDescent="0.25">
      <c r="A515" s="10"/>
      <c r="B515" s="10"/>
      <c r="C515" s="10"/>
      <c r="D515" s="10"/>
      <c r="E515" s="10"/>
      <c r="H515" s="10"/>
      <c r="I515" s="10"/>
      <c r="N515" s="10"/>
      <c r="P515" s="10"/>
      <c r="Q515" s="10"/>
      <c r="R515" s="10"/>
      <c r="S515" s="10"/>
    </row>
    <row r="516" spans="1:19" x14ac:dyDescent="0.25">
      <c r="A516" s="10"/>
      <c r="B516" s="10"/>
      <c r="C516" s="10"/>
      <c r="D516" s="10"/>
      <c r="E516" s="10"/>
      <c r="H516" s="10"/>
      <c r="I516" s="10"/>
      <c r="N516" s="10"/>
      <c r="P516" s="10"/>
      <c r="Q516" s="10"/>
      <c r="R516" s="10"/>
      <c r="S516" s="10"/>
    </row>
    <row r="517" spans="1:19" x14ac:dyDescent="0.25">
      <c r="A517" s="10"/>
      <c r="B517" s="10"/>
      <c r="C517" s="10"/>
      <c r="D517" s="10"/>
      <c r="E517" s="10"/>
      <c r="H517" s="10"/>
      <c r="I517" s="10"/>
      <c r="N517" s="10"/>
      <c r="P517" s="10"/>
      <c r="Q517" s="10"/>
      <c r="R517" s="10"/>
      <c r="S517" s="10"/>
    </row>
    <row r="518" spans="1:19" x14ac:dyDescent="0.25">
      <c r="A518" s="10"/>
      <c r="B518" s="10"/>
      <c r="C518" s="10"/>
      <c r="D518" s="10"/>
      <c r="E518" s="10"/>
      <c r="H518" s="10"/>
      <c r="I518" s="10"/>
      <c r="N518" s="10"/>
      <c r="P518" s="10"/>
      <c r="Q518" s="10"/>
      <c r="R518" s="10"/>
      <c r="S518" s="10"/>
    </row>
    <row r="519" spans="1:19" x14ac:dyDescent="0.25">
      <c r="A519" s="10"/>
      <c r="B519" s="10"/>
      <c r="C519" s="10"/>
      <c r="D519" s="10"/>
      <c r="E519" s="10"/>
      <c r="H519" s="10"/>
      <c r="I519" s="10"/>
      <c r="N519" s="10"/>
      <c r="P519" s="10"/>
      <c r="Q519" s="10"/>
      <c r="R519" s="10"/>
      <c r="S519" s="10"/>
    </row>
    <row r="520" spans="1:19" x14ac:dyDescent="0.25">
      <c r="A520" s="10"/>
      <c r="B520" s="10"/>
      <c r="C520" s="10"/>
      <c r="D520" s="10"/>
      <c r="E520" s="10"/>
      <c r="H520" s="10"/>
      <c r="I520" s="10"/>
      <c r="N520" s="10"/>
      <c r="P520" s="10"/>
      <c r="Q520" s="10"/>
      <c r="R520" s="10"/>
      <c r="S520" s="10"/>
    </row>
    <row r="521" spans="1:19" x14ac:dyDescent="0.25">
      <c r="A521" s="10"/>
      <c r="B521" s="10"/>
      <c r="C521" s="10"/>
      <c r="D521" s="10"/>
      <c r="E521" s="10"/>
      <c r="H521" s="10"/>
      <c r="I521" s="10"/>
      <c r="N521" s="10"/>
      <c r="P521" s="10"/>
      <c r="Q521" s="10"/>
      <c r="R521" s="10"/>
      <c r="S521" s="10"/>
    </row>
    <row r="522" spans="1:19" x14ac:dyDescent="0.25">
      <c r="A522" s="10"/>
      <c r="B522" s="10"/>
      <c r="C522" s="10"/>
      <c r="D522" s="10"/>
      <c r="E522" s="10"/>
      <c r="H522" s="10"/>
      <c r="I522" s="10"/>
      <c r="N522" s="10"/>
      <c r="P522" s="10"/>
      <c r="Q522" s="10"/>
      <c r="R522" s="10"/>
      <c r="S522" s="10"/>
    </row>
    <row r="523" spans="1:19" x14ac:dyDescent="0.25">
      <c r="A523" s="10"/>
      <c r="B523" s="10"/>
      <c r="C523" s="10"/>
      <c r="D523" s="10"/>
      <c r="E523" s="10"/>
      <c r="H523" s="10"/>
      <c r="I523" s="10"/>
      <c r="N523" s="10"/>
      <c r="P523" s="10"/>
      <c r="Q523" s="10"/>
      <c r="R523" s="10"/>
      <c r="S523" s="10"/>
    </row>
    <row r="524" spans="1:19" x14ac:dyDescent="0.25">
      <c r="A524" s="10"/>
      <c r="B524" s="10"/>
      <c r="C524" s="10"/>
      <c r="D524" s="10"/>
      <c r="E524" s="10"/>
      <c r="H524" s="10"/>
      <c r="I524" s="10"/>
      <c r="N524" s="10"/>
      <c r="P524" s="10"/>
      <c r="Q524" s="10"/>
      <c r="R524" s="10"/>
      <c r="S524" s="10"/>
    </row>
    <row r="525" spans="1:19" x14ac:dyDescent="0.25">
      <c r="A525" s="10"/>
      <c r="B525" s="10"/>
      <c r="C525" s="10"/>
      <c r="D525" s="10"/>
      <c r="E525" s="10"/>
      <c r="H525" s="10"/>
      <c r="I525" s="10"/>
      <c r="N525" s="10"/>
      <c r="P525" s="10"/>
      <c r="Q525" s="10"/>
      <c r="R525" s="10"/>
      <c r="S525" s="10"/>
    </row>
    <row r="526" spans="1:19" x14ac:dyDescent="0.25">
      <c r="A526" s="10"/>
      <c r="B526" s="10"/>
      <c r="C526" s="10"/>
      <c r="D526" s="10"/>
      <c r="E526" s="10"/>
      <c r="H526" s="10"/>
      <c r="I526" s="10"/>
      <c r="N526" s="10"/>
      <c r="P526" s="10"/>
      <c r="Q526" s="10"/>
      <c r="R526" s="10"/>
      <c r="S526" s="10"/>
    </row>
    <row r="527" spans="1:19" x14ac:dyDescent="0.25">
      <c r="A527" s="10"/>
      <c r="B527" s="10"/>
      <c r="C527" s="10"/>
      <c r="D527" s="10"/>
      <c r="E527" s="10"/>
      <c r="H527" s="10"/>
      <c r="I527" s="10"/>
      <c r="N527" s="10"/>
      <c r="P527" s="10"/>
      <c r="Q527" s="10"/>
      <c r="R527" s="10"/>
      <c r="S527" s="10"/>
    </row>
    <row r="528" spans="1:19" x14ac:dyDescent="0.25">
      <c r="A528" s="10"/>
      <c r="B528" s="10"/>
      <c r="C528" s="10"/>
      <c r="D528" s="10"/>
      <c r="E528" s="10"/>
      <c r="H528" s="10"/>
      <c r="I528" s="10"/>
      <c r="N528" s="10"/>
      <c r="P528" s="10"/>
      <c r="Q528" s="10"/>
      <c r="R528" s="10"/>
      <c r="S528" s="10"/>
    </row>
    <row r="529" spans="1:19" x14ac:dyDescent="0.25">
      <c r="A529" s="10"/>
      <c r="B529" s="10"/>
      <c r="C529" s="10"/>
      <c r="D529" s="10"/>
      <c r="E529" s="10"/>
      <c r="H529" s="10"/>
      <c r="I529" s="10"/>
      <c r="N529" s="10"/>
      <c r="P529" s="10"/>
      <c r="Q529" s="10"/>
      <c r="R529" s="10"/>
      <c r="S529" s="10"/>
    </row>
    <row r="530" spans="1:19" x14ac:dyDescent="0.25">
      <c r="A530" s="10"/>
      <c r="B530" s="10"/>
      <c r="C530" s="10"/>
      <c r="D530" s="10"/>
      <c r="E530" s="10"/>
      <c r="H530" s="10"/>
      <c r="I530" s="10"/>
      <c r="N530" s="10"/>
      <c r="P530" s="10"/>
      <c r="Q530" s="10"/>
      <c r="R530" s="10"/>
      <c r="S530" s="10"/>
    </row>
    <row r="531" spans="1:19" x14ac:dyDescent="0.25">
      <c r="A531" s="10"/>
      <c r="B531" s="10"/>
      <c r="C531" s="10"/>
      <c r="D531" s="10"/>
      <c r="E531" s="10"/>
      <c r="H531" s="10"/>
      <c r="I531" s="10"/>
      <c r="N531" s="10"/>
      <c r="P531" s="10"/>
      <c r="Q531" s="10"/>
      <c r="R531" s="10"/>
      <c r="S531" s="10"/>
    </row>
    <row r="532" spans="1:19" x14ac:dyDescent="0.25">
      <c r="A532" s="10"/>
      <c r="B532" s="10"/>
      <c r="C532" s="10"/>
      <c r="D532" s="10"/>
      <c r="E532" s="10"/>
      <c r="H532" s="10"/>
      <c r="I532" s="10"/>
      <c r="N532" s="10"/>
      <c r="P532" s="10"/>
      <c r="Q532" s="10"/>
      <c r="R532" s="10"/>
      <c r="S532" s="10"/>
    </row>
    <row r="533" spans="1:19" x14ac:dyDescent="0.25">
      <c r="A533" s="10"/>
      <c r="B533" s="10"/>
      <c r="C533" s="10"/>
      <c r="D533" s="10"/>
      <c r="E533" s="10"/>
      <c r="H533" s="10"/>
      <c r="I533" s="10"/>
      <c r="N533" s="10"/>
      <c r="P533" s="10"/>
      <c r="Q533" s="10"/>
      <c r="R533" s="10"/>
      <c r="S533" s="10"/>
    </row>
    <row r="534" spans="1:19" x14ac:dyDescent="0.25">
      <c r="A534" s="10"/>
      <c r="B534" s="10"/>
      <c r="C534" s="10"/>
      <c r="D534" s="10"/>
      <c r="E534" s="10"/>
      <c r="H534" s="10"/>
      <c r="I534" s="10"/>
      <c r="N534" s="10"/>
      <c r="P534" s="10"/>
      <c r="Q534" s="10"/>
      <c r="R534" s="10"/>
      <c r="S534" s="10"/>
    </row>
    <row r="535" spans="1:19" x14ac:dyDescent="0.25">
      <c r="A535" s="10"/>
      <c r="B535" s="10"/>
      <c r="C535" s="10"/>
      <c r="D535" s="10"/>
      <c r="E535" s="10"/>
      <c r="H535" s="10"/>
      <c r="I535" s="10"/>
      <c r="N535" s="10"/>
      <c r="P535" s="10"/>
      <c r="Q535" s="10"/>
      <c r="R535" s="10"/>
      <c r="S535" s="10"/>
    </row>
    <row r="536" spans="1:19" x14ac:dyDescent="0.25">
      <c r="A536" s="10"/>
      <c r="B536" s="10"/>
      <c r="C536" s="10"/>
      <c r="D536" s="10"/>
      <c r="E536" s="10"/>
      <c r="H536" s="10"/>
      <c r="I536" s="10"/>
      <c r="N536" s="10"/>
      <c r="P536" s="10"/>
      <c r="Q536" s="10"/>
      <c r="R536" s="10"/>
      <c r="S536" s="10"/>
    </row>
    <row r="537" spans="1:19" x14ac:dyDescent="0.25">
      <c r="A537" s="10"/>
      <c r="B537" s="10"/>
      <c r="C537" s="10"/>
      <c r="D537" s="10"/>
      <c r="E537" s="10"/>
      <c r="H537" s="10"/>
      <c r="I537" s="10"/>
      <c r="N537" s="10"/>
      <c r="P537" s="10"/>
      <c r="Q537" s="10"/>
      <c r="R537" s="10"/>
      <c r="S537" s="10"/>
    </row>
    <row r="538" spans="1:19" x14ac:dyDescent="0.25">
      <c r="A538" s="10"/>
      <c r="B538" s="10"/>
      <c r="C538" s="10"/>
      <c r="D538" s="10"/>
      <c r="E538" s="10"/>
      <c r="H538" s="10"/>
      <c r="I538" s="10"/>
      <c r="N538" s="10"/>
      <c r="P538" s="10"/>
      <c r="Q538" s="10"/>
      <c r="R538" s="10"/>
      <c r="S538" s="10"/>
    </row>
    <row r="539" spans="1:19" x14ac:dyDescent="0.25">
      <c r="A539" s="10"/>
      <c r="B539" s="10"/>
      <c r="C539" s="10"/>
      <c r="D539" s="10"/>
      <c r="E539" s="10"/>
      <c r="H539" s="10"/>
      <c r="I539" s="10"/>
      <c r="N539" s="10"/>
      <c r="P539" s="10"/>
      <c r="Q539" s="10"/>
      <c r="R539" s="10"/>
      <c r="S539" s="10"/>
    </row>
    <row r="540" spans="1:19" x14ac:dyDescent="0.25">
      <c r="A540" s="10"/>
      <c r="B540" s="10"/>
      <c r="C540" s="10"/>
      <c r="D540" s="10"/>
      <c r="E540" s="10"/>
      <c r="H540" s="10"/>
      <c r="I540" s="10"/>
      <c r="N540" s="10"/>
      <c r="P540" s="10"/>
      <c r="Q540" s="10"/>
      <c r="R540" s="10"/>
      <c r="S540" s="10"/>
    </row>
    <row r="541" spans="1:19" x14ac:dyDescent="0.25">
      <c r="A541" s="10"/>
      <c r="B541" s="10"/>
      <c r="C541" s="10"/>
      <c r="D541" s="10"/>
      <c r="E541" s="10"/>
      <c r="H541" s="10"/>
      <c r="I541" s="10"/>
      <c r="N541" s="10"/>
      <c r="P541" s="10"/>
      <c r="Q541" s="10"/>
      <c r="R541" s="10"/>
      <c r="S541" s="10"/>
    </row>
    <row r="542" spans="1:19" x14ac:dyDescent="0.25">
      <c r="A542" s="10"/>
      <c r="B542" s="10"/>
      <c r="C542" s="10"/>
      <c r="D542" s="10"/>
      <c r="E542" s="10"/>
      <c r="H542" s="10"/>
      <c r="I542" s="10"/>
      <c r="N542" s="10"/>
      <c r="P542" s="10"/>
      <c r="Q542" s="10"/>
      <c r="R542" s="10"/>
      <c r="S542" s="10"/>
    </row>
    <row r="543" spans="1:19" x14ac:dyDescent="0.25">
      <c r="A543" s="10"/>
      <c r="B543" s="10"/>
      <c r="C543" s="10"/>
      <c r="D543" s="10"/>
      <c r="E543" s="10"/>
      <c r="H543" s="10"/>
      <c r="I543" s="10"/>
      <c r="N543" s="10"/>
      <c r="P543" s="10"/>
      <c r="Q543" s="10"/>
      <c r="R543" s="10"/>
      <c r="S543" s="10"/>
    </row>
    <row r="544" spans="1:19" x14ac:dyDescent="0.25">
      <c r="A544" s="10"/>
      <c r="B544" s="10"/>
      <c r="C544" s="10"/>
      <c r="D544" s="10"/>
      <c r="E544" s="10"/>
      <c r="H544" s="10"/>
      <c r="I544" s="10"/>
      <c r="N544" s="10"/>
      <c r="P544" s="10"/>
      <c r="Q544" s="10"/>
      <c r="R544" s="10"/>
      <c r="S544" s="10"/>
    </row>
    <row r="545" spans="1:19" x14ac:dyDescent="0.25">
      <c r="A545" s="10"/>
      <c r="B545" s="10"/>
      <c r="C545" s="10"/>
      <c r="D545" s="10"/>
      <c r="E545" s="10"/>
      <c r="H545" s="10"/>
      <c r="I545" s="10"/>
      <c r="N545" s="10"/>
      <c r="P545" s="10"/>
      <c r="Q545" s="10"/>
      <c r="R545" s="10"/>
      <c r="S545" s="10"/>
    </row>
    <row r="546" spans="1:19" x14ac:dyDescent="0.25">
      <c r="A546" s="10"/>
      <c r="B546" s="10"/>
      <c r="C546" s="10"/>
      <c r="D546" s="10"/>
      <c r="E546" s="10"/>
      <c r="H546" s="10"/>
      <c r="I546" s="10"/>
      <c r="N546" s="10"/>
      <c r="P546" s="10"/>
      <c r="Q546" s="10"/>
      <c r="R546" s="10"/>
      <c r="S546" s="10"/>
    </row>
    <row r="547" spans="1:19" x14ac:dyDescent="0.25">
      <c r="A547" s="10"/>
      <c r="B547" s="10"/>
      <c r="C547" s="10"/>
      <c r="D547" s="10"/>
      <c r="E547" s="10"/>
      <c r="H547" s="10"/>
      <c r="I547" s="10"/>
      <c r="N547" s="10"/>
      <c r="P547" s="10"/>
      <c r="Q547" s="10"/>
      <c r="R547" s="10"/>
      <c r="S547" s="10"/>
    </row>
    <row r="548" spans="1:19" x14ac:dyDescent="0.25">
      <c r="A548" s="10"/>
      <c r="B548" s="10"/>
      <c r="C548" s="10"/>
      <c r="D548" s="10"/>
      <c r="E548" s="10"/>
      <c r="H548" s="10"/>
      <c r="I548" s="10"/>
      <c r="N548" s="10"/>
      <c r="P548" s="10"/>
      <c r="Q548" s="10"/>
      <c r="R548" s="10"/>
      <c r="S548" s="10"/>
    </row>
    <row r="549" spans="1:19" x14ac:dyDescent="0.25">
      <c r="A549" s="10"/>
      <c r="B549" s="10"/>
      <c r="C549" s="10"/>
      <c r="D549" s="10"/>
      <c r="E549" s="10"/>
      <c r="H549" s="10"/>
      <c r="I549" s="10"/>
      <c r="N549" s="10"/>
      <c r="P549" s="10"/>
      <c r="Q549" s="10"/>
      <c r="R549" s="10"/>
      <c r="S549" s="10"/>
    </row>
    <row r="550" spans="1:19" x14ac:dyDescent="0.25">
      <c r="A550" s="10"/>
      <c r="B550" s="10"/>
      <c r="C550" s="10"/>
      <c r="D550" s="10"/>
      <c r="E550" s="10"/>
      <c r="H550" s="10"/>
      <c r="I550" s="10"/>
      <c r="N550" s="10"/>
      <c r="P550" s="10"/>
      <c r="Q550" s="10"/>
      <c r="R550" s="10"/>
      <c r="S550" s="10"/>
    </row>
    <row r="551" spans="1:19" x14ac:dyDescent="0.25">
      <c r="A551" s="10"/>
      <c r="B551" s="10"/>
      <c r="C551" s="10"/>
      <c r="D551" s="10"/>
      <c r="E551" s="10"/>
      <c r="H551" s="10"/>
      <c r="I551" s="10"/>
      <c r="N551" s="10"/>
      <c r="P551" s="10"/>
      <c r="Q551" s="10"/>
      <c r="R551" s="10"/>
      <c r="S551" s="10"/>
    </row>
    <row r="552" spans="1:19" x14ac:dyDescent="0.25">
      <c r="A552" s="10"/>
      <c r="B552" s="10"/>
      <c r="C552" s="10"/>
      <c r="D552" s="10"/>
      <c r="E552" s="10"/>
      <c r="H552" s="10"/>
      <c r="I552" s="10"/>
      <c r="N552" s="10"/>
      <c r="P552" s="10"/>
      <c r="Q552" s="10"/>
      <c r="R552" s="10"/>
      <c r="S552" s="10"/>
    </row>
    <row r="553" spans="1:19" x14ac:dyDescent="0.25">
      <c r="A553" s="10"/>
      <c r="B553" s="10"/>
      <c r="C553" s="10"/>
      <c r="D553" s="10"/>
      <c r="E553" s="10"/>
      <c r="H553" s="10"/>
      <c r="I553" s="10"/>
      <c r="N553" s="10"/>
      <c r="P553" s="10"/>
      <c r="Q553" s="10"/>
      <c r="R553" s="10"/>
      <c r="S553" s="10"/>
    </row>
    <row r="554" spans="1:19" x14ac:dyDescent="0.25">
      <c r="A554" s="10"/>
      <c r="B554" s="10"/>
      <c r="C554" s="10"/>
      <c r="D554" s="10"/>
      <c r="E554" s="10"/>
      <c r="H554" s="10"/>
      <c r="I554" s="10"/>
      <c r="N554" s="10"/>
      <c r="P554" s="10"/>
      <c r="Q554" s="10"/>
      <c r="R554" s="10"/>
      <c r="S554" s="10"/>
    </row>
    <row r="555" spans="1:19" x14ac:dyDescent="0.25">
      <c r="A555" s="10"/>
      <c r="B555" s="10"/>
      <c r="C555" s="10"/>
      <c r="D555" s="10"/>
      <c r="E555" s="10"/>
      <c r="H555" s="10"/>
      <c r="I555" s="10"/>
      <c r="N555" s="10"/>
      <c r="P555" s="10"/>
      <c r="Q555" s="10"/>
      <c r="R555" s="10"/>
      <c r="S555" s="10"/>
    </row>
    <row r="556" spans="1:19" x14ac:dyDescent="0.25">
      <c r="A556" s="10"/>
      <c r="B556" s="10"/>
      <c r="C556" s="10"/>
      <c r="D556" s="10"/>
      <c r="E556" s="10"/>
      <c r="H556" s="10"/>
      <c r="I556" s="10"/>
      <c r="N556" s="10"/>
      <c r="P556" s="10"/>
      <c r="Q556" s="10"/>
      <c r="R556" s="10"/>
      <c r="S556" s="10"/>
    </row>
    <row r="557" spans="1:19" x14ac:dyDescent="0.25">
      <c r="A557" s="10"/>
      <c r="B557" s="10"/>
      <c r="C557" s="10"/>
      <c r="D557" s="10"/>
      <c r="E557" s="10"/>
      <c r="H557" s="10"/>
      <c r="I557" s="10"/>
      <c r="N557" s="10"/>
      <c r="P557" s="10"/>
      <c r="Q557" s="10"/>
      <c r="R557" s="10"/>
      <c r="S557" s="10"/>
    </row>
    <row r="558" spans="1:19" x14ac:dyDescent="0.25">
      <c r="A558" s="10"/>
      <c r="B558" s="10"/>
      <c r="C558" s="10"/>
      <c r="D558" s="10"/>
      <c r="E558" s="10"/>
      <c r="H558" s="10"/>
      <c r="I558" s="10"/>
      <c r="N558" s="10"/>
      <c r="P558" s="10"/>
      <c r="Q558" s="10"/>
      <c r="R558" s="10"/>
      <c r="S558" s="10"/>
    </row>
    <row r="559" spans="1:19" x14ac:dyDescent="0.25">
      <c r="A559" s="10"/>
      <c r="B559" s="10"/>
      <c r="C559" s="10"/>
      <c r="D559" s="10"/>
      <c r="E559" s="10"/>
      <c r="H559" s="10"/>
      <c r="I559" s="10"/>
      <c r="N559" s="10"/>
      <c r="P559" s="10"/>
      <c r="Q559" s="10"/>
      <c r="R559" s="10"/>
      <c r="S559" s="10"/>
    </row>
    <row r="560" spans="1:19" x14ac:dyDescent="0.25">
      <c r="A560" s="10"/>
      <c r="B560" s="10"/>
      <c r="C560" s="10"/>
      <c r="D560" s="10"/>
      <c r="E560" s="10"/>
      <c r="H560" s="10"/>
      <c r="I560" s="10"/>
      <c r="N560" s="10"/>
      <c r="P560" s="10"/>
      <c r="Q560" s="10"/>
      <c r="R560" s="10"/>
      <c r="S560" s="10"/>
    </row>
    <row r="561" spans="1:19" x14ac:dyDescent="0.25">
      <c r="A561" s="10"/>
      <c r="B561" s="10"/>
      <c r="C561" s="10"/>
      <c r="D561" s="10"/>
      <c r="E561" s="10"/>
      <c r="H561" s="10"/>
      <c r="I561" s="10"/>
      <c r="N561" s="10"/>
      <c r="P561" s="10"/>
      <c r="Q561" s="10"/>
      <c r="R561" s="10"/>
      <c r="S561" s="10"/>
    </row>
    <row r="562" spans="1:19" x14ac:dyDescent="0.25">
      <c r="A562" s="10"/>
      <c r="B562" s="10"/>
      <c r="C562" s="10"/>
      <c r="D562" s="10"/>
      <c r="E562" s="10"/>
      <c r="H562" s="10"/>
      <c r="I562" s="10"/>
      <c r="N562" s="10"/>
      <c r="P562" s="10"/>
      <c r="Q562" s="10"/>
      <c r="R562" s="10"/>
      <c r="S562" s="10"/>
    </row>
    <row r="563" spans="1:19" x14ac:dyDescent="0.25">
      <c r="A563" s="10"/>
      <c r="B563" s="10"/>
      <c r="C563" s="10"/>
      <c r="D563" s="10"/>
      <c r="E563" s="10"/>
      <c r="H563" s="10"/>
      <c r="I563" s="10"/>
      <c r="N563" s="10"/>
      <c r="P563" s="10"/>
      <c r="Q563" s="10"/>
      <c r="R563" s="10"/>
      <c r="S563" s="10"/>
    </row>
    <row r="564" spans="1:19" x14ac:dyDescent="0.25">
      <c r="A564" s="10"/>
      <c r="B564" s="10"/>
      <c r="C564" s="10"/>
      <c r="D564" s="10"/>
      <c r="E564" s="10"/>
      <c r="H564" s="10"/>
      <c r="I564" s="10"/>
      <c r="N564" s="10"/>
      <c r="P564" s="10"/>
      <c r="Q564" s="10"/>
      <c r="R564" s="10"/>
      <c r="S564" s="10"/>
    </row>
    <row r="565" spans="1:19" x14ac:dyDescent="0.25">
      <c r="A565" s="10"/>
      <c r="B565" s="10"/>
      <c r="C565" s="10"/>
      <c r="D565" s="10"/>
      <c r="E565" s="10"/>
      <c r="H565" s="10"/>
      <c r="I565" s="10"/>
      <c r="N565" s="10"/>
      <c r="P565" s="10"/>
      <c r="Q565" s="10"/>
      <c r="R565" s="10"/>
      <c r="S565" s="10"/>
    </row>
    <row r="566" spans="1:19" x14ac:dyDescent="0.25">
      <c r="A566" s="10"/>
      <c r="B566" s="10"/>
      <c r="C566" s="10"/>
      <c r="D566" s="10"/>
      <c r="E566" s="10"/>
      <c r="H566" s="10"/>
      <c r="I566" s="10"/>
      <c r="N566" s="10"/>
      <c r="P566" s="10"/>
      <c r="Q566" s="10"/>
      <c r="R566" s="10"/>
      <c r="S566" s="10"/>
    </row>
    <row r="567" spans="1:19" x14ac:dyDescent="0.25">
      <c r="A567" s="10"/>
      <c r="B567" s="10"/>
      <c r="C567" s="10"/>
      <c r="D567" s="10"/>
      <c r="E567" s="10"/>
      <c r="H567" s="10"/>
      <c r="I567" s="10"/>
      <c r="N567" s="10"/>
      <c r="P567" s="10"/>
      <c r="Q567" s="10"/>
      <c r="R567" s="10"/>
      <c r="S567" s="10"/>
    </row>
    <row r="568" spans="1:19" x14ac:dyDescent="0.25">
      <c r="A568" s="10"/>
      <c r="B568" s="10"/>
      <c r="C568" s="10"/>
      <c r="D568" s="10"/>
      <c r="E568" s="10"/>
      <c r="H568" s="10"/>
      <c r="I568" s="10"/>
      <c r="N568" s="10"/>
      <c r="P568" s="10"/>
      <c r="Q568" s="10"/>
      <c r="R568" s="10"/>
      <c r="S568" s="10"/>
    </row>
    <row r="569" spans="1:19" x14ac:dyDescent="0.25">
      <c r="A569" s="10"/>
      <c r="B569" s="10"/>
      <c r="C569" s="10"/>
      <c r="D569" s="10"/>
      <c r="E569" s="10"/>
      <c r="H569" s="10"/>
      <c r="I569" s="10"/>
      <c r="N569" s="10"/>
      <c r="P569" s="10"/>
      <c r="Q569" s="10"/>
      <c r="R569" s="10"/>
      <c r="S569" s="10"/>
    </row>
    <row r="570" spans="1:19" x14ac:dyDescent="0.25">
      <c r="A570" s="10"/>
      <c r="B570" s="10"/>
      <c r="C570" s="10"/>
      <c r="D570" s="10"/>
      <c r="E570" s="10"/>
      <c r="H570" s="10"/>
      <c r="I570" s="10"/>
      <c r="N570" s="10"/>
      <c r="P570" s="10"/>
      <c r="Q570" s="10"/>
      <c r="R570" s="10"/>
      <c r="S570" s="10"/>
    </row>
    <row r="571" spans="1:19" x14ac:dyDescent="0.25">
      <c r="A571" s="10"/>
      <c r="B571" s="10"/>
      <c r="C571" s="10"/>
      <c r="D571" s="10"/>
      <c r="E571" s="10"/>
      <c r="H571" s="10"/>
      <c r="I571" s="10"/>
      <c r="N571" s="10"/>
      <c r="P571" s="10"/>
      <c r="Q571" s="10"/>
      <c r="R571" s="10"/>
      <c r="S571" s="10"/>
    </row>
    <row r="572" spans="1:19" x14ac:dyDescent="0.25">
      <c r="A572" s="10"/>
      <c r="B572" s="10"/>
      <c r="C572" s="10"/>
      <c r="D572" s="10"/>
      <c r="E572" s="10"/>
      <c r="H572" s="10"/>
      <c r="I572" s="10"/>
      <c r="N572" s="10"/>
      <c r="P572" s="10"/>
      <c r="Q572" s="10"/>
      <c r="R572" s="10"/>
      <c r="S572" s="10"/>
    </row>
    <row r="573" spans="1:19" x14ac:dyDescent="0.25">
      <c r="A573" s="10"/>
      <c r="B573" s="10"/>
      <c r="C573" s="10"/>
      <c r="D573" s="10"/>
      <c r="E573" s="10"/>
      <c r="H573" s="10"/>
      <c r="I573" s="10"/>
      <c r="N573" s="10"/>
      <c r="P573" s="10"/>
      <c r="Q573" s="10"/>
      <c r="R573" s="10"/>
      <c r="S573" s="10"/>
    </row>
    <row r="574" spans="1:19" x14ac:dyDescent="0.25">
      <c r="A574" s="10"/>
      <c r="B574" s="10"/>
      <c r="C574" s="10"/>
      <c r="D574" s="10"/>
      <c r="E574" s="10"/>
      <c r="H574" s="10"/>
      <c r="I574" s="10"/>
      <c r="N574" s="10"/>
      <c r="P574" s="10"/>
      <c r="Q574" s="10"/>
      <c r="R574" s="10"/>
      <c r="S574" s="10"/>
    </row>
    <row r="575" spans="1:19" x14ac:dyDescent="0.25">
      <c r="A575" s="10"/>
      <c r="B575" s="10"/>
      <c r="C575" s="10"/>
      <c r="D575" s="10"/>
      <c r="E575" s="10"/>
      <c r="H575" s="10"/>
      <c r="I575" s="10"/>
      <c r="N575" s="10"/>
      <c r="P575" s="10"/>
      <c r="Q575" s="10"/>
      <c r="R575" s="10"/>
      <c r="S575" s="10"/>
    </row>
    <row r="576" spans="1:19" x14ac:dyDescent="0.25">
      <c r="A576" s="10"/>
      <c r="B576" s="10"/>
      <c r="C576" s="10"/>
      <c r="D576" s="10"/>
      <c r="E576" s="10"/>
      <c r="H576" s="10"/>
      <c r="I576" s="10"/>
      <c r="N576" s="10"/>
      <c r="P576" s="10"/>
      <c r="Q576" s="10"/>
      <c r="R576" s="10"/>
      <c r="S576" s="10"/>
    </row>
    <row r="577" spans="1:19" x14ac:dyDescent="0.25">
      <c r="A577" s="10"/>
      <c r="B577" s="10"/>
      <c r="C577" s="10"/>
      <c r="D577" s="10"/>
      <c r="E577" s="10"/>
      <c r="H577" s="10"/>
      <c r="I577" s="10"/>
      <c r="N577" s="10"/>
      <c r="P577" s="10"/>
      <c r="Q577" s="10"/>
      <c r="R577" s="10"/>
      <c r="S577" s="10"/>
    </row>
    <row r="578" spans="1:19" x14ac:dyDescent="0.25">
      <c r="A578" s="10"/>
      <c r="B578" s="10"/>
      <c r="C578" s="10"/>
      <c r="D578" s="10"/>
      <c r="E578" s="10"/>
      <c r="H578" s="10"/>
      <c r="I578" s="10"/>
      <c r="N578" s="10"/>
      <c r="P578" s="10"/>
      <c r="Q578" s="10"/>
      <c r="R578" s="10"/>
      <c r="S578" s="10"/>
    </row>
    <row r="579" spans="1:19" x14ac:dyDescent="0.25">
      <c r="A579" s="10"/>
      <c r="B579" s="10"/>
      <c r="C579" s="10"/>
      <c r="D579" s="10"/>
      <c r="E579" s="10"/>
      <c r="H579" s="10"/>
      <c r="I579" s="10"/>
      <c r="N579" s="10"/>
      <c r="P579" s="10"/>
      <c r="Q579" s="10"/>
      <c r="R579" s="10"/>
      <c r="S579" s="10"/>
    </row>
    <row r="580" spans="1:19" x14ac:dyDescent="0.25">
      <c r="A580" s="10"/>
      <c r="B580" s="10"/>
      <c r="C580" s="10"/>
      <c r="D580" s="10"/>
      <c r="E580" s="10"/>
      <c r="H580" s="10"/>
      <c r="I580" s="10"/>
      <c r="N580" s="10"/>
      <c r="P580" s="10"/>
      <c r="Q580" s="10"/>
      <c r="R580" s="10"/>
      <c r="S580" s="10"/>
    </row>
    <row r="581" spans="1:19" x14ac:dyDescent="0.25">
      <c r="A581" s="10"/>
      <c r="B581" s="10"/>
      <c r="C581" s="10"/>
      <c r="D581" s="10"/>
      <c r="E581" s="10"/>
      <c r="H581" s="10"/>
      <c r="I581" s="10"/>
      <c r="N581" s="10"/>
      <c r="P581" s="10"/>
      <c r="Q581" s="10"/>
      <c r="R581" s="10"/>
      <c r="S581" s="10"/>
    </row>
    <row r="582" spans="1:19" x14ac:dyDescent="0.25">
      <c r="A582" s="10"/>
      <c r="B582" s="10"/>
      <c r="C582" s="10"/>
      <c r="D582" s="10"/>
      <c r="E582" s="10"/>
      <c r="H582" s="10"/>
      <c r="I582" s="10"/>
      <c r="N582" s="10"/>
      <c r="P582" s="10"/>
      <c r="Q582" s="10"/>
      <c r="R582" s="10"/>
      <c r="S582" s="10"/>
    </row>
    <row r="583" spans="1:19" x14ac:dyDescent="0.25">
      <c r="A583" s="10"/>
      <c r="B583" s="10"/>
      <c r="C583" s="10"/>
      <c r="D583" s="10"/>
      <c r="E583" s="10"/>
      <c r="H583" s="10"/>
      <c r="I583" s="10"/>
      <c r="N583" s="10"/>
      <c r="P583" s="10"/>
      <c r="Q583" s="10"/>
      <c r="R583" s="10"/>
      <c r="S583" s="10"/>
    </row>
    <row r="584" spans="1:19" x14ac:dyDescent="0.25">
      <c r="A584" s="10"/>
      <c r="B584" s="10"/>
      <c r="C584" s="10"/>
      <c r="D584" s="10"/>
      <c r="E584" s="10"/>
      <c r="H584" s="10"/>
      <c r="I584" s="10"/>
      <c r="N584" s="10"/>
      <c r="P584" s="10"/>
      <c r="Q584" s="10"/>
      <c r="R584" s="10"/>
      <c r="S584" s="10"/>
    </row>
    <row r="585" spans="1:19" x14ac:dyDescent="0.25">
      <c r="A585" s="10"/>
      <c r="B585" s="10"/>
      <c r="C585" s="10"/>
      <c r="D585" s="10"/>
      <c r="E585" s="10"/>
      <c r="H585" s="10"/>
      <c r="I585" s="10"/>
      <c r="N585" s="10"/>
      <c r="P585" s="10"/>
      <c r="Q585" s="10"/>
      <c r="R585" s="10"/>
      <c r="S585" s="10"/>
    </row>
    <row r="586" spans="1:19" x14ac:dyDescent="0.25">
      <c r="A586" s="10"/>
      <c r="B586" s="10"/>
      <c r="C586" s="10"/>
      <c r="D586" s="10"/>
      <c r="E586" s="10"/>
      <c r="H586" s="10"/>
      <c r="I586" s="10"/>
      <c r="N586" s="10"/>
      <c r="P586" s="10"/>
      <c r="Q586" s="10"/>
      <c r="R586" s="10"/>
      <c r="S586" s="10"/>
    </row>
    <row r="587" spans="1:19" x14ac:dyDescent="0.25">
      <c r="A587" s="10"/>
      <c r="B587" s="10"/>
      <c r="C587" s="10"/>
      <c r="D587" s="10"/>
      <c r="E587" s="10"/>
      <c r="H587" s="10"/>
      <c r="I587" s="10"/>
      <c r="N587" s="10"/>
      <c r="P587" s="10"/>
      <c r="Q587" s="10"/>
      <c r="R587" s="10"/>
      <c r="S587" s="10"/>
    </row>
    <row r="588" spans="1:19" x14ac:dyDescent="0.25">
      <c r="A588" s="10"/>
      <c r="B588" s="10"/>
      <c r="C588" s="10"/>
      <c r="D588" s="10"/>
      <c r="E588" s="10"/>
      <c r="H588" s="10"/>
      <c r="I588" s="10"/>
      <c r="N588" s="10"/>
      <c r="P588" s="10"/>
      <c r="Q588" s="10"/>
      <c r="R588" s="10"/>
      <c r="S588" s="10"/>
    </row>
    <row r="589" spans="1:19" x14ac:dyDescent="0.25">
      <c r="A589" s="10"/>
      <c r="B589" s="10"/>
      <c r="C589" s="10"/>
      <c r="D589" s="10"/>
      <c r="E589" s="10"/>
      <c r="H589" s="10"/>
      <c r="I589" s="10"/>
      <c r="N589" s="10"/>
      <c r="P589" s="10"/>
      <c r="Q589" s="10"/>
      <c r="R589" s="10"/>
      <c r="S589" s="10"/>
    </row>
    <row r="590" spans="1:19" x14ac:dyDescent="0.25">
      <c r="A590" s="10"/>
      <c r="B590" s="10"/>
      <c r="C590" s="10"/>
      <c r="D590" s="10"/>
      <c r="E590" s="10"/>
      <c r="H590" s="10"/>
      <c r="I590" s="10"/>
      <c r="N590" s="10"/>
      <c r="P590" s="10"/>
      <c r="Q590" s="10"/>
      <c r="R590" s="10"/>
      <c r="S590" s="10"/>
    </row>
    <row r="591" spans="1:19" x14ac:dyDescent="0.25">
      <c r="A591" s="10"/>
      <c r="B591" s="10"/>
      <c r="C591" s="10"/>
      <c r="D591" s="10"/>
      <c r="E591" s="10"/>
      <c r="H591" s="10"/>
      <c r="I591" s="10"/>
      <c r="N591" s="10"/>
      <c r="P591" s="10"/>
      <c r="Q591" s="10"/>
      <c r="R591" s="10"/>
      <c r="S591" s="10"/>
    </row>
    <row r="592" spans="1:19" x14ac:dyDescent="0.25">
      <c r="A592" s="10"/>
      <c r="B592" s="10"/>
      <c r="C592" s="10"/>
      <c r="D592" s="10"/>
      <c r="E592" s="10"/>
      <c r="H592" s="10"/>
      <c r="I592" s="10"/>
      <c r="N592" s="10"/>
      <c r="P592" s="10"/>
      <c r="Q592" s="10"/>
      <c r="R592" s="10"/>
      <c r="S592" s="10"/>
    </row>
    <row r="593" spans="1:19" x14ac:dyDescent="0.25">
      <c r="A593" s="10"/>
      <c r="B593" s="10"/>
      <c r="C593" s="10"/>
      <c r="D593" s="10"/>
      <c r="E593" s="10"/>
      <c r="H593" s="10"/>
      <c r="I593" s="10"/>
      <c r="N593" s="10"/>
      <c r="P593" s="10"/>
      <c r="Q593" s="10"/>
      <c r="R593" s="10"/>
      <c r="S593" s="10"/>
    </row>
    <row r="594" spans="1:19" x14ac:dyDescent="0.25">
      <c r="A594" s="10"/>
      <c r="B594" s="10"/>
      <c r="C594" s="10"/>
      <c r="D594" s="10"/>
      <c r="E594" s="10"/>
      <c r="H594" s="10"/>
      <c r="I594" s="10"/>
      <c r="N594" s="10"/>
      <c r="P594" s="10"/>
      <c r="Q594" s="10"/>
      <c r="R594" s="10"/>
      <c r="S594" s="10"/>
    </row>
    <row r="595" spans="1:19" x14ac:dyDescent="0.25">
      <c r="A595" s="10"/>
      <c r="B595" s="10"/>
      <c r="C595" s="10"/>
      <c r="D595" s="10"/>
      <c r="E595" s="10"/>
      <c r="H595" s="10"/>
      <c r="I595" s="10"/>
      <c r="N595" s="10"/>
      <c r="P595" s="10"/>
      <c r="Q595" s="10"/>
      <c r="R595" s="10"/>
      <c r="S595" s="10"/>
    </row>
    <row r="596" spans="1:19" x14ac:dyDescent="0.25">
      <c r="A596" s="10"/>
      <c r="B596" s="10"/>
      <c r="C596" s="10"/>
      <c r="D596" s="10"/>
      <c r="E596" s="10"/>
      <c r="H596" s="10"/>
      <c r="I596" s="10"/>
      <c r="N596" s="10"/>
      <c r="P596" s="10"/>
      <c r="Q596" s="10"/>
      <c r="R596" s="10"/>
      <c r="S596" s="10"/>
    </row>
    <row r="597" spans="1:19" x14ac:dyDescent="0.25">
      <c r="A597" s="10"/>
      <c r="B597" s="10"/>
      <c r="C597" s="10"/>
      <c r="D597" s="10"/>
      <c r="E597" s="10"/>
      <c r="H597" s="10"/>
      <c r="I597" s="10"/>
      <c r="N597" s="10"/>
      <c r="P597" s="10"/>
      <c r="Q597" s="10"/>
      <c r="R597" s="10"/>
      <c r="S597" s="10"/>
    </row>
    <row r="598" spans="1:19" x14ac:dyDescent="0.25">
      <c r="A598" s="10"/>
      <c r="B598" s="10"/>
      <c r="C598" s="10"/>
      <c r="D598" s="10"/>
      <c r="E598" s="10"/>
      <c r="H598" s="10"/>
      <c r="I598" s="10"/>
      <c r="N598" s="10"/>
      <c r="P598" s="10"/>
      <c r="Q598" s="10"/>
      <c r="R598" s="10"/>
      <c r="S598" s="10"/>
    </row>
    <row r="599" spans="1:19" x14ac:dyDescent="0.25">
      <c r="A599" s="10"/>
      <c r="B599" s="10"/>
      <c r="C599" s="10"/>
      <c r="D599" s="10"/>
      <c r="E599" s="10"/>
      <c r="H599" s="10"/>
      <c r="I599" s="10"/>
      <c r="N599" s="10"/>
      <c r="P599" s="10"/>
      <c r="Q599" s="10"/>
      <c r="R599" s="10"/>
      <c r="S599" s="10"/>
    </row>
    <row r="600" spans="1:19" x14ac:dyDescent="0.25">
      <c r="A600" s="10"/>
      <c r="B600" s="10"/>
      <c r="C600" s="10"/>
      <c r="D600" s="10"/>
      <c r="E600" s="10"/>
      <c r="H600" s="10"/>
      <c r="I600" s="10"/>
      <c r="N600" s="10"/>
      <c r="P600" s="10"/>
      <c r="Q600" s="10"/>
      <c r="R600" s="10"/>
      <c r="S600" s="10"/>
    </row>
    <row r="601" spans="1:19" x14ac:dyDescent="0.25">
      <c r="A601" s="10"/>
      <c r="B601" s="10"/>
      <c r="C601" s="10"/>
      <c r="D601" s="10"/>
      <c r="E601" s="10"/>
      <c r="H601" s="10"/>
      <c r="I601" s="10"/>
      <c r="N601" s="10"/>
      <c r="P601" s="10"/>
      <c r="Q601" s="10"/>
      <c r="R601" s="10"/>
      <c r="S601" s="10"/>
    </row>
    <row r="602" spans="1:19" x14ac:dyDescent="0.25">
      <c r="A602" s="10"/>
      <c r="B602" s="10"/>
      <c r="C602" s="10"/>
      <c r="D602" s="10"/>
      <c r="E602" s="10"/>
      <c r="H602" s="10"/>
      <c r="I602" s="10"/>
      <c r="N602" s="10"/>
      <c r="P602" s="10"/>
      <c r="Q602" s="10"/>
      <c r="R602" s="10"/>
      <c r="S602" s="10"/>
    </row>
    <row r="603" spans="1:19" x14ac:dyDescent="0.25">
      <c r="A603" s="10"/>
      <c r="B603" s="10"/>
      <c r="C603" s="10"/>
      <c r="D603" s="10"/>
      <c r="E603" s="10"/>
      <c r="H603" s="10"/>
      <c r="I603" s="10"/>
      <c r="N603" s="10"/>
      <c r="P603" s="10"/>
      <c r="Q603" s="10"/>
      <c r="R603" s="10"/>
      <c r="S603" s="10"/>
    </row>
    <row r="604" spans="1:19" x14ac:dyDescent="0.25">
      <c r="A604" s="10"/>
      <c r="B604" s="10"/>
      <c r="C604" s="10"/>
      <c r="D604" s="10"/>
      <c r="E604" s="10"/>
      <c r="H604" s="10"/>
      <c r="I604" s="10"/>
      <c r="N604" s="10"/>
      <c r="P604" s="10"/>
      <c r="Q604" s="10"/>
      <c r="R604" s="10"/>
      <c r="S604" s="10"/>
    </row>
    <row r="605" spans="1:19" x14ac:dyDescent="0.25">
      <c r="A605" s="10"/>
      <c r="B605" s="10"/>
      <c r="C605" s="10"/>
      <c r="D605" s="10"/>
      <c r="E605" s="10"/>
      <c r="H605" s="10"/>
      <c r="I605" s="10"/>
      <c r="N605" s="10"/>
      <c r="P605" s="10"/>
      <c r="Q605" s="10"/>
      <c r="R605" s="10"/>
      <c r="S605" s="10"/>
    </row>
    <row r="606" spans="1:19" x14ac:dyDescent="0.25">
      <c r="A606" s="10"/>
      <c r="B606" s="10"/>
      <c r="C606" s="10"/>
      <c r="D606" s="10"/>
      <c r="E606" s="10"/>
      <c r="H606" s="10"/>
      <c r="I606" s="10"/>
      <c r="N606" s="10"/>
      <c r="P606" s="10"/>
      <c r="Q606" s="10"/>
      <c r="R606" s="10"/>
      <c r="S606" s="10"/>
    </row>
    <row r="607" spans="1:19" x14ac:dyDescent="0.25">
      <c r="A607" s="10"/>
      <c r="B607" s="10"/>
      <c r="C607" s="10"/>
      <c r="D607" s="10"/>
      <c r="E607" s="10"/>
      <c r="H607" s="10"/>
      <c r="I607" s="10"/>
      <c r="N607" s="10"/>
      <c r="P607" s="10"/>
      <c r="Q607" s="10"/>
      <c r="R607" s="10"/>
      <c r="S607" s="10"/>
    </row>
  </sheetData>
  <mergeCells count="1350">
    <mergeCell ref="K230:K231"/>
    <mergeCell ref="L230:L231"/>
    <mergeCell ref="R70:R71"/>
    <mergeCell ref="S70:S71"/>
    <mergeCell ref="A72:A73"/>
    <mergeCell ref="C72:C73"/>
    <mergeCell ref="P72:P73"/>
    <mergeCell ref="Q72:Q73"/>
    <mergeCell ref="R72:R73"/>
    <mergeCell ref="S72:S73"/>
    <mergeCell ref="H70:H71"/>
    <mergeCell ref="I70:I71"/>
    <mergeCell ref="J70:J71"/>
    <mergeCell ref="K70:K71"/>
    <mergeCell ref="L70:L71"/>
    <mergeCell ref="M70:M71"/>
    <mergeCell ref="N70:N71"/>
    <mergeCell ref="O70:O71"/>
    <mergeCell ref="R210:R211"/>
    <mergeCell ref="S210:S211"/>
    <mergeCell ref="Q163:Q164"/>
    <mergeCell ref="P210:P211"/>
    <mergeCell ref="Q210:Q211"/>
    <mergeCell ref="Q188:Q189"/>
    <mergeCell ref="R186:R187"/>
    <mergeCell ref="S186:S187"/>
    <mergeCell ref="O163:O164"/>
    <mergeCell ref="J186:J187"/>
    <mergeCell ref="P186:P187"/>
    <mergeCell ref="D210:D211"/>
    <mergeCell ref="J192:J194"/>
    <mergeCell ref="D186:D187"/>
    <mergeCell ref="M215:M220"/>
    <mergeCell ref="N215:N220"/>
    <mergeCell ref="O215:O220"/>
    <mergeCell ref="K213:K214"/>
    <mergeCell ref="J208:J209"/>
    <mergeCell ref="G210:G211"/>
    <mergeCell ref="K208:K209"/>
    <mergeCell ref="L208:L209"/>
    <mergeCell ref="M208:M209"/>
    <mergeCell ref="N208:N209"/>
    <mergeCell ref="O208:O209"/>
    <mergeCell ref="H195:H196"/>
    <mergeCell ref="I195:I196"/>
    <mergeCell ref="K195:K196"/>
    <mergeCell ref="L195:L196"/>
    <mergeCell ref="M195:M196"/>
    <mergeCell ref="N195:N196"/>
    <mergeCell ref="D190:D191"/>
    <mergeCell ref="B221:B222"/>
    <mergeCell ref="D230:D231"/>
    <mergeCell ref="E230:E231"/>
    <mergeCell ref="F230:F231"/>
    <mergeCell ref="G230:G231"/>
    <mergeCell ref="H230:H231"/>
    <mergeCell ref="I230:I231"/>
    <mergeCell ref="M230:M231"/>
    <mergeCell ref="N230:N231"/>
    <mergeCell ref="O230:O231"/>
    <mergeCell ref="J195:J196"/>
    <mergeCell ref="K175:K179"/>
    <mergeCell ref="M223:M224"/>
    <mergeCell ref="L223:L224"/>
    <mergeCell ref="D197:D198"/>
    <mergeCell ref="E197:E198"/>
    <mergeCell ref="E210:E211"/>
    <mergeCell ref="F210:F211"/>
    <mergeCell ref="M213:M214"/>
    <mergeCell ref="N213:N214"/>
    <mergeCell ref="O213:O214"/>
    <mergeCell ref="N197:N198"/>
    <mergeCell ref="O197:O198"/>
    <mergeCell ref="I223:I224"/>
    <mergeCell ref="H223:H224"/>
    <mergeCell ref="G223:G224"/>
    <mergeCell ref="J215:J220"/>
    <mergeCell ref="K215:K220"/>
    <mergeCell ref="L215:L220"/>
    <mergeCell ref="D192:D194"/>
    <mergeCell ref="N192:N194"/>
    <mergeCell ref="A138:A139"/>
    <mergeCell ref="P163:P164"/>
    <mergeCell ref="B216:B220"/>
    <mergeCell ref="N223:N224"/>
    <mergeCell ref="H232:H233"/>
    <mergeCell ref="I232:I233"/>
    <mergeCell ref="J232:J233"/>
    <mergeCell ref="K232:K233"/>
    <mergeCell ref="H210:H211"/>
    <mergeCell ref="I210:I211"/>
    <mergeCell ref="J210:J211"/>
    <mergeCell ref="K210:K211"/>
    <mergeCell ref="L210:L211"/>
    <mergeCell ref="M210:M211"/>
    <mergeCell ref="N210:N211"/>
    <mergeCell ref="L232:L233"/>
    <mergeCell ref="M232:M233"/>
    <mergeCell ref="D213:D214"/>
    <mergeCell ref="E213:E214"/>
    <mergeCell ref="F213:F214"/>
    <mergeCell ref="G213:G214"/>
    <mergeCell ref="H213:H214"/>
    <mergeCell ref="I213:I214"/>
    <mergeCell ref="J213:J214"/>
    <mergeCell ref="D223:D224"/>
    <mergeCell ref="K223:K224"/>
    <mergeCell ref="J223:J224"/>
    <mergeCell ref="O210:O211"/>
    <mergeCell ref="M192:M194"/>
    <mergeCell ref="K192:K194"/>
    <mergeCell ref="H192:H194"/>
    <mergeCell ref="C163:C164"/>
    <mergeCell ref="P18:P19"/>
    <mergeCell ref="Q1:S1"/>
    <mergeCell ref="B2:P2"/>
    <mergeCell ref="A264:A265"/>
    <mergeCell ref="A262:A263"/>
    <mergeCell ref="A247:A248"/>
    <mergeCell ref="A242:A243"/>
    <mergeCell ref="A240:A241"/>
    <mergeCell ref="A238:A239"/>
    <mergeCell ref="A232:A233"/>
    <mergeCell ref="A230:A231"/>
    <mergeCell ref="A225:A226"/>
    <mergeCell ref="A223:A224"/>
    <mergeCell ref="A221:A222"/>
    <mergeCell ref="A215:A220"/>
    <mergeCell ref="A213:A214"/>
    <mergeCell ref="A208:A209"/>
    <mergeCell ref="A197:A198"/>
    <mergeCell ref="A195:A196"/>
    <mergeCell ref="J230:J231"/>
    <mergeCell ref="A30:A31"/>
    <mergeCell ref="A28:A29"/>
    <mergeCell ref="A23:A25"/>
    <mergeCell ref="A20:A21"/>
    <mergeCell ref="A18:A19"/>
    <mergeCell ref="A3:A7"/>
    <mergeCell ref="A102:A103"/>
    <mergeCell ref="A100:A101"/>
    <mergeCell ref="A89:A90"/>
    <mergeCell ref="A82:A88"/>
    <mergeCell ref="A78:A81"/>
    <mergeCell ref="P197:P198"/>
    <mergeCell ref="A41:A42"/>
    <mergeCell ref="A34:A35"/>
    <mergeCell ref="A32:A33"/>
    <mergeCell ref="F82:F88"/>
    <mergeCell ref="E82:E88"/>
    <mergeCell ref="D82:D88"/>
    <mergeCell ref="C82:C88"/>
    <mergeCell ref="A76:A77"/>
    <mergeCell ref="A74:A75"/>
    <mergeCell ref="A68:A69"/>
    <mergeCell ref="A66:A67"/>
    <mergeCell ref="A64:A65"/>
    <mergeCell ref="A62:A63"/>
    <mergeCell ref="A60:A61"/>
    <mergeCell ref="A51:A52"/>
    <mergeCell ref="A58:A59"/>
    <mergeCell ref="A53:A54"/>
    <mergeCell ref="A56:A57"/>
    <mergeCell ref="A70:A71"/>
    <mergeCell ref="C70:C71"/>
    <mergeCell ref="D70:D71"/>
    <mergeCell ref="E70:E71"/>
    <mergeCell ref="F70:F71"/>
    <mergeCell ref="E41:E42"/>
    <mergeCell ref="F41:F42"/>
    <mergeCell ref="G41:G42"/>
    <mergeCell ref="H41:H42"/>
    <mergeCell ref="I41:I42"/>
    <mergeCell ref="J41:J42"/>
    <mergeCell ref="A266:A270"/>
    <mergeCell ref="A256:A257"/>
    <mergeCell ref="A210:A211"/>
    <mergeCell ref="A192:A194"/>
    <mergeCell ref="A190:A191"/>
    <mergeCell ref="A186:A187"/>
    <mergeCell ref="A184:A185"/>
    <mergeCell ref="A165:A174"/>
    <mergeCell ref="M46:M50"/>
    <mergeCell ref="L46:L50"/>
    <mergeCell ref="K46:K50"/>
    <mergeCell ref="J46:J50"/>
    <mergeCell ref="I46:I50"/>
    <mergeCell ref="H46:H50"/>
    <mergeCell ref="G46:G50"/>
    <mergeCell ref="F46:F50"/>
    <mergeCell ref="E46:E50"/>
    <mergeCell ref="D46:D50"/>
    <mergeCell ref="C46:C50"/>
    <mergeCell ref="B46:B50"/>
    <mergeCell ref="K262:K263"/>
    <mergeCell ref="D247:D248"/>
    <mergeCell ref="L262:L263"/>
    <mergeCell ref="M262:M263"/>
    <mergeCell ref="A46:A50"/>
    <mergeCell ref="A43:A44"/>
    <mergeCell ref="A249:A250"/>
    <mergeCell ref="D249:D250"/>
    <mergeCell ref="T297:T298"/>
    <mergeCell ref="L286:L287"/>
    <mergeCell ref="P20:P21"/>
    <mergeCell ref="Q20:Q21"/>
    <mergeCell ref="R20:R21"/>
    <mergeCell ref="O23:O25"/>
    <mergeCell ref="N23:N25"/>
    <mergeCell ref="M23:M25"/>
    <mergeCell ref="L23:L25"/>
    <mergeCell ref="O28:O29"/>
    <mergeCell ref="N28:N29"/>
    <mergeCell ref="M28:M29"/>
    <mergeCell ref="L28:L29"/>
    <mergeCell ref="O46:O50"/>
    <mergeCell ref="N46:N50"/>
    <mergeCell ref="M286:M287"/>
    <mergeCell ref="Q277:Q278"/>
    <mergeCell ref="R277:R278"/>
    <mergeCell ref="S277:S278"/>
    <mergeCell ref="T279:T280"/>
    <mergeCell ref="L275:L276"/>
    <mergeCell ref="L58:L59"/>
    <mergeCell ref="M58:M59"/>
    <mergeCell ref="L43:L44"/>
    <mergeCell ref="M43:M44"/>
    <mergeCell ref="Q213:Q214"/>
    <mergeCell ref="L188:L189"/>
    <mergeCell ref="N188:N189"/>
    <mergeCell ref="L192:L194"/>
    <mergeCell ref="O192:O194"/>
    <mergeCell ref="N232:N233"/>
    <mergeCell ref="O232:O233"/>
    <mergeCell ref="T310:T311"/>
    <mergeCell ref="N308:N309"/>
    <mergeCell ref="O308:O309"/>
    <mergeCell ref="P308:P309"/>
    <mergeCell ref="Q308:Q309"/>
    <mergeCell ref="R308:R309"/>
    <mergeCell ref="S308:S309"/>
    <mergeCell ref="H308:H309"/>
    <mergeCell ref="I308:I309"/>
    <mergeCell ref="J308:J309"/>
    <mergeCell ref="K308:K309"/>
    <mergeCell ref="L308:L309"/>
    <mergeCell ref="M308:M309"/>
    <mergeCell ref="Q305:Q306"/>
    <mergeCell ref="R305:R306"/>
    <mergeCell ref="S305:S306"/>
    <mergeCell ref="T307:T308"/>
    <mergeCell ref="A308:A309"/>
    <mergeCell ref="D308:D309"/>
    <mergeCell ref="E308:E309"/>
    <mergeCell ref="F308:F309"/>
    <mergeCell ref="G308:G309"/>
    <mergeCell ref="K305:K306"/>
    <mergeCell ref="L305:L306"/>
    <mergeCell ref="M305:M306"/>
    <mergeCell ref="N305:N306"/>
    <mergeCell ref="O305:O306"/>
    <mergeCell ref="P305:P306"/>
    <mergeCell ref="T304:T305"/>
    <mergeCell ref="A305:A306"/>
    <mergeCell ref="D305:D306"/>
    <mergeCell ref="E305:E306"/>
    <mergeCell ref="F305:F306"/>
    <mergeCell ref="G305:G306"/>
    <mergeCell ref="H305:H306"/>
    <mergeCell ref="I305:I306"/>
    <mergeCell ref="J305:J306"/>
    <mergeCell ref="A302:A303"/>
    <mergeCell ref="D302:D303"/>
    <mergeCell ref="E302:E303"/>
    <mergeCell ref="F302:F303"/>
    <mergeCell ref="G302:G303"/>
    <mergeCell ref="K300:K301"/>
    <mergeCell ref="L300:L301"/>
    <mergeCell ref="M300:M301"/>
    <mergeCell ref="N300:N301"/>
    <mergeCell ref="O300:O301"/>
    <mergeCell ref="P300:P301"/>
    <mergeCell ref="T299:T300"/>
    <mergeCell ref="A300:A301"/>
    <mergeCell ref="D300:D301"/>
    <mergeCell ref="E300:E301"/>
    <mergeCell ref="F300:F301"/>
    <mergeCell ref="G300:G301"/>
    <mergeCell ref="H300:H301"/>
    <mergeCell ref="I300:I301"/>
    <mergeCell ref="J300:J301"/>
    <mergeCell ref="N302:N303"/>
    <mergeCell ref="O302:O303"/>
    <mergeCell ref="H302:H303"/>
    <mergeCell ref="I302:I303"/>
    <mergeCell ref="J302:J303"/>
    <mergeCell ref="K302:K303"/>
    <mergeCell ref="L302:L303"/>
    <mergeCell ref="M302:M303"/>
    <mergeCell ref="Q300:Q301"/>
    <mergeCell ref="R300:R301"/>
    <mergeCell ref="S300:S301"/>
    <mergeCell ref="T302:T303"/>
    <mergeCell ref="A286:A287"/>
    <mergeCell ref="D286:D287"/>
    <mergeCell ref="T288:T289"/>
    <mergeCell ref="A295:A296"/>
    <mergeCell ref="D295:D296"/>
    <mergeCell ref="E295:E296"/>
    <mergeCell ref="F295:F296"/>
    <mergeCell ref="G295:G296"/>
    <mergeCell ref="H295:H296"/>
    <mergeCell ref="I295:I296"/>
    <mergeCell ref="J295:J296"/>
    <mergeCell ref="N286:N287"/>
    <mergeCell ref="O286:O287"/>
    <mergeCell ref="P286:P287"/>
    <mergeCell ref="Q286:Q287"/>
    <mergeCell ref="R286:R287"/>
    <mergeCell ref="S286:S287"/>
    <mergeCell ref="H286:H287"/>
    <mergeCell ref="I286:I287"/>
    <mergeCell ref="J286:J287"/>
    <mergeCell ref="K286:K287"/>
    <mergeCell ref="E286:E287"/>
    <mergeCell ref="F286:F287"/>
    <mergeCell ref="G286:G287"/>
    <mergeCell ref="Q295:Q296"/>
    <mergeCell ref="R295:R296"/>
    <mergeCell ref="S295:S296"/>
    <mergeCell ref="A297:A298"/>
    <mergeCell ref="D297:D298"/>
    <mergeCell ref="E297:E298"/>
    <mergeCell ref="F297:F298"/>
    <mergeCell ref="G297:G298"/>
    <mergeCell ref="K295:K296"/>
    <mergeCell ref="L295:L296"/>
    <mergeCell ref="M295:M296"/>
    <mergeCell ref="N295:N296"/>
    <mergeCell ref="O295:O296"/>
    <mergeCell ref="P295:P296"/>
    <mergeCell ref="N297:N298"/>
    <mergeCell ref="O297:O298"/>
    <mergeCell ref="P297:P298"/>
    <mergeCell ref="Q297:Q298"/>
    <mergeCell ref="R297:R298"/>
    <mergeCell ref="S297:S298"/>
    <mergeCell ref="H297:H298"/>
    <mergeCell ref="I297:I298"/>
    <mergeCell ref="J297:J298"/>
    <mergeCell ref="K297:K298"/>
    <mergeCell ref="L297:L298"/>
    <mergeCell ref="M297:M298"/>
    <mergeCell ref="K277:K278"/>
    <mergeCell ref="L277:L278"/>
    <mergeCell ref="M277:M278"/>
    <mergeCell ref="N277:N278"/>
    <mergeCell ref="O277:O278"/>
    <mergeCell ref="P277:P278"/>
    <mergeCell ref="T277:T278"/>
    <mergeCell ref="A277:A278"/>
    <mergeCell ref="D277:D278"/>
    <mergeCell ref="E277:E278"/>
    <mergeCell ref="F277:F278"/>
    <mergeCell ref="G277:G278"/>
    <mergeCell ref="H277:H278"/>
    <mergeCell ref="I277:I278"/>
    <mergeCell ref="J277:J278"/>
    <mergeCell ref="M275:M276"/>
    <mergeCell ref="R275:R276"/>
    <mergeCell ref="S275:S276"/>
    <mergeCell ref="H275:H276"/>
    <mergeCell ref="I275:I276"/>
    <mergeCell ref="J275:J276"/>
    <mergeCell ref="K275:K276"/>
    <mergeCell ref="A275:A276"/>
    <mergeCell ref="T265:T270"/>
    <mergeCell ref="D275:D276"/>
    <mergeCell ref="E275:E276"/>
    <mergeCell ref="F275:F276"/>
    <mergeCell ref="G275:G276"/>
    <mergeCell ref="K264:K265"/>
    <mergeCell ref="L264:L265"/>
    <mergeCell ref="M264:M265"/>
    <mergeCell ref="N264:N265"/>
    <mergeCell ref="O264:O265"/>
    <mergeCell ref="T263:T264"/>
    <mergeCell ref="D264:D265"/>
    <mergeCell ref="E264:E265"/>
    <mergeCell ref="F264:F265"/>
    <mergeCell ref="G264:G265"/>
    <mergeCell ref="H264:H265"/>
    <mergeCell ref="I264:I265"/>
    <mergeCell ref="J264:J265"/>
    <mergeCell ref="N262:N263"/>
    <mergeCell ref="O262:O263"/>
    <mergeCell ref="P262:P263"/>
    <mergeCell ref="Q262:Q263"/>
    <mergeCell ref="R262:R263"/>
    <mergeCell ref="S262:S263"/>
    <mergeCell ref="H262:H263"/>
    <mergeCell ref="N275:N276"/>
    <mergeCell ref="O275:O276"/>
    <mergeCell ref="P275:P276"/>
    <mergeCell ref="Q275:Q276"/>
    <mergeCell ref="I262:I263"/>
    <mergeCell ref="J262:J263"/>
    <mergeCell ref="D262:D263"/>
    <mergeCell ref="T257:T258"/>
    <mergeCell ref="N256:N257"/>
    <mergeCell ref="O256:O257"/>
    <mergeCell ref="H256:H257"/>
    <mergeCell ref="I256:I257"/>
    <mergeCell ref="J256:J257"/>
    <mergeCell ref="K256:K257"/>
    <mergeCell ref="L256:L257"/>
    <mergeCell ref="M256:M257"/>
    <mergeCell ref="E242:E243"/>
    <mergeCell ref="F242:F243"/>
    <mergeCell ref="G242:G243"/>
    <mergeCell ref="H242:H243"/>
    <mergeCell ref="I242:I243"/>
    <mergeCell ref="Q249:Q250"/>
    <mergeCell ref="R249:R250"/>
    <mergeCell ref="S249:S250"/>
    <mergeCell ref="T249:T250"/>
    <mergeCell ref="E256:E257"/>
    <mergeCell ref="F256:F257"/>
    <mergeCell ref="G256:G257"/>
    <mergeCell ref="K249:K250"/>
    <mergeCell ref="L249:L250"/>
    <mergeCell ref="M249:M250"/>
    <mergeCell ref="O249:O250"/>
    <mergeCell ref="P249:P250"/>
    <mergeCell ref="T247:T248"/>
    <mergeCell ref="E249:E250"/>
    <mergeCell ref="F249:F250"/>
    <mergeCell ref="G249:G250"/>
    <mergeCell ref="H249:H250"/>
    <mergeCell ref="I249:I250"/>
    <mergeCell ref="T230:T231"/>
    <mergeCell ref="J249:J250"/>
    <mergeCell ref="N247:N248"/>
    <mergeCell ref="O247:O248"/>
    <mergeCell ref="L240:L241"/>
    <mergeCell ref="M240:M241"/>
    <mergeCell ref="T238:T239"/>
    <mergeCell ref="D240:D241"/>
    <mergeCell ref="E240:E241"/>
    <mergeCell ref="F240:F241"/>
    <mergeCell ref="G240:G241"/>
    <mergeCell ref="P242:P244"/>
    <mergeCell ref="Q242:Q244"/>
    <mergeCell ref="R242:R244"/>
    <mergeCell ref="S242:S244"/>
    <mergeCell ref="H247:H248"/>
    <mergeCell ref="I247:I248"/>
    <mergeCell ref="J247:J248"/>
    <mergeCell ref="K247:K248"/>
    <mergeCell ref="L247:L248"/>
    <mergeCell ref="M247:M248"/>
    <mergeCell ref="T242:T243"/>
    <mergeCell ref="P240:P241"/>
    <mergeCell ref="Q240:Q241"/>
    <mergeCell ref="R240:R241"/>
    <mergeCell ref="S240:S241"/>
    <mergeCell ref="N249:N250"/>
    <mergeCell ref="E247:E248"/>
    <mergeCell ref="F247:F248"/>
    <mergeCell ref="G247:G248"/>
    <mergeCell ref="K242:K243"/>
    <mergeCell ref="F232:F233"/>
    <mergeCell ref="T232:T233"/>
    <mergeCell ref="P232:P233"/>
    <mergeCell ref="Q232:Q233"/>
    <mergeCell ref="R232:R233"/>
    <mergeCell ref="S232:S233"/>
    <mergeCell ref="D238:D239"/>
    <mergeCell ref="E238:E239"/>
    <mergeCell ref="F238:F239"/>
    <mergeCell ref="G238:G239"/>
    <mergeCell ref="H238:H239"/>
    <mergeCell ref="I238:I239"/>
    <mergeCell ref="J238:J239"/>
    <mergeCell ref="L238:L239"/>
    <mergeCell ref="K238:K239"/>
    <mergeCell ref="M238:M239"/>
    <mergeCell ref="N238:N239"/>
    <mergeCell ref="O238:O239"/>
    <mergeCell ref="D232:D233"/>
    <mergeCell ref="G232:G233"/>
    <mergeCell ref="T223:T224"/>
    <mergeCell ref="C225:C226"/>
    <mergeCell ref="T240:T241"/>
    <mergeCell ref="L225:L226"/>
    <mergeCell ref="M225:M226"/>
    <mergeCell ref="N225:N226"/>
    <mergeCell ref="O225:O226"/>
    <mergeCell ref="K225:K226"/>
    <mergeCell ref="E232:E233"/>
    <mergeCell ref="C238:C310"/>
    <mergeCell ref="P256:P257"/>
    <mergeCell ref="Q256:Q257"/>
    <mergeCell ref="R256:R257"/>
    <mergeCell ref="J242:J243"/>
    <mergeCell ref="N240:N241"/>
    <mergeCell ref="O240:O241"/>
    <mergeCell ref="H240:H241"/>
    <mergeCell ref="I240:I241"/>
    <mergeCell ref="J240:J241"/>
    <mergeCell ref="K240:K241"/>
    <mergeCell ref="H225:H226"/>
    <mergeCell ref="I225:I226"/>
    <mergeCell ref="J225:J226"/>
    <mergeCell ref="F223:F224"/>
    <mergeCell ref="S269:S270"/>
    <mergeCell ref="E223:E224"/>
    <mergeCell ref="N242:N243"/>
    <mergeCell ref="O242:O243"/>
    <mergeCell ref="Q247:Q248"/>
    <mergeCell ref="R247:R248"/>
    <mergeCell ref="S247:S248"/>
    <mergeCell ref="P247:P248"/>
    <mergeCell ref="T215:T217"/>
    <mergeCell ref="C223:C224"/>
    <mergeCell ref="D221:D222"/>
    <mergeCell ref="E221:E222"/>
    <mergeCell ref="F221:F222"/>
    <mergeCell ref="G221:G222"/>
    <mergeCell ref="H221:H222"/>
    <mergeCell ref="I221:I222"/>
    <mergeCell ref="J221:J222"/>
    <mergeCell ref="T225:T226"/>
    <mergeCell ref="C221:C222"/>
    <mergeCell ref="D215:D220"/>
    <mergeCell ref="E215:E220"/>
    <mergeCell ref="F215:F220"/>
    <mergeCell ref="D225:D226"/>
    <mergeCell ref="E225:E226"/>
    <mergeCell ref="F225:F226"/>
    <mergeCell ref="G225:G226"/>
    <mergeCell ref="K221:K222"/>
    <mergeCell ref="L221:L222"/>
    <mergeCell ref="O223:O224"/>
    <mergeCell ref="M221:M222"/>
    <mergeCell ref="N221:N222"/>
    <mergeCell ref="G215:G220"/>
    <mergeCell ref="H215:H220"/>
    <mergeCell ref="I215:I220"/>
    <mergeCell ref="O221:O222"/>
    <mergeCell ref="P219:P220"/>
    <mergeCell ref="Q219:Q220"/>
    <mergeCell ref="R219:R220"/>
    <mergeCell ref="S219:S220"/>
    <mergeCell ref="P225:P226"/>
    <mergeCell ref="T184:T185"/>
    <mergeCell ref="O165:O174"/>
    <mergeCell ref="N184:N185"/>
    <mergeCell ref="O184:O185"/>
    <mergeCell ref="T213:T214"/>
    <mergeCell ref="C215:C220"/>
    <mergeCell ref="T208:T209"/>
    <mergeCell ref="T197:T198"/>
    <mergeCell ref="C208:C209"/>
    <mergeCell ref="H197:H198"/>
    <mergeCell ref="I197:I198"/>
    <mergeCell ref="J197:J198"/>
    <mergeCell ref="K197:K198"/>
    <mergeCell ref="L197:L198"/>
    <mergeCell ref="M197:M198"/>
    <mergeCell ref="T188:T189"/>
    <mergeCell ref="P190:P191"/>
    <mergeCell ref="Q190:Q191"/>
    <mergeCell ref="T195:T196"/>
    <mergeCell ref="C197:C198"/>
    <mergeCell ref="T192:T194"/>
    <mergeCell ref="C195:C196"/>
    <mergeCell ref="T190:T191"/>
    <mergeCell ref="C192:C194"/>
    <mergeCell ref="K190:K191"/>
    <mergeCell ref="L190:L191"/>
    <mergeCell ref="M190:M191"/>
    <mergeCell ref="N190:N191"/>
    <mergeCell ref="O190:O191"/>
    <mergeCell ref="O195:O196"/>
    <mergeCell ref="D195:D196"/>
    <mergeCell ref="E195:E196"/>
    <mergeCell ref="T186:T187"/>
    <mergeCell ref="R163:R164"/>
    <mergeCell ref="S163:S164"/>
    <mergeCell ref="P165:P167"/>
    <mergeCell ref="Q165:Q167"/>
    <mergeCell ref="R165:R167"/>
    <mergeCell ref="S165:S167"/>
    <mergeCell ref="C186:C187"/>
    <mergeCell ref="J184:J185"/>
    <mergeCell ref="K184:K185"/>
    <mergeCell ref="L184:L185"/>
    <mergeCell ref="M184:M185"/>
    <mergeCell ref="H184:H185"/>
    <mergeCell ref="T165:T166"/>
    <mergeCell ref="C184:C185"/>
    <mergeCell ref="D184:D185"/>
    <mergeCell ref="E184:E185"/>
    <mergeCell ref="F184:F185"/>
    <mergeCell ref="G184:G185"/>
    <mergeCell ref="D165:D174"/>
    <mergeCell ref="E165:E174"/>
    <mergeCell ref="F165:F174"/>
    <mergeCell ref="G165:G174"/>
    <mergeCell ref="C165:C174"/>
    <mergeCell ref="H165:H174"/>
    <mergeCell ref="I165:I174"/>
    <mergeCell ref="J165:J174"/>
    <mergeCell ref="K165:K174"/>
    <mergeCell ref="L165:L174"/>
    <mergeCell ref="M165:M174"/>
    <mergeCell ref="N165:N174"/>
    <mergeCell ref="I184:I185"/>
    <mergeCell ref="T138:T139"/>
    <mergeCell ref="K138:K139"/>
    <mergeCell ref="L138:L139"/>
    <mergeCell ref="M138:M139"/>
    <mergeCell ref="N138:N139"/>
    <mergeCell ref="O138:O139"/>
    <mergeCell ref="P138:P139"/>
    <mergeCell ref="N163:N164"/>
    <mergeCell ref="H163:H164"/>
    <mergeCell ref="I163:I164"/>
    <mergeCell ref="J163:J164"/>
    <mergeCell ref="K163:K164"/>
    <mergeCell ref="L163:L164"/>
    <mergeCell ref="M163:M164"/>
    <mergeCell ref="T140:T141"/>
    <mergeCell ref="H140:H142"/>
    <mergeCell ref="I140:I142"/>
    <mergeCell ref="J140:J142"/>
    <mergeCell ref="K140:K142"/>
    <mergeCell ref="L140:L142"/>
    <mergeCell ref="M140:M142"/>
    <mergeCell ref="N140:N142"/>
    <mergeCell ref="O140:O142"/>
    <mergeCell ref="P140:P142"/>
    <mergeCell ref="Q140:Q142"/>
    <mergeCell ref="R140:R142"/>
    <mergeCell ref="S140:S142"/>
    <mergeCell ref="T148:T150"/>
    <mergeCell ref="T163:T164"/>
    <mergeCell ref="T118:T119"/>
    <mergeCell ref="Q116:Q117"/>
    <mergeCell ref="T127:T128"/>
    <mergeCell ref="R116:R117"/>
    <mergeCell ref="S116:S117"/>
    <mergeCell ref="T116:T117"/>
    <mergeCell ref="P116:P117"/>
    <mergeCell ref="C127:C128"/>
    <mergeCell ref="D127:D128"/>
    <mergeCell ref="E127:E128"/>
    <mergeCell ref="F127:F128"/>
    <mergeCell ref="G127:G128"/>
    <mergeCell ref="H127:H128"/>
    <mergeCell ref="I127:I128"/>
    <mergeCell ref="J127:J128"/>
    <mergeCell ref="Q127:Q128"/>
    <mergeCell ref="R127:R128"/>
    <mergeCell ref="S127:S128"/>
    <mergeCell ref="K127:K128"/>
    <mergeCell ref="L127:L128"/>
    <mergeCell ref="P127:P128"/>
    <mergeCell ref="H116:H117"/>
    <mergeCell ref="I116:I117"/>
    <mergeCell ref="H118:H119"/>
    <mergeCell ref="I118:I119"/>
    <mergeCell ref="O127:O128"/>
    <mergeCell ref="E116:E117"/>
    <mergeCell ref="R118:R119"/>
    <mergeCell ref="S118:S119"/>
    <mergeCell ref="C116:C117"/>
    <mergeCell ref="D116:D117"/>
    <mergeCell ref="C118:C119"/>
    <mergeCell ref="R109:R110"/>
    <mergeCell ref="S109:S110"/>
    <mergeCell ref="P109:P110"/>
    <mergeCell ref="P111:P112"/>
    <mergeCell ref="Q111:Q112"/>
    <mergeCell ref="N129:N131"/>
    <mergeCell ref="M129:M131"/>
    <mergeCell ref="L129:L131"/>
    <mergeCell ref="K129:K131"/>
    <mergeCell ref="J129:J131"/>
    <mergeCell ref="P118:P119"/>
    <mergeCell ref="Q118:Q119"/>
    <mergeCell ref="N118:N119"/>
    <mergeCell ref="O118:O119"/>
    <mergeCell ref="M118:M119"/>
    <mergeCell ref="L118:L119"/>
    <mergeCell ref="K118:K119"/>
    <mergeCell ref="J118:J119"/>
    <mergeCell ref="K109:K110"/>
    <mergeCell ref="L109:L110"/>
    <mergeCell ref="M109:M110"/>
    <mergeCell ref="N109:N110"/>
    <mergeCell ref="O109:O110"/>
    <mergeCell ref="L116:L117"/>
    <mergeCell ref="N127:N128"/>
    <mergeCell ref="K116:K117"/>
    <mergeCell ref="T111:T112"/>
    <mergeCell ref="T102:T103"/>
    <mergeCell ref="C109:C110"/>
    <mergeCell ref="D109:D110"/>
    <mergeCell ref="E109:E110"/>
    <mergeCell ref="F109:F110"/>
    <mergeCell ref="G109:G110"/>
    <mergeCell ref="H109:H110"/>
    <mergeCell ref="I109:I110"/>
    <mergeCell ref="J109:J110"/>
    <mergeCell ref="N102:N103"/>
    <mergeCell ref="O102:O103"/>
    <mergeCell ref="P102:P103"/>
    <mergeCell ref="Q102:Q103"/>
    <mergeCell ref="R102:R103"/>
    <mergeCell ref="S102:S103"/>
    <mergeCell ref="T89:T90"/>
    <mergeCell ref="K89:K90"/>
    <mergeCell ref="L89:L90"/>
    <mergeCell ref="M89:M90"/>
    <mergeCell ref="N89:N90"/>
    <mergeCell ref="O89:O90"/>
    <mergeCell ref="P89:P90"/>
    <mergeCell ref="H111:H112"/>
    <mergeCell ref="I111:I112"/>
    <mergeCell ref="J111:J112"/>
    <mergeCell ref="K111:K112"/>
    <mergeCell ref="L111:L112"/>
    <mergeCell ref="M111:M112"/>
    <mergeCell ref="N111:N112"/>
    <mergeCell ref="O111:O112"/>
    <mergeCell ref="G111:G112"/>
    <mergeCell ref="T78:T79"/>
    <mergeCell ref="C89:C90"/>
    <mergeCell ref="D89:D90"/>
    <mergeCell ref="E89:E90"/>
    <mergeCell ref="F89:F90"/>
    <mergeCell ref="G89:G90"/>
    <mergeCell ref="H89:H90"/>
    <mergeCell ref="I89:I90"/>
    <mergeCell ref="N82:N88"/>
    <mergeCell ref="D78:D81"/>
    <mergeCell ref="O78:O81"/>
    <mergeCell ref="N78:N81"/>
    <mergeCell ref="M78:M81"/>
    <mergeCell ref="L78:L81"/>
    <mergeCell ref="K78:K81"/>
    <mergeCell ref="J78:J81"/>
    <mergeCell ref="I78:I81"/>
    <mergeCell ref="H78:H81"/>
    <mergeCell ref="M82:M88"/>
    <mergeCell ref="L82:L88"/>
    <mergeCell ref="K82:K88"/>
    <mergeCell ref="J82:J88"/>
    <mergeCell ref="I82:I88"/>
    <mergeCell ref="H82:H88"/>
    <mergeCell ref="G82:G88"/>
    <mergeCell ref="R89:R90"/>
    <mergeCell ref="S89:S90"/>
    <mergeCell ref="Q89:Q90"/>
    <mergeCell ref="J89:J90"/>
    <mergeCell ref="G78:G81"/>
    <mergeCell ref="F78:F81"/>
    <mergeCell ref="T68:T69"/>
    <mergeCell ref="P68:P69"/>
    <mergeCell ref="Q68:Q69"/>
    <mergeCell ref="R68:R69"/>
    <mergeCell ref="T74:T75"/>
    <mergeCell ref="C76:C77"/>
    <mergeCell ref="D76:D77"/>
    <mergeCell ref="E76:E77"/>
    <mergeCell ref="F76:F77"/>
    <mergeCell ref="G76:G77"/>
    <mergeCell ref="H76:H77"/>
    <mergeCell ref="I76:I77"/>
    <mergeCell ref="J76:J77"/>
    <mergeCell ref="N74:N75"/>
    <mergeCell ref="O74:O75"/>
    <mergeCell ref="P74:P75"/>
    <mergeCell ref="Q74:Q75"/>
    <mergeCell ref="R74:R75"/>
    <mergeCell ref="R76:R77"/>
    <mergeCell ref="S76:S77"/>
    <mergeCell ref="H74:H75"/>
    <mergeCell ref="T76:T77"/>
    <mergeCell ref="K76:K77"/>
    <mergeCell ref="P76:P77"/>
    <mergeCell ref="J74:J75"/>
    <mergeCell ref="N76:N77"/>
    <mergeCell ref="O76:O77"/>
    <mergeCell ref="S74:S75"/>
    <mergeCell ref="S68:S69"/>
    <mergeCell ref="F74:F75"/>
    <mergeCell ref="I74:I75"/>
    <mergeCell ref="G70:G71"/>
    <mergeCell ref="T62:T63"/>
    <mergeCell ref="P62:P63"/>
    <mergeCell ref="Q66:Q67"/>
    <mergeCell ref="R66:R67"/>
    <mergeCell ref="S66:S67"/>
    <mergeCell ref="T66:T67"/>
    <mergeCell ref="Q62:Q63"/>
    <mergeCell ref="R62:R63"/>
    <mergeCell ref="H60:H61"/>
    <mergeCell ref="I60:I61"/>
    <mergeCell ref="J60:J61"/>
    <mergeCell ref="K60:K61"/>
    <mergeCell ref="L60:L61"/>
    <mergeCell ref="M60:M61"/>
    <mergeCell ref="Q58:Q59"/>
    <mergeCell ref="R58:R59"/>
    <mergeCell ref="S58:S59"/>
    <mergeCell ref="T58:T59"/>
    <mergeCell ref="K58:K59"/>
    <mergeCell ref="T60:T61"/>
    <mergeCell ref="T64:T65"/>
    <mergeCell ref="P64:P65"/>
    <mergeCell ref="Q64:Q65"/>
    <mergeCell ref="R64:R65"/>
    <mergeCell ref="S64:S65"/>
    <mergeCell ref="N58:N59"/>
    <mergeCell ref="O58:O59"/>
    <mergeCell ref="S62:S63"/>
    <mergeCell ref="O60:O61"/>
    <mergeCell ref="N60:N61"/>
    <mergeCell ref="R60:R61"/>
    <mergeCell ref="S60:S61"/>
    <mergeCell ref="T43:T44"/>
    <mergeCell ref="N43:N44"/>
    <mergeCell ref="O43:O44"/>
    <mergeCell ref="P43:P44"/>
    <mergeCell ref="Q43:Q44"/>
    <mergeCell ref="R43:R44"/>
    <mergeCell ref="S43:S44"/>
    <mergeCell ref="N34:N35"/>
    <mergeCell ref="O34:O35"/>
    <mergeCell ref="P34:P35"/>
    <mergeCell ref="Q34:Q35"/>
    <mergeCell ref="Q41:Q42"/>
    <mergeCell ref="R41:R42"/>
    <mergeCell ref="S41:S42"/>
    <mergeCell ref="T56:T57"/>
    <mergeCell ref="N51:N52"/>
    <mergeCell ref="O51:O52"/>
    <mergeCell ref="Q53:Q54"/>
    <mergeCell ref="R53:R54"/>
    <mergeCell ref="S53:S54"/>
    <mergeCell ref="R56:R57"/>
    <mergeCell ref="S56:S57"/>
    <mergeCell ref="T51:T52"/>
    <mergeCell ref="Q51:Q52"/>
    <mergeCell ref="R51:R52"/>
    <mergeCell ref="S51:S52"/>
    <mergeCell ref="N53:N54"/>
    <mergeCell ref="O53:O54"/>
    <mergeCell ref="P53:P54"/>
    <mergeCell ref="T53:T54"/>
    <mergeCell ref="P51:P52"/>
    <mergeCell ref="T20:T21"/>
    <mergeCell ref="C32:C33"/>
    <mergeCell ref="I51:I52"/>
    <mergeCell ref="J51:J52"/>
    <mergeCell ref="K51:K52"/>
    <mergeCell ref="L51:L52"/>
    <mergeCell ref="M51:M52"/>
    <mergeCell ref="F30:F31"/>
    <mergeCell ref="E30:E31"/>
    <mergeCell ref="D30:D31"/>
    <mergeCell ref="D51:D52"/>
    <mergeCell ref="E51:E52"/>
    <mergeCell ref="F28:F29"/>
    <mergeCell ref="E28:E29"/>
    <mergeCell ref="D28:D29"/>
    <mergeCell ref="H30:H31"/>
    <mergeCell ref="G30:G31"/>
    <mergeCell ref="C28:C29"/>
    <mergeCell ref="O30:O31"/>
    <mergeCell ref="N30:N31"/>
    <mergeCell ref="T41:T42"/>
    <mergeCell ref="K41:K42"/>
    <mergeCell ref="L41:L42"/>
    <mergeCell ref="M41:M42"/>
    <mergeCell ref="N41:N42"/>
    <mergeCell ref="O41:O42"/>
    <mergeCell ref="P41:P42"/>
    <mergeCell ref="T34:T35"/>
    <mergeCell ref="R34:R35"/>
    <mergeCell ref="S34:S35"/>
    <mergeCell ref="H32:H33"/>
    <mergeCell ref="I32:I33"/>
    <mergeCell ref="T18:T19"/>
    <mergeCell ref="C20:C21"/>
    <mergeCell ref="D20:D21"/>
    <mergeCell ref="Q32:Q33"/>
    <mergeCell ref="R32:R33"/>
    <mergeCell ref="S32:S33"/>
    <mergeCell ref="T32:T33"/>
    <mergeCell ref="K23:K25"/>
    <mergeCell ref="J23:J25"/>
    <mergeCell ref="I23:I25"/>
    <mergeCell ref="H23:H25"/>
    <mergeCell ref="G23:G25"/>
    <mergeCell ref="F23:F25"/>
    <mergeCell ref="E23:E25"/>
    <mergeCell ref="D23:D25"/>
    <mergeCell ref="C23:C25"/>
    <mergeCell ref="M30:M31"/>
    <mergeCell ref="L30:L31"/>
    <mergeCell ref="K30:K31"/>
    <mergeCell ref="N20:N21"/>
    <mergeCell ref="O20:O21"/>
    <mergeCell ref="S20:S21"/>
    <mergeCell ref="K32:K33"/>
    <mergeCell ref="L32:L33"/>
    <mergeCell ref="M32:M33"/>
    <mergeCell ref="N32:N33"/>
    <mergeCell ref="O32:O33"/>
    <mergeCell ref="P32:P33"/>
    <mergeCell ref="K28:K29"/>
    <mergeCell ref="E32:E33"/>
    <mergeCell ref="F32:F33"/>
    <mergeCell ref="J28:J29"/>
    <mergeCell ref="S3:S7"/>
    <mergeCell ref="D4:E6"/>
    <mergeCell ref="F4:M4"/>
    <mergeCell ref="F5:G6"/>
    <mergeCell ref="H5:I6"/>
    <mergeCell ref="J5:K6"/>
    <mergeCell ref="L5:M6"/>
    <mergeCell ref="C3:C7"/>
    <mergeCell ref="D3:M3"/>
    <mergeCell ref="N3:O6"/>
    <mergeCell ref="P3:P7"/>
    <mergeCell ref="Q3:Q7"/>
    <mergeCell ref="R3:R7"/>
    <mergeCell ref="Q18:Q19"/>
    <mergeCell ref="R18:R19"/>
    <mergeCell ref="N18:N19"/>
    <mergeCell ref="C60:C61"/>
    <mergeCell ref="F60:F61"/>
    <mergeCell ref="G60:G61"/>
    <mergeCell ref="E20:E21"/>
    <mergeCell ref="F20:F21"/>
    <mergeCell ref="K18:K19"/>
    <mergeCell ref="I28:I29"/>
    <mergeCell ref="J32:J33"/>
    <mergeCell ref="H51:H52"/>
    <mergeCell ref="L53:L54"/>
    <mergeCell ref="M53:M54"/>
    <mergeCell ref="K53:K54"/>
    <mergeCell ref="H53:H54"/>
    <mergeCell ref="I53:I54"/>
    <mergeCell ref="J53:J54"/>
    <mergeCell ref="O18:O19"/>
    <mergeCell ref="S18:S19"/>
    <mergeCell ref="C138:C139"/>
    <mergeCell ref="D138:D139"/>
    <mergeCell ref="E138:E139"/>
    <mergeCell ref="F138:F139"/>
    <mergeCell ref="G138:G139"/>
    <mergeCell ref="H138:H139"/>
    <mergeCell ref="I138:I139"/>
    <mergeCell ref="J138:J139"/>
    <mergeCell ref="L18:L19"/>
    <mergeCell ref="M18:M19"/>
    <mergeCell ref="F51:F52"/>
    <mergeCell ref="G51:G52"/>
    <mergeCell ref="J30:J31"/>
    <mergeCell ref="I30:I31"/>
    <mergeCell ref="D32:D33"/>
    <mergeCell ref="C129:C131"/>
    <mergeCell ref="G32:G33"/>
    <mergeCell ref="H28:H29"/>
    <mergeCell ref="O82:O88"/>
    <mergeCell ref="C102:C103"/>
    <mergeCell ref="D102:D103"/>
    <mergeCell ref="E102:E103"/>
    <mergeCell ref="F102:F103"/>
    <mergeCell ref="G102:G103"/>
    <mergeCell ref="K100:K101"/>
    <mergeCell ref="L100:L101"/>
    <mergeCell ref="M100:M101"/>
    <mergeCell ref="N100:N101"/>
    <mergeCell ref="O100:O101"/>
    <mergeCell ref="P100:P101"/>
    <mergeCell ref="C100:C101"/>
    <mergeCell ref="L20:L21"/>
    <mergeCell ref="M20:M21"/>
    <mergeCell ref="H34:H35"/>
    <mergeCell ref="I34:I35"/>
    <mergeCell ref="J34:J35"/>
    <mergeCell ref="K34:K35"/>
    <mergeCell ref="L34:L35"/>
    <mergeCell ref="M34:M35"/>
    <mergeCell ref="C34:C35"/>
    <mergeCell ref="C18:C19"/>
    <mergeCell ref="D18:D19"/>
    <mergeCell ref="C43:C44"/>
    <mergeCell ref="D43:D44"/>
    <mergeCell ref="E43:E44"/>
    <mergeCell ref="F43:F44"/>
    <mergeCell ref="G43:G44"/>
    <mergeCell ref="C30:C31"/>
    <mergeCell ref="E18:E19"/>
    <mergeCell ref="F18:F19"/>
    <mergeCell ref="G18:G19"/>
    <mergeCell ref="H18:H19"/>
    <mergeCell ref="I18:I19"/>
    <mergeCell ref="J18:J19"/>
    <mergeCell ref="G20:G21"/>
    <mergeCell ref="G28:G29"/>
    <mergeCell ref="D34:D35"/>
    <mergeCell ref="E34:E35"/>
    <mergeCell ref="F34:F35"/>
    <mergeCell ref="G34:G35"/>
    <mergeCell ref="C41:C42"/>
    <mergeCell ref="D41:D42"/>
    <mergeCell ref="H43:H44"/>
    <mergeCell ref="B3:B7"/>
    <mergeCell ref="H20:H21"/>
    <mergeCell ref="I20:I21"/>
    <mergeCell ref="J20:J21"/>
    <mergeCell ref="K20:K21"/>
    <mergeCell ref="B30:B31"/>
    <mergeCell ref="B23:B25"/>
    <mergeCell ref="D100:D101"/>
    <mergeCell ref="E100:E101"/>
    <mergeCell ref="G100:G101"/>
    <mergeCell ref="H100:H101"/>
    <mergeCell ref="I100:I101"/>
    <mergeCell ref="J100:J101"/>
    <mergeCell ref="F100:F101"/>
    <mergeCell ref="H102:H103"/>
    <mergeCell ref="I102:I103"/>
    <mergeCell ref="J102:J103"/>
    <mergeCell ref="K102:K103"/>
    <mergeCell ref="B28:B29"/>
    <mergeCell ref="I43:I44"/>
    <mergeCell ref="J43:J44"/>
    <mergeCell ref="K43:K44"/>
    <mergeCell ref="C78:C81"/>
    <mergeCell ref="D56:D57"/>
    <mergeCell ref="B74:B75"/>
    <mergeCell ref="D74:D75"/>
    <mergeCell ref="E74:E75"/>
    <mergeCell ref="C74:C75"/>
    <mergeCell ref="B60:B61"/>
    <mergeCell ref="B82:B88"/>
    <mergeCell ref="I56:I57"/>
    <mergeCell ref="E56:E57"/>
    <mergeCell ref="A175:A179"/>
    <mergeCell ref="A180:A183"/>
    <mergeCell ref="A144:A162"/>
    <mergeCell ref="A163:A164"/>
    <mergeCell ref="A140:A142"/>
    <mergeCell ref="C144:C162"/>
    <mergeCell ref="A188:A189"/>
    <mergeCell ref="C111:C112"/>
    <mergeCell ref="D111:D112"/>
    <mergeCell ref="L56:L57"/>
    <mergeCell ref="M56:M57"/>
    <mergeCell ref="Q60:Q61"/>
    <mergeCell ref="E78:E81"/>
    <mergeCell ref="L76:L77"/>
    <mergeCell ref="C56:C57"/>
    <mergeCell ref="D60:D61"/>
    <mergeCell ref="E60:E61"/>
    <mergeCell ref="C58:C59"/>
    <mergeCell ref="H58:H59"/>
    <mergeCell ref="Q109:Q110"/>
    <mergeCell ref="P60:P61"/>
    <mergeCell ref="M74:M75"/>
    <mergeCell ref="M76:M77"/>
    <mergeCell ref="H56:H57"/>
    <mergeCell ref="G74:G75"/>
    <mergeCell ref="D58:D59"/>
    <mergeCell ref="E58:E59"/>
    <mergeCell ref="A109:A110"/>
    <mergeCell ref="A127:A128"/>
    <mergeCell ref="B79:B81"/>
    <mergeCell ref="F56:F57"/>
    <mergeCell ref="P66:P67"/>
    <mergeCell ref="B271:B274"/>
    <mergeCell ref="D271:D274"/>
    <mergeCell ref="B266:B270"/>
    <mergeCell ref="P269:P270"/>
    <mergeCell ref="Q269:Q270"/>
    <mergeCell ref="C175:C179"/>
    <mergeCell ref="D188:D189"/>
    <mergeCell ref="C210:C211"/>
    <mergeCell ref="J180:J183"/>
    <mergeCell ref="M188:M189"/>
    <mergeCell ref="C188:C189"/>
    <mergeCell ref="E188:E189"/>
    <mergeCell ref="F188:F189"/>
    <mergeCell ref="M127:M128"/>
    <mergeCell ref="C140:C142"/>
    <mergeCell ref="G188:G189"/>
    <mergeCell ref="K186:K187"/>
    <mergeCell ref="Q225:Q226"/>
    <mergeCell ref="P223:P224"/>
    <mergeCell ref="E262:E263"/>
    <mergeCell ref="F262:F263"/>
    <mergeCell ref="G262:G263"/>
    <mergeCell ref="D256:D257"/>
    <mergeCell ref="B141:B142"/>
    <mergeCell ref="D140:D142"/>
    <mergeCell ref="G140:G142"/>
    <mergeCell ref="D129:D131"/>
    <mergeCell ref="B130:B131"/>
    <mergeCell ref="D163:D164"/>
    <mergeCell ref="E163:E164"/>
    <mergeCell ref="F163:F164"/>
    <mergeCell ref="G163:G164"/>
    <mergeCell ref="Q76:Q77"/>
    <mergeCell ref="P58:P59"/>
    <mergeCell ref="I58:I59"/>
    <mergeCell ref="J58:J59"/>
    <mergeCell ref="N56:N57"/>
    <mergeCell ref="O56:O57"/>
    <mergeCell ref="P56:P57"/>
    <mergeCell ref="Q56:Q57"/>
    <mergeCell ref="K74:K75"/>
    <mergeCell ref="L74:L75"/>
    <mergeCell ref="F58:F59"/>
    <mergeCell ref="G58:G59"/>
    <mergeCell ref="Q100:Q101"/>
    <mergeCell ref="L102:L103"/>
    <mergeCell ref="M102:M103"/>
    <mergeCell ref="G56:G57"/>
    <mergeCell ref="J56:J57"/>
    <mergeCell ref="K56:K57"/>
    <mergeCell ref="P70:P71"/>
    <mergeCell ref="Q70:Q71"/>
    <mergeCell ref="C190:C191"/>
    <mergeCell ref="F195:F196"/>
    <mergeCell ref="G195:G196"/>
    <mergeCell ref="I192:I194"/>
    <mergeCell ref="R225:R226"/>
    <mergeCell ref="D242:D243"/>
    <mergeCell ref="L242:L243"/>
    <mergeCell ref="M242:M243"/>
    <mergeCell ref="Q197:Q198"/>
    <mergeCell ref="L213:L214"/>
    <mergeCell ref="P213:P214"/>
    <mergeCell ref="C232:C233"/>
    <mergeCell ref="C230:C231"/>
    <mergeCell ref="B238:B239"/>
    <mergeCell ref="C213:C214"/>
    <mergeCell ref="B192:B194"/>
    <mergeCell ref="O188:O189"/>
    <mergeCell ref="P192:P194"/>
    <mergeCell ref="Q192:Q194"/>
    <mergeCell ref="D208:D209"/>
    <mergeCell ref="E208:E209"/>
    <mergeCell ref="F208:F209"/>
    <mergeCell ref="K188:K189"/>
    <mergeCell ref="G208:G209"/>
    <mergeCell ref="H208:H209"/>
    <mergeCell ref="I208:I209"/>
    <mergeCell ref="E192:E194"/>
    <mergeCell ref="F192:F194"/>
    <mergeCell ref="G192:G194"/>
    <mergeCell ref="F197:F198"/>
    <mergeCell ref="G197:G198"/>
    <mergeCell ref="J190:J191"/>
    <mergeCell ref="B175:B179"/>
    <mergeCell ref="B180:B183"/>
    <mergeCell ref="C180:C183"/>
    <mergeCell ref="D180:D183"/>
    <mergeCell ref="E180:E183"/>
    <mergeCell ref="F180:F183"/>
    <mergeCell ref="G180:G183"/>
    <mergeCell ref="O180:O183"/>
    <mergeCell ref="H186:H187"/>
    <mergeCell ref="I186:I187"/>
    <mergeCell ref="D175:D179"/>
    <mergeCell ref="E175:E179"/>
    <mergeCell ref="F175:F179"/>
    <mergeCell ref="G175:G179"/>
    <mergeCell ref="H175:H179"/>
    <mergeCell ref="R188:R189"/>
    <mergeCell ref="I180:I183"/>
    <mergeCell ref="I175:I179"/>
    <mergeCell ref="E186:E187"/>
    <mergeCell ref="F186:F187"/>
    <mergeCell ref="G53:G54"/>
    <mergeCell ref="C53:C54"/>
    <mergeCell ref="D53:D54"/>
    <mergeCell ref="E53:E54"/>
    <mergeCell ref="F53:F54"/>
    <mergeCell ref="Q223:Q224"/>
    <mergeCell ref="E190:E191"/>
    <mergeCell ref="D118:D119"/>
    <mergeCell ref="E118:E119"/>
    <mergeCell ref="A11:A17"/>
    <mergeCell ref="B11:B17"/>
    <mergeCell ref="C11:C17"/>
    <mergeCell ref="D11:D17"/>
    <mergeCell ref="E11:E17"/>
    <mergeCell ref="F11:F17"/>
    <mergeCell ref="G11:G17"/>
    <mergeCell ref="H11:H17"/>
    <mergeCell ref="I11:I17"/>
    <mergeCell ref="J11:J17"/>
    <mergeCell ref="K11:K17"/>
    <mergeCell ref="L11:L17"/>
    <mergeCell ref="M11:M17"/>
    <mergeCell ref="N11:N17"/>
    <mergeCell ref="O11:O17"/>
    <mergeCell ref="K180:K183"/>
    <mergeCell ref="L180:L183"/>
    <mergeCell ref="A118:A119"/>
    <mergeCell ref="A116:A117"/>
    <mergeCell ref="A111:A112"/>
    <mergeCell ref="B166:B174"/>
    <mergeCell ref="B144:B162"/>
    <mergeCell ref="E129:E131"/>
    <mergeCell ref="R223:R224"/>
    <mergeCell ref="S223:S224"/>
    <mergeCell ref="P230:P231"/>
    <mergeCell ref="Q230:Q231"/>
    <mergeCell ref="R230:R231"/>
    <mergeCell ref="S230:S231"/>
    <mergeCell ref="F118:F119"/>
    <mergeCell ref="G118:G119"/>
    <mergeCell ref="M180:M183"/>
    <mergeCell ref="R192:R194"/>
    <mergeCell ref="S192:S194"/>
    <mergeCell ref="P195:P196"/>
    <mergeCell ref="Q195:Q196"/>
    <mergeCell ref="R195:R196"/>
    <mergeCell ref="S195:S196"/>
    <mergeCell ref="P208:S209"/>
    <mergeCell ref="R197:R198"/>
    <mergeCell ref="S197:S198"/>
    <mergeCell ref="F190:F191"/>
    <mergeCell ref="G190:G191"/>
    <mergeCell ref="H190:H191"/>
    <mergeCell ref="I190:I191"/>
    <mergeCell ref="R213:R214"/>
    <mergeCell ref="S213:S214"/>
    <mergeCell ref="G186:G187"/>
    <mergeCell ref="Q186:Q187"/>
    <mergeCell ref="F140:F142"/>
    <mergeCell ref="P188:P189"/>
    <mergeCell ref="O186:O187"/>
    <mergeCell ref="N175:N179"/>
    <mergeCell ref="O175:O179"/>
    <mergeCell ref="S225:S226"/>
    <mergeCell ref="R190:R191"/>
    <mergeCell ref="S190:S191"/>
    <mergeCell ref="H188:H189"/>
    <mergeCell ref="I188:I189"/>
    <mergeCell ref="J188:J189"/>
    <mergeCell ref="E111:E112"/>
    <mergeCell ref="F111:F112"/>
    <mergeCell ref="S188:S189"/>
    <mergeCell ref="N186:N187"/>
    <mergeCell ref="Q138:Q139"/>
    <mergeCell ref="R111:R112"/>
    <mergeCell ref="S111:S112"/>
    <mergeCell ref="R138:R139"/>
    <mergeCell ref="S138:S139"/>
    <mergeCell ref="H180:H183"/>
    <mergeCell ref="J175:J179"/>
    <mergeCell ref="N180:N183"/>
    <mergeCell ref="L175:L179"/>
    <mergeCell ref="M175:M179"/>
    <mergeCell ref="M116:M117"/>
    <mergeCell ref="N116:N117"/>
    <mergeCell ref="O116:O117"/>
    <mergeCell ref="I129:I131"/>
    <mergeCell ref="F129:F131"/>
    <mergeCell ref="L186:L187"/>
    <mergeCell ref="M186:M187"/>
    <mergeCell ref="F116:F117"/>
    <mergeCell ref="G116:G117"/>
    <mergeCell ref="J116:J117"/>
    <mergeCell ref="E140:E142"/>
    <mergeCell ref="T129:T130"/>
    <mergeCell ref="O129:O131"/>
    <mergeCell ref="H129:H131"/>
    <mergeCell ref="G129:G131"/>
    <mergeCell ref="A313:P313"/>
    <mergeCell ref="T100:T101"/>
    <mergeCell ref="T91:T99"/>
    <mergeCell ref="T109:T110"/>
    <mergeCell ref="A91:A92"/>
    <mergeCell ref="D91:D92"/>
    <mergeCell ref="E91:E92"/>
    <mergeCell ref="F91:F92"/>
    <mergeCell ref="G91:G92"/>
    <mergeCell ref="H91:H92"/>
    <mergeCell ref="I91:I92"/>
    <mergeCell ref="J91:J92"/>
    <mergeCell ref="K91:K92"/>
    <mergeCell ref="L91:L92"/>
    <mergeCell ref="M91:M92"/>
    <mergeCell ref="N91:N92"/>
    <mergeCell ref="O91:O92"/>
    <mergeCell ref="P91:P93"/>
    <mergeCell ref="Q91:Q92"/>
    <mergeCell ref="R91:R92"/>
    <mergeCell ref="S91:S92"/>
    <mergeCell ref="R100:R101"/>
    <mergeCell ref="S100:S101"/>
    <mergeCell ref="A129:A131"/>
    <mergeCell ref="P129:P131"/>
    <mergeCell ref="Q129:Q131"/>
    <mergeCell ref="R129:R131"/>
    <mergeCell ref="S129:S131"/>
    <mergeCell ref="A260:A261"/>
    <mergeCell ref="B260:B261"/>
    <mergeCell ref="D260:D261"/>
    <mergeCell ref="E260:E261"/>
    <mergeCell ref="F260:F261"/>
    <mergeCell ref="G260:G261"/>
    <mergeCell ref="H260:H261"/>
    <mergeCell ref="I260:I261"/>
    <mergeCell ref="J260:J261"/>
    <mergeCell ref="K260:K261"/>
    <mergeCell ref="L260:L261"/>
    <mergeCell ref="M260:M261"/>
    <mergeCell ref="N260:N261"/>
    <mergeCell ref="O260:O261"/>
    <mergeCell ref="S256:S257"/>
    <mergeCell ref="E271:E274"/>
    <mergeCell ref="D258:D259"/>
    <mergeCell ref="E258:E259"/>
    <mergeCell ref="F258:F259"/>
    <mergeCell ref="G258:G259"/>
    <mergeCell ref="H258:H259"/>
    <mergeCell ref="I258:I259"/>
    <mergeCell ref="J258:J259"/>
    <mergeCell ref="K258:K259"/>
    <mergeCell ref="L258:L259"/>
    <mergeCell ref="M258:M259"/>
    <mergeCell ref="N258:N259"/>
    <mergeCell ref="O258:O259"/>
    <mergeCell ref="J271:J274"/>
    <mergeCell ref="K271:K274"/>
    <mergeCell ref="R269:R270"/>
    <mergeCell ref="A271:A274"/>
  </mergeCells>
  <pageMargins left="0.11811023622047245" right="0.11811023622047245" top="0.19685039370078741" bottom="0.15748031496062992" header="0.19685039370078741" footer="0.19685039370078741"/>
  <pageSetup paperSize="9" scale="2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20"/>
  <sheetViews>
    <sheetView topLeftCell="A11" workbookViewId="0">
      <selection activeCell="F12" sqref="F12"/>
    </sheetView>
  </sheetViews>
  <sheetFormatPr defaultRowHeight="15.75" x14ac:dyDescent="0.25"/>
  <cols>
    <col min="1" max="1" width="4.625" customWidth="1"/>
    <col min="2" max="2" width="39" customWidth="1"/>
    <col min="3" max="3" width="23.375" customWidth="1"/>
    <col min="4" max="4" width="29.875" customWidth="1"/>
    <col min="5" max="5" width="22.75" customWidth="1"/>
    <col min="6" max="6" width="18.5" customWidth="1"/>
    <col min="7" max="7" width="19.125" customWidth="1"/>
  </cols>
  <sheetData>
    <row r="1" spans="1:41" ht="23.25" x14ac:dyDescent="0.35">
      <c r="A1" s="43"/>
      <c r="B1" s="43"/>
      <c r="C1" s="43"/>
      <c r="D1" s="43"/>
      <c r="E1" s="43"/>
      <c r="F1" s="43"/>
      <c r="G1" s="47" t="s">
        <v>361</v>
      </c>
      <c r="H1" s="20"/>
      <c r="I1" s="20"/>
      <c r="J1" s="20"/>
    </row>
    <row r="2" spans="1:41" ht="18.75" x14ac:dyDescent="0.25">
      <c r="A2" s="362" t="s">
        <v>323</v>
      </c>
      <c r="B2" s="362"/>
      <c r="C2" s="362"/>
      <c r="D2" s="362"/>
      <c r="E2" s="362"/>
      <c r="F2" s="362"/>
      <c r="G2" s="362"/>
      <c r="H2" s="20"/>
      <c r="I2" s="20"/>
      <c r="J2" s="20"/>
    </row>
    <row r="3" spans="1:41" ht="24" thickBot="1" x14ac:dyDescent="0.4">
      <c r="A3" s="45"/>
      <c r="B3" s="43"/>
      <c r="C3" s="43"/>
      <c r="D3" s="43"/>
      <c r="E3" s="43"/>
      <c r="F3" s="43"/>
      <c r="G3" s="43"/>
      <c r="H3" s="20"/>
      <c r="I3" s="20"/>
      <c r="J3" s="20"/>
    </row>
    <row r="4" spans="1:41" x14ac:dyDescent="0.25">
      <c r="A4" s="365" t="s">
        <v>0</v>
      </c>
      <c r="B4" s="363" t="s">
        <v>324</v>
      </c>
      <c r="C4" s="363" t="s">
        <v>325</v>
      </c>
      <c r="D4" s="363" t="s">
        <v>332</v>
      </c>
      <c r="E4" s="363" t="s">
        <v>326</v>
      </c>
      <c r="F4" s="363" t="s">
        <v>327</v>
      </c>
      <c r="G4" s="363" t="s">
        <v>328</v>
      </c>
      <c r="H4" s="20"/>
      <c r="I4" s="20"/>
      <c r="J4" s="20"/>
    </row>
    <row r="5" spans="1:41" ht="95.25" customHeight="1" thickBot="1" x14ac:dyDescent="0.3">
      <c r="A5" s="366"/>
      <c r="B5" s="364"/>
      <c r="C5" s="364"/>
      <c r="D5" s="364"/>
      <c r="E5" s="364"/>
      <c r="F5" s="364"/>
      <c r="G5" s="364"/>
      <c r="H5" s="20"/>
      <c r="I5" s="20"/>
      <c r="J5" s="20"/>
    </row>
    <row r="6" spans="1:41" x14ac:dyDescent="0.25">
      <c r="A6" s="169">
        <v>1</v>
      </c>
      <c r="B6" s="28">
        <v>2</v>
      </c>
      <c r="C6" s="28">
        <v>3</v>
      </c>
      <c r="D6" s="28">
        <v>4</v>
      </c>
      <c r="E6" s="28">
        <v>5</v>
      </c>
      <c r="F6" s="29">
        <v>6</v>
      </c>
      <c r="G6" s="28">
        <v>7</v>
      </c>
      <c r="H6" s="20"/>
      <c r="I6" s="20"/>
      <c r="J6" s="20"/>
    </row>
    <row r="7" spans="1:41" s="51" customFormat="1" ht="168" customHeight="1" x14ac:dyDescent="0.25">
      <c r="A7" s="172" t="s">
        <v>18</v>
      </c>
      <c r="B7" s="173" t="s">
        <v>555</v>
      </c>
      <c r="C7" s="173" t="s">
        <v>505</v>
      </c>
      <c r="D7" s="173" t="s">
        <v>556</v>
      </c>
      <c r="E7" s="173" t="s">
        <v>329</v>
      </c>
      <c r="F7" s="174">
        <v>633133.9</v>
      </c>
      <c r="G7" s="173"/>
    </row>
    <row r="8" spans="1:41" s="51" customFormat="1" ht="110.25" x14ac:dyDescent="0.25">
      <c r="A8" s="3" t="s">
        <v>57</v>
      </c>
      <c r="B8" s="172" t="s">
        <v>551</v>
      </c>
      <c r="C8" s="26" t="s">
        <v>552</v>
      </c>
      <c r="D8" s="172" t="s">
        <v>554</v>
      </c>
      <c r="E8" s="172" t="s">
        <v>330</v>
      </c>
      <c r="F8" s="175">
        <v>54885.01</v>
      </c>
      <c r="G8" s="27"/>
    </row>
    <row r="9" spans="1:41" s="51" customFormat="1" ht="135.75" customHeight="1" x14ac:dyDescent="0.25">
      <c r="A9" s="3" t="s">
        <v>69</v>
      </c>
      <c r="B9" s="19" t="s">
        <v>548</v>
      </c>
      <c r="C9" s="27" t="s">
        <v>549</v>
      </c>
      <c r="D9" s="19" t="s">
        <v>553</v>
      </c>
      <c r="E9" s="172" t="s">
        <v>550</v>
      </c>
      <c r="F9" s="176">
        <v>12453.7</v>
      </c>
      <c r="G9" s="27"/>
    </row>
    <row r="10" spans="1:41" s="8" customFormat="1" ht="132.75" customHeight="1" x14ac:dyDescent="0.25">
      <c r="A10" s="3" t="s">
        <v>84</v>
      </c>
      <c r="B10" s="25" t="s">
        <v>601</v>
      </c>
      <c r="C10" s="26" t="s">
        <v>549</v>
      </c>
      <c r="D10" s="30" t="s">
        <v>602</v>
      </c>
      <c r="E10" s="19" t="s">
        <v>331</v>
      </c>
      <c r="F10" s="177">
        <v>358187.24199999997</v>
      </c>
      <c r="G10" s="27"/>
      <c r="H10" s="20"/>
      <c r="I10" s="20"/>
      <c r="J10" s="2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</row>
    <row r="11" spans="1:41" s="51" customFormat="1" ht="183.75" customHeight="1" x14ac:dyDescent="0.25">
      <c r="A11" s="3" t="s">
        <v>132</v>
      </c>
      <c r="B11" s="30" t="s">
        <v>557</v>
      </c>
      <c r="C11" s="26" t="s">
        <v>549</v>
      </c>
      <c r="D11" s="172" t="s">
        <v>558</v>
      </c>
      <c r="E11" s="19" t="s">
        <v>333</v>
      </c>
      <c r="F11" s="175">
        <v>529911.46</v>
      </c>
      <c r="G11" s="27"/>
    </row>
    <row r="12" spans="1:41" s="51" customFormat="1" ht="135" customHeight="1" x14ac:dyDescent="0.25">
      <c r="A12" s="3" t="s">
        <v>150</v>
      </c>
      <c r="B12" s="25" t="s">
        <v>600</v>
      </c>
      <c r="C12" s="26" t="s">
        <v>549</v>
      </c>
      <c r="D12" s="178" t="s">
        <v>604</v>
      </c>
      <c r="E12" s="172" t="s">
        <v>334</v>
      </c>
      <c r="F12" s="175">
        <v>346904.9</v>
      </c>
      <c r="G12" s="27"/>
    </row>
    <row r="13" spans="1:41" s="51" customFormat="1" ht="160.5" customHeight="1" x14ac:dyDescent="0.25">
      <c r="A13" s="3" t="s">
        <v>186</v>
      </c>
      <c r="B13" s="25" t="s">
        <v>591</v>
      </c>
      <c r="C13" s="26" t="s">
        <v>549</v>
      </c>
      <c r="D13" s="172" t="s">
        <v>592</v>
      </c>
      <c r="E13" s="172" t="s">
        <v>550</v>
      </c>
      <c r="F13" s="176">
        <v>205157.48</v>
      </c>
      <c r="G13" s="27"/>
    </row>
    <row r="14" spans="1:41" ht="18.75" x14ac:dyDescent="0.3">
      <c r="A14" s="20"/>
      <c r="B14" s="47"/>
      <c r="C14" s="47"/>
      <c r="D14" s="47"/>
      <c r="E14" s="47"/>
      <c r="F14" s="47"/>
      <c r="G14" s="47"/>
      <c r="H14" s="20"/>
      <c r="I14" s="20"/>
      <c r="J14" s="20"/>
    </row>
    <row r="15" spans="1:41" ht="18.75" x14ac:dyDescent="0.3">
      <c r="A15" s="20"/>
      <c r="B15" s="47" t="s">
        <v>401</v>
      </c>
      <c r="C15" s="47"/>
      <c r="D15" s="47"/>
      <c r="E15" s="47"/>
      <c r="F15" s="47"/>
      <c r="G15" s="47"/>
      <c r="H15" s="20"/>
      <c r="I15" s="20"/>
      <c r="J15" s="20"/>
    </row>
    <row r="16" spans="1:41" ht="18.75" x14ac:dyDescent="0.3">
      <c r="A16" s="20"/>
      <c r="B16" s="47" t="s">
        <v>568</v>
      </c>
      <c r="C16" s="47"/>
      <c r="D16" s="47"/>
      <c r="E16" s="47"/>
      <c r="F16" s="47"/>
      <c r="G16" s="47"/>
      <c r="H16" s="20"/>
      <c r="I16" s="20"/>
      <c r="J16" s="20"/>
    </row>
    <row r="17" spans="1:10" ht="18.75" x14ac:dyDescent="0.3">
      <c r="A17" s="20"/>
      <c r="B17" s="47"/>
      <c r="C17" s="47"/>
      <c r="D17" s="47"/>
      <c r="E17" s="47"/>
      <c r="F17" s="47"/>
      <c r="G17" s="47"/>
      <c r="H17" s="20"/>
      <c r="I17" s="20"/>
      <c r="J17" s="20"/>
    </row>
    <row r="18" spans="1:10" ht="18.75" x14ac:dyDescent="0.3">
      <c r="A18" s="20"/>
      <c r="B18" s="47"/>
      <c r="C18" s="47"/>
      <c r="D18" s="47"/>
      <c r="E18" s="47"/>
      <c r="F18" s="47"/>
      <c r="G18" s="47"/>
      <c r="H18" s="20"/>
      <c r="I18" s="20"/>
      <c r="J18" s="20"/>
    </row>
    <row r="19" spans="1:10" ht="23.25" x14ac:dyDescent="0.35">
      <c r="A19" s="20"/>
      <c r="B19" s="43"/>
      <c r="C19" s="43"/>
      <c r="D19" s="43"/>
      <c r="E19" s="43"/>
      <c r="F19" s="43"/>
      <c r="G19" s="43"/>
      <c r="H19" s="20"/>
      <c r="I19" s="20"/>
      <c r="J19" s="20"/>
    </row>
    <row r="20" spans="1:10" ht="23.25" x14ac:dyDescent="0.35">
      <c r="B20" s="46"/>
      <c r="C20" s="46"/>
      <c r="D20" s="46"/>
      <c r="E20" s="46"/>
      <c r="F20" s="46"/>
      <c r="G20" s="46"/>
    </row>
  </sheetData>
  <mergeCells count="8">
    <mergeCell ref="A2:G2"/>
    <mergeCell ref="D4:D5"/>
    <mergeCell ref="A4:A5"/>
    <mergeCell ref="B4:B5"/>
    <mergeCell ref="C4:C5"/>
    <mergeCell ref="E4:E5"/>
    <mergeCell ref="F4:F5"/>
    <mergeCell ref="G4:G5"/>
  </mergeCells>
  <pageMargins left="0.31496062992125984" right="0.51181102362204722" top="0.35433070866141736" bottom="0.55118110236220474" header="0.19685039370078741" footer="0.31496062992125984"/>
  <pageSetup paperSize="9" scale="2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abSelected="1" topLeftCell="A22" workbookViewId="0">
      <selection activeCell="F23" sqref="F23"/>
    </sheetView>
  </sheetViews>
  <sheetFormatPr defaultRowHeight="15.75" x14ac:dyDescent="0.25"/>
  <cols>
    <col min="1" max="1" width="5.125" customWidth="1"/>
    <col min="2" max="2" width="34.625" customWidth="1"/>
    <col min="3" max="3" width="18.75" customWidth="1"/>
    <col min="4" max="4" width="33.25" customWidth="1"/>
    <col min="5" max="5" width="26.5" customWidth="1"/>
    <col min="6" max="6" width="18.375" customWidth="1"/>
    <col min="7" max="7" width="22.75" customWidth="1"/>
  </cols>
  <sheetData>
    <row r="1" spans="1:7" s="20" customFormat="1" x14ac:dyDescent="0.25">
      <c r="G1" s="20" t="s">
        <v>502</v>
      </c>
    </row>
    <row r="2" spans="1:7" s="20" customFormat="1" ht="28.5" customHeight="1" x14ac:dyDescent="0.25">
      <c r="A2" s="367" t="s">
        <v>371</v>
      </c>
      <c r="B2" s="367"/>
      <c r="C2" s="367"/>
      <c r="D2" s="367"/>
      <c r="E2" s="367"/>
      <c r="F2" s="367"/>
      <c r="G2" s="367"/>
    </row>
    <row r="3" spans="1:7" s="20" customFormat="1" ht="16.5" thickBot="1" x14ac:dyDescent="0.3">
      <c r="A3" s="179"/>
    </row>
    <row r="4" spans="1:7" s="20" customFormat="1" ht="142.5" customHeight="1" thickBot="1" x14ac:dyDescent="0.3">
      <c r="A4" s="171" t="s">
        <v>0</v>
      </c>
      <c r="B4" s="170" t="s">
        <v>324</v>
      </c>
      <c r="C4" s="170" t="s">
        <v>325</v>
      </c>
      <c r="D4" s="170" t="s">
        <v>332</v>
      </c>
      <c r="E4" s="170" t="s">
        <v>326</v>
      </c>
      <c r="F4" s="180" t="s">
        <v>327</v>
      </c>
      <c r="G4" s="170" t="s">
        <v>328</v>
      </c>
    </row>
    <row r="5" spans="1:7" s="20" customFormat="1" x14ac:dyDescent="0.25">
      <c r="A5" s="170">
        <v>1</v>
      </c>
      <c r="B5" s="28">
        <v>2</v>
      </c>
      <c r="C5" s="28">
        <v>3</v>
      </c>
      <c r="D5" s="28">
        <v>4</v>
      </c>
      <c r="E5" s="28">
        <v>5</v>
      </c>
      <c r="F5" s="29">
        <v>6</v>
      </c>
      <c r="G5" s="28">
        <v>7</v>
      </c>
    </row>
    <row r="6" spans="1:7" s="20" customFormat="1" x14ac:dyDescent="0.25">
      <c r="A6" s="172"/>
      <c r="B6" s="181" t="s">
        <v>377</v>
      </c>
      <c r="C6" s="172"/>
      <c r="D6" s="172"/>
      <c r="E6" s="172"/>
      <c r="F6" s="172"/>
      <c r="G6" s="172"/>
    </row>
    <row r="7" spans="1:7" s="20" customFormat="1" ht="192" customHeight="1" x14ac:dyDescent="0.25">
      <c r="A7" s="182">
        <v>1</v>
      </c>
      <c r="B7" s="183" t="s">
        <v>569</v>
      </c>
      <c r="C7" s="26" t="s">
        <v>552</v>
      </c>
      <c r="D7" s="172" t="s">
        <v>570</v>
      </c>
      <c r="E7" s="184" t="s">
        <v>379</v>
      </c>
      <c r="F7" s="185">
        <v>516867.4</v>
      </c>
      <c r="G7" s="172"/>
    </row>
    <row r="8" spans="1:7" s="20" customFormat="1" x14ac:dyDescent="0.25">
      <c r="A8" s="172"/>
      <c r="B8" s="181" t="s">
        <v>378</v>
      </c>
      <c r="C8" s="172"/>
      <c r="D8" s="172"/>
      <c r="E8" s="172"/>
      <c r="F8" s="185"/>
      <c r="G8" s="172"/>
    </row>
    <row r="9" spans="1:7" s="20" customFormat="1" ht="129" customHeight="1" x14ac:dyDescent="0.25">
      <c r="A9" s="186">
        <v>2</v>
      </c>
      <c r="B9" s="187" t="s">
        <v>500</v>
      </c>
      <c r="C9" s="26" t="s">
        <v>501</v>
      </c>
      <c r="D9" s="172" t="s">
        <v>498</v>
      </c>
      <c r="E9" s="172" t="s">
        <v>382</v>
      </c>
      <c r="F9" s="188">
        <v>48531.6</v>
      </c>
      <c r="G9" s="3"/>
    </row>
    <row r="10" spans="1:7" s="20" customFormat="1" ht="124.5" customHeight="1" x14ac:dyDescent="0.25">
      <c r="A10" s="189">
        <v>3</v>
      </c>
      <c r="B10" s="190" t="s">
        <v>571</v>
      </c>
      <c r="C10" s="191" t="s">
        <v>552</v>
      </c>
      <c r="D10" s="192" t="s">
        <v>572</v>
      </c>
      <c r="E10" s="19" t="s">
        <v>372</v>
      </c>
      <c r="F10" s="188">
        <v>17049.900000000001</v>
      </c>
      <c r="G10" s="3"/>
    </row>
    <row r="11" spans="1:7" s="20" customFormat="1" ht="126" customHeight="1" x14ac:dyDescent="0.25">
      <c r="A11" s="189">
        <v>4</v>
      </c>
      <c r="B11" s="190" t="s">
        <v>573</v>
      </c>
      <c r="C11" s="191" t="s">
        <v>552</v>
      </c>
      <c r="D11" s="19" t="s">
        <v>574</v>
      </c>
      <c r="E11" s="19" t="s">
        <v>380</v>
      </c>
      <c r="F11" s="188">
        <v>29259.4</v>
      </c>
      <c r="G11" s="3"/>
    </row>
    <row r="12" spans="1:7" s="20" customFormat="1" ht="125.25" customHeight="1" x14ac:dyDescent="0.25">
      <c r="A12" s="189">
        <v>5</v>
      </c>
      <c r="B12" s="190" t="s">
        <v>575</v>
      </c>
      <c r="C12" s="191" t="s">
        <v>552</v>
      </c>
      <c r="D12" s="193" t="s">
        <v>576</v>
      </c>
      <c r="E12" s="19" t="s">
        <v>373</v>
      </c>
      <c r="F12" s="188">
        <v>229755.9</v>
      </c>
      <c r="G12" s="3"/>
    </row>
    <row r="13" spans="1:7" s="20" customFormat="1" ht="125.25" customHeight="1" x14ac:dyDescent="0.25">
      <c r="A13" s="189">
        <v>6</v>
      </c>
      <c r="B13" s="194" t="s">
        <v>577</v>
      </c>
      <c r="C13" s="191" t="s">
        <v>552</v>
      </c>
      <c r="D13" s="193" t="s">
        <v>578</v>
      </c>
      <c r="E13" s="19" t="s">
        <v>381</v>
      </c>
      <c r="F13" s="188">
        <v>27155.24</v>
      </c>
      <c r="G13" s="3"/>
    </row>
    <row r="14" spans="1:7" s="20" customFormat="1" ht="129.75" customHeight="1" x14ac:dyDescent="0.25">
      <c r="A14" s="189">
        <v>7</v>
      </c>
      <c r="B14" s="195" t="s">
        <v>579</v>
      </c>
      <c r="C14" s="191" t="s">
        <v>552</v>
      </c>
      <c r="D14" s="19" t="s">
        <v>580</v>
      </c>
      <c r="E14" s="19" t="s">
        <v>374</v>
      </c>
      <c r="F14" s="188">
        <v>59457.7</v>
      </c>
      <c r="G14" s="3"/>
    </row>
    <row r="15" spans="1:7" s="20" customFormat="1" ht="114.75" customHeight="1" x14ac:dyDescent="0.25">
      <c r="A15" s="189">
        <v>8</v>
      </c>
      <c r="B15" s="190" t="s">
        <v>581</v>
      </c>
      <c r="C15" s="191" t="s">
        <v>552</v>
      </c>
      <c r="D15" s="19" t="s">
        <v>582</v>
      </c>
      <c r="E15" s="19" t="s">
        <v>375</v>
      </c>
      <c r="F15" s="188">
        <v>5045</v>
      </c>
      <c r="G15" s="3"/>
    </row>
    <row r="16" spans="1:7" s="20" customFormat="1" ht="141.75" customHeight="1" x14ac:dyDescent="0.25">
      <c r="A16" s="189">
        <v>9</v>
      </c>
      <c r="B16" s="190" t="s">
        <v>583</v>
      </c>
      <c r="C16" s="191" t="s">
        <v>552</v>
      </c>
      <c r="D16" s="19" t="s">
        <v>584</v>
      </c>
      <c r="E16" s="19" t="s">
        <v>383</v>
      </c>
      <c r="F16" s="188">
        <v>111884.2</v>
      </c>
      <c r="G16" s="3"/>
    </row>
    <row r="17" spans="1:7" s="20" customFormat="1" ht="165.75" customHeight="1" x14ac:dyDescent="0.25">
      <c r="A17" s="189">
        <v>10</v>
      </c>
      <c r="B17" s="190" t="s">
        <v>585</v>
      </c>
      <c r="C17" s="191" t="s">
        <v>552</v>
      </c>
      <c r="D17" s="19" t="s">
        <v>586</v>
      </c>
      <c r="E17" s="19" t="s">
        <v>384</v>
      </c>
      <c r="F17" s="188">
        <v>12239.4</v>
      </c>
      <c r="G17" s="3"/>
    </row>
    <row r="18" spans="1:7" s="20" customFormat="1" ht="130.5" customHeight="1" x14ac:dyDescent="0.25">
      <c r="A18" s="189">
        <v>11</v>
      </c>
      <c r="B18" s="190" t="s">
        <v>597</v>
      </c>
      <c r="C18" s="191" t="s">
        <v>552</v>
      </c>
      <c r="D18" s="19" t="s">
        <v>598</v>
      </c>
      <c r="E18" s="19" t="s">
        <v>385</v>
      </c>
      <c r="F18" s="172">
        <v>46497.8</v>
      </c>
      <c r="G18" s="3"/>
    </row>
    <row r="19" spans="1:7" s="20" customFormat="1" ht="146.25" customHeight="1" x14ac:dyDescent="0.25">
      <c r="A19" s="189">
        <v>12</v>
      </c>
      <c r="B19" s="190" t="s">
        <v>587</v>
      </c>
      <c r="C19" s="191" t="s">
        <v>552</v>
      </c>
      <c r="D19" s="19" t="s">
        <v>588</v>
      </c>
      <c r="E19" s="19" t="s">
        <v>387</v>
      </c>
      <c r="F19" s="188">
        <v>98949.51</v>
      </c>
      <c r="G19" s="3"/>
    </row>
    <row r="20" spans="1:7" s="20" customFormat="1" ht="136.5" customHeight="1" x14ac:dyDescent="0.25">
      <c r="A20" s="189">
        <v>13</v>
      </c>
      <c r="B20" s="190" t="s">
        <v>589</v>
      </c>
      <c r="C20" s="191" t="s">
        <v>552</v>
      </c>
      <c r="D20" s="19" t="s">
        <v>590</v>
      </c>
      <c r="E20" s="19" t="s">
        <v>386</v>
      </c>
      <c r="F20" s="188">
        <v>1237.7</v>
      </c>
      <c r="G20" s="3"/>
    </row>
    <row r="21" spans="1:7" s="20" customFormat="1" ht="165" customHeight="1" x14ac:dyDescent="0.25">
      <c r="A21" s="189">
        <v>14</v>
      </c>
      <c r="B21" s="196" t="s">
        <v>593</v>
      </c>
      <c r="C21" s="191" t="s">
        <v>552</v>
      </c>
      <c r="D21" s="19" t="s">
        <v>594</v>
      </c>
      <c r="E21" s="19" t="s">
        <v>376</v>
      </c>
      <c r="F21" s="197">
        <v>16247.4</v>
      </c>
      <c r="G21" s="3"/>
    </row>
    <row r="22" spans="1:7" s="20" customFormat="1" ht="145.5" customHeight="1" x14ac:dyDescent="0.25">
      <c r="A22" s="189">
        <v>15</v>
      </c>
      <c r="B22" s="198" t="s">
        <v>595</v>
      </c>
      <c r="C22" s="199" t="s">
        <v>552</v>
      </c>
      <c r="D22" s="19" t="s">
        <v>596</v>
      </c>
      <c r="E22" s="200" t="s">
        <v>388</v>
      </c>
      <c r="F22" s="201">
        <v>16184.6</v>
      </c>
      <c r="G22" s="3"/>
    </row>
    <row r="23" spans="1:7" s="20" customFormat="1" ht="113.25" customHeight="1" x14ac:dyDescent="0.25">
      <c r="A23" s="189">
        <v>16</v>
      </c>
      <c r="B23" s="198" t="s">
        <v>599</v>
      </c>
      <c r="C23" s="27" t="s">
        <v>552</v>
      </c>
      <c r="D23" s="19" t="s">
        <v>603</v>
      </c>
      <c r="E23" s="19" t="s">
        <v>389</v>
      </c>
      <c r="F23" s="202">
        <v>364637</v>
      </c>
      <c r="G23" s="3"/>
    </row>
    <row r="24" spans="1:7" s="20" customFormat="1" ht="35.25" customHeight="1" x14ac:dyDescent="0.25">
      <c r="B24" s="203" t="s">
        <v>499</v>
      </c>
    </row>
    <row r="25" spans="1:7" s="20" customFormat="1" ht="19.5" customHeight="1" x14ac:dyDescent="0.25">
      <c r="B25" s="162" t="s">
        <v>568</v>
      </c>
    </row>
    <row r="26" spans="1:7" s="20" customFormat="1" x14ac:dyDescent="0.25"/>
    <row r="27" spans="1:7" s="20" customFormat="1" x14ac:dyDescent="0.25"/>
    <row r="28" spans="1:7" s="20" customFormat="1" x14ac:dyDescent="0.25"/>
  </sheetData>
  <mergeCells count="1">
    <mergeCell ref="A2:G2"/>
  </mergeCells>
  <pageMargins left="0.11811023622047245" right="0.11811023622047245" top="0.15748031496062992" bottom="0.19685039370078741" header="0.11811023622047245" footer="0.11811023622047245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Свод</vt:lpstr>
      <vt:lpstr>Реестр</vt:lpstr>
      <vt:lpstr>Реестр поселений</vt:lpstr>
      <vt:lpstr>Свод!_GoBack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Goloshubov</dc:creator>
  <cp:lastModifiedBy>Говорова Л. М.</cp:lastModifiedBy>
  <cp:lastPrinted>2019-02-13T08:21:51Z</cp:lastPrinted>
  <dcterms:created xsi:type="dcterms:W3CDTF">2015-01-22T12:24:33Z</dcterms:created>
  <dcterms:modified xsi:type="dcterms:W3CDTF">2019-02-14T05:34:31Z</dcterms:modified>
</cp:coreProperties>
</file>