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Муниципальные программы 2019\ОТЧЕТ муниципальные программы 2019\"/>
    </mc:Choice>
  </mc:AlternateContent>
  <bookViews>
    <workbookView xWindow="0" yWindow="0" windowWidth="28800" windowHeight="12330"/>
  </bookViews>
  <sheets>
    <sheet name="Свод" sheetId="1" r:id="rId1"/>
    <sheet name="Реестр" sheetId="2" r:id="rId2"/>
  </sheets>
  <definedNames>
    <definedName name="_GoBack" localSheetId="0">Свод!$C$39</definedName>
  </definedNames>
  <calcPr calcId="162913"/>
</workbook>
</file>

<file path=xl/calcChain.xml><?xml version="1.0" encoding="utf-8"?>
<calcChain xmlns="http://schemas.openxmlformats.org/spreadsheetml/2006/main">
  <c r="E289" i="1" l="1"/>
  <c r="D289" i="1"/>
  <c r="E286" i="1"/>
  <c r="D286" i="1"/>
  <c r="E284" i="1"/>
  <c r="D284" i="1"/>
  <c r="E283" i="1"/>
  <c r="D283" i="1"/>
  <c r="E281" i="1"/>
  <c r="D281" i="1"/>
  <c r="K260" i="1"/>
  <c r="E260" i="1" s="1"/>
  <c r="J260" i="1"/>
  <c r="D260" i="1" s="1"/>
  <c r="E258" i="1"/>
  <c r="D258" i="1"/>
  <c r="E257" i="1"/>
  <c r="D257" i="1"/>
  <c r="E253" i="1"/>
  <c r="D253" i="1"/>
  <c r="F77" i="1" l="1"/>
  <c r="G77" i="1"/>
  <c r="H77" i="1"/>
  <c r="I77" i="1"/>
  <c r="J77" i="1"/>
  <c r="K77" i="1"/>
  <c r="E187" i="1" l="1"/>
  <c r="F187" i="1"/>
  <c r="G187" i="1"/>
  <c r="H187" i="1"/>
  <c r="I187" i="1"/>
  <c r="J187" i="1"/>
  <c r="K187" i="1"/>
  <c r="L187" i="1"/>
  <c r="M187" i="1"/>
  <c r="D187" i="1"/>
  <c r="O187" i="1" s="1"/>
  <c r="I192" i="1"/>
  <c r="L166" i="1" l="1"/>
  <c r="E168" i="1"/>
  <c r="E166" i="1" s="1"/>
  <c r="D168" i="1"/>
  <c r="F166" i="1"/>
  <c r="G166" i="1"/>
  <c r="H166" i="1"/>
  <c r="I166" i="1"/>
  <c r="J166" i="1"/>
  <c r="K166" i="1"/>
  <c r="M166" i="1"/>
  <c r="E183" i="1"/>
  <c r="D183" i="1"/>
  <c r="E178" i="1"/>
  <c r="D178" i="1"/>
  <c r="D166" i="1" s="1"/>
  <c r="O166" i="1" l="1"/>
  <c r="J52" i="1"/>
  <c r="J199" i="1" l="1"/>
  <c r="K199" i="1"/>
  <c r="L199" i="1"/>
  <c r="I199" i="1"/>
  <c r="M199" i="1"/>
  <c r="H199" i="1"/>
  <c r="D219" i="1"/>
  <c r="E143" i="1" l="1"/>
  <c r="O143" i="1" s="1"/>
  <c r="D143" i="1"/>
  <c r="E140" i="1"/>
  <c r="O140" i="1" s="1"/>
  <c r="D140" i="1"/>
  <c r="E139" i="1"/>
  <c r="O139" i="1" s="1"/>
  <c r="D139" i="1"/>
  <c r="E138" i="1"/>
  <c r="O138" i="1" s="1"/>
  <c r="D138" i="1"/>
  <c r="E137" i="1"/>
  <c r="O137" i="1" s="1"/>
  <c r="D137" i="1"/>
  <c r="E136" i="1"/>
  <c r="O136" i="1" s="1"/>
  <c r="D136" i="1"/>
  <c r="E135" i="1"/>
  <c r="O135" i="1" s="1"/>
  <c r="D135" i="1"/>
  <c r="E132" i="1"/>
  <c r="O132" i="1" s="1"/>
  <c r="D132" i="1"/>
  <c r="E129" i="1"/>
  <c r="O129" i="1" s="1"/>
  <c r="D129" i="1"/>
  <c r="E128" i="1"/>
  <c r="O128" i="1" s="1"/>
  <c r="D128" i="1"/>
  <c r="E127" i="1"/>
  <c r="D127" i="1"/>
  <c r="E126" i="1"/>
  <c r="D126" i="1"/>
  <c r="E125" i="1"/>
  <c r="O125" i="1" s="1"/>
  <c r="D125" i="1"/>
  <c r="E124" i="1"/>
  <c r="D124" i="1"/>
  <c r="E123" i="1"/>
  <c r="O123" i="1" s="1"/>
  <c r="D123" i="1"/>
  <c r="E121" i="1"/>
  <c r="D121" i="1"/>
  <c r="E118" i="1"/>
  <c r="D118" i="1"/>
  <c r="E117" i="1"/>
  <c r="D117" i="1"/>
  <c r="E116" i="1"/>
  <c r="D116" i="1"/>
  <c r="E114" i="1"/>
  <c r="D114" i="1"/>
  <c r="E111" i="1"/>
  <c r="O111" i="1" s="1"/>
  <c r="D111" i="1"/>
  <c r="E110" i="1"/>
  <c r="O110" i="1" s="1"/>
  <c r="D110" i="1"/>
  <c r="E109" i="1"/>
  <c r="O109" i="1" s="1"/>
  <c r="D109" i="1"/>
  <c r="E108" i="1"/>
  <c r="D108" i="1"/>
  <c r="E107" i="1"/>
  <c r="D107" i="1"/>
  <c r="E105" i="1"/>
  <c r="D105" i="1"/>
  <c r="E102" i="1"/>
  <c r="O102" i="1" s="1"/>
  <c r="D102" i="1"/>
  <c r="E101" i="1"/>
  <c r="D101" i="1"/>
  <c r="E100" i="1"/>
  <c r="D100" i="1"/>
  <c r="E99" i="1"/>
  <c r="O99" i="1" s="1"/>
  <c r="D99" i="1"/>
  <c r="E98" i="1"/>
  <c r="O98" i="1" s="1"/>
  <c r="D98" i="1"/>
  <c r="E97" i="1"/>
  <c r="O97" i="1" s="1"/>
  <c r="D97" i="1"/>
  <c r="E96" i="1"/>
  <c r="O96" i="1" s="1"/>
  <c r="D96" i="1"/>
  <c r="E94" i="1"/>
  <c r="D94" i="1"/>
  <c r="E91" i="1"/>
  <c r="O91" i="1" s="1"/>
  <c r="D91" i="1"/>
  <c r="E84" i="1"/>
  <c r="O84" i="1" s="1"/>
  <c r="D84" i="1"/>
  <c r="E79" i="1"/>
  <c r="D79" i="1"/>
  <c r="D77" i="1" s="1"/>
  <c r="O94" i="1" l="1"/>
  <c r="O105" i="1"/>
  <c r="O114" i="1"/>
  <c r="O121" i="1"/>
  <c r="O79" i="1"/>
  <c r="E77" i="1"/>
  <c r="O124" i="1"/>
  <c r="O126" i="1"/>
  <c r="E56" i="1"/>
  <c r="D56" i="1"/>
  <c r="O54" i="1"/>
  <c r="M54" i="1"/>
  <c r="L54" i="1"/>
  <c r="G54" i="1"/>
  <c r="F54" i="1"/>
  <c r="E44" i="1" l="1"/>
  <c r="D44" i="1"/>
  <c r="F32" i="1"/>
  <c r="G32" i="1"/>
  <c r="H32" i="1"/>
  <c r="I32" i="1"/>
  <c r="J32" i="1"/>
  <c r="K32" i="1"/>
  <c r="L32" i="1"/>
  <c r="M32" i="1"/>
  <c r="E41" i="1"/>
  <c r="O41" i="1" s="1"/>
  <c r="D41" i="1"/>
  <c r="E40" i="1"/>
  <c r="O40" i="1" s="1"/>
  <c r="D40" i="1"/>
  <c r="E39" i="1"/>
  <c r="D39" i="1"/>
  <c r="E38" i="1"/>
  <c r="D38" i="1"/>
  <c r="E37" i="1"/>
  <c r="O37" i="1" s="1"/>
  <c r="D37" i="1"/>
  <c r="E36" i="1"/>
  <c r="O36" i="1" s="1"/>
  <c r="D36" i="1"/>
  <c r="E34" i="1"/>
  <c r="E32" i="1" s="1"/>
  <c r="D34" i="1"/>
  <c r="F18" i="1"/>
  <c r="G18" i="1"/>
  <c r="H18" i="1"/>
  <c r="I18" i="1"/>
  <c r="J18" i="1"/>
  <c r="K18" i="1"/>
  <c r="L18" i="1"/>
  <c r="M18" i="1"/>
  <c r="E30" i="1"/>
  <c r="D30" i="1"/>
  <c r="E28" i="1"/>
  <c r="D28" i="1"/>
  <c r="E27" i="1"/>
  <c r="D27" i="1"/>
  <c r="E26" i="1"/>
  <c r="D26" i="1"/>
  <c r="O26" i="1" s="1"/>
  <c r="E23" i="1"/>
  <c r="D23" i="1"/>
  <c r="E22" i="1"/>
  <c r="D22" i="1"/>
  <c r="E20" i="1"/>
  <c r="E18" i="1" s="1"/>
  <c r="D20" i="1"/>
  <c r="D32" i="1"/>
  <c r="O27" i="1" l="1"/>
  <c r="O44" i="1"/>
  <c r="F309" i="1"/>
  <c r="G309" i="1"/>
  <c r="H309" i="1"/>
  <c r="I309" i="1"/>
  <c r="J309" i="1"/>
  <c r="K309" i="1"/>
  <c r="L309" i="1"/>
  <c r="M309" i="1"/>
  <c r="E311" i="1"/>
  <c r="E309" i="1" s="1"/>
  <c r="D311" i="1"/>
  <c r="D309" i="1" s="1"/>
  <c r="F304" i="1" l="1"/>
  <c r="G304" i="1"/>
  <c r="H304" i="1"/>
  <c r="I304" i="1"/>
  <c r="J304" i="1"/>
  <c r="K304" i="1"/>
  <c r="L304" i="1"/>
  <c r="M304" i="1"/>
  <c r="E304" i="1"/>
  <c r="D304" i="1"/>
  <c r="M279" i="1"/>
  <c r="F279" i="1"/>
  <c r="G279" i="1"/>
  <c r="H279" i="1"/>
  <c r="I279" i="1"/>
  <c r="J279" i="1"/>
  <c r="K279" i="1"/>
  <c r="L279" i="1"/>
  <c r="E279" i="1"/>
  <c r="F266" i="1"/>
  <c r="G266" i="1"/>
  <c r="H266" i="1"/>
  <c r="I266" i="1"/>
  <c r="J266" i="1"/>
  <c r="K266" i="1"/>
  <c r="L266" i="1"/>
  <c r="M266" i="1"/>
  <c r="E266" i="1"/>
  <c r="D266" i="1"/>
  <c r="F251" i="1"/>
  <c r="G251" i="1"/>
  <c r="H251" i="1"/>
  <c r="I251" i="1"/>
  <c r="J251" i="1"/>
  <c r="K251" i="1"/>
  <c r="L251" i="1"/>
  <c r="M251" i="1"/>
  <c r="E251" i="1"/>
  <c r="D251" i="1"/>
  <c r="D279" i="1" l="1"/>
  <c r="F244" i="1"/>
  <c r="F242" i="1" s="1"/>
  <c r="G244" i="1"/>
  <c r="G242" i="1" s="1"/>
  <c r="H244" i="1"/>
  <c r="H242" i="1" s="1"/>
  <c r="I244" i="1"/>
  <c r="I242" i="1" s="1"/>
  <c r="J244" i="1"/>
  <c r="J242" i="1" s="1"/>
  <c r="K244" i="1"/>
  <c r="K242" i="1" s="1"/>
  <c r="L244" i="1"/>
  <c r="L242" i="1" s="1"/>
  <c r="M244" i="1"/>
  <c r="M242" i="1" s="1"/>
  <c r="D249" i="1"/>
  <c r="E249" i="1"/>
  <c r="E248" i="1"/>
  <c r="D248" i="1"/>
  <c r="D242" i="1" l="1"/>
  <c r="E242" i="1"/>
  <c r="D244" i="1"/>
  <c r="E244" i="1"/>
  <c r="S103" i="1"/>
  <c r="F141" i="1"/>
  <c r="G141" i="1"/>
  <c r="H141" i="1"/>
  <c r="I141" i="1"/>
  <c r="J141" i="1"/>
  <c r="K141" i="1"/>
  <c r="L141" i="1"/>
  <c r="M141" i="1"/>
  <c r="E141" i="1"/>
  <c r="D141" i="1"/>
  <c r="F130" i="1"/>
  <c r="G130" i="1"/>
  <c r="H130" i="1"/>
  <c r="I130" i="1"/>
  <c r="J130" i="1"/>
  <c r="K130" i="1"/>
  <c r="L130" i="1"/>
  <c r="M130" i="1"/>
  <c r="F119" i="1"/>
  <c r="G119" i="1"/>
  <c r="H119" i="1"/>
  <c r="I119" i="1"/>
  <c r="J119" i="1"/>
  <c r="K119" i="1"/>
  <c r="L119" i="1"/>
  <c r="M119" i="1"/>
  <c r="F112" i="1"/>
  <c r="G112" i="1"/>
  <c r="H112" i="1"/>
  <c r="I112" i="1"/>
  <c r="J112" i="1"/>
  <c r="K112" i="1"/>
  <c r="L112" i="1"/>
  <c r="M112" i="1"/>
  <c r="E112" i="1"/>
  <c r="D112" i="1"/>
  <c r="F103" i="1"/>
  <c r="G103" i="1"/>
  <c r="H103" i="1"/>
  <c r="I103" i="1"/>
  <c r="J103" i="1"/>
  <c r="K103" i="1"/>
  <c r="L103" i="1"/>
  <c r="M103" i="1"/>
  <c r="F92" i="1"/>
  <c r="G92" i="1"/>
  <c r="H92" i="1"/>
  <c r="I92" i="1"/>
  <c r="J92" i="1"/>
  <c r="K92" i="1"/>
  <c r="L92" i="1"/>
  <c r="M92" i="1"/>
  <c r="L77" i="1"/>
  <c r="M77" i="1"/>
  <c r="D103" i="1" l="1"/>
  <c r="D119" i="1"/>
  <c r="D130" i="1"/>
  <c r="E92" i="1"/>
  <c r="E103" i="1"/>
  <c r="L75" i="1"/>
  <c r="E119" i="1"/>
  <c r="E130" i="1"/>
  <c r="M75" i="1"/>
  <c r="D92" i="1"/>
  <c r="F71" i="1"/>
  <c r="G71" i="1"/>
  <c r="H71" i="1"/>
  <c r="I71" i="1"/>
  <c r="J71" i="1"/>
  <c r="K71" i="1"/>
  <c r="L71" i="1"/>
  <c r="M71" i="1"/>
  <c r="E71" i="1"/>
  <c r="D71" i="1"/>
  <c r="F68" i="1"/>
  <c r="G68" i="1"/>
  <c r="H68" i="1"/>
  <c r="I68" i="1"/>
  <c r="J68" i="1"/>
  <c r="K68" i="1"/>
  <c r="L68" i="1"/>
  <c r="M68" i="1"/>
  <c r="E68" i="1"/>
  <c r="D68" i="1"/>
  <c r="F64" i="1"/>
  <c r="F61" i="1" s="1"/>
  <c r="G64" i="1"/>
  <c r="G61" i="1" s="1"/>
  <c r="H64" i="1"/>
  <c r="H61" i="1" s="1"/>
  <c r="I64" i="1"/>
  <c r="I61" i="1" s="1"/>
  <c r="J64" i="1"/>
  <c r="J61" i="1" s="1"/>
  <c r="K64" i="1"/>
  <c r="K61" i="1" s="1"/>
  <c r="L64" i="1"/>
  <c r="L61" i="1" s="1"/>
  <c r="M64" i="1"/>
  <c r="M61" i="1" s="1"/>
  <c r="O77" i="1" l="1"/>
  <c r="O92" i="1"/>
  <c r="D75" i="1"/>
  <c r="E64" i="1"/>
  <c r="E61" i="1" s="1"/>
  <c r="D64" i="1"/>
  <c r="D61" i="1" s="1"/>
  <c r="O75" i="1" l="1"/>
  <c r="O61" i="1"/>
  <c r="O64" i="1"/>
  <c r="S164" i="1"/>
  <c r="S163" i="1"/>
  <c r="S177" i="1"/>
  <c r="S176" i="1"/>
  <c r="S175" i="1"/>
  <c r="E212" i="1" l="1"/>
  <c r="F234" i="1"/>
  <c r="G234" i="1"/>
  <c r="H234" i="1"/>
  <c r="I234" i="1"/>
  <c r="J234" i="1"/>
  <c r="K234" i="1"/>
  <c r="L234" i="1"/>
  <c r="M234" i="1"/>
  <c r="E234" i="1"/>
  <c r="D234" i="1"/>
  <c r="E227" i="1"/>
  <c r="F227" i="1"/>
  <c r="G227" i="1"/>
  <c r="H227" i="1"/>
  <c r="I227" i="1"/>
  <c r="J227" i="1"/>
  <c r="K227" i="1"/>
  <c r="L227" i="1"/>
  <c r="M227" i="1"/>
  <c r="N227" i="1"/>
  <c r="O227" i="1"/>
  <c r="D227" i="1"/>
  <c r="F217" i="1"/>
  <c r="G217" i="1"/>
  <c r="H217" i="1"/>
  <c r="I217" i="1"/>
  <c r="J217" i="1"/>
  <c r="K217" i="1"/>
  <c r="L217" i="1"/>
  <c r="M217" i="1"/>
  <c r="E217" i="1"/>
  <c r="D217" i="1"/>
  <c r="F212" i="1"/>
  <c r="G212" i="1"/>
  <c r="H212" i="1"/>
  <c r="H196" i="1" s="1"/>
  <c r="I212" i="1"/>
  <c r="I196" i="1" s="1"/>
  <c r="J212" i="1"/>
  <c r="J196" i="1" s="1"/>
  <c r="K212" i="1"/>
  <c r="K196" i="1" s="1"/>
  <c r="L212" i="1"/>
  <c r="L196" i="1" s="1"/>
  <c r="M212" i="1"/>
  <c r="M196" i="1" s="1"/>
  <c r="D212" i="1"/>
  <c r="F199" i="1"/>
  <c r="F196" i="1" s="1"/>
  <c r="G199" i="1"/>
  <c r="G196" i="1" s="1"/>
  <c r="O212" i="1" l="1"/>
  <c r="E201" i="1" l="1"/>
  <c r="E199" i="1" s="1"/>
  <c r="E196" i="1" s="1"/>
  <c r="D199" i="1"/>
  <c r="D196" i="1" s="1"/>
  <c r="O196" i="1" l="1"/>
  <c r="O199" i="1"/>
  <c r="N192" i="1"/>
  <c r="F192" i="1"/>
  <c r="G192" i="1"/>
  <c r="H192" i="1"/>
  <c r="J192" i="1"/>
  <c r="K192" i="1"/>
  <c r="L192" i="1"/>
  <c r="M192" i="1"/>
  <c r="E192" i="1"/>
  <c r="D192" i="1"/>
  <c r="N42" i="1"/>
  <c r="F42" i="1"/>
  <c r="F11" i="1" s="1"/>
  <c r="G42" i="1"/>
  <c r="G11" i="1" s="1"/>
  <c r="H42" i="1"/>
  <c r="H11" i="1" s="1"/>
  <c r="I42" i="1"/>
  <c r="I11" i="1" s="1"/>
  <c r="J42" i="1"/>
  <c r="J11" i="1" s="1"/>
  <c r="K42" i="1"/>
  <c r="K11" i="1" s="1"/>
  <c r="L42" i="1"/>
  <c r="L11" i="1" s="1"/>
  <c r="M42" i="1"/>
  <c r="M11" i="1" s="1"/>
  <c r="E42" i="1"/>
  <c r="D42" i="1"/>
  <c r="I9" i="1" l="1"/>
  <c r="U11" i="1"/>
  <c r="O42" i="1"/>
  <c r="O147" i="1"/>
  <c r="L147" i="1"/>
  <c r="M147" i="1"/>
  <c r="D18" i="1"/>
  <c r="F57" i="1"/>
  <c r="G57" i="1"/>
  <c r="H57" i="1"/>
  <c r="I57" i="1"/>
  <c r="J57" i="1"/>
  <c r="J47" i="1" s="1"/>
  <c r="J9" i="1" s="1"/>
  <c r="K57" i="1"/>
  <c r="L57" i="1"/>
  <c r="M57" i="1"/>
  <c r="E57" i="1"/>
  <c r="D57" i="1"/>
  <c r="F52" i="1"/>
  <c r="F47" i="1" s="1"/>
  <c r="F9" i="1" s="1"/>
  <c r="G52" i="1"/>
  <c r="G47" i="1" s="1"/>
  <c r="G9" i="1" s="1"/>
  <c r="H52" i="1"/>
  <c r="H47" i="1" s="1"/>
  <c r="H9" i="1" s="1"/>
  <c r="I52" i="1"/>
  <c r="I47" i="1" s="1"/>
  <c r="K52" i="1"/>
  <c r="K47" i="1" s="1"/>
  <c r="K9" i="1" s="1"/>
  <c r="L52" i="1"/>
  <c r="M52" i="1"/>
  <c r="M47" i="1" s="1"/>
  <c r="E52" i="1"/>
  <c r="D52" i="1"/>
  <c r="D47" i="1" s="1"/>
  <c r="M9" i="1" l="1"/>
  <c r="L47" i="1"/>
  <c r="L9" i="1"/>
  <c r="O57" i="1"/>
  <c r="D10" i="1"/>
  <c r="E47" i="1"/>
  <c r="O47" i="1" s="1"/>
  <c r="O52" i="1"/>
  <c r="O32" i="1"/>
  <c r="D11" i="1"/>
  <c r="D9" i="1" s="1"/>
  <c r="E11" i="1"/>
  <c r="E9" i="1" s="1"/>
  <c r="E10" i="1" l="1"/>
  <c r="O11" i="1"/>
  <c r="M10" i="1" l="1"/>
  <c r="I10" i="1"/>
  <c r="K10" i="1"/>
  <c r="G10" i="1"/>
  <c r="O9" i="1"/>
</calcChain>
</file>

<file path=xl/sharedStrings.xml><?xml version="1.0" encoding="utf-8"?>
<sst xmlns="http://schemas.openxmlformats.org/spreadsheetml/2006/main" count="688" uniqueCount="578">
  <si>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</si>
  <si>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</si>
  <si>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</si>
  <si>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</si>
  <si>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</si>
  <si>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</si>
  <si>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</si>
  <si>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</si>
  <si>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</si>
  <si>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</si>
  <si>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</si>
  <si>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</si>
  <si>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</si>
  <si>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</si>
  <si>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</si>
  <si>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</si>
  <si>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</si>
  <si>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</si>
  <si>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</si>
  <si>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</si>
  <si>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</si>
  <si>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</si>
  <si>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</si>
  <si>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</si>
  <si>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</si>
  <si>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</si>
  <si>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</si>
  <si>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</si>
  <si>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</si>
  <si>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</si>
  <si>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</si>
  <si>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</si>
  <si>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</si>
  <si>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</si>
  <si>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</si>
  <si>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</si>
  <si>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</si>
  <si>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</si>
  <si>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</si>
  <si>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</si>
  <si>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</si>
  <si>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</si>
  <si>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</si>
  <si>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</si>
  <si>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</si>
  <si>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</si>
  <si>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</si>
  <si>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</si>
  <si>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</si>
  <si>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</si>
  <si>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</si>
  <si>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</si>
  <si>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</si>
  <si>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</si>
  <si>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</si>
  <si>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</si>
  <si>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</si>
  <si>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</si>
  <si>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</si>
  <si>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</si>
  <si>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</si>
  <si>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</si>
  <si>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</si>
  <si>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</si>
  <si>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</si>
  <si>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</si>
  <si>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</si>
  <si>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</si>
  <si>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</si>
  <si>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</si>
  <si>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3.1.</t>
  </si>
  <si>
    <t>3.1.1.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</si>
  <si>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</si>
  <si>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</si>
  <si>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</si>
  <si>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</si>
  <si>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</si>
  <si>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</si>
  <si>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Подпрограмма №7</t>
  </si>
  <si>
    <t>Подпрограмма №8</t>
  </si>
  <si>
    <t>4.</t>
  </si>
  <si>
    <t>4.1.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</si>
  <si>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</si>
  <si>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</si>
  <si>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</si>
  <si>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</si>
  <si>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</si>
  <si>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</si>
  <si>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</si>
  <si>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4.3.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</si>
  <si>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</si>
  <si>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</si>
  <si>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</si>
  <si>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</si>
  <si>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</si>
  <si>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</si>
  <si>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</si>
  <si>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</si>
  <si>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</si>
  <si>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</si>
  <si>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</si>
  <si>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</si>
  <si>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</si>
  <si>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</si>
  <si>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</si>
  <si>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</si>
  <si>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</si>
  <si>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</si>
  <si>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</si>
  <si>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</si>
  <si>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</si>
  <si>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4.5.1.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</si>
  <si>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</si>
  <si>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</si>
  <si>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</si>
  <si>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</si>
  <si>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</si>
  <si>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4.5.5.</t>
  </si>
  <si>
    <t>4.6.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</si>
  <si>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</si>
  <si>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</si>
  <si>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</si>
  <si>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4.7.</t>
  </si>
  <si>
    <t>4.7.1.</t>
  </si>
  <si>
    <t>4.7.2.</t>
  </si>
  <si>
    <t>5.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</si>
  <si>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</si>
  <si>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</si>
  <si>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</si>
  <si>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</si>
  <si>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</si>
  <si>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</si>
  <si>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</si>
  <si>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</si>
  <si>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</si>
  <si>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</si>
  <si>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</si>
  <si>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</si>
  <si>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</si>
  <si>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</si>
  <si>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</si>
  <si>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</si>
  <si>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</si>
  <si>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</si>
  <si>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</si>
  <si>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</si>
  <si>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</si>
  <si>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6.1.2.</t>
  </si>
  <si>
    <t>6.1.3.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</si>
  <si>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</si>
  <si>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</si>
  <si>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</si>
  <si>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</si>
  <si>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</si>
  <si>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</si>
  <si>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</si>
  <si>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</si>
  <si>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</si>
  <si>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</si>
  <si>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</si>
  <si>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</si>
  <si>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</si>
  <si>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</si>
  <si>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</si>
  <si>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</si>
  <si>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</si>
  <si>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</si>
  <si>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</si>
  <si>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</si>
  <si>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</si>
  <si>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</si>
  <si>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</si>
  <si>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</si>
  <si>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</si>
  <si>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</si>
  <si>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</si>
  <si>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</si>
  <si>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</si>
  <si>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</si>
  <si>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</si>
  <si>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</si>
  <si>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</si>
  <si>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</si>
  <si>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</si>
  <si>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</si>
  <si>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</si>
  <si>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</si>
  <si>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</si>
  <si>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</si>
  <si>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</si>
  <si>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</si>
  <si>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</si>
  <si>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</si>
  <si>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</si>
  <si>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</si>
  <si>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</si>
  <si>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</si>
  <si>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</si>
  <si>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</si>
  <si>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</si>
  <si>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</si>
  <si>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</si>
  <si>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</si>
  <si>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</si>
  <si>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</si>
  <si>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</si>
  <si>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</si>
  <si>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</si>
  <si>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</si>
  <si>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</si>
  <si>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</si>
  <si>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</si>
  <si>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</si>
  <si>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</si>
  <si>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</si>
  <si>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</si>
  <si>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</si>
  <si>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</si>
  <si>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</si>
  <si>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</si>
  <si>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</si>
  <si>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</si>
  <si>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</si>
  <si>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</si>
  <si>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</si>
  <si>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</si>
  <si>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</si>
  <si>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</si>
  <si>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</si>
  <si>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</si>
  <si>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</si>
  <si>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</si>
  <si>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</si>
  <si>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</si>
  <si>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</si>
  <si>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</si>
  <si>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</si>
  <si>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</si>
  <si>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</si>
  <si>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</si>
  <si>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</si>
  <si>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</si>
  <si>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</si>
  <si>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</si>
  <si>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</si>
  <si>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</si>
  <si>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</si>
  <si>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</si>
  <si>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</si>
  <si>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</si>
  <si>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</si>
  <si>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</si>
  <si>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</si>
  <si>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</si>
  <si>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</si>
  <si>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</si>
  <si>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</si>
  <si>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</si>
  <si>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</si>
  <si>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</si>
  <si>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</si>
  <si>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</si>
  <si>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уровень удовлетворенности граждан качеством предоставления муниципальных услуг в сфере культуры и туризма,%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</si>
  <si>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</si>
  <si>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расходы консолидированного бюджета муниципального района на культуру в расчете на одного жителя, руб. коп.</t>
  </si>
  <si>
    <t>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работников, занятых в сфере экономики региона, %</t>
  </si>
  <si>
    <t>работников учреждений культуры</t>
  </si>
  <si>
    <t>педагогических работников</t>
  </si>
  <si>
    <t>объем туристского потока на территории Рамонского муниципального района, тыс. чел.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</si>
  <si>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</si>
  <si>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</si>
  <si>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</si>
  <si>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</si>
  <si>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</si>
  <si>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</si>
  <si>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</si>
  <si>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</si>
  <si>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</si>
  <si>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</si>
  <si>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</si>
  <si>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</si>
  <si>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</si>
  <si>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</si>
  <si>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</si>
  <si>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</si>
  <si>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</si>
  <si>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</si>
  <si>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</si>
  <si>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</si>
  <si>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</si>
  <si>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</si>
  <si>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</si>
  <si>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</si>
  <si>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</si>
  <si>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</si>
  <si>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</si>
  <si>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</si>
  <si>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</si>
  <si>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</si>
  <si>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</si>
  <si>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</si>
  <si>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</si>
  <si>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</si>
  <si>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</si>
  <si>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</si>
  <si>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количество совершенных ДТП с пострадавшими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</si>
  <si>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</si>
  <si>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</si>
  <si>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</si>
  <si>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</si>
  <si>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объем инвестиций в основной капитал</t>
  </si>
  <si>
    <t>6.5.4.</t>
  </si>
  <si>
    <t>4.5.6.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</si>
  <si>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</si>
  <si>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</si>
  <si>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</si>
  <si>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</si>
  <si>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</si>
  <si>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</si>
  <si>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</si>
  <si>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</si>
  <si>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</si>
  <si>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</si>
  <si>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</si>
  <si>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>Приложение 1</t>
  </si>
  <si>
    <t>4.5.7.</t>
  </si>
  <si>
    <t>Организация отдыха и оздаровления детей влагерях дневного пребывания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</si>
  <si>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</si>
  <si>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</si>
  <si>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</si>
  <si>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</si>
  <si>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</si>
  <si>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</si>
  <si>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</si>
  <si>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количество обращений граждан в администрацию муниципального образования, рассмотренных с нарушением сроков, установленных действующим законодательством, ед.</t>
  </si>
  <si>
    <t>соответствие муниципальных правовых актов действующему законодательству, %</t>
  </si>
  <si>
    <t>удельный вес своевременно оформленных документов на исполнение судебных актов, предусматривающих обращение взыскания на средства бюджета муниципального образования, %</t>
  </si>
  <si>
    <t>общее количество условных печатных листов официального издания органов местного самоуправления Рамонского муниципального района Воронежской области «Муниципальный вестник», ед.</t>
  </si>
  <si>
    <t>объем публикаций о деятельности ОМСУ в районной общественно-политической газете «Голос Рамони», (кв.см.)</t>
  </si>
  <si>
    <t>соотношение фактического финансирования расходов районного бюджета, направленных на осуществление деятельности МКУ «Служба по ХТО», к предусмотренным в районном бюджете плановым расходам на соответствующий период, %</t>
  </si>
  <si>
    <t>количество принятых запросов на предоставление государственных и муниципальных услуг, (среднее количество в месяц), ед.;</t>
  </si>
  <si>
    <t>количество консультаций по предоставлению государственных и муниципальных услуг, (среднее количество в месяц), ед.</t>
  </si>
  <si>
    <t>количество межведомственных запросов (среднее количество в месяц), ед</t>
  </si>
  <si>
    <t>уровень удовлетворенности граждан качеством и доступностью государственных и муниципальных услуг, %</t>
  </si>
  <si>
    <t>соответствие муниципальных правовых актов о муниципальной службе и противодействии коррупции действующему законодательству, %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</si>
  <si>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</si>
  <si>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</si>
  <si>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</si>
  <si>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доля электронного документооборота в подразделениях администрации муниципального района, %</t>
  </si>
  <si>
    <t>уровень исполнения плановых назначений по расходам на реализацию подпрограммы, %</t>
  </si>
  <si>
    <t>Приложение 2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</si>
  <si>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</si>
  <si>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</si>
  <si>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</si>
  <si>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</si>
  <si>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7.2.2.</t>
  </si>
  <si>
    <t>7.2.3.</t>
  </si>
  <si>
    <t>Реформирование и модернизация ЖКХ</t>
  </si>
  <si>
    <t xml:space="preserve">Газификация Рамонского муниципального района для строительства котельной </t>
  </si>
  <si>
    <t>7.2.4.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</si>
  <si>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</si>
  <si>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>Осуществление полномочий по составлению (изменению) списков кандидатов вприсяжные заседатели федеральных судов  общей юрисдикции в Российской Федерации</t>
  </si>
  <si>
    <t>Осуществление государственных полномочий по сбору информации от поселений входящиихв муниципальный район,необходимой для ведения регистра муниципальных правовоых актов  Воронежской области</t>
  </si>
  <si>
    <t>Осуществление государственных полномочий по созданию и организации деятельности административных комиссий</t>
  </si>
  <si>
    <t>Осуществление отдельных государственных полномочий по организации деятельности по отлову и содержанию безнадзорных животных</t>
  </si>
  <si>
    <t>Финансовое обеспечение выполнения других расходных обязательств муниципального района органами местного самоуправления главными распорядителями средств районного бюжета-исполнителями</t>
  </si>
  <si>
    <t>6.1.6.</t>
  </si>
  <si>
    <t>6.1.7.</t>
  </si>
  <si>
    <t>6.1.8.</t>
  </si>
  <si>
    <t>6.2.2.</t>
  </si>
  <si>
    <t>Финансовое обеспечение деятельности подведомственных учреждений МКУ "Рамонский архив"</t>
  </si>
  <si>
    <t>Говорова</t>
  </si>
  <si>
    <t>поступление неналоговых имущественных доходов в консолидированный бюджет Рамонского муниципального района Воронежской области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</si>
  <si>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</si>
  <si>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</si>
  <si>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объем поступившей арендной платы за землю в местный бюджет в расчете на 1000 рублей начисленной арендной платы за землю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</si>
  <si>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(%)</t>
  </si>
  <si>
    <t>Доля просроченной кредиторской задолженности по оплате труда (включая начисления по оплате труда)муниципальных бюджетных учреждений, в %</t>
  </si>
  <si>
    <t>Объем расходов бюджета муниципального образования на содержание работников органов местного самоуправления в расчете на одного жителя муниципального образования, в рублях</t>
  </si>
  <si>
    <t>7.2.5.</t>
  </si>
  <si>
    <t>Градостроительное проектирование</t>
  </si>
  <si>
    <t>7.2.6.</t>
  </si>
  <si>
    <t>Проведение районного конкурса "Благоустроим район вместе"</t>
  </si>
  <si>
    <t xml:space="preserve">число субъектов малого и среднего предпринимательства в расчете на 10 тыс. человек населения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</si>
  <si>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</si>
  <si>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Удельная величина потребления электрической энергии в МКД на одного проживающего</t>
  </si>
  <si>
    <t>Удельная величина потребления тепловой энергии МКД на 1 кв.м. общей площади</t>
  </si>
  <si>
    <t>Удельная величина потребления горячей воды в МКД на одного проживающего</t>
  </si>
  <si>
    <t>Удельная величина потребления холодной воды в МКД на одного проживающего</t>
  </si>
  <si>
    <t>Удельная величина потребления природного газа в МКД на одного проживающего</t>
  </si>
  <si>
    <t>Удельная величина потребления электрической энергии муниципальными бюджетными учреждениями на 1 человека населения</t>
  </si>
  <si>
    <t>Удельная величина потребления тепловой энергии муниципальными бюджетными учреждениями на 1 кв. м. общей площади</t>
  </si>
  <si>
    <t>Удельная величина потребления горячей воды муниципальными бюджетными учреждениями на 1 человека населения</t>
  </si>
  <si>
    <t>Удельная величина потребления холодной воды муниципальными бюджетными учреждениями на 1 человека населения</t>
  </si>
  <si>
    <t>Удельная величина потребления природного газа муниципальными бюджетными учреждениями на 1 человека населения</t>
  </si>
  <si>
    <t>доля протяженности автомобильных дорог общего пользования местного значения с твердым, не отвечающим нормативным требованиям, в общей протяженности автомобильных дорог общего пользования местного значения.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</si>
  <si>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района).</t>
  </si>
  <si>
    <t>6.1.9.</t>
  </si>
  <si>
    <t>доля современной компьютерной и организационной техники к общему количеству компьютерной и организационной техники в администрации муниципального района, %</t>
  </si>
  <si>
    <t>доля серверов и рабочих станций поврежденных вредоносными программами (вирусами, к тих общему количеству, %)</t>
  </si>
  <si>
    <t xml:space="preserve"> 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</t>
  </si>
  <si>
    <t>6.4.4.</t>
  </si>
  <si>
    <t>среднемесячная номинальная начисленная заработанная плата работников муниципальных учреждений культуры и искусства (рублей);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</si>
  <si>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 (%)</t>
  </si>
  <si>
    <t>обеспеченность парками культуры и отдыха</t>
  </si>
  <si>
    <t>обеспеченность библиотеками</t>
  </si>
  <si>
    <t>обеспеченность клубами и учреждениями клубного типа</t>
  </si>
  <si>
    <t>объём туристического потока на территории Рамонского муниципального района, тыс. чел.</t>
  </si>
  <si>
    <t>уровень исполнения плановых значений по расходам на реализацию программы, %</t>
  </si>
  <si>
    <t>Доля детей, оставшихся без попечения родителей, устроенных в семьи граждан не родственников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</si>
  <si>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Выплата единовременного пособия при всех формах устройства детей, лишенных родительского попочения, в семью</t>
  </si>
  <si>
    <t>4.2.2.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</si>
  <si>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</si>
  <si>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4.2.3.</t>
  </si>
  <si>
    <t>4.2.4.</t>
  </si>
  <si>
    <t>4.2.5.</t>
  </si>
  <si>
    <t>4.2.6.</t>
  </si>
  <si>
    <t>4.2.7.</t>
  </si>
  <si>
    <t>4.2.8.</t>
  </si>
  <si>
    <t>Расходы на обеспечение выплат приемной семье на содержание подопечных детей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</si>
  <si>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</si>
  <si>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</si>
  <si>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Расходы на обеспечение единовременной выплаты при передаче ребенка на воспитание в семью</t>
  </si>
  <si>
    <t>Расходы на обеспечение единовременной выплаты при устройстве в семью ребенка-инвалида или ребенка, достигшего возраста 10 лет, а также при одновременной передаче на воспитание в семью братьев (сестер)</t>
  </si>
  <si>
    <t>Осуществление государственных полномочий по организации и осуществлению деятельности по опеке и попечительству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</si>
  <si>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группы.</t>
  </si>
  <si>
    <t>Организация оборонно-спортивных профильных смен для подростков допризывного возраста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</si>
  <si>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</si>
  <si>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 xml:space="preserve"> Совершенствование кадрового и информационно-методического обеспечения организации и проведения детской оздоровительной кампании</t>
  </si>
  <si>
    <t>4.5.8.</t>
  </si>
  <si>
    <t>Финансовое обеспечение деятельности МКУ РДОЛ "Бобренок"</t>
  </si>
  <si>
    <t>Финансовое обеспечение деятельности МКУ "Рамонский районный центр физической культуры и спорта"</t>
  </si>
  <si>
    <t>4.6.3.</t>
  </si>
  <si>
    <t xml:space="preserve">Обеспечение функционирования центра тестирования комплекса ГТО </t>
  </si>
  <si>
    <t>4.6.4.</t>
  </si>
  <si>
    <t>4.6.5.</t>
  </si>
  <si>
    <t>4.6.6.</t>
  </si>
  <si>
    <t>4.6.7.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</si>
  <si>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</si>
  <si>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</si>
  <si>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</si>
  <si>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>Строительство и реконструкция спортивных сооружений в Рамонском муниципальном районе Воронежской области.</t>
  </si>
  <si>
    <t>Финансовое обеспечение деятельности отдела по образования, спорту и молодежной политике администрации Рамонского муниципального района Воронежской области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</si>
  <si>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</si>
  <si>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Обеспечение выполнения целей, задач и показателей муниципальной программы в целом, в разрезе подпрограмм и основных мероприятий.</t>
  </si>
  <si>
    <t>доля муниципальных учреждений культуры и исскуства, находящихся в удовлетворительном состоянии, в общем количестве муниципальных учреждений культуры и искусства, %</t>
  </si>
  <si>
    <t>2014-2021 гг.</t>
  </si>
  <si>
    <t>да</t>
  </si>
  <si>
    <t>не менее 15,0</t>
  </si>
  <si>
    <t>не более 0,1</t>
  </si>
  <si>
    <t>в установленный срок</t>
  </si>
  <si>
    <t>до начала очередного финансового года</t>
  </si>
  <si>
    <t>до 1 мая текущего года</t>
  </si>
  <si>
    <t>Поощрение проектов,реализуемых в рамках территориального общественного самоуправления в муниципальных образованиях</t>
  </si>
  <si>
    <t>6.1.10</t>
  </si>
  <si>
    <t>Удовлетворенность населения деятельностью органов местного самоуправления муниципального района</t>
  </si>
  <si>
    <t>≥95</t>
  </si>
  <si>
    <t>6.5.5</t>
  </si>
  <si>
    <t>Оказание мер социальной поддержки отдельным категориям медицинских работников</t>
  </si>
  <si>
    <t>Количество обучающих семинаров и мастер-классов с направлением декоративно-прикладного творчества, ед.</t>
  </si>
  <si>
    <t>Доля культурно-досуговых формирований с направлением декоративно-прикладного творчества от общего числа культурно-досуговых формирований, %</t>
  </si>
  <si>
    <t>Доля участников культурно-досуговых формирований с направлением декоративно-прикладного творчества от общего числа участников культурно-досуговых формирований, %</t>
  </si>
  <si>
    <t xml:space="preserve"> «Развитие культуры и туризма в Рамонском муниципальном районе Воронежской области на 2014-2021 годы»</t>
  </si>
  <si>
    <t>Уровень фактической обеспеченности учреждениями культуры в муниципальном районе в процентном отношении от нормативной потребности, %</t>
  </si>
  <si>
    <t>Доля охвата детей в возрасте от 6 лет 6 месяцев до 16 лет дополнительным образованием в сфере культуры и искусства в муниципальном образовании, %</t>
  </si>
  <si>
    <t>Объём туристского потока на территории Рамонского муниципального района, тыс. чел.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</si>
  <si>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</si>
  <si>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Проведение конкурсов, выставок, семинаров и прочих научно-практических мероприятий</t>
  </si>
  <si>
    <t>3.3</t>
  </si>
  <si>
    <t>3.3.1</t>
  </si>
  <si>
    <t>Минимальное количество проведенных конкурсов, выставок, семинаров и прочих научно-практических мероприятий в год</t>
  </si>
  <si>
    <t>"Обеспечение пассажирских перевозок по социально значимым внутримуниципальным маршрутам"</t>
  </si>
  <si>
    <t>Обеспечение экономической устойчивости транспортных предприятий автомобильного транспорта</t>
  </si>
  <si>
    <t>Подпрограмма №11</t>
  </si>
  <si>
    <t>7.11.</t>
  </si>
  <si>
    <t>7.11.1.</t>
  </si>
  <si>
    <t>Удельный вес доли вторичных ресурсов, извлекаемых из  отходов  производства  и  потребления;</t>
  </si>
  <si>
    <t>Снижение роста числа совершенных правонарушений и преступлений</t>
  </si>
  <si>
    <t xml:space="preserve">Увеличение  охвата  доведения сигналов  оповещения по нормативам оповещения </t>
  </si>
  <si>
    <t>Регулярность движения автобусов на закрепленных за организациями пассажирского автомобильного транспорта социально значимых внутримуниципальных маршрутах</t>
  </si>
  <si>
    <t>8-47340-2-14-23</t>
  </si>
  <si>
    <t>Отчет о ходе реализации муниципальных программ  (финансирование программ) Рамонского муниципального района Воронежской области за 2019 год</t>
  </si>
  <si>
    <t>2014-2024 г.г.</t>
  </si>
  <si>
    <t>1.2.7.</t>
  </si>
  <si>
    <t>Региональный проект "Культурная среда"</t>
  </si>
  <si>
    <t>не более 5</t>
  </si>
  <si>
    <t>не менее 90</t>
  </si>
  <si>
    <t>≤ 30</t>
  </si>
  <si>
    <t>≤ 1 790,0</t>
  </si>
  <si>
    <t>≤ 3</t>
  </si>
  <si>
    <t>≤ 5</t>
  </si>
  <si>
    <t>≥ 95</t>
  </si>
  <si>
    <t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области»</t>
  </si>
  <si>
    <t>2014-2024гг.</t>
  </si>
  <si>
    <t>2014-2024 гг.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</si>
  <si>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</si>
  <si>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«Формирование  эффективное управление муниципальной собственностью Рамонского муниципального района Воронежской области»</t>
  </si>
  <si>
    <t>2014-2024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</si>
  <si>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годы»</t>
  </si>
  <si>
    <t>Постановление администрации Рамонского муниципального района Воронежской области от  25.11.2013 г. №495 (в редакции от 11.10.2019 №283, от 28.01.2020 №11)</t>
  </si>
  <si>
    <t xml:space="preserve">МБУ «Центр поддержки АПК и сельских территорий Рамонского района»  </t>
  </si>
  <si>
    <t>«Развитие сельского хозяйства на территории Рамонского муниципального района Воронежской области»</t>
  </si>
  <si>
    <t>Финансовое обеспечение реализации программы</t>
  </si>
  <si>
    <t>Финансовое обеспечение деятельности подведомственных учреждений -расходы на обеспечение деятельности МБУ "ЦП АПК и СТ"</t>
  </si>
  <si>
    <t>Осуществление деятельности по реализации "Государственной программы развития сельского хозяйства и регулирования рынков сельскохозяйственной продукции, сырья и продовольствия на 2014-2024 годы"</t>
  </si>
  <si>
    <t xml:space="preserve">Улучшение жилищных условий граждан, проживающих в сельской местности, в том числе молодых семей и молодых специалистов </t>
  </si>
  <si>
    <t>оказание финансовой поддержки МБУ "ЦП АПК и СТ"</t>
  </si>
  <si>
    <t xml:space="preserve"> "Развитие образования Рамонского муниципального района Воронежской областина"</t>
  </si>
  <si>
    <t xml:space="preserve">Развитие дошкольного и общего образования </t>
  </si>
  <si>
    <t>4.1.1.1.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</si>
  <si>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</si>
  <si>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4.1.2.1</t>
  </si>
  <si>
    <t>Региональный проект "Современная школа"</t>
  </si>
  <si>
    <t xml:space="preserve">Развитие дополнительного образования  и воспитание детей и молодежи Рамонского муниципального района </t>
  </si>
  <si>
    <t xml:space="preserve">Вовлечение молодежи  в социальную практику </t>
  </si>
  <si>
    <t>Создание условий для организации отдыха и   оздоровления   детей и молодежи Рамонского муниципального района</t>
  </si>
  <si>
    <t>Финансовое обеспечение деятельности МКУ "Рамонский центр развития образования и молодежных проектов"</t>
  </si>
  <si>
    <t xml:space="preserve">Развитие физической культуры и спорта вРамонском муниципальном районе Воронежской области </t>
  </si>
  <si>
    <t xml:space="preserve"> 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</t>
  </si>
  <si>
    <t>Обеспеченность детей дошкольного возраста местами в дошкольных образовательных организациях (количество мест на 100 детей)</t>
  </si>
  <si>
    <t>Доступность дошкольного образования для детей в возрасте от 1,5 до 3 лет (численность детей в возрасте от 1,5 до 3 лет, получающих дошкольное образование в текущем году в общей численности детей в возрасте от 1,5 до 3 лет, находящихся в очереди на получение в текущем году дошкольного образования)</t>
  </si>
  <si>
    <t>Доступность дошкольного образования для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</si>
  <si>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Удельный вес численности детей-инвалидов, обучающихся по про-граммам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</t>
  </si>
  <si>
    <t>Удельный вес численности учителей в возрасте до 30 лет в общей численности учителей общеобразовательных организаций</t>
  </si>
  <si>
    <t>Удельный вес численности руководителей государственных (муниципальных) организаций дошкольного образования, общеобразовательных организаций и организаций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 образования детей</t>
  </si>
  <si>
    <t>Отношение среднемесячной заработной платы педагогических работников государственных (муниципальных) образовательных организаций общего образования к средней заработной плате в регионе</t>
  </si>
  <si>
    <t>Отношение среднемесячной заработной платы педагогических работников государственных (муниципальных) образовательных организаций дошкольного образования к средней заработной плате в общем образовании в регионе</t>
  </si>
  <si>
    <t>Удельный вес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</si>
  <si>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учебного автотранспорта не старше 7 лет эксплуатации от общего числа автотранспортных средств учебного комбината</t>
  </si>
  <si>
    <t>Количество направлений профессиональной подготовки  обучающихся в межшкольном учебном комбинате</t>
  </si>
  <si>
    <t>Число детей и молодежи, ставших лауреатами и призерами междуна-родных, всероссийских,  региональ-ных и районных мероприятий (кон-курсов)</t>
  </si>
  <si>
    <t>Число одаренных детей, талантливой молодежи и их педагогов-наставников, получивших областную и муниципальную  поддержку (премии)</t>
  </si>
  <si>
    <t>Количество районных мероприятий в сфере дополнительного образования, воспитания и развития одаренности детей и молодежи</t>
  </si>
  <si>
    <t xml:space="preserve">Доля детей в возрасте от 5 до 18 лет, получающих услуги до-полнительного образования с ис-пользованием сертификата дополнительного образования от общей численности детей, получающих услуги дополнительного образования в возрасте от 5 до 18 лет в учреждениях дополнительного образования за исключением программ предпрофессиональной подготовки </t>
  </si>
  <si>
    <t>Уровень исполнения плановых на-значений по расходам на реализацию подпрограммы</t>
  </si>
  <si>
    <t>Количество молодых людей в возрасте от 14 до 30 лет, задействованных в реализации подпрограммы</t>
  </si>
  <si>
    <t>Количество молодых людей задействованных в мероприятиях по допризывной подготовке молодежи к службе в Вооруженных Силах Российской Федерации</t>
  </si>
  <si>
    <t>Количество мероприятий, проектов (программ), направленных на фор-мирования правовых, культурных и нравственных ценностей среди мо-лодежи</t>
  </si>
  <si>
    <t>Удельный вес молодых людей, осведомленных о потенциальных возможностях проявления социальной инициативы в общественной и общественно-политической жизни</t>
  </si>
  <si>
    <t xml:space="preserve">Доля выполненных планов заданий, от общего количества предписаний, выданных  надзорными органами по обеспечению санитарно-гигиенического и противоэпидемио-логического режима в         
учреждениях отдыха и оздоровления детей и подростков 
</t>
  </si>
  <si>
    <t>Увеличение количества детей, охваченных организованным отдыхом и оздоровлением, в общем количестве детей школьного возраста</t>
  </si>
  <si>
    <t xml:space="preserve">Увеличение количества детей, находящихся в трудной жизненной ситуации, охваченных организованным отдыхом и оздоровлением в лагерях дневного пребывания, загородных детских оздоровительных и профильных лагерях, в общем количестве детей, находящихся в трудной жизненной ситуации </t>
  </si>
  <si>
    <t xml:space="preserve">Доля детских оздоровительных лагерей, в которых проведены мероприятия, направленные на укрепление материально-технической базы  детских оздоровительных лагерей  </t>
  </si>
  <si>
    <t>Увеличение профильных и тематических смен различной направленности в учреждениях отдыха и оздоровления детей и подростков</t>
  </si>
  <si>
    <t>Увеличение численности работников оздоровительных учреждений, охваченных повышением квалификации</t>
  </si>
  <si>
    <t>35</t>
  </si>
  <si>
    <t>100</t>
  </si>
  <si>
    <t>Количество физкультурно-оздоровительных и спортивных мероприятий</t>
  </si>
  <si>
    <t>62</t>
  </si>
  <si>
    <t>Удельный вес лиц, систематически занимающихся физической культу-рой и спортом (процент от общей численности населения муниципального района)</t>
  </si>
  <si>
    <t>41</t>
  </si>
  <si>
    <t xml:space="preserve">«Муниципальное управление  Рамонского муниципального района Воронежской области» </t>
  </si>
  <si>
    <t xml:space="preserve">Муниципальная программа «Муниципальное управление 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</si>
  <si>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"</t>
  </si>
  <si>
    <t>Предоставление субсидии СОНКО на обеспечение деятельности  на территории муниципального района на осуществление местного самоуправления</t>
  </si>
  <si>
    <t>Предоставление на конкурсной основе грантов в форме субсидий СОНКО на реализацию программ(проектов)</t>
  </si>
  <si>
    <t>Финансовое обеспечение леятельности МКУ ЦОД ОМСУ"</t>
  </si>
  <si>
    <t xml:space="preserve"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</t>
  </si>
  <si>
    <t>Постановление администрации Рамонского муниципального района Воронежской области от 06.12.2013  №510   (в редакции 31.01.2020 № 15)</t>
  </si>
  <si>
    <t xml:space="preserve">Отдел  экономики, проектной деятельности и прогнозирования администрации Рамонского муниципального района Воронежской области  </t>
  </si>
  <si>
    <t>5.2.2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</si>
  <si>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</si>
  <si>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9(15243)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</si>
  <si>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»</t>
  </si>
  <si>
    <t xml:space="preserve">     Основные мероприятия      Развитие системы обращения с отходами производства и потребления (ТБО) на территории муниципального района</t>
  </si>
  <si>
    <t>«Создание благоприятных условий для населения Рамонского муниципального района Воронежской области»</t>
  </si>
  <si>
    <t xml:space="preserve">Отдел по культуре администрации Рамонского муниципального района Воронежской области, 
Автономная некоммерческая организация «Рамонский информационно-туристский центр»
</t>
  </si>
  <si>
    <t>Постановление администрации Рамонского муниципального района Воронежской области от 25.11.2013 №496    ( в редакции от 11.10.2019 № 278)</t>
  </si>
  <si>
    <t xml:space="preserve">Постановление администрации Рамонского муниципального района Воронежской области от 20.11.2013 № 484   (в редакции 
 от 11.10.2019 № 282 )
</t>
  </si>
  <si>
    <r>
      <t xml:space="preserve">Постановление администрации Рамонского муниципального района Воронежской областиот 24.12.2013 №538 (в редакции </t>
    </r>
    <r>
      <rPr>
        <sz val="12"/>
        <color theme="1"/>
        <rFont val="Times New Roman"/>
        <family val="1"/>
        <charset val="204"/>
      </rPr>
      <t>от 11.10.2019 №280 )</t>
    </r>
  </si>
  <si>
    <t>Постановление администрации Рамонского муниципального рпйона Воронежской области от 03.12.2013 г. № 500 (в редакции от 13.02.2020 № 35 )</t>
  </si>
  <si>
    <t>Постановление администрации Рамонского муниципального района Воронежской области от 25.11.2013 №494  (в редакции от 11.10.2019 № 279, от 24.01.2020 № 08)</t>
  </si>
  <si>
    <t>Согласовано:</t>
  </si>
  <si>
    <t>Заметитель главы админитсрации муниципального района                                                                                                                                                        Ю.В. Болгов</t>
  </si>
  <si>
    <t>администрации муниципального района</t>
  </si>
  <si>
    <t xml:space="preserve">Начальник отдела экономики, проектной деятельности и прогнозирования                                                                                                                             </t>
  </si>
  <si>
    <t xml:space="preserve">                                           И.И. Попова</t>
  </si>
  <si>
    <t>Глава муниципального района                                                                                                                                                                                   Н.В. Фролов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</si>
</sst>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3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8"/>
      <color theme="1"/>
      <name val="Times New Roman"/>
      <family val="2"/>
      <charset val="204"/>
    </font>
    <font>
      <b/>
      <sz val="16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2"/>
      <color theme="1"/>
      <name val="Times New Roman"/>
      <family val="2"/>
      <charset val="204"/>
    </font>
    <font>
      <sz val="20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0" fontId="21" fillId="0" borderId="0"/>
    <xf numFmtId="0" fontId="23" fillId="0" borderId="0"/>
    <xf numFmtId="0" fontId="2" fillId="0" borderId="0"/>
    <xf numFmtId="0" fontId="1" fillId="0" borderId="0"/>
  </cellStyleXfs>
  <cellXfs count="386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15" fillId="2" borderId="0" xfId="0" applyFon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/>
    <xf numFmtId="0" fontId="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2" fontId="3" fillId="2" borderId="12" xfId="0" applyNumberFormat="1" applyFont="1" applyFill="1" applyBorder="1" applyAlignment="1">
      <alignment vertical="center" wrapText="1"/>
    </xf>
    <xf numFmtId="2" fontId="3" fillId="2" borderId="5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vertical="center" wrapText="1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wrapText="1"/>
    </xf>
    <xf numFmtId="0" fontId="25" fillId="2" borderId="0" xfId="0" applyFont="1" applyFill="1"/>
    <xf numFmtId="0" fontId="25" fillId="2" borderId="11" xfId="0" applyFont="1" applyFill="1" applyBorder="1" applyAlignment="1">
      <alignment horizontal="center"/>
    </xf>
    <xf numFmtId="0" fontId="25" fillId="2" borderId="0" xfId="0" applyFont="1" applyFill="1" applyAlignment="1">
      <alignment horizontal="justify" vertical="center"/>
    </xf>
    <xf numFmtId="0" fontId="28" fillId="2" borderId="0" xfId="0" applyFont="1" applyFill="1"/>
    <xf numFmtId="2" fontId="8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top" wrapText="1"/>
    </xf>
    <xf numFmtId="0" fontId="0" fillId="4" borderId="0" xfId="0" applyFill="1"/>
    <xf numFmtId="0" fontId="0" fillId="5" borderId="0" xfId="0" applyFill="1"/>
    <xf numFmtId="2" fontId="8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wrapText="1"/>
    </xf>
    <xf numFmtId="0" fontId="7" fillId="2" borderId="0" xfId="0" applyFont="1" applyFill="1"/>
    <xf numFmtId="0" fontId="17" fillId="2" borderId="3" xfId="2" applyNumberFormat="1" applyFont="1" applyFill="1" applyBorder="1" applyAlignment="1">
      <alignment vertical="center" wrapText="1"/>
    </xf>
    <xf numFmtId="0" fontId="17" fillId="2" borderId="3" xfId="2" applyFont="1" applyFill="1" applyBorder="1" applyAlignment="1">
      <alignment vertical="center" wrapText="1"/>
    </xf>
    <xf numFmtId="0" fontId="8" fillId="2" borderId="5" xfId="2" applyFont="1" applyFill="1" applyBorder="1" applyAlignment="1">
      <alignment horizontal="center" vertical="top" wrapText="1"/>
    </xf>
    <xf numFmtId="0" fontId="17" fillId="2" borderId="5" xfId="2" applyNumberFormat="1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17" fillId="2" borderId="5" xfId="2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6" xfId="0" applyFill="1" applyBorder="1"/>
    <xf numFmtId="0" fontId="19" fillId="2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5" fillId="2" borderId="3" xfId="0" applyFont="1" applyFill="1" applyBorder="1"/>
    <xf numFmtId="1" fontId="8" fillId="2" borderId="3" xfId="0" applyNumberFormat="1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2" borderId="3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wrapText="1"/>
    </xf>
    <xf numFmtId="0" fontId="8" fillId="2" borderId="5" xfId="2" applyFont="1" applyFill="1" applyBorder="1" applyAlignment="1">
      <alignment horizontal="left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0" fillId="6" borderId="0" xfId="0" applyFill="1"/>
    <xf numFmtId="2" fontId="3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top" textRotation="90" wrapText="1"/>
    </xf>
    <xf numFmtId="0" fontId="10" fillId="2" borderId="3" xfId="0" applyFont="1" applyFill="1" applyBorder="1" applyAlignment="1">
      <alignment horizontal="center" vertical="top" wrapText="1"/>
    </xf>
    <xf numFmtId="2" fontId="9" fillId="2" borderId="3" xfId="0" applyNumberFormat="1" applyFont="1" applyFill="1" applyBorder="1" applyAlignment="1">
      <alignment vertical="top" wrapText="1"/>
    </xf>
    <xf numFmtId="2" fontId="31" fillId="2" borderId="3" xfId="0" applyNumberFormat="1" applyFont="1" applyFill="1" applyBorder="1" applyAlignment="1">
      <alignment vertical="top" wrapText="1"/>
    </xf>
    <xf numFmtId="2" fontId="4" fillId="2" borderId="3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center" vertical="top" wrapText="1"/>
    </xf>
    <xf numFmtId="2" fontId="17" fillId="2" borderId="3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Alignment="1">
      <alignment wrapText="1"/>
    </xf>
    <xf numFmtId="2" fontId="0" fillId="2" borderId="0" xfId="0" applyNumberFormat="1" applyFill="1"/>
    <xf numFmtId="0" fontId="17" fillId="2" borderId="3" xfId="0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wrapText="1"/>
    </xf>
    <xf numFmtId="0" fontId="10" fillId="2" borderId="0" xfId="0" applyFont="1" applyFill="1"/>
    <xf numFmtId="0" fontId="9" fillId="2" borderId="1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22" fillId="2" borderId="3" xfId="2" applyFont="1" applyFill="1" applyBorder="1" applyAlignment="1" applyProtection="1">
      <alignment horizontal="left" vertical="top" wrapText="1"/>
    </xf>
    <xf numFmtId="0" fontId="17" fillId="2" borderId="3" xfId="0" applyNumberFormat="1" applyFont="1" applyFill="1" applyBorder="1" applyAlignment="1">
      <alignment horizontal="center" vertical="center" wrapText="1"/>
    </xf>
    <xf numFmtId="1" fontId="17" fillId="2" borderId="3" xfId="0" applyNumberFormat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vertical="top" wrapText="1"/>
    </xf>
    <xf numFmtId="0" fontId="8" fillId="2" borderId="3" xfId="2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center"/>
    </xf>
    <xf numFmtId="49" fontId="8" fillId="2" borderId="4" xfId="2" applyNumberFormat="1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166" fontId="17" fillId="2" borderId="3" xfId="0" applyNumberFormat="1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top" wrapText="1"/>
    </xf>
    <xf numFmtId="166" fontId="8" fillId="2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>
      <alignment vertical="top" wrapText="1"/>
    </xf>
    <xf numFmtId="0" fontId="8" fillId="2" borderId="3" xfId="3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vertical="top" wrapText="1"/>
    </xf>
    <xf numFmtId="166" fontId="8" fillId="2" borderId="3" xfId="0" applyNumberFormat="1" applyFont="1" applyFill="1" applyBorder="1" applyAlignment="1">
      <alignment vertical="top"/>
    </xf>
    <xf numFmtId="49" fontId="8" fillId="2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top" wrapText="1"/>
    </xf>
    <xf numFmtId="49" fontId="8" fillId="2" borderId="3" xfId="2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vertical="top" wrapText="1"/>
    </xf>
    <xf numFmtId="49" fontId="17" fillId="2" borderId="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vertical="top"/>
    </xf>
    <xf numFmtId="2" fontId="20" fillId="2" borderId="4" xfId="0" applyNumberFormat="1" applyFont="1" applyFill="1" applyBorder="1" applyAlignment="1">
      <alignment vertical="center"/>
    </xf>
    <xf numFmtId="2" fontId="9" fillId="2" borderId="4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20" fillId="2" borderId="12" xfId="0" applyNumberFormat="1" applyFont="1" applyFill="1" applyBorder="1" applyAlignment="1">
      <alignment vertical="center"/>
    </xf>
    <xf numFmtId="2" fontId="9" fillId="2" borderId="12" xfId="0" applyNumberFormat="1" applyFont="1" applyFill="1" applyBorder="1" applyAlignment="1">
      <alignment vertical="center" wrapText="1"/>
    </xf>
    <xf numFmtId="2" fontId="8" fillId="2" borderId="12" xfId="0" applyNumberFormat="1" applyFont="1" applyFill="1" applyBorder="1" applyAlignment="1">
      <alignment vertical="center"/>
    </xf>
    <xf numFmtId="2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wrapText="1"/>
    </xf>
    <xf numFmtId="0" fontId="3" fillId="2" borderId="1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left" vertical="top"/>
    </xf>
    <xf numFmtId="0" fontId="15" fillId="2" borderId="3" xfId="0" applyFont="1" applyFill="1" applyBorder="1" applyAlignment="1">
      <alignment horizontal="left" vertical="center" wrapText="1"/>
    </xf>
    <xf numFmtId="2" fontId="15" fillId="2" borderId="3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39" fontId="8" fillId="2" borderId="4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center" wrapText="1"/>
    </xf>
    <xf numFmtId="0" fontId="0" fillId="2" borderId="0" xfId="0" applyFont="1" applyFill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horizontal="center"/>
    </xf>
    <xf numFmtId="0" fontId="26" fillId="2" borderId="11" xfId="0" applyFont="1" applyFill="1" applyBorder="1" applyAlignment="1">
      <alignment horizontal="center"/>
    </xf>
    <xf numFmtId="0" fontId="27" fillId="2" borderId="1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center" vertical="top" wrapText="1"/>
    </xf>
    <xf numFmtId="166" fontId="8" fillId="2" borderId="12" xfId="0" applyNumberFormat="1" applyFont="1" applyFill="1" applyBorder="1" applyAlignment="1">
      <alignment horizontal="center" vertical="top" wrapText="1"/>
    </xf>
    <xf numFmtId="166" fontId="8" fillId="2" borderId="5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top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2" fontId="20" fillId="2" borderId="4" xfId="0" applyNumberFormat="1" applyFont="1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49" fontId="8" fillId="2" borderId="4" xfId="2" applyNumberFormat="1" applyFont="1" applyFill="1" applyBorder="1" applyAlignment="1">
      <alignment horizontal="left" vertical="top" wrapText="1"/>
    </xf>
    <xf numFmtId="49" fontId="8" fillId="2" borderId="5" xfId="2" applyNumberFormat="1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center" vertical="top"/>
    </xf>
    <xf numFmtId="166" fontId="8" fillId="2" borderId="12" xfId="0" applyNumberFormat="1" applyFont="1" applyFill="1" applyBorder="1" applyAlignment="1">
      <alignment horizontal="center" vertical="top"/>
    </xf>
    <xf numFmtId="166" fontId="8" fillId="2" borderId="5" xfId="0" applyNumberFormat="1" applyFont="1" applyFill="1" applyBorder="1" applyAlignment="1">
      <alignment horizontal="center" vertical="top"/>
    </xf>
    <xf numFmtId="1" fontId="8" fillId="2" borderId="4" xfId="0" applyNumberFormat="1" applyFont="1" applyFill="1" applyBorder="1" applyAlignment="1">
      <alignment horizontal="center" vertical="top" wrapText="1"/>
    </xf>
    <xf numFmtId="1" fontId="8" fillId="2" borderId="12" xfId="0" applyNumberFormat="1" applyFont="1" applyFill="1" applyBorder="1" applyAlignment="1">
      <alignment horizontal="center" vertical="top" wrapText="1"/>
    </xf>
    <xf numFmtId="1" fontId="8" fillId="2" borderId="5" xfId="0" applyNumberFormat="1" applyFont="1" applyFill="1" applyBorder="1" applyAlignment="1">
      <alignment horizontal="center" vertical="top" wrapText="1"/>
    </xf>
    <xf numFmtId="49" fontId="8" fillId="2" borderId="12" xfId="2" applyNumberFormat="1" applyFont="1" applyFill="1" applyBorder="1" applyAlignment="1">
      <alignment horizontal="left" vertical="top" wrapText="1"/>
    </xf>
    <xf numFmtId="0" fontId="17" fillId="2" borderId="4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3" fillId="2" borderId="5" xfId="0" applyNumberFormat="1" applyFont="1" applyFill="1" applyBorder="1" applyAlignment="1">
      <alignment horizontal="center"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0" fontId="17" fillId="2" borderId="4" xfId="2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wrapText="1"/>
    </xf>
    <xf numFmtId="2" fontId="8" fillId="2" borderId="4" xfId="2" applyNumberFormat="1" applyFont="1" applyFill="1" applyBorder="1" applyAlignment="1">
      <alignment horizontal="left" vertical="top" wrapText="1"/>
    </xf>
    <xf numFmtId="2" fontId="8" fillId="2" borderId="5" xfId="2" applyNumberFormat="1" applyFont="1" applyFill="1" applyBorder="1" applyAlignment="1">
      <alignment horizontal="left" vertical="top" wrapText="1"/>
    </xf>
    <xf numFmtId="165" fontId="17" fillId="2" borderId="4" xfId="0" applyNumberFormat="1" applyFont="1" applyFill="1" applyBorder="1" applyAlignment="1">
      <alignment horizontal="center" vertical="center" wrapText="1"/>
    </xf>
    <xf numFmtId="165" fontId="17" fillId="2" borderId="5" xfId="0" applyNumberFormat="1" applyFont="1" applyFill="1" applyBorder="1" applyAlignment="1">
      <alignment horizontal="center" vertical="center" wrapText="1"/>
    </xf>
    <xf numFmtId="2" fontId="24" fillId="2" borderId="4" xfId="0" applyNumberFormat="1" applyFont="1" applyFill="1" applyBorder="1" applyAlignment="1">
      <alignment horizontal="center" vertical="top" wrapText="1"/>
    </xf>
    <xf numFmtId="2" fontId="24" fillId="2" borderId="5" xfId="0" applyNumberFormat="1" applyFont="1" applyFill="1" applyBorder="1" applyAlignment="1">
      <alignment horizontal="center" vertical="top" wrapText="1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 wrapText="1"/>
    </xf>
    <xf numFmtId="2" fontId="16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4" fontId="16" fillId="2" borderId="1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textRotation="90" wrapText="1"/>
    </xf>
    <xf numFmtId="4" fontId="16" fillId="2" borderId="3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8" fillId="2" borderId="12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12" xfId="0" applyNumberFormat="1" applyFont="1" applyFill="1" applyBorder="1" applyAlignment="1">
      <alignment horizontal="center" vertical="top" wrapText="1"/>
    </xf>
    <xf numFmtId="2" fontId="18" fillId="2" borderId="12" xfId="0" applyNumberFormat="1" applyFont="1" applyFill="1" applyBorder="1" applyAlignment="1">
      <alignment horizontal="center" vertical="top" wrapText="1"/>
    </xf>
    <xf numFmtId="2" fontId="18" fillId="2" borderId="5" xfId="0" applyNumberFormat="1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1" fontId="17" fillId="2" borderId="4" xfId="0" applyNumberFormat="1" applyFont="1" applyFill="1" applyBorder="1" applyAlignment="1">
      <alignment horizontal="center" vertical="center" wrapText="1"/>
    </xf>
    <xf numFmtId="1" fontId="17" fillId="2" borderId="5" xfId="0" applyNumberFormat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top" wrapText="1"/>
    </xf>
    <xf numFmtId="0" fontId="8" fillId="2" borderId="12" xfId="2" applyFont="1" applyFill="1" applyBorder="1" applyAlignment="1">
      <alignment horizontal="left" vertical="top" wrapText="1"/>
    </xf>
    <xf numFmtId="0" fontId="8" fillId="2" borderId="5" xfId="2" applyFont="1" applyFill="1" applyBorder="1" applyAlignment="1">
      <alignment horizontal="left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12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3" fillId="2" borderId="0" xfId="0" applyFont="1" applyFill="1"/>
    <xf numFmtId="0" fontId="32" fillId="2" borderId="0" xfId="0" applyFont="1" applyFill="1" applyBorder="1" applyAlignment="1">
      <alignment horizontal="left" wrapText="1"/>
    </xf>
    <xf numFmtId="0" fontId="3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3" fillId="2" borderId="0" xfId="0" applyFont="1" applyFill="1" applyAlignment="1"/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1"/>
  <sheetViews>
    <sheetView tabSelected="1" topLeftCell="A309" zoomScale="87" zoomScaleNormal="87" workbookViewId="0">
      <selection activeCell="A307" sqref="A307:S334"/>
    </sheetView>
  </sheetViews>
  <sheetFormatPr defaultRowHeight="15.75" x14ac:dyDescent="0.25"/>
  <cols>
    <col min="1" max="1" width="9.875" bestFit="1" customWidth="1"/>
    <col min="2" max="2" width="22.5" customWidth="1"/>
    <col min="3" max="3" width="13.25" customWidth="1"/>
    <col min="4" max="4" width="13" customWidth="1"/>
    <col min="5" max="5" width="12" customWidth="1"/>
    <col min="6" max="6" width="9.375" style="35" bestFit="1" customWidth="1"/>
    <col min="7" max="7" width="11.375" style="35" bestFit="1" customWidth="1"/>
    <col min="8" max="8" width="9.375" style="5" bestFit="1" customWidth="1"/>
    <col min="9" max="9" width="11.375" style="5" bestFit="1" customWidth="1"/>
    <col min="10" max="10" width="12.5" style="36" customWidth="1"/>
    <col min="11" max="11" width="12.625" style="36" customWidth="1"/>
    <col min="12" max="12" width="9.125" style="1" bestFit="1" customWidth="1"/>
    <col min="13" max="13" width="10.5" style="1" customWidth="1"/>
    <col min="14" max="14" width="9" style="85"/>
    <col min="15" max="15" width="10.625" style="85" customWidth="1"/>
    <col min="16" max="16" width="45.75" customWidth="1"/>
    <col min="17" max="17" width="10.875" customWidth="1"/>
    <col min="18" max="18" width="15.125" customWidth="1"/>
    <col min="19" max="19" width="10.25" bestFit="1" customWidth="1"/>
    <col min="21" max="21" width="13.75" customWidth="1"/>
  </cols>
  <sheetData>
    <row r="1" spans="1:21" s="13" customFormat="1" ht="23.25" x14ac:dyDescent="0.35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52" t="s">
        <v>324</v>
      </c>
      <c r="R1" s="252"/>
      <c r="S1" s="252"/>
    </row>
    <row r="2" spans="1:21" s="13" customFormat="1" ht="17.25" customHeight="1" x14ac:dyDescent="0.35">
      <c r="B2" s="253" t="s">
        <v>481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30"/>
      <c r="R2" s="30"/>
      <c r="S2" s="30"/>
    </row>
    <row r="3" spans="1:21" s="13" customFormat="1" ht="168.75" customHeight="1" x14ac:dyDescent="0.25">
      <c r="A3" s="255" t="s">
        <v>0</v>
      </c>
      <c r="B3" s="332" t="s">
        <v>1</v>
      </c>
      <c r="C3" s="332" t="s">
        <v>2</v>
      </c>
      <c r="D3" s="332" t="s">
        <v>3</v>
      </c>
      <c r="E3" s="332"/>
      <c r="F3" s="332"/>
      <c r="G3" s="332"/>
      <c r="H3" s="332"/>
      <c r="I3" s="332"/>
      <c r="J3" s="332"/>
      <c r="K3" s="332"/>
      <c r="L3" s="332"/>
      <c r="M3" s="332"/>
      <c r="N3" s="333" t="s">
        <v>4</v>
      </c>
      <c r="O3" s="333"/>
      <c r="P3" s="331" t="s">
        <v>5</v>
      </c>
      <c r="Q3" s="331" t="s">
        <v>6</v>
      </c>
      <c r="R3" s="331" t="s">
        <v>7</v>
      </c>
      <c r="S3" s="331" t="s">
        <v>8</v>
      </c>
      <c r="T3" s="2"/>
    </row>
    <row r="4" spans="1:21" s="13" customFormat="1" x14ac:dyDescent="0.25">
      <c r="A4" s="256"/>
      <c r="B4" s="332"/>
      <c r="C4" s="332"/>
      <c r="D4" s="331" t="s">
        <v>9</v>
      </c>
      <c r="E4" s="331"/>
      <c r="F4" s="332" t="s">
        <v>10</v>
      </c>
      <c r="G4" s="332"/>
      <c r="H4" s="332"/>
      <c r="I4" s="332"/>
      <c r="J4" s="332"/>
      <c r="K4" s="332"/>
      <c r="L4" s="332"/>
      <c r="M4" s="332"/>
      <c r="N4" s="333"/>
      <c r="O4" s="333"/>
      <c r="P4" s="331"/>
      <c r="Q4" s="331"/>
      <c r="R4" s="331"/>
      <c r="S4" s="331"/>
      <c r="T4" s="2"/>
    </row>
    <row r="5" spans="1:21" s="13" customFormat="1" x14ac:dyDescent="0.25">
      <c r="A5" s="256"/>
      <c r="B5" s="332"/>
      <c r="C5" s="332"/>
      <c r="D5" s="331"/>
      <c r="E5" s="331"/>
      <c r="F5" s="331" t="s">
        <v>11</v>
      </c>
      <c r="G5" s="331"/>
      <c r="H5" s="331" t="s">
        <v>12</v>
      </c>
      <c r="I5" s="331"/>
      <c r="J5" s="331" t="s">
        <v>13</v>
      </c>
      <c r="K5" s="331"/>
      <c r="L5" s="331" t="s">
        <v>14</v>
      </c>
      <c r="M5" s="331"/>
      <c r="N5" s="333"/>
      <c r="O5" s="333"/>
      <c r="P5" s="331"/>
      <c r="Q5" s="331"/>
      <c r="R5" s="331"/>
      <c r="S5" s="331"/>
      <c r="T5" s="2"/>
    </row>
    <row r="6" spans="1:21" s="13" customFormat="1" ht="39" customHeight="1" x14ac:dyDescent="0.25">
      <c r="A6" s="256"/>
      <c r="B6" s="332"/>
      <c r="C6" s="332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3"/>
      <c r="O6" s="333"/>
      <c r="P6" s="331"/>
      <c r="Q6" s="331"/>
      <c r="R6" s="331"/>
      <c r="S6" s="331"/>
      <c r="T6" s="2"/>
    </row>
    <row r="7" spans="1:21" s="13" customFormat="1" ht="42.75" customHeight="1" x14ac:dyDescent="0.25">
      <c r="A7" s="257"/>
      <c r="B7" s="332"/>
      <c r="C7" s="332"/>
      <c r="D7" s="80" t="s">
        <v>15</v>
      </c>
      <c r="E7" s="80" t="s">
        <v>16</v>
      </c>
      <c r="F7" s="80" t="s">
        <v>15</v>
      </c>
      <c r="G7" s="80" t="s">
        <v>16</v>
      </c>
      <c r="H7" s="80" t="s">
        <v>15</v>
      </c>
      <c r="I7" s="80" t="s">
        <v>16</v>
      </c>
      <c r="J7" s="80" t="s">
        <v>15</v>
      </c>
      <c r="K7" s="80" t="s">
        <v>16</v>
      </c>
      <c r="L7" s="80" t="s">
        <v>15</v>
      </c>
      <c r="M7" s="80" t="s">
        <v>16</v>
      </c>
      <c r="N7" s="87" t="s">
        <v>15</v>
      </c>
      <c r="O7" s="87" t="s">
        <v>16</v>
      </c>
      <c r="P7" s="331"/>
      <c r="Q7" s="331"/>
      <c r="R7" s="331"/>
      <c r="S7" s="331"/>
      <c r="T7" s="2"/>
    </row>
    <row r="8" spans="1:21" s="13" customFormat="1" x14ac:dyDescent="0.25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>
        <v>6</v>
      </c>
      <c r="G8" s="81">
        <v>7</v>
      </c>
      <c r="H8" s="81">
        <v>8</v>
      </c>
      <c r="I8" s="81">
        <v>9</v>
      </c>
      <c r="J8" s="81">
        <v>10</v>
      </c>
      <c r="K8" s="81">
        <v>11</v>
      </c>
      <c r="L8" s="81">
        <v>12</v>
      </c>
      <c r="M8" s="81">
        <v>13</v>
      </c>
      <c r="N8" s="81">
        <v>14</v>
      </c>
      <c r="O8" s="81">
        <v>15</v>
      </c>
      <c r="P8" s="81">
        <v>16</v>
      </c>
      <c r="Q8" s="81">
        <v>17</v>
      </c>
      <c r="R8" s="81">
        <v>18</v>
      </c>
      <c r="S8" s="81">
        <v>19</v>
      </c>
      <c r="T8" s="2"/>
    </row>
    <row r="9" spans="1:21" s="13" customFormat="1" x14ac:dyDescent="0.25">
      <c r="A9" s="81"/>
      <c r="B9" s="88" t="s">
        <v>17</v>
      </c>
      <c r="C9" s="7"/>
      <c r="D9" s="89">
        <f>D11+D47+D61+D75+D147+D196+D242</f>
        <v>1555045.4850000003</v>
      </c>
      <c r="E9" s="89">
        <f>E11+E47+E61+E75+E147+E196+E242</f>
        <v>1542998.37</v>
      </c>
      <c r="F9" s="89">
        <f t="shared" ref="F9:M9" si="0">F11+F47+F61+F75+F147+F196+F242</f>
        <v>326282.75999999995</v>
      </c>
      <c r="G9" s="89">
        <f t="shared" si="0"/>
        <v>326282.36</v>
      </c>
      <c r="H9" s="89">
        <f t="shared" si="0"/>
        <v>610090.84000000008</v>
      </c>
      <c r="I9" s="89">
        <f t="shared" si="0"/>
        <v>602391.49</v>
      </c>
      <c r="J9" s="89">
        <f t="shared" si="0"/>
        <v>610859.25999999989</v>
      </c>
      <c r="K9" s="89">
        <f t="shared" si="0"/>
        <v>606513.1</v>
      </c>
      <c r="L9" s="89">
        <f t="shared" si="0"/>
        <v>7811.47</v>
      </c>
      <c r="M9" s="89">
        <f t="shared" si="0"/>
        <v>7811.47</v>
      </c>
      <c r="N9" s="8">
        <v>100</v>
      </c>
      <c r="O9" s="89">
        <f>E9/D9*100</f>
        <v>99.225288577330574</v>
      </c>
      <c r="P9" s="7"/>
      <c r="Q9" s="7"/>
      <c r="R9" s="7"/>
      <c r="S9" s="7"/>
      <c r="T9" s="2"/>
    </row>
    <row r="10" spans="1:21" s="13" customFormat="1" x14ac:dyDescent="0.25">
      <c r="A10" s="81"/>
      <c r="B10" s="81"/>
      <c r="C10" s="7"/>
      <c r="D10" s="90">
        <f>F9+H9+J9+L9</f>
        <v>1555044.3299999998</v>
      </c>
      <c r="E10" s="90">
        <f>G9+I9+K9+M9</f>
        <v>1542998.42</v>
      </c>
      <c r="F10" s="91"/>
      <c r="G10" s="90">
        <f>G9/E9*100</f>
        <v>21.145995118582007</v>
      </c>
      <c r="H10" s="90"/>
      <c r="I10" s="90">
        <f>I9/E9*100</f>
        <v>39.040319271367729</v>
      </c>
      <c r="J10" s="90"/>
      <c r="K10" s="90">
        <f>K9/E9*100</f>
        <v>39.307436209410895</v>
      </c>
      <c r="L10" s="90"/>
      <c r="M10" s="90">
        <f>M9/E9*100</f>
        <v>0.5062526410834769</v>
      </c>
      <c r="N10" s="7"/>
      <c r="O10" s="91"/>
      <c r="P10" s="7"/>
      <c r="Q10" s="7"/>
      <c r="R10" s="7"/>
      <c r="S10" s="7"/>
      <c r="T10" s="2"/>
    </row>
    <row r="11" spans="1:21" s="13" customFormat="1" ht="38.25" x14ac:dyDescent="0.25">
      <c r="A11" s="270" t="s">
        <v>18</v>
      </c>
      <c r="B11" s="339" t="s">
        <v>360</v>
      </c>
      <c r="C11" s="342" t="s">
        <v>482</v>
      </c>
      <c r="D11" s="346">
        <f t="shared" ref="D11:M11" si="1">SUM(D18+D32+D42)</f>
        <v>197746.31</v>
      </c>
      <c r="E11" s="346">
        <f t="shared" si="1"/>
        <v>195806.99</v>
      </c>
      <c r="F11" s="346">
        <f t="shared" si="1"/>
        <v>4513</v>
      </c>
      <c r="G11" s="346">
        <f t="shared" si="1"/>
        <v>4513</v>
      </c>
      <c r="H11" s="346">
        <f t="shared" si="1"/>
        <v>97557.32</v>
      </c>
      <c r="I11" s="346">
        <f t="shared" si="1"/>
        <v>96488.900000000009</v>
      </c>
      <c r="J11" s="346">
        <f t="shared" si="1"/>
        <v>95675.989999999991</v>
      </c>
      <c r="K11" s="346">
        <f t="shared" si="1"/>
        <v>94805.089999999982</v>
      </c>
      <c r="L11" s="346">
        <f t="shared" si="1"/>
        <v>0</v>
      </c>
      <c r="M11" s="346">
        <f t="shared" si="1"/>
        <v>0</v>
      </c>
      <c r="N11" s="342">
        <v>100</v>
      </c>
      <c r="O11" s="346">
        <f>E11/D11*100</f>
        <v>99.019288906073641</v>
      </c>
      <c r="P11" s="92" t="s">
        <v>328</v>
      </c>
      <c r="Q11" s="93" t="s">
        <v>485</v>
      </c>
      <c r="R11" s="94">
        <v>25.11</v>
      </c>
      <c r="S11" s="95">
        <v>100</v>
      </c>
      <c r="T11" s="96"/>
      <c r="U11" s="97">
        <f>G11+I11+K11+M11</f>
        <v>195806.99</v>
      </c>
    </row>
    <row r="12" spans="1:21" s="13" customFormat="1" ht="63.75" x14ac:dyDescent="0.25">
      <c r="A12" s="271"/>
      <c r="B12" s="341"/>
      <c r="C12" s="343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3"/>
      <c r="O12" s="347"/>
      <c r="P12" s="92" t="s">
        <v>329</v>
      </c>
      <c r="Q12" s="93" t="s">
        <v>485</v>
      </c>
      <c r="R12" s="94">
        <v>0</v>
      </c>
      <c r="S12" s="95">
        <v>100</v>
      </c>
      <c r="T12" s="2"/>
    </row>
    <row r="13" spans="1:21" s="13" customFormat="1" ht="102" customHeight="1" x14ac:dyDescent="0.25">
      <c r="A13" s="271"/>
      <c r="B13" s="341"/>
      <c r="C13" s="343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3"/>
      <c r="O13" s="347"/>
      <c r="P13" s="92" t="s">
        <v>376</v>
      </c>
      <c r="Q13" s="93" t="s">
        <v>486</v>
      </c>
      <c r="R13" s="94">
        <v>96</v>
      </c>
      <c r="S13" s="94">
        <v>100</v>
      </c>
      <c r="T13" s="72"/>
    </row>
    <row r="14" spans="1:21" s="13" customFormat="1" ht="122.25" customHeight="1" x14ac:dyDescent="0.25">
      <c r="A14" s="271"/>
      <c r="B14" s="341"/>
      <c r="C14" s="343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3"/>
      <c r="O14" s="347"/>
      <c r="P14" s="92" t="s">
        <v>330</v>
      </c>
      <c r="Q14" s="93" t="s">
        <v>449</v>
      </c>
      <c r="R14" s="94">
        <v>0</v>
      </c>
      <c r="S14" s="95">
        <v>100</v>
      </c>
      <c r="T14" s="72"/>
    </row>
    <row r="15" spans="1:21" s="13" customFormat="1" ht="96" customHeight="1" x14ac:dyDescent="0.25">
      <c r="A15" s="271"/>
      <c r="B15" s="341"/>
      <c r="C15" s="343"/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3"/>
      <c r="O15" s="347"/>
      <c r="P15" s="92" t="s">
        <v>331</v>
      </c>
      <c r="Q15" s="98" t="s">
        <v>487</v>
      </c>
      <c r="R15" s="99">
        <v>0.1</v>
      </c>
      <c r="S15" s="100">
        <v>100</v>
      </c>
      <c r="T15" s="72"/>
    </row>
    <row r="16" spans="1:21" s="13" customFormat="1" ht="65.25" customHeight="1" x14ac:dyDescent="0.25">
      <c r="A16" s="271"/>
      <c r="B16" s="341"/>
      <c r="C16" s="344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4"/>
      <c r="O16" s="344"/>
      <c r="P16" s="101" t="s">
        <v>377</v>
      </c>
      <c r="Q16" s="98">
        <v>0</v>
      </c>
      <c r="R16" s="99">
        <v>0</v>
      </c>
      <c r="S16" s="100">
        <v>100</v>
      </c>
      <c r="T16" s="72"/>
    </row>
    <row r="17" spans="1:20" s="13" customFormat="1" ht="102" customHeight="1" x14ac:dyDescent="0.25">
      <c r="A17" s="272"/>
      <c r="B17" s="340"/>
      <c r="C17" s="345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5"/>
      <c r="O17" s="345"/>
      <c r="P17" s="101" t="s">
        <v>378</v>
      </c>
      <c r="Q17" s="98" t="s">
        <v>488</v>
      </c>
      <c r="R17" s="99">
        <v>1790</v>
      </c>
      <c r="S17" s="100">
        <v>100</v>
      </c>
      <c r="T17" s="72"/>
    </row>
    <row r="18" spans="1:20" s="13" customFormat="1" ht="13.5" customHeight="1" x14ac:dyDescent="0.25">
      <c r="A18" s="239" t="s">
        <v>19</v>
      </c>
      <c r="B18" s="34" t="s">
        <v>20</v>
      </c>
      <c r="C18" s="249"/>
      <c r="D18" s="328">
        <f>SUM(D20+D22+D23+D26+D27+D28+D30)</f>
        <v>1011</v>
      </c>
      <c r="E18" s="328">
        <f t="shared" ref="E18:M18" si="2">SUM(E20+E22+E23+E26+E27+E28+E30)</f>
        <v>1011</v>
      </c>
      <c r="F18" s="328">
        <f t="shared" si="2"/>
        <v>0</v>
      </c>
      <c r="G18" s="328">
        <f t="shared" si="2"/>
        <v>0</v>
      </c>
      <c r="H18" s="328">
        <f t="shared" si="2"/>
        <v>0</v>
      </c>
      <c r="I18" s="328">
        <f t="shared" si="2"/>
        <v>0</v>
      </c>
      <c r="J18" s="328">
        <f t="shared" si="2"/>
        <v>1011</v>
      </c>
      <c r="K18" s="328">
        <f t="shared" si="2"/>
        <v>1011</v>
      </c>
      <c r="L18" s="328">
        <f t="shared" si="2"/>
        <v>0</v>
      </c>
      <c r="M18" s="328">
        <f t="shared" si="2"/>
        <v>0</v>
      </c>
      <c r="N18" s="328">
        <v>100</v>
      </c>
      <c r="O18" s="328">
        <v>100</v>
      </c>
      <c r="P18" s="250"/>
      <c r="Q18" s="236"/>
      <c r="R18" s="236"/>
      <c r="S18" s="236"/>
      <c r="T18" s="273"/>
    </row>
    <row r="19" spans="1:20" s="13" customFormat="1" ht="41.25" customHeight="1" x14ac:dyDescent="0.25">
      <c r="A19" s="240"/>
      <c r="B19" s="73" t="s">
        <v>21</v>
      </c>
      <c r="C19" s="249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251"/>
      <c r="Q19" s="236"/>
      <c r="R19" s="236"/>
      <c r="S19" s="236"/>
      <c r="T19" s="273"/>
    </row>
    <row r="20" spans="1:20" s="13" customFormat="1" ht="15.75" customHeight="1" x14ac:dyDescent="0.25">
      <c r="A20" s="239" t="s">
        <v>22</v>
      </c>
      <c r="B20" s="34" t="s">
        <v>23</v>
      </c>
      <c r="C20" s="249"/>
      <c r="D20" s="326">
        <f t="shared" ref="D20:E23" si="3">F20+H20+J20+L20</f>
        <v>0</v>
      </c>
      <c r="E20" s="326">
        <f t="shared" si="3"/>
        <v>0</v>
      </c>
      <c r="F20" s="278">
        <v>0</v>
      </c>
      <c r="G20" s="278">
        <v>0</v>
      </c>
      <c r="H20" s="278">
        <v>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277">
        <v>0</v>
      </c>
      <c r="O20" s="277">
        <v>0</v>
      </c>
      <c r="P20" s="274" t="s">
        <v>354</v>
      </c>
      <c r="Q20" s="275" t="s">
        <v>450</v>
      </c>
      <c r="R20" s="276" t="s">
        <v>450</v>
      </c>
      <c r="S20" s="279">
        <v>100</v>
      </c>
      <c r="T20" s="273"/>
    </row>
    <row r="21" spans="1:20" s="13" customFormat="1" ht="94.5" customHeight="1" x14ac:dyDescent="0.25">
      <c r="A21" s="240"/>
      <c r="B21" s="73" t="s">
        <v>24</v>
      </c>
      <c r="C21" s="249"/>
      <c r="D21" s="327"/>
      <c r="E21" s="327"/>
      <c r="F21" s="278"/>
      <c r="G21" s="278"/>
      <c r="H21" s="278"/>
      <c r="I21" s="278"/>
      <c r="J21" s="278"/>
      <c r="K21" s="278"/>
      <c r="L21" s="278"/>
      <c r="M21" s="278"/>
      <c r="N21" s="277"/>
      <c r="O21" s="277"/>
      <c r="P21" s="274"/>
      <c r="Q21" s="275"/>
      <c r="R21" s="276"/>
      <c r="S21" s="279"/>
      <c r="T21" s="273"/>
    </row>
    <row r="22" spans="1:20" s="13" customFormat="1" ht="51" x14ac:dyDescent="0.25">
      <c r="A22" s="34" t="s">
        <v>25</v>
      </c>
      <c r="B22" s="73" t="s">
        <v>26</v>
      </c>
      <c r="C22" s="73"/>
      <c r="D22" s="102">
        <f t="shared" si="3"/>
        <v>0</v>
      </c>
      <c r="E22" s="102">
        <f t="shared" si="3"/>
        <v>0</v>
      </c>
      <c r="F22" s="103">
        <v>0</v>
      </c>
      <c r="G22" s="103">
        <v>0</v>
      </c>
      <c r="H22" s="103">
        <v>0</v>
      </c>
      <c r="I22" s="103">
        <v>0</v>
      </c>
      <c r="J22" s="103">
        <v>0</v>
      </c>
      <c r="K22" s="103">
        <v>0</v>
      </c>
      <c r="L22" s="103">
        <v>0</v>
      </c>
      <c r="M22" s="103">
        <v>0</v>
      </c>
      <c r="N22" s="104">
        <v>0</v>
      </c>
      <c r="O22" s="104">
        <v>0</v>
      </c>
      <c r="P22" s="105" t="s">
        <v>285</v>
      </c>
      <c r="Q22" s="98" t="s">
        <v>447</v>
      </c>
      <c r="R22" s="99" t="s">
        <v>447</v>
      </c>
      <c r="S22" s="100">
        <v>100</v>
      </c>
      <c r="T22" s="2"/>
    </row>
    <row r="23" spans="1:20" s="13" customFormat="1" ht="60" x14ac:dyDescent="0.25">
      <c r="A23" s="239" t="s">
        <v>27</v>
      </c>
      <c r="B23" s="280" t="s">
        <v>28</v>
      </c>
      <c r="C23" s="280"/>
      <c r="D23" s="326">
        <f t="shared" si="3"/>
        <v>0</v>
      </c>
      <c r="E23" s="326">
        <f t="shared" si="3"/>
        <v>0</v>
      </c>
      <c r="F23" s="278">
        <v>0</v>
      </c>
      <c r="G23" s="278">
        <v>0</v>
      </c>
      <c r="H23" s="278">
        <v>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77">
        <v>0</v>
      </c>
      <c r="O23" s="277">
        <v>0</v>
      </c>
      <c r="P23" s="105" t="s">
        <v>351</v>
      </c>
      <c r="Q23" s="98" t="s">
        <v>451</v>
      </c>
      <c r="R23" s="99" t="s">
        <v>451</v>
      </c>
      <c r="S23" s="100">
        <v>100</v>
      </c>
      <c r="T23" s="2"/>
    </row>
    <row r="24" spans="1:20" s="13" customFormat="1" ht="60" x14ac:dyDescent="0.25">
      <c r="A24" s="248"/>
      <c r="B24" s="280"/>
      <c r="C24" s="280"/>
      <c r="D24" s="330"/>
      <c r="E24" s="330"/>
      <c r="F24" s="278"/>
      <c r="G24" s="278"/>
      <c r="H24" s="278"/>
      <c r="I24" s="278"/>
      <c r="J24" s="278"/>
      <c r="K24" s="278"/>
      <c r="L24" s="278"/>
      <c r="M24" s="278"/>
      <c r="N24" s="277"/>
      <c r="O24" s="277"/>
      <c r="P24" s="20" t="s">
        <v>352</v>
      </c>
      <c r="Q24" s="98" t="s">
        <v>451</v>
      </c>
      <c r="R24" s="99" t="s">
        <v>451</v>
      </c>
      <c r="S24" s="100">
        <v>100</v>
      </c>
      <c r="T24" s="2"/>
    </row>
    <row r="25" spans="1:20" s="13" customFormat="1" ht="93.75" customHeight="1" x14ac:dyDescent="0.25">
      <c r="A25" s="240"/>
      <c r="B25" s="280"/>
      <c r="C25" s="280"/>
      <c r="D25" s="327"/>
      <c r="E25" s="327"/>
      <c r="F25" s="278"/>
      <c r="G25" s="278"/>
      <c r="H25" s="278"/>
      <c r="I25" s="278"/>
      <c r="J25" s="278"/>
      <c r="K25" s="278"/>
      <c r="L25" s="278"/>
      <c r="M25" s="278"/>
      <c r="N25" s="277"/>
      <c r="O25" s="277"/>
      <c r="P25" s="105" t="s">
        <v>353</v>
      </c>
      <c r="Q25" s="98" t="s">
        <v>452</v>
      </c>
      <c r="R25" s="99" t="s">
        <v>452</v>
      </c>
      <c r="S25" s="100">
        <v>100</v>
      </c>
      <c r="T25" s="2"/>
    </row>
    <row r="26" spans="1:20" s="40" customFormat="1" ht="89.25" x14ac:dyDescent="0.25">
      <c r="A26" s="34" t="s">
        <v>29</v>
      </c>
      <c r="B26" s="73" t="s">
        <v>30</v>
      </c>
      <c r="C26" s="73"/>
      <c r="D26" s="102">
        <f>F26+H26+J26+L26</f>
        <v>990</v>
      </c>
      <c r="E26" s="102">
        <f>G26+I26+K26+M26</f>
        <v>990</v>
      </c>
      <c r="F26" s="103">
        <v>0</v>
      </c>
      <c r="G26" s="103">
        <v>0</v>
      </c>
      <c r="H26" s="103">
        <v>0</v>
      </c>
      <c r="I26" s="103">
        <v>0</v>
      </c>
      <c r="J26" s="103">
        <v>990</v>
      </c>
      <c r="K26" s="103">
        <v>990</v>
      </c>
      <c r="L26" s="99">
        <v>0</v>
      </c>
      <c r="M26" s="99">
        <v>0</v>
      </c>
      <c r="N26" s="100">
        <v>100</v>
      </c>
      <c r="O26" s="100">
        <f>E26/D26*100</f>
        <v>100</v>
      </c>
      <c r="P26" s="105" t="s">
        <v>286</v>
      </c>
      <c r="Q26" s="98" t="s">
        <v>489</v>
      </c>
      <c r="R26" s="99">
        <v>0</v>
      </c>
      <c r="S26" s="100">
        <v>100</v>
      </c>
      <c r="T26" s="39"/>
    </row>
    <row r="27" spans="1:20" s="13" customFormat="1" ht="51" x14ac:dyDescent="0.25">
      <c r="A27" s="34" t="s">
        <v>31</v>
      </c>
      <c r="B27" s="73" t="s">
        <v>32</v>
      </c>
      <c r="C27" s="73"/>
      <c r="D27" s="102">
        <f t="shared" ref="D27:E30" si="4">F27+H27+J27+L27</f>
        <v>21</v>
      </c>
      <c r="E27" s="102">
        <f t="shared" si="4"/>
        <v>21</v>
      </c>
      <c r="F27" s="103">
        <v>0</v>
      </c>
      <c r="G27" s="103">
        <v>0</v>
      </c>
      <c r="H27" s="103">
        <v>0</v>
      </c>
      <c r="I27" s="103">
        <v>0</v>
      </c>
      <c r="J27" s="103">
        <v>21</v>
      </c>
      <c r="K27" s="103">
        <v>21</v>
      </c>
      <c r="L27" s="103">
        <v>0</v>
      </c>
      <c r="M27" s="103">
        <v>0</v>
      </c>
      <c r="N27" s="106">
        <v>100</v>
      </c>
      <c r="O27" s="100">
        <f>E27/D27*100</f>
        <v>100</v>
      </c>
      <c r="P27" s="105" t="s">
        <v>287</v>
      </c>
      <c r="Q27" s="98" t="s">
        <v>490</v>
      </c>
      <c r="R27" s="99">
        <v>0</v>
      </c>
      <c r="S27" s="100">
        <v>100</v>
      </c>
      <c r="T27" s="2"/>
    </row>
    <row r="28" spans="1:20" s="13" customFormat="1" ht="51" x14ac:dyDescent="0.25">
      <c r="A28" s="239" t="s">
        <v>33</v>
      </c>
      <c r="B28" s="280" t="s">
        <v>34</v>
      </c>
      <c r="C28" s="280"/>
      <c r="D28" s="326">
        <f t="shared" si="4"/>
        <v>0</v>
      </c>
      <c r="E28" s="326">
        <f t="shared" si="4"/>
        <v>0</v>
      </c>
      <c r="F28" s="278">
        <v>0</v>
      </c>
      <c r="G28" s="278">
        <v>0</v>
      </c>
      <c r="H28" s="278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77">
        <v>0</v>
      </c>
      <c r="O28" s="279">
        <v>0</v>
      </c>
      <c r="P28" s="105" t="s">
        <v>288</v>
      </c>
      <c r="Q28" s="98">
        <v>100</v>
      </c>
      <c r="R28" s="99">
        <v>100</v>
      </c>
      <c r="S28" s="98">
        <v>100</v>
      </c>
      <c r="T28" s="2"/>
    </row>
    <row r="29" spans="1:20" s="13" customFormat="1" ht="25.5" x14ac:dyDescent="0.25">
      <c r="A29" s="240"/>
      <c r="B29" s="280"/>
      <c r="C29" s="280"/>
      <c r="D29" s="327"/>
      <c r="E29" s="327"/>
      <c r="F29" s="278"/>
      <c r="G29" s="278"/>
      <c r="H29" s="278"/>
      <c r="I29" s="278"/>
      <c r="J29" s="278"/>
      <c r="K29" s="278"/>
      <c r="L29" s="278"/>
      <c r="M29" s="278"/>
      <c r="N29" s="277"/>
      <c r="O29" s="279"/>
      <c r="P29" s="105" t="s">
        <v>289</v>
      </c>
      <c r="Q29" s="98">
        <v>100</v>
      </c>
      <c r="R29" s="99">
        <v>100</v>
      </c>
      <c r="S29" s="98">
        <v>100</v>
      </c>
      <c r="T29" s="2"/>
    </row>
    <row r="30" spans="1:20" s="13" customFormat="1" ht="77.25" customHeight="1" x14ac:dyDescent="0.25">
      <c r="A30" s="239" t="s">
        <v>35</v>
      </c>
      <c r="B30" s="280" t="s">
        <v>36</v>
      </c>
      <c r="C30" s="280"/>
      <c r="D30" s="326">
        <f t="shared" si="4"/>
        <v>0</v>
      </c>
      <c r="E30" s="326">
        <f t="shared" si="4"/>
        <v>0</v>
      </c>
      <c r="F30" s="278">
        <v>0</v>
      </c>
      <c r="G30" s="278">
        <v>0</v>
      </c>
      <c r="H30" s="278">
        <v>0</v>
      </c>
      <c r="I30" s="278">
        <v>0</v>
      </c>
      <c r="J30" s="278">
        <v>0</v>
      </c>
      <c r="K30" s="278">
        <v>0</v>
      </c>
      <c r="L30" s="278">
        <v>0</v>
      </c>
      <c r="M30" s="278">
        <v>0</v>
      </c>
      <c r="N30" s="277">
        <v>0</v>
      </c>
      <c r="O30" s="279">
        <v>0</v>
      </c>
      <c r="P30" s="105" t="s">
        <v>332</v>
      </c>
      <c r="Q30" s="98" t="s">
        <v>447</v>
      </c>
      <c r="R30" s="99" t="s">
        <v>447</v>
      </c>
      <c r="S30" s="100">
        <v>100</v>
      </c>
      <c r="T30" s="2"/>
    </row>
    <row r="31" spans="1:20" s="13" customFormat="1" ht="80.25" customHeight="1" x14ac:dyDescent="0.25">
      <c r="A31" s="240"/>
      <c r="B31" s="280"/>
      <c r="C31" s="280"/>
      <c r="D31" s="327"/>
      <c r="E31" s="327"/>
      <c r="F31" s="278"/>
      <c r="G31" s="278"/>
      <c r="H31" s="278"/>
      <c r="I31" s="278"/>
      <c r="J31" s="278"/>
      <c r="K31" s="278"/>
      <c r="L31" s="278"/>
      <c r="M31" s="278"/>
      <c r="N31" s="277"/>
      <c r="O31" s="279"/>
      <c r="P31" s="105" t="s">
        <v>333</v>
      </c>
      <c r="Q31" s="98">
        <v>100</v>
      </c>
      <c r="R31" s="99">
        <v>100</v>
      </c>
      <c r="S31" s="100">
        <v>100</v>
      </c>
      <c r="T31" s="2"/>
    </row>
    <row r="32" spans="1:20" s="13" customFormat="1" x14ac:dyDescent="0.25">
      <c r="A32" s="239" t="s">
        <v>37</v>
      </c>
      <c r="B32" s="34" t="s">
        <v>38</v>
      </c>
      <c r="C32" s="249"/>
      <c r="D32" s="328">
        <f>SUM(D34+D36+D37+D38+D39+D40+D41)</f>
        <v>190729.31</v>
      </c>
      <c r="E32" s="328">
        <f t="shared" ref="E32:M32" si="5">SUM(E34+E36+E37+E38+E39+E40+E41)</f>
        <v>188802.59</v>
      </c>
      <c r="F32" s="328">
        <f t="shared" si="5"/>
        <v>4513</v>
      </c>
      <c r="G32" s="328">
        <f t="shared" si="5"/>
        <v>4513</v>
      </c>
      <c r="H32" s="328">
        <f t="shared" si="5"/>
        <v>97557.32</v>
      </c>
      <c r="I32" s="328">
        <f t="shared" si="5"/>
        <v>96488.900000000009</v>
      </c>
      <c r="J32" s="328">
        <f t="shared" si="5"/>
        <v>88658.989999999991</v>
      </c>
      <c r="K32" s="328">
        <f t="shared" si="5"/>
        <v>87800.689999999988</v>
      </c>
      <c r="L32" s="328">
        <f t="shared" si="5"/>
        <v>0</v>
      </c>
      <c r="M32" s="328">
        <f t="shared" si="5"/>
        <v>0</v>
      </c>
      <c r="N32" s="328">
        <v>100</v>
      </c>
      <c r="O32" s="328">
        <f>E32/D32*100</f>
        <v>98.98981441289753</v>
      </c>
      <c r="P32" s="329"/>
      <c r="Q32" s="329"/>
      <c r="R32" s="329"/>
      <c r="S32" s="329"/>
      <c r="T32" s="273"/>
    </row>
    <row r="33" spans="1:20" s="13" customFormat="1" ht="51" x14ac:dyDescent="0.25">
      <c r="A33" s="240"/>
      <c r="B33" s="73" t="s">
        <v>39</v>
      </c>
      <c r="C33" s="249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9"/>
      <c r="Q33" s="329"/>
      <c r="R33" s="329"/>
      <c r="S33" s="329"/>
      <c r="T33" s="273"/>
    </row>
    <row r="34" spans="1:20" s="13" customFormat="1" x14ac:dyDescent="0.25">
      <c r="A34" s="239" t="s">
        <v>40</v>
      </c>
      <c r="B34" s="34" t="s">
        <v>23</v>
      </c>
      <c r="C34" s="249"/>
      <c r="D34" s="326">
        <f t="shared" ref="D34:E34" si="6">F34+H34+J34+L34</f>
        <v>0</v>
      </c>
      <c r="E34" s="326">
        <f t="shared" si="6"/>
        <v>0</v>
      </c>
      <c r="F34" s="278">
        <v>0</v>
      </c>
      <c r="G34" s="278">
        <v>0</v>
      </c>
      <c r="H34" s="278">
        <v>0</v>
      </c>
      <c r="I34" s="278">
        <v>0</v>
      </c>
      <c r="J34" s="278">
        <v>0</v>
      </c>
      <c r="K34" s="278">
        <v>0</v>
      </c>
      <c r="L34" s="278">
        <v>0</v>
      </c>
      <c r="M34" s="278">
        <v>0</v>
      </c>
      <c r="N34" s="277">
        <v>0</v>
      </c>
      <c r="O34" s="277">
        <v>0</v>
      </c>
      <c r="P34" s="325" t="s">
        <v>290</v>
      </c>
      <c r="Q34" s="275" t="s">
        <v>447</v>
      </c>
      <c r="R34" s="276" t="s">
        <v>447</v>
      </c>
      <c r="S34" s="279">
        <v>100</v>
      </c>
      <c r="T34" s="273"/>
    </row>
    <row r="35" spans="1:20" s="13" customFormat="1" ht="89.25" x14ac:dyDescent="0.25">
      <c r="A35" s="240"/>
      <c r="B35" s="73" t="s">
        <v>41</v>
      </c>
      <c r="C35" s="249"/>
      <c r="D35" s="327"/>
      <c r="E35" s="327"/>
      <c r="F35" s="278"/>
      <c r="G35" s="278"/>
      <c r="H35" s="278"/>
      <c r="I35" s="278"/>
      <c r="J35" s="278"/>
      <c r="K35" s="278"/>
      <c r="L35" s="278"/>
      <c r="M35" s="278"/>
      <c r="N35" s="277"/>
      <c r="O35" s="277"/>
      <c r="P35" s="325"/>
      <c r="Q35" s="275"/>
      <c r="R35" s="276"/>
      <c r="S35" s="279"/>
      <c r="T35" s="273"/>
    </row>
    <row r="36" spans="1:20" s="13" customFormat="1" ht="89.25" x14ac:dyDescent="0.25">
      <c r="A36" s="34" t="s">
        <v>42</v>
      </c>
      <c r="B36" s="73" t="s">
        <v>43</v>
      </c>
      <c r="C36" s="73"/>
      <c r="D36" s="102">
        <f>F36+H36+J36+L36</f>
        <v>38019</v>
      </c>
      <c r="E36" s="102">
        <f>G36+I36+K36+M36</f>
        <v>38019</v>
      </c>
      <c r="F36" s="103">
        <v>0</v>
      </c>
      <c r="G36" s="103">
        <v>0</v>
      </c>
      <c r="H36" s="103">
        <v>6319</v>
      </c>
      <c r="I36" s="103">
        <v>6319</v>
      </c>
      <c r="J36" s="103">
        <v>31700</v>
      </c>
      <c r="K36" s="103">
        <v>31700</v>
      </c>
      <c r="L36" s="103">
        <v>0</v>
      </c>
      <c r="M36" s="103">
        <v>0</v>
      </c>
      <c r="N36" s="104">
        <v>100</v>
      </c>
      <c r="O36" s="104">
        <f>E36/D36*100</f>
        <v>100</v>
      </c>
      <c r="P36" s="105" t="s">
        <v>291</v>
      </c>
      <c r="Q36" s="98">
        <v>100</v>
      </c>
      <c r="R36" s="99">
        <v>100</v>
      </c>
      <c r="S36" s="100">
        <v>100</v>
      </c>
      <c r="T36" s="2"/>
    </row>
    <row r="37" spans="1:20" s="13" customFormat="1" ht="170.25" customHeight="1" x14ac:dyDescent="0.25">
      <c r="A37" s="34" t="s">
        <v>44</v>
      </c>
      <c r="B37" s="73" t="s">
        <v>45</v>
      </c>
      <c r="C37" s="73"/>
      <c r="D37" s="102">
        <f>F37+H37+J37+L37</f>
        <v>17737.2</v>
      </c>
      <c r="E37" s="102">
        <f>G37+I37+K37+M37</f>
        <v>17737.2</v>
      </c>
      <c r="F37" s="103">
        <v>0</v>
      </c>
      <c r="G37" s="103">
        <v>0</v>
      </c>
      <c r="H37" s="103">
        <v>0</v>
      </c>
      <c r="I37" s="103">
        <v>0</v>
      </c>
      <c r="J37" s="103">
        <v>17737.2</v>
      </c>
      <c r="K37" s="103">
        <v>17737.2</v>
      </c>
      <c r="L37" s="103">
        <v>0</v>
      </c>
      <c r="M37" s="103">
        <v>0</v>
      </c>
      <c r="N37" s="104">
        <v>100</v>
      </c>
      <c r="O37" s="104">
        <f t="shared" ref="O37:O41" si="7">E37/D37*100</f>
        <v>100</v>
      </c>
      <c r="P37" s="105" t="s">
        <v>292</v>
      </c>
      <c r="Q37" s="98">
        <v>100</v>
      </c>
      <c r="R37" s="99">
        <v>100</v>
      </c>
      <c r="S37" s="100">
        <v>100</v>
      </c>
      <c r="T37" s="2"/>
    </row>
    <row r="38" spans="1:20" s="13" customFormat="1" ht="168.75" customHeight="1" x14ac:dyDescent="0.25">
      <c r="A38" s="34" t="s">
        <v>46</v>
      </c>
      <c r="B38" s="73" t="s">
        <v>47</v>
      </c>
      <c r="C38" s="73"/>
      <c r="D38" s="102">
        <f t="shared" ref="D38:E41" si="8">F38+H38+J38+L38</f>
        <v>0</v>
      </c>
      <c r="E38" s="102">
        <f t="shared" si="8"/>
        <v>0</v>
      </c>
      <c r="F38" s="103">
        <v>0</v>
      </c>
      <c r="G38" s="103">
        <v>0</v>
      </c>
      <c r="H38" s="103">
        <v>0</v>
      </c>
      <c r="I38" s="103">
        <v>0</v>
      </c>
      <c r="J38" s="103">
        <v>0</v>
      </c>
      <c r="K38" s="103">
        <v>0</v>
      </c>
      <c r="L38" s="103">
        <v>0</v>
      </c>
      <c r="M38" s="103">
        <v>0</v>
      </c>
      <c r="N38" s="104">
        <v>0</v>
      </c>
      <c r="O38" s="104">
        <v>0</v>
      </c>
      <c r="P38" s="105" t="s">
        <v>284</v>
      </c>
      <c r="Q38" s="98">
        <v>0</v>
      </c>
      <c r="R38" s="99">
        <v>0</v>
      </c>
      <c r="S38" s="100">
        <v>0</v>
      </c>
      <c r="T38" s="2"/>
    </row>
    <row r="39" spans="1:20" s="13" customFormat="1" ht="63.75" x14ac:dyDescent="0.25">
      <c r="A39" s="34" t="s">
        <v>48</v>
      </c>
      <c r="B39" s="73" t="s">
        <v>49</v>
      </c>
      <c r="C39" s="73"/>
      <c r="D39" s="102">
        <f t="shared" si="8"/>
        <v>0</v>
      </c>
      <c r="E39" s="102">
        <f t="shared" si="8"/>
        <v>0</v>
      </c>
      <c r="F39" s="103">
        <v>0</v>
      </c>
      <c r="G39" s="103">
        <v>0</v>
      </c>
      <c r="H39" s="103">
        <v>0</v>
      </c>
      <c r="I39" s="103">
        <v>0</v>
      </c>
      <c r="J39" s="103">
        <v>0</v>
      </c>
      <c r="K39" s="103">
        <v>0</v>
      </c>
      <c r="L39" s="103">
        <v>0</v>
      </c>
      <c r="M39" s="103">
        <v>0</v>
      </c>
      <c r="N39" s="104">
        <v>0</v>
      </c>
      <c r="O39" s="104">
        <v>0</v>
      </c>
      <c r="P39" s="105" t="s">
        <v>293</v>
      </c>
      <c r="Q39" s="98" t="s">
        <v>448</v>
      </c>
      <c r="R39" s="99">
        <v>17.100000000000001</v>
      </c>
      <c r="S39" s="100">
        <v>100</v>
      </c>
      <c r="T39" s="2"/>
    </row>
    <row r="40" spans="1:20" s="13" customFormat="1" ht="178.5" customHeight="1" x14ac:dyDescent="0.25">
      <c r="A40" s="34" t="s">
        <v>238</v>
      </c>
      <c r="B40" s="73" t="s">
        <v>239</v>
      </c>
      <c r="C40" s="73"/>
      <c r="D40" s="102">
        <f t="shared" si="8"/>
        <v>130383.51</v>
      </c>
      <c r="E40" s="102">
        <f t="shared" si="8"/>
        <v>128456.79000000001</v>
      </c>
      <c r="F40" s="103">
        <v>640.9</v>
      </c>
      <c r="G40" s="103">
        <v>640.9</v>
      </c>
      <c r="H40" s="103">
        <v>90555.02</v>
      </c>
      <c r="I40" s="103">
        <v>89486.6</v>
      </c>
      <c r="J40" s="103">
        <v>39187.589999999997</v>
      </c>
      <c r="K40" s="103">
        <v>38329.29</v>
      </c>
      <c r="L40" s="103">
        <v>0</v>
      </c>
      <c r="M40" s="103">
        <v>0</v>
      </c>
      <c r="N40" s="104">
        <v>100</v>
      </c>
      <c r="O40" s="104">
        <f t="shared" si="7"/>
        <v>98.522267117981414</v>
      </c>
      <c r="P40" s="105" t="s">
        <v>294</v>
      </c>
      <c r="Q40" s="98">
        <v>100</v>
      </c>
      <c r="R40" s="99">
        <v>98.52</v>
      </c>
      <c r="S40" s="99">
        <v>98.52</v>
      </c>
      <c r="T40" s="2"/>
    </row>
    <row r="41" spans="1:20" s="13" customFormat="1" ht="70.5" customHeight="1" x14ac:dyDescent="0.25">
      <c r="A41" s="107" t="s">
        <v>483</v>
      </c>
      <c r="B41" s="73" t="s">
        <v>484</v>
      </c>
      <c r="C41" s="73"/>
      <c r="D41" s="102">
        <f t="shared" si="8"/>
        <v>4589.5999999999995</v>
      </c>
      <c r="E41" s="102">
        <f t="shared" si="8"/>
        <v>4589.5999999999995</v>
      </c>
      <c r="F41" s="103">
        <v>3872.1</v>
      </c>
      <c r="G41" s="103">
        <v>3872.1</v>
      </c>
      <c r="H41" s="103">
        <v>683.3</v>
      </c>
      <c r="I41" s="103">
        <v>683.3</v>
      </c>
      <c r="J41" s="103">
        <v>34.200000000000003</v>
      </c>
      <c r="K41" s="103">
        <v>34.200000000000003</v>
      </c>
      <c r="L41" s="103">
        <v>0</v>
      </c>
      <c r="M41" s="103">
        <v>0</v>
      </c>
      <c r="N41" s="104">
        <v>101</v>
      </c>
      <c r="O41" s="104">
        <f t="shared" si="7"/>
        <v>100</v>
      </c>
      <c r="P41" s="105"/>
      <c r="Q41" s="98">
        <v>100</v>
      </c>
      <c r="R41" s="99">
        <v>100</v>
      </c>
      <c r="S41" s="100">
        <v>100</v>
      </c>
      <c r="T41" s="2"/>
    </row>
    <row r="42" spans="1:20" s="13" customFormat="1" x14ac:dyDescent="0.25">
      <c r="A42" s="239" t="s">
        <v>50</v>
      </c>
      <c r="B42" s="34" t="s">
        <v>51</v>
      </c>
      <c r="C42" s="249"/>
      <c r="D42" s="262">
        <f>SUM(D44+D46)</f>
        <v>6006</v>
      </c>
      <c r="E42" s="262">
        <f>SUM(E44+E46)</f>
        <v>5993.4</v>
      </c>
      <c r="F42" s="262">
        <f t="shared" ref="F42:M42" si="9">SUM(F44+F46)</f>
        <v>0</v>
      </c>
      <c r="G42" s="262">
        <f t="shared" si="9"/>
        <v>0</v>
      </c>
      <c r="H42" s="262">
        <f t="shared" si="9"/>
        <v>0</v>
      </c>
      <c r="I42" s="262">
        <f t="shared" si="9"/>
        <v>0</v>
      </c>
      <c r="J42" s="262">
        <f t="shared" si="9"/>
        <v>6006</v>
      </c>
      <c r="K42" s="262">
        <f t="shared" si="9"/>
        <v>5993.4</v>
      </c>
      <c r="L42" s="262">
        <f t="shared" si="9"/>
        <v>0</v>
      </c>
      <c r="M42" s="262">
        <f t="shared" si="9"/>
        <v>0</v>
      </c>
      <c r="N42" s="262">
        <f>SUM(N44+N46)</f>
        <v>100</v>
      </c>
      <c r="O42" s="262">
        <f>E42/D42*100</f>
        <v>99.790209790209786</v>
      </c>
      <c r="P42" s="325"/>
      <c r="Q42" s="325"/>
      <c r="R42" s="325"/>
      <c r="S42" s="325"/>
      <c r="T42" s="273"/>
    </row>
    <row r="43" spans="1:20" s="13" customFormat="1" ht="38.25" x14ac:dyDescent="0.25">
      <c r="A43" s="240"/>
      <c r="B43" s="73" t="s">
        <v>52</v>
      </c>
      <c r="C43" s="249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325"/>
      <c r="Q43" s="325"/>
      <c r="R43" s="325"/>
      <c r="S43" s="325"/>
      <c r="T43" s="273"/>
    </row>
    <row r="44" spans="1:20" s="13" customFormat="1" ht="15.75" customHeight="1" x14ac:dyDescent="0.25">
      <c r="A44" s="239" t="s">
        <v>53</v>
      </c>
      <c r="B44" s="34" t="s">
        <v>23</v>
      </c>
      <c r="C44" s="249"/>
      <c r="D44" s="334">
        <f>J44</f>
        <v>6006</v>
      </c>
      <c r="E44" s="334">
        <f>K44</f>
        <v>5993.4</v>
      </c>
      <c r="F44" s="278">
        <v>0</v>
      </c>
      <c r="G44" s="278">
        <v>0</v>
      </c>
      <c r="H44" s="278">
        <v>0</v>
      </c>
      <c r="I44" s="278">
        <v>0</v>
      </c>
      <c r="J44" s="278">
        <v>6006</v>
      </c>
      <c r="K44" s="278">
        <v>5993.4</v>
      </c>
      <c r="L44" s="278">
        <v>0</v>
      </c>
      <c r="M44" s="278">
        <v>0</v>
      </c>
      <c r="N44" s="277">
        <v>100</v>
      </c>
      <c r="O44" s="277">
        <f>E44/D44*100</f>
        <v>99.790209790209786</v>
      </c>
      <c r="P44" s="325" t="s">
        <v>295</v>
      </c>
      <c r="Q44" s="275" t="s">
        <v>491</v>
      </c>
      <c r="R44" s="276">
        <v>99.79</v>
      </c>
      <c r="S44" s="279">
        <v>100</v>
      </c>
      <c r="T44" s="273"/>
    </row>
    <row r="45" spans="1:20" s="13" customFormat="1" ht="76.5" x14ac:dyDescent="0.25">
      <c r="A45" s="240"/>
      <c r="B45" s="73" t="s">
        <v>54</v>
      </c>
      <c r="C45" s="249"/>
      <c r="D45" s="334"/>
      <c r="E45" s="334"/>
      <c r="F45" s="278"/>
      <c r="G45" s="278"/>
      <c r="H45" s="278"/>
      <c r="I45" s="278"/>
      <c r="J45" s="278"/>
      <c r="K45" s="278"/>
      <c r="L45" s="278"/>
      <c r="M45" s="278"/>
      <c r="N45" s="277"/>
      <c r="O45" s="277"/>
      <c r="P45" s="325"/>
      <c r="Q45" s="275"/>
      <c r="R45" s="276"/>
      <c r="S45" s="279"/>
      <c r="T45" s="273"/>
    </row>
    <row r="46" spans="1:20" s="13" customFormat="1" ht="51" x14ac:dyDescent="0.25">
      <c r="A46" s="34" t="s">
        <v>55</v>
      </c>
      <c r="B46" s="73" t="s">
        <v>56</v>
      </c>
      <c r="C46" s="73"/>
      <c r="D46" s="102">
        <v>0</v>
      </c>
      <c r="E46" s="102">
        <v>0</v>
      </c>
      <c r="F46" s="103">
        <v>0</v>
      </c>
      <c r="G46" s="103">
        <v>0</v>
      </c>
      <c r="H46" s="103">
        <v>0</v>
      </c>
      <c r="I46" s="103">
        <v>0</v>
      </c>
      <c r="J46" s="103">
        <v>0</v>
      </c>
      <c r="K46" s="103">
        <v>0</v>
      </c>
      <c r="L46" s="103">
        <v>0</v>
      </c>
      <c r="M46" s="103">
        <v>0</v>
      </c>
      <c r="N46" s="104">
        <v>0</v>
      </c>
      <c r="O46" s="104">
        <v>0</v>
      </c>
      <c r="P46" s="105" t="s">
        <v>295</v>
      </c>
      <c r="Q46" s="98">
        <v>0</v>
      </c>
      <c r="R46" s="99">
        <v>0</v>
      </c>
      <c r="S46" s="100">
        <v>0</v>
      </c>
      <c r="T46" s="2"/>
    </row>
    <row r="47" spans="1:20" s="110" customFormat="1" ht="66.75" customHeight="1" x14ac:dyDescent="0.25">
      <c r="A47" s="270" t="s">
        <v>57</v>
      </c>
      <c r="B47" s="269" t="s">
        <v>495</v>
      </c>
      <c r="C47" s="266" t="s">
        <v>494</v>
      </c>
      <c r="D47" s="243">
        <f>D52+D57</f>
        <v>8238.35</v>
      </c>
      <c r="E47" s="243">
        <f t="shared" ref="E47:M47" si="10">E52+E57</f>
        <v>8215.7000000000007</v>
      </c>
      <c r="F47" s="243">
        <f t="shared" si="10"/>
        <v>0</v>
      </c>
      <c r="G47" s="243">
        <f t="shared" si="10"/>
        <v>0</v>
      </c>
      <c r="H47" s="243">
        <f t="shared" si="10"/>
        <v>1352.2</v>
      </c>
      <c r="I47" s="243">
        <f t="shared" si="10"/>
        <v>1352.2</v>
      </c>
      <c r="J47" s="243">
        <f>J52+J57</f>
        <v>6885.08</v>
      </c>
      <c r="K47" s="243">
        <f t="shared" si="10"/>
        <v>6863.5</v>
      </c>
      <c r="L47" s="243">
        <f t="shared" si="10"/>
        <v>0</v>
      </c>
      <c r="M47" s="243">
        <f t="shared" si="10"/>
        <v>0</v>
      </c>
      <c r="N47" s="243">
        <v>100</v>
      </c>
      <c r="O47" s="243">
        <f>E47/D47*100</f>
        <v>99.725066305752975</v>
      </c>
      <c r="P47" s="108" t="s">
        <v>372</v>
      </c>
      <c r="Q47" s="62">
        <v>59.5</v>
      </c>
      <c r="R47" s="62">
        <v>59.5</v>
      </c>
      <c r="S47" s="62">
        <v>100</v>
      </c>
      <c r="T47" s="109"/>
    </row>
    <row r="48" spans="1:20" s="110" customFormat="1" ht="66.75" customHeight="1" x14ac:dyDescent="0.25">
      <c r="A48" s="271"/>
      <c r="B48" s="269"/>
      <c r="C48" s="267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108" t="s">
        <v>296</v>
      </c>
      <c r="Q48" s="37">
        <v>100</v>
      </c>
      <c r="R48" s="37">
        <v>100</v>
      </c>
      <c r="S48" s="37">
        <v>100</v>
      </c>
      <c r="T48" s="109"/>
    </row>
    <row r="49" spans="1:20" s="110" customFormat="1" ht="66.75" customHeight="1" x14ac:dyDescent="0.25">
      <c r="A49" s="271"/>
      <c r="B49" s="269"/>
      <c r="C49" s="267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108" t="s">
        <v>297</v>
      </c>
      <c r="Q49" s="62">
        <v>100</v>
      </c>
      <c r="R49" s="62">
        <v>100</v>
      </c>
      <c r="S49" s="62">
        <v>100</v>
      </c>
      <c r="T49" s="109"/>
    </row>
    <row r="50" spans="1:20" s="110" customFormat="1" ht="63.75" customHeight="1" x14ac:dyDescent="0.25">
      <c r="A50" s="271"/>
      <c r="B50" s="269"/>
      <c r="C50" s="267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108" t="s">
        <v>373</v>
      </c>
      <c r="Q50" s="62">
        <v>0</v>
      </c>
      <c r="R50" s="62">
        <v>0</v>
      </c>
      <c r="S50" s="62"/>
      <c r="T50" s="109"/>
    </row>
    <row r="51" spans="1:20" s="110" customFormat="1" ht="81.75" customHeight="1" x14ac:dyDescent="0.25">
      <c r="A51" s="272"/>
      <c r="B51" s="269"/>
      <c r="C51" s="268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108" t="s">
        <v>374</v>
      </c>
      <c r="Q51" s="62">
        <v>84.24</v>
      </c>
      <c r="R51" s="62">
        <v>84.24</v>
      </c>
      <c r="S51" s="62">
        <v>100</v>
      </c>
      <c r="T51" s="109"/>
    </row>
    <row r="52" spans="1:20" s="13" customFormat="1" x14ac:dyDescent="0.25">
      <c r="A52" s="239" t="s">
        <v>58</v>
      </c>
      <c r="B52" s="34" t="s">
        <v>20</v>
      </c>
      <c r="C52" s="111"/>
      <c r="D52" s="232">
        <f>SUM(D54:D56)</f>
        <v>3668.67</v>
      </c>
      <c r="E52" s="232">
        <f t="shared" ref="E52:M52" si="11">SUM(E54:E56)</f>
        <v>3647.8</v>
      </c>
      <c r="F52" s="232">
        <f t="shared" si="11"/>
        <v>0</v>
      </c>
      <c r="G52" s="232">
        <f t="shared" si="11"/>
        <v>0</v>
      </c>
      <c r="H52" s="232">
        <f t="shared" si="11"/>
        <v>1352.2</v>
      </c>
      <c r="I52" s="232">
        <f t="shared" si="11"/>
        <v>1352.2</v>
      </c>
      <c r="J52" s="232">
        <f>SUM(J54:J56)</f>
        <v>2315.4</v>
      </c>
      <c r="K52" s="232">
        <f t="shared" si="11"/>
        <v>2295.6</v>
      </c>
      <c r="L52" s="232">
        <f t="shared" si="11"/>
        <v>0</v>
      </c>
      <c r="M52" s="232">
        <f t="shared" si="11"/>
        <v>0</v>
      </c>
      <c r="N52" s="232">
        <v>100</v>
      </c>
      <c r="O52" s="232">
        <f>E52/D52*100</f>
        <v>99.431128992250606</v>
      </c>
      <c r="P52" s="249"/>
      <c r="Q52" s="228"/>
      <c r="R52" s="228"/>
      <c r="S52" s="228"/>
      <c r="T52" s="273"/>
    </row>
    <row r="53" spans="1:20" s="13" customFormat="1" ht="92.25" customHeight="1" x14ac:dyDescent="0.25">
      <c r="A53" s="240"/>
      <c r="B53" s="73" t="s">
        <v>59</v>
      </c>
      <c r="C53" s="11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49"/>
      <c r="Q53" s="229"/>
      <c r="R53" s="229"/>
      <c r="S53" s="229"/>
      <c r="T53" s="273"/>
    </row>
    <row r="54" spans="1:20" s="13" customFormat="1" x14ac:dyDescent="0.25">
      <c r="A54" s="239" t="s">
        <v>60</v>
      </c>
      <c r="B54" s="34" t="s">
        <v>23</v>
      </c>
      <c r="C54" s="246"/>
      <c r="D54" s="232">
        <v>3668.67</v>
      </c>
      <c r="E54" s="232">
        <v>3647.8</v>
      </c>
      <c r="F54" s="231">
        <f t="shared" ref="F54:G54" si="12">F56+F58</f>
        <v>0</v>
      </c>
      <c r="G54" s="231">
        <f t="shared" si="12"/>
        <v>0</v>
      </c>
      <c r="H54" s="232">
        <v>1352.2</v>
      </c>
      <c r="I54" s="232">
        <v>1352.2</v>
      </c>
      <c r="J54" s="232">
        <v>2315.4</v>
      </c>
      <c r="K54" s="232">
        <v>2295.6</v>
      </c>
      <c r="L54" s="231">
        <f t="shared" ref="L54:M54" si="13">L56+L58</f>
        <v>0</v>
      </c>
      <c r="M54" s="231">
        <f t="shared" si="13"/>
        <v>0</v>
      </c>
      <c r="N54" s="231">
        <v>100</v>
      </c>
      <c r="O54" s="232">
        <f>E54/D54*100</f>
        <v>99.431128992250606</v>
      </c>
      <c r="P54" s="249" t="s">
        <v>375</v>
      </c>
      <c r="Q54" s="230">
        <v>728</v>
      </c>
      <c r="R54" s="230">
        <v>728</v>
      </c>
      <c r="S54" s="231">
        <v>100</v>
      </c>
      <c r="T54" s="273"/>
    </row>
    <row r="55" spans="1:20" s="13" customFormat="1" ht="63.75" x14ac:dyDescent="0.25">
      <c r="A55" s="240"/>
      <c r="B55" s="73" t="s">
        <v>61</v>
      </c>
      <c r="C55" s="247"/>
      <c r="D55" s="232"/>
      <c r="E55" s="232"/>
      <c r="F55" s="231"/>
      <c r="G55" s="231"/>
      <c r="H55" s="232"/>
      <c r="I55" s="232"/>
      <c r="J55" s="232"/>
      <c r="K55" s="232"/>
      <c r="L55" s="231"/>
      <c r="M55" s="231"/>
      <c r="N55" s="231"/>
      <c r="O55" s="232"/>
      <c r="P55" s="249"/>
      <c r="Q55" s="230"/>
      <c r="R55" s="230"/>
      <c r="S55" s="231"/>
      <c r="T55" s="273"/>
    </row>
    <row r="56" spans="1:20" s="13" customFormat="1" ht="73.5" customHeight="1" x14ac:dyDescent="0.25">
      <c r="A56" s="34" t="s">
        <v>62</v>
      </c>
      <c r="B56" s="73" t="s">
        <v>63</v>
      </c>
      <c r="C56" s="73"/>
      <c r="D56" s="62">
        <f>F56+H56+J56+L56</f>
        <v>0</v>
      </c>
      <c r="E56" s="62">
        <f>G56+I56+K56+M56</f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73" t="s">
        <v>298</v>
      </c>
      <c r="Q56" s="63">
        <v>0</v>
      </c>
      <c r="R56" s="63">
        <v>0</v>
      </c>
      <c r="S56" s="62"/>
      <c r="T56" s="2"/>
    </row>
    <row r="57" spans="1:20" s="13" customFormat="1" x14ac:dyDescent="0.25">
      <c r="A57" s="239" t="s">
        <v>64</v>
      </c>
      <c r="B57" s="34" t="s">
        <v>38</v>
      </c>
      <c r="C57" s="246"/>
      <c r="D57" s="232">
        <f>D59</f>
        <v>4569.68</v>
      </c>
      <c r="E57" s="232">
        <f t="shared" ref="E57:M57" si="14">E59</f>
        <v>4567.8999999999996</v>
      </c>
      <c r="F57" s="232">
        <f t="shared" si="14"/>
        <v>0</v>
      </c>
      <c r="G57" s="232">
        <f t="shared" si="14"/>
        <v>0</v>
      </c>
      <c r="H57" s="232">
        <f t="shared" si="14"/>
        <v>0</v>
      </c>
      <c r="I57" s="232">
        <f t="shared" si="14"/>
        <v>0</v>
      </c>
      <c r="J57" s="232">
        <f t="shared" si="14"/>
        <v>4569.68</v>
      </c>
      <c r="K57" s="232">
        <f t="shared" si="14"/>
        <v>4567.8999999999996</v>
      </c>
      <c r="L57" s="232">
        <f t="shared" si="14"/>
        <v>0</v>
      </c>
      <c r="M57" s="232">
        <f t="shared" si="14"/>
        <v>0</v>
      </c>
      <c r="N57" s="235">
        <v>100</v>
      </c>
      <c r="O57" s="232">
        <f>E57/D57*100</f>
        <v>99.961047600707246</v>
      </c>
      <c r="P57" s="249"/>
      <c r="Q57" s="237"/>
      <c r="R57" s="237"/>
      <c r="S57" s="237"/>
      <c r="T57" s="273"/>
    </row>
    <row r="58" spans="1:20" s="13" customFormat="1" ht="38.25" x14ac:dyDescent="0.25">
      <c r="A58" s="240"/>
      <c r="B58" s="73" t="s">
        <v>66</v>
      </c>
      <c r="C58" s="247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5"/>
      <c r="O58" s="232"/>
      <c r="P58" s="249"/>
      <c r="Q58" s="238"/>
      <c r="R58" s="238"/>
      <c r="S58" s="238"/>
      <c r="T58" s="273"/>
    </row>
    <row r="59" spans="1:20" s="13" customFormat="1" x14ac:dyDescent="0.25">
      <c r="A59" s="239" t="s">
        <v>65</v>
      </c>
      <c r="B59" s="34" t="s">
        <v>67</v>
      </c>
      <c r="C59" s="246"/>
      <c r="D59" s="231">
        <v>4569.68</v>
      </c>
      <c r="E59" s="231">
        <v>4567.8999999999996</v>
      </c>
      <c r="F59" s="231">
        <v>0</v>
      </c>
      <c r="G59" s="231">
        <v>0</v>
      </c>
      <c r="H59" s="231">
        <v>0</v>
      </c>
      <c r="I59" s="231">
        <v>0</v>
      </c>
      <c r="J59" s="231">
        <v>4569.68</v>
      </c>
      <c r="K59" s="231">
        <v>4567.8999999999996</v>
      </c>
      <c r="L59" s="231">
        <v>0</v>
      </c>
      <c r="M59" s="231">
        <v>0</v>
      </c>
      <c r="N59" s="230">
        <v>100</v>
      </c>
      <c r="O59" s="230">
        <v>100</v>
      </c>
      <c r="P59" s="249" t="s">
        <v>299</v>
      </c>
      <c r="Q59" s="237">
        <v>100</v>
      </c>
      <c r="R59" s="237">
        <v>99.7</v>
      </c>
      <c r="S59" s="237">
        <v>99.7</v>
      </c>
      <c r="T59" s="273"/>
    </row>
    <row r="60" spans="1:20" s="13" customFormat="1" ht="76.5" x14ac:dyDescent="0.25">
      <c r="A60" s="240"/>
      <c r="B60" s="73" t="s">
        <v>68</v>
      </c>
      <c r="C60" s="247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49"/>
      <c r="Q60" s="238"/>
      <c r="R60" s="238"/>
      <c r="S60" s="238"/>
      <c r="T60" s="273"/>
    </row>
    <row r="61" spans="1:20" s="13" customFormat="1" ht="15.75" customHeight="1" x14ac:dyDescent="0.25">
      <c r="A61" s="239" t="s">
        <v>69</v>
      </c>
      <c r="B61" s="335" t="s">
        <v>501</v>
      </c>
      <c r="C61" s="266" t="s">
        <v>494</v>
      </c>
      <c r="D61" s="322">
        <f>D64+D68+D71</f>
        <v>12989.92</v>
      </c>
      <c r="E61" s="322">
        <f t="shared" ref="E61:M61" si="15">E64+E68+E71</f>
        <v>12989.92</v>
      </c>
      <c r="F61" s="322">
        <f t="shared" si="15"/>
        <v>2378.6</v>
      </c>
      <c r="G61" s="322">
        <f t="shared" si="15"/>
        <v>2378.6</v>
      </c>
      <c r="H61" s="322">
        <f t="shared" si="15"/>
        <v>1310.1500000000001</v>
      </c>
      <c r="I61" s="322">
        <f t="shared" si="15"/>
        <v>1310.1500000000001</v>
      </c>
      <c r="J61" s="322">
        <f t="shared" si="15"/>
        <v>1489.7</v>
      </c>
      <c r="K61" s="322">
        <f t="shared" si="15"/>
        <v>1489.7</v>
      </c>
      <c r="L61" s="322">
        <f t="shared" si="15"/>
        <v>7811.47</v>
      </c>
      <c r="M61" s="322">
        <f t="shared" si="15"/>
        <v>7811.47</v>
      </c>
      <c r="N61" s="243">
        <v>100</v>
      </c>
      <c r="O61" s="243">
        <f>E61/D61*100</f>
        <v>100</v>
      </c>
      <c r="P61" s="249"/>
      <c r="Q61" s="246"/>
      <c r="R61" s="246"/>
      <c r="S61" s="246"/>
      <c r="T61" s="273"/>
    </row>
    <row r="62" spans="1:20" s="13" customFormat="1" ht="125.25" customHeight="1" x14ac:dyDescent="0.25">
      <c r="A62" s="240"/>
      <c r="B62" s="336"/>
      <c r="C62" s="268"/>
      <c r="D62" s="323"/>
      <c r="E62" s="323"/>
      <c r="F62" s="323"/>
      <c r="G62" s="323"/>
      <c r="H62" s="323"/>
      <c r="I62" s="323"/>
      <c r="J62" s="323"/>
      <c r="K62" s="323"/>
      <c r="L62" s="323"/>
      <c r="M62" s="323"/>
      <c r="N62" s="244"/>
      <c r="O62" s="244"/>
      <c r="P62" s="249"/>
      <c r="Q62" s="247"/>
      <c r="R62" s="247"/>
      <c r="S62" s="247"/>
      <c r="T62" s="273"/>
    </row>
    <row r="63" spans="1:20" s="13" customFormat="1" x14ac:dyDescent="0.25">
      <c r="A63" s="239" t="s">
        <v>70</v>
      </c>
      <c r="B63" s="34" t="s">
        <v>77</v>
      </c>
      <c r="C63" s="64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70"/>
      <c r="O63" s="70"/>
      <c r="P63" s="249"/>
      <c r="Q63" s="249"/>
      <c r="R63" s="249"/>
      <c r="S63" s="249"/>
      <c r="T63" s="273"/>
    </row>
    <row r="64" spans="1:20" s="13" customFormat="1" ht="25.5" x14ac:dyDescent="0.25">
      <c r="A64" s="240"/>
      <c r="B64" s="114" t="s">
        <v>502</v>
      </c>
      <c r="C64" s="65"/>
      <c r="D64" s="115">
        <f>D66</f>
        <v>1929.35</v>
      </c>
      <c r="E64" s="115">
        <f t="shared" ref="E64:M64" si="16">E66</f>
        <v>1929.35</v>
      </c>
      <c r="F64" s="115">
        <f t="shared" si="16"/>
        <v>0</v>
      </c>
      <c r="G64" s="115">
        <f t="shared" si="16"/>
        <v>0</v>
      </c>
      <c r="H64" s="115">
        <f t="shared" si="16"/>
        <v>200</v>
      </c>
      <c r="I64" s="115">
        <f t="shared" si="16"/>
        <v>200</v>
      </c>
      <c r="J64" s="115">
        <f t="shared" si="16"/>
        <v>1178</v>
      </c>
      <c r="K64" s="115">
        <f t="shared" si="16"/>
        <v>1178</v>
      </c>
      <c r="L64" s="115">
        <f t="shared" si="16"/>
        <v>551.35</v>
      </c>
      <c r="M64" s="115">
        <f t="shared" si="16"/>
        <v>551.35</v>
      </c>
      <c r="N64" s="71">
        <v>100</v>
      </c>
      <c r="O64" s="71">
        <f>E64/D64*100</f>
        <v>100</v>
      </c>
      <c r="P64" s="249"/>
      <c r="Q64" s="249"/>
      <c r="R64" s="249"/>
      <c r="S64" s="249"/>
      <c r="T64" s="273"/>
    </row>
    <row r="65" spans="1:20" s="13" customFormat="1" x14ac:dyDescent="0.25">
      <c r="A65" s="239" t="s">
        <v>71</v>
      </c>
      <c r="B65" s="34" t="s">
        <v>67</v>
      </c>
      <c r="C65" s="116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76"/>
      <c r="O65" s="117"/>
      <c r="P65" s="249" t="s">
        <v>506</v>
      </c>
      <c r="Q65" s="280">
        <v>1378</v>
      </c>
      <c r="R65" s="280">
        <v>1378</v>
      </c>
      <c r="S65" s="324">
        <v>100</v>
      </c>
      <c r="T65" s="273"/>
    </row>
    <row r="66" spans="1:20" s="13" customFormat="1" ht="160.5" customHeight="1" x14ac:dyDescent="0.25">
      <c r="A66" s="240"/>
      <c r="B66" s="114" t="s">
        <v>503</v>
      </c>
      <c r="C66" s="118"/>
      <c r="D66" s="119">
        <v>1929.35</v>
      </c>
      <c r="E66" s="119">
        <v>1929.35</v>
      </c>
      <c r="F66" s="119">
        <v>0</v>
      </c>
      <c r="G66" s="119">
        <v>0</v>
      </c>
      <c r="H66" s="119">
        <v>200</v>
      </c>
      <c r="I66" s="119">
        <v>200</v>
      </c>
      <c r="J66" s="119">
        <v>1178</v>
      </c>
      <c r="K66" s="119">
        <v>1178</v>
      </c>
      <c r="L66" s="119">
        <v>551.35</v>
      </c>
      <c r="M66" s="119">
        <v>551.35</v>
      </c>
      <c r="N66" s="75">
        <v>100</v>
      </c>
      <c r="O66" s="75">
        <v>100</v>
      </c>
      <c r="P66" s="249"/>
      <c r="Q66" s="280"/>
      <c r="R66" s="280"/>
      <c r="S66" s="324"/>
      <c r="T66" s="273"/>
    </row>
    <row r="67" spans="1:20" s="13" customFormat="1" x14ac:dyDescent="0.25">
      <c r="A67" s="239" t="s">
        <v>72</v>
      </c>
      <c r="B67" s="34" t="s">
        <v>78</v>
      </c>
      <c r="C67" s="64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70"/>
      <c r="O67" s="70"/>
      <c r="P67" s="249"/>
      <c r="Q67" s="249"/>
      <c r="R67" s="249"/>
      <c r="S67" s="249"/>
      <c r="T67" s="273"/>
    </row>
    <row r="68" spans="1:20" s="13" customFormat="1" ht="131.25" customHeight="1" x14ac:dyDescent="0.25">
      <c r="A68" s="240"/>
      <c r="B68" s="73" t="s">
        <v>504</v>
      </c>
      <c r="C68" s="65"/>
      <c r="D68" s="115">
        <f>D70</f>
        <v>10960.57</v>
      </c>
      <c r="E68" s="115">
        <f t="shared" ref="E68:M68" si="17">E70</f>
        <v>10960.57</v>
      </c>
      <c r="F68" s="115">
        <f t="shared" si="17"/>
        <v>2378.6</v>
      </c>
      <c r="G68" s="115">
        <f t="shared" si="17"/>
        <v>2378.6</v>
      </c>
      <c r="H68" s="115">
        <f t="shared" si="17"/>
        <v>1110.1500000000001</v>
      </c>
      <c r="I68" s="115">
        <f t="shared" si="17"/>
        <v>1110.1500000000001</v>
      </c>
      <c r="J68" s="115">
        <f t="shared" si="17"/>
        <v>211.7</v>
      </c>
      <c r="K68" s="115">
        <f t="shared" si="17"/>
        <v>211.7</v>
      </c>
      <c r="L68" s="115">
        <f t="shared" si="17"/>
        <v>7260.12</v>
      </c>
      <c r="M68" s="115">
        <f t="shared" si="17"/>
        <v>7260.12</v>
      </c>
      <c r="N68" s="71">
        <v>100</v>
      </c>
      <c r="O68" s="71">
        <v>100</v>
      </c>
      <c r="P68" s="249"/>
      <c r="Q68" s="249"/>
      <c r="R68" s="249"/>
      <c r="S68" s="249"/>
      <c r="T68" s="273"/>
    </row>
    <row r="69" spans="1:20" s="13" customFormat="1" x14ac:dyDescent="0.25">
      <c r="A69" s="239" t="s">
        <v>73</v>
      </c>
      <c r="B69" s="34" t="s">
        <v>23</v>
      </c>
      <c r="C69" s="64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76"/>
      <c r="O69" s="74"/>
      <c r="P69" s="249" t="s">
        <v>300</v>
      </c>
      <c r="Q69" s="230">
        <v>0.38400000000000001</v>
      </c>
      <c r="R69" s="230">
        <v>0.38400000000000001</v>
      </c>
      <c r="S69" s="231">
        <v>100</v>
      </c>
      <c r="T69" s="273"/>
    </row>
    <row r="70" spans="1:20" s="13" customFormat="1" ht="75.75" customHeight="1" x14ac:dyDescent="0.25">
      <c r="A70" s="240"/>
      <c r="B70" s="73" t="s">
        <v>505</v>
      </c>
      <c r="C70" s="65"/>
      <c r="D70" s="119">
        <v>10960.57</v>
      </c>
      <c r="E70" s="119">
        <v>10960.57</v>
      </c>
      <c r="F70" s="119">
        <v>2378.6</v>
      </c>
      <c r="G70" s="119">
        <v>2378.6</v>
      </c>
      <c r="H70" s="119">
        <v>1110.1500000000001</v>
      </c>
      <c r="I70" s="119">
        <v>1110.1500000000001</v>
      </c>
      <c r="J70" s="119">
        <v>211.7</v>
      </c>
      <c r="K70" s="119">
        <v>211.7</v>
      </c>
      <c r="L70" s="119">
        <v>7260.12</v>
      </c>
      <c r="M70" s="119">
        <v>7260.12</v>
      </c>
      <c r="N70" s="75">
        <v>100</v>
      </c>
      <c r="O70" s="75">
        <v>100</v>
      </c>
      <c r="P70" s="249"/>
      <c r="Q70" s="230"/>
      <c r="R70" s="230"/>
      <c r="S70" s="231"/>
      <c r="T70" s="273"/>
    </row>
    <row r="71" spans="1:20" s="13" customFormat="1" x14ac:dyDescent="0.25">
      <c r="A71" s="239" t="s">
        <v>468</v>
      </c>
      <c r="B71" s="34" t="s">
        <v>236</v>
      </c>
      <c r="C71" s="239"/>
      <c r="D71" s="241">
        <f>D74</f>
        <v>100</v>
      </c>
      <c r="E71" s="241">
        <f t="shared" ref="E71:M71" si="18">E74</f>
        <v>100</v>
      </c>
      <c r="F71" s="241">
        <f t="shared" si="18"/>
        <v>0</v>
      </c>
      <c r="G71" s="241">
        <f t="shared" si="18"/>
        <v>0</v>
      </c>
      <c r="H71" s="241">
        <f t="shared" si="18"/>
        <v>0</v>
      </c>
      <c r="I71" s="241">
        <f t="shared" si="18"/>
        <v>0</v>
      </c>
      <c r="J71" s="241">
        <f t="shared" si="18"/>
        <v>100</v>
      </c>
      <c r="K71" s="241">
        <f t="shared" si="18"/>
        <v>100</v>
      </c>
      <c r="L71" s="241">
        <f t="shared" si="18"/>
        <v>0</v>
      </c>
      <c r="M71" s="241">
        <f t="shared" si="18"/>
        <v>0</v>
      </c>
      <c r="N71" s="243">
        <v>100</v>
      </c>
      <c r="O71" s="243">
        <v>100</v>
      </c>
      <c r="P71" s="239"/>
      <c r="Q71" s="228"/>
      <c r="R71" s="228"/>
      <c r="S71" s="237"/>
      <c r="T71" s="72"/>
    </row>
    <row r="72" spans="1:20" s="13" customFormat="1" ht="76.5" x14ac:dyDescent="0.25">
      <c r="A72" s="240"/>
      <c r="B72" s="73" t="s">
        <v>466</v>
      </c>
      <c r="C72" s="240"/>
      <c r="D72" s="242"/>
      <c r="E72" s="242"/>
      <c r="F72" s="242"/>
      <c r="G72" s="242"/>
      <c r="H72" s="242"/>
      <c r="I72" s="242"/>
      <c r="J72" s="242"/>
      <c r="K72" s="242"/>
      <c r="L72" s="242"/>
      <c r="M72" s="242"/>
      <c r="N72" s="244"/>
      <c r="O72" s="244"/>
      <c r="P72" s="240"/>
      <c r="Q72" s="229"/>
      <c r="R72" s="229"/>
      <c r="S72" s="238"/>
      <c r="T72" s="72"/>
    </row>
    <row r="73" spans="1:20" s="13" customFormat="1" x14ac:dyDescent="0.25">
      <c r="A73" s="239" t="s">
        <v>469</v>
      </c>
      <c r="B73" s="73" t="s">
        <v>137</v>
      </c>
      <c r="C73" s="239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78"/>
      <c r="O73" s="78"/>
      <c r="P73" s="239" t="s">
        <v>470</v>
      </c>
      <c r="Q73" s="228">
        <v>4</v>
      </c>
      <c r="R73" s="228">
        <v>4</v>
      </c>
      <c r="S73" s="237">
        <v>100</v>
      </c>
      <c r="T73" s="72"/>
    </row>
    <row r="74" spans="1:20" s="13" customFormat="1" ht="51" x14ac:dyDescent="0.25">
      <c r="A74" s="240"/>
      <c r="B74" s="73" t="s">
        <v>467</v>
      </c>
      <c r="C74" s="240"/>
      <c r="D74" s="119">
        <v>100</v>
      </c>
      <c r="E74" s="119">
        <v>100</v>
      </c>
      <c r="F74" s="119">
        <v>0</v>
      </c>
      <c r="G74" s="119">
        <v>0</v>
      </c>
      <c r="H74" s="119">
        <v>0</v>
      </c>
      <c r="I74" s="119">
        <v>0</v>
      </c>
      <c r="J74" s="119">
        <v>100</v>
      </c>
      <c r="K74" s="119">
        <v>100</v>
      </c>
      <c r="L74" s="119">
        <v>0</v>
      </c>
      <c r="M74" s="119">
        <v>0</v>
      </c>
      <c r="N74" s="75">
        <v>100</v>
      </c>
      <c r="O74" s="75">
        <v>100</v>
      </c>
      <c r="P74" s="240"/>
      <c r="Q74" s="229"/>
      <c r="R74" s="229"/>
      <c r="S74" s="238"/>
      <c r="T74" s="72"/>
    </row>
    <row r="75" spans="1:20" s="13" customFormat="1" ht="18.75" customHeight="1" x14ac:dyDescent="0.25">
      <c r="A75" s="246" t="s">
        <v>80</v>
      </c>
      <c r="B75" s="269" t="s">
        <v>507</v>
      </c>
      <c r="C75" s="235" t="s">
        <v>494</v>
      </c>
      <c r="D75" s="320">
        <f t="shared" ref="D75:M75" si="19">D77+D92+D103+D112+D119+D130+D141</f>
        <v>1131900.6850000001</v>
      </c>
      <c r="E75" s="320">
        <v>1122540.8999999999</v>
      </c>
      <c r="F75" s="320">
        <v>316003.3</v>
      </c>
      <c r="G75" s="320">
        <v>316002.90000000002</v>
      </c>
      <c r="H75" s="320">
        <v>449110.1</v>
      </c>
      <c r="I75" s="320">
        <v>442652.7</v>
      </c>
      <c r="J75" s="320">
        <v>366787.2</v>
      </c>
      <c r="K75" s="320">
        <v>363885.3</v>
      </c>
      <c r="L75" s="320">
        <f t="shared" si="19"/>
        <v>0</v>
      </c>
      <c r="M75" s="320">
        <f t="shared" si="19"/>
        <v>0</v>
      </c>
      <c r="N75" s="293">
        <v>100</v>
      </c>
      <c r="O75" s="293">
        <f>E75/D75*100</f>
        <v>99.173091321170091</v>
      </c>
      <c r="P75" s="249"/>
      <c r="Q75" s="249"/>
      <c r="R75" s="249"/>
      <c r="S75" s="249"/>
      <c r="T75" s="273"/>
    </row>
    <row r="76" spans="1:20" s="13" customFormat="1" ht="107.25" customHeight="1" x14ac:dyDescent="0.25">
      <c r="A76" s="247"/>
      <c r="B76" s="269"/>
      <c r="C76" s="235"/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294"/>
      <c r="O76" s="294"/>
      <c r="P76" s="249"/>
      <c r="Q76" s="249"/>
      <c r="R76" s="249"/>
      <c r="S76" s="249"/>
      <c r="T76" s="273"/>
    </row>
    <row r="77" spans="1:20" s="13" customFormat="1" ht="16.5" customHeight="1" x14ac:dyDescent="0.25">
      <c r="A77" s="246" t="s">
        <v>81</v>
      </c>
      <c r="B77" s="34" t="s">
        <v>20</v>
      </c>
      <c r="C77" s="249"/>
      <c r="D77" s="291">
        <f>D79+D83+D84+D91</f>
        <v>981477.19200000004</v>
      </c>
      <c r="E77" s="291">
        <f t="shared" ref="E77:K77" si="20">E79+E83+E84+E91</f>
        <v>972289.62199999997</v>
      </c>
      <c r="F77" s="291">
        <f t="shared" si="20"/>
        <v>315882.33400000003</v>
      </c>
      <c r="G77" s="291">
        <f t="shared" si="20"/>
        <v>315881.94900000002</v>
      </c>
      <c r="H77" s="291">
        <f t="shared" si="20"/>
        <v>411578.93599999999</v>
      </c>
      <c r="I77" s="291">
        <f t="shared" si="20"/>
        <v>405237.72200000001</v>
      </c>
      <c r="J77" s="291">
        <f t="shared" si="20"/>
        <v>254015.92200000002</v>
      </c>
      <c r="K77" s="291">
        <f t="shared" si="20"/>
        <v>251169.951</v>
      </c>
      <c r="L77" s="291">
        <f t="shared" ref="L77:M77" si="21">L79+L84</f>
        <v>0</v>
      </c>
      <c r="M77" s="291">
        <f t="shared" si="21"/>
        <v>0</v>
      </c>
      <c r="N77" s="293">
        <v>100</v>
      </c>
      <c r="O77" s="293">
        <f>E77/D77*100</f>
        <v>99.063903871135494</v>
      </c>
      <c r="P77" s="249"/>
      <c r="Q77" s="249"/>
      <c r="R77" s="249"/>
      <c r="S77" s="249"/>
      <c r="T77" s="273"/>
    </row>
    <row r="78" spans="1:20" s="13" customFormat="1" ht="25.5" x14ac:dyDescent="0.25">
      <c r="A78" s="247"/>
      <c r="B78" s="73" t="s">
        <v>508</v>
      </c>
      <c r="C78" s="249"/>
      <c r="D78" s="292"/>
      <c r="E78" s="292"/>
      <c r="F78" s="292"/>
      <c r="G78" s="292"/>
      <c r="H78" s="292"/>
      <c r="I78" s="292"/>
      <c r="J78" s="292"/>
      <c r="K78" s="292"/>
      <c r="L78" s="292"/>
      <c r="M78" s="292"/>
      <c r="N78" s="294"/>
      <c r="O78" s="294"/>
      <c r="P78" s="249"/>
      <c r="Q78" s="249"/>
      <c r="R78" s="249"/>
      <c r="S78" s="249"/>
      <c r="T78" s="273"/>
    </row>
    <row r="79" spans="1:20" s="13" customFormat="1" ht="51" x14ac:dyDescent="0.25">
      <c r="A79" s="239" t="s">
        <v>82</v>
      </c>
      <c r="B79" s="34" t="s">
        <v>23</v>
      </c>
      <c r="C79" s="239"/>
      <c r="D79" s="259">
        <f>F79+H79+J79+L79</f>
        <v>247719.36800000002</v>
      </c>
      <c r="E79" s="259">
        <f>G79+I79+K79+M79</f>
        <v>246418.071</v>
      </c>
      <c r="F79" s="259"/>
      <c r="G79" s="259"/>
      <c r="H79" s="259">
        <v>128040.7</v>
      </c>
      <c r="I79" s="259">
        <v>127147.564</v>
      </c>
      <c r="J79" s="259">
        <v>119678.66800000001</v>
      </c>
      <c r="K79" s="259">
        <v>119270.507</v>
      </c>
      <c r="L79" s="259"/>
      <c r="M79" s="259"/>
      <c r="N79" s="300">
        <v>100</v>
      </c>
      <c r="O79" s="300">
        <f t="shared" ref="O79" si="22">E79/D79*100</f>
        <v>99.474689036022397</v>
      </c>
      <c r="P79" s="121" t="s">
        <v>518</v>
      </c>
      <c r="Q79" s="122">
        <v>63.7</v>
      </c>
      <c r="R79" s="122">
        <v>63.7</v>
      </c>
      <c r="S79" s="123">
        <v>100</v>
      </c>
      <c r="T79" s="315"/>
    </row>
    <row r="80" spans="1:20" s="13" customFormat="1" ht="48.75" customHeight="1" x14ac:dyDescent="0.25">
      <c r="A80" s="248"/>
      <c r="B80" s="283" t="s">
        <v>83</v>
      </c>
      <c r="C80" s="248"/>
      <c r="D80" s="260"/>
      <c r="E80" s="260"/>
      <c r="F80" s="260"/>
      <c r="G80" s="260"/>
      <c r="H80" s="260"/>
      <c r="I80" s="260"/>
      <c r="J80" s="260"/>
      <c r="K80" s="260"/>
      <c r="L80" s="260"/>
      <c r="M80" s="260"/>
      <c r="N80" s="301"/>
      <c r="O80" s="301"/>
      <c r="P80" s="124" t="s">
        <v>519</v>
      </c>
      <c r="Q80" s="122">
        <v>74</v>
      </c>
      <c r="R80" s="98">
        <v>74</v>
      </c>
      <c r="S80" s="123">
        <v>100</v>
      </c>
      <c r="T80" s="315"/>
    </row>
    <row r="81" spans="1:20" s="13" customFormat="1" ht="56.25" customHeight="1" x14ac:dyDescent="0.25">
      <c r="A81" s="248"/>
      <c r="B81" s="284"/>
      <c r="C81" s="248"/>
      <c r="D81" s="260"/>
      <c r="E81" s="260"/>
      <c r="F81" s="260"/>
      <c r="G81" s="260"/>
      <c r="H81" s="260"/>
      <c r="I81" s="260"/>
      <c r="J81" s="260"/>
      <c r="K81" s="260"/>
      <c r="L81" s="260"/>
      <c r="M81" s="260"/>
      <c r="N81" s="301"/>
      <c r="O81" s="301"/>
      <c r="P81" s="125" t="s">
        <v>520</v>
      </c>
      <c r="Q81" s="126">
        <v>99.96</v>
      </c>
      <c r="R81" s="98">
        <v>99.96</v>
      </c>
      <c r="S81" s="98">
        <v>100</v>
      </c>
      <c r="T81" s="72"/>
    </row>
    <row r="82" spans="1:20" s="13" customFormat="1" ht="56.25" customHeight="1" x14ac:dyDescent="0.25">
      <c r="A82" s="248"/>
      <c r="B82" s="284"/>
      <c r="C82" s="248"/>
      <c r="D82" s="261"/>
      <c r="E82" s="261"/>
      <c r="F82" s="261"/>
      <c r="G82" s="261"/>
      <c r="H82" s="261"/>
      <c r="I82" s="261"/>
      <c r="J82" s="261"/>
      <c r="K82" s="261"/>
      <c r="L82" s="261"/>
      <c r="M82" s="261"/>
      <c r="N82" s="302"/>
      <c r="O82" s="302"/>
      <c r="P82" s="127" t="s">
        <v>521</v>
      </c>
      <c r="Q82" s="126">
        <v>100</v>
      </c>
      <c r="R82" s="98">
        <v>100</v>
      </c>
      <c r="S82" s="98">
        <v>100</v>
      </c>
      <c r="T82" s="72"/>
    </row>
    <row r="83" spans="1:20" s="13" customFormat="1" ht="75.75" customHeight="1" x14ac:dyDescent="0.25">
      <c r="A83" s="34" t="s">
        <v>509</v>
      </c>
      <c r="B83" s="66" t="s">
        <v>510</v>
      </c>
      <c r="C83" s="34"/>
      <c r="D83" s="128">
        <v>110038.8</v>
      </c>
      <c r="E83" s="128">
        <v>104730.15699999999</v>
      </c>
      <c r="F83" s="128">
        <v>73488.800000000003</v>
      </c>
      <c r="G83" s="128">
        <v>73488.759999999995</v>
      </c>
      <c r="H83" s="128">
        <v>24890.5</v>
      </c>
      <c r="I83" s="128">
        <v>21197.082999999999</v>
      </c>
      <c r="J83" s="128">
        <v>11659.5</v>
      </c>
      <c r="K83" s="128">
        <v>10044.314</v>
      </c>
      <c r="L83" s="128"/>
      <c r="M83" s="128"/>
      <c r="N83" s="128">
        <v>100</v>
      </c>
      <c r="O83" s="128">
        <v>95.175662584470203</v>
      </c>
      <c r="P83" s="124"/>
      <c r="Q83" s="126"/>
      <c r="R83" s="98"/>
      <c r="S83" s="98"/>
      <c r="T83" s="72"/>
    </row>
    <row r="84" spans="1:20" s="13" customFormat="1" ht="72.75" customHeight="1" x14ac:dyDescent="0.25">
      <c r="A84" s="239" t="s">
        <v>84</v>
      </c>
      <c r="B84" s="280" t="s">
        <v>85</v>
      </c>
      <c r="C84" s="239"/>
      <c r="D84" s="259">
        <f t="shared" ref="D84:E84" si="23">F84+H84+J84+L84</f>
        <v>289300.636</v>
      </c>
      <c r="E84" s="259">
        <f t="shared" si="23"/>
        <v>289285.016</v>
      </c>
      <c r="F84" s="259"/>
      <c r="G84" s="259"/>
      <c r="H84" s="259">
        <v>195980.3</v>
      </c>
      <c r="I84" s="259">
        <v>195970.3</v>
      </c>
      <c r="J84" s="259">
        <v>93320.33600000001</v>
      </c>
      <c r="K84" s="259">
        <v>93314.716000000015</v>
      </c>
      <c r="L84" s="259"/>
      <c r="M84" s="259"/>
      <c r="N84" s="300">
        <v>100</v>
      </c>
      <c r="O84" s="300">
        <f t="shared" ref="O84" si="24">E84/D84*100</f>
        <v>99.994600772325995</v>
      </c>
      <c r="P84" s="124" t="s">
        <v>522</v>
      </c>
      <c r="Q84" s="126">
        <v>74</v>
      </c>
      <c r="R84" s="98">
        <v>74</v>
      </c>
      <c r="S84" s="98">
        <v>100</v>
      </c>
      <c r="T84" s="2"/>
    </row>
    <row r="85" spans="1:20" s="13" customFormat="1" ht="52.5" customHeight="1" x14ac:dyDescent="0.25">
      <c r="A85" s="248"/>
      <c r="B85" s="280"/>
      <c r="C85" s="248"/>
      <c r="D85" s="260"/>
      <c r="E85" s="260"/>
      <c r="F85" s="260"/>
      <c r="G85" s="260"/>
      <c r="H85" s="260"/>
      <c r="I85" s="260"/>
      <c r="J85" s="260"/>
      <c r="K85" s="260"/>
      <c r="L85" s="260"/>
      <c r="M85" s="260"/>
      <c r="N85" s="301"/>
      <c r="O85" s="301"/>
      <c r="P85" s="124" t="s">
        <v>523</v>
      </c>
      <c r="Q85" s="126">
        <v>20</v>
      </c>
      <c r="R85" s="98">
        <v>20</v>
      </c>
      <c r="S85" s="98">
        <v>100</v>
      </c>
      <c r="T85" s="2"/>
    </row>
    <row r="86" spans="1:20" s="13" customFormat="1" ht="56.25" customHeight="1" x14ac:dyDescent="0.25">
      <c r="A86" s="248"/>
      <c r="B86" s="280"/>
      <c r="C86" s="248"/>
      <c r="D86" s="260"/>
      <c r="E86" s="260"/>
      <c r="F86" s="260"/>
      <c r="G86" s="260"/>
      <c r="H86" s="260"/>
      <c r="I86" s="260"/>
      <c r="J86" s="260"/>
      <c r="K86" s="260"/>
      <c r="L86" s="260"/>
      <c r="M86" s="260"/>
      <c r="N86" s="301"/>
      <c r="O86" s="301"/>
      <c r="P86" s="124" t="s">
        <v>524</v>
      </c>
      <c r="Q86" s="126">
        <v>100</v>
      </c>
      <c r="R86" s="98">
        <v>100</v>
      </c>
      <c r="S86" s="98">
        <v>100</v>
      </c>
      <c r="T86" s="2"/>
    </row>
    <row r="87" spans="1:20" s="13" customFormat="1" ht="48" customHeight="1" x14ac:dyDescent="0.25">
      <c r="A87" s="248"/>
      <c r="B87" s="280"/>
      <c r="C87" s="248"/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301"/>
      <c r="O87" s="301"/>
      <c r="P87" s="124" t="s">
        <v>525</v>
      </c>
      <c r="Q87" s="126">
        <v>100</v>
      </c>
      <c r="R87" s="98">
        <v>100</v>
      </c>
      <c r="S87" s="98">
        <v>100</v>
      </c>
      <c r="T87" s="2"/>
    </row>
    <row r="88" spans="1:20" s="13" customFormat="1" ht="56.25" customHeight="1" x14ac:dyDescent="0.25">
      <c r="A88" s="248"/>
      <c r="B88" s="280"/>
      <c r="C88" s="248"/>
      <c r="D88" s="260"/>
      <c r="E88" s="260"/>
      <c r="F88" s="260"/>
      <c r="G88" s="260"/>
      <c r="H88" s="260"/>
      <c r="I88" s="260"/>
      <c r="J88" s="260"/>
      <c r="K88" s="260"/>
      <c r="L88" s="260"/>
      <c r="M88" s="260"/>
      <c r="N88" s="301"/>
      <c r="O88" s="301"/>
      <c r="P88" s="124" t="s">
        <v>526</v>
      </c>
      <c r="Q88" s="126">
        <v>6.93</v>
      </c>
      <c r="R88" s="126">
        <v>6.93</v>
      </c>
      <c r="S88" s="98">
        <v>100</v>
      </c>
      <c r="T88" s="2"/>
    </row>
    <row r="89" spans="1:20" s="13" customFormat="1" ht="57.75" customHeight="1" x14ac:dyDescent="0.25">
      <c r="A89" s="248"/>
      <c r="B89" s="280"/>
      <c r="C89" s="248"/>
      <c r="D89" s="260"/>
      <c r="E89" s="260"/>
      <c r="F89" s="260"/>
      <c r="G89" s="260"/>
      <c r="H89" s="260"/>
      <c r="I89" s="260"/>
      <c r="J89" s="260"/>
      <c r="K89" s="260"/>
      <c r="L89" s="260"/>
      <c r="M89" s="260"/>
      <c r="N89" s="301"/>
      <c r="O89" s="301"/>
      <c r="P89" s="124" t="s">
        <v>527</v>
      </c>
      <c r="Q89" s="129">
        <v>45</v>
      </c>
      <c r="R89" s="129">
        <v>45</v>
      </c>
      <c r="S89" s="98">
        <v>100</v>
      </c>
      <c r="T89" s="2"/>
    </row>
    <row r="90" spans="1:20" s="13" customFormat="1" ht="56.25" customHeight="1" x14ac:dyDescent="0.25">
      <c r="A90" s="240"/>
      <c r="B90" s="280"/>
      <c r="C90" s="240"/>
      <c r="D90" s="261"/>
      <c r="E90" s="261"/>
      <c r="F90" s="261"/>
      <c r="G90" s="261"/>
      <c r="H90" s="261"/>
      <c r="I90" s="261"/>
      <c r="J90" s="261"/>
      <c r="K90" s="261"/>
      <c r="L90" s="261"/>
      <c r="M90" s="261"/>
      <c r="N90" s="302"/>
      <c r="O90" s="302"/>
      <c r="P90" s="124" t="s">
        <v>528</v>
      </c>
      <c r="Q90" s="122">
        <v>22</v>
      </c>
      <c r="R90" s="98">
        <v>22</v>
      </c>
      <c r="S90" s="98">
        <v>100</v>
      </c>
      <c r="T90" s="2"/>
    </row>
    <row r="91" spans="1:20" s="13" customFormat="1" ht="56.25" customHeight="1" x14ac:dyDescent="0.25">
      <c r="A91" s="68" t="s">
        <v>511</v>
      </c>
      <c r="B91" s="130" t="s">
        <v>512</v>
      </c>
      <c r="C91" s="68"/>
      <c r="D91" s="131">
        <f t="shared" ref="D91:E91" si="25">F91+H91+J91+L91</f>
        <v>334418.38800000004</v>
      </c>
      <c r="E91" s="131">
        <f t="shared" si="25"/>
        <v>331856.37800000003</v>
      </c>
      <c r="F91" s="131">
        <v>242393.53400000001</v>
      </c>
      <c r="G91" s="131">
        <v>242393.18900000001</v>
      </c>
      <c r="H91" s="131">
        <v>62667.436000000002</v>
      </c>
      <c r="I91" s="131">
        <v>60922.775000000001</v>
      </c>
      <c r="J91" s="131">
        <v>29357.418000000001</v>
      </c>
      <c r="K91" s="131">
        <v>28540.414000000001</v>
      </c>
      <c r="L91" s="131"/>
      <c r="M91" s="131"/>
      <c r="N91" s="132">
        <v>100</v>
      </c>
      <c r="O91" s="132">
        <f t="shared" ref="O91" si="26">E91/D91*100</f>
        <v>99.233890811051921</v>
      </c>
      <c r="P91" s="127" t="s">
        <v>529</v>
      </c>
      <c r="Q91" s="83">
        <v>3</v>
      </c>
      <c r="R91" s="84">
        <v>3</v>
      </c>
      <c r="S91" s="84">
        <v>100</v>
      </c>
      <c r="T91" s="2"/>
    </row>
    <row r="92" spans="1:20" s="13" customFormat="1" x14ac:dyDescent="0.25">
      <c r="A92" s="246" t="s">
        <v>86</v>
      </c>
      <c r="B92" s="34" t="s">
        <v>38</v>
      </c>
      <c r="C92" s="246"/>
      <c r="D92" s="291">
        <f>D94+D96+D97+D98+D99+D100+D101+D102</f>
        <v>12979.9</v>
      </c>
      <c r="E92" s="291">
        <f t="shared" ref="E92:M92" si="27">E94+E96+E97+E98+E99+E100+E101+E102</f>
        <v>12979.754999999999</v>
      </c>
      <c r="F92" s="291">
        <f t="shared" si="27"/>
        <v>121</v>
      </c>
      <c r="G92" s="291">
        <f t="shared" si="27"/>
        <v>120.917</v>
      </c>
      <c r="H92" s="291">
        <f t="shared" si="27"/>
        <v>12858.9</v>
      </c>
      <c r="I92" s="291">
        <f t="shared" si="27"/>
        <v>12858.838</v>
      </c>
      <c r="J92" s="291">
        <f t="shared" si="27"/>
        <v>0</v>
      </c>
      <c r="K92" s="291">
        <f t="shared" si="27"/>
        <v>0</v>
      </c>
      <c r="L92" s="291">
        <f t="shared" si="27"/>
        <v>0</v>
      </c>
      <c r="M92" s="291">
        <f t="shared" si="27"/>
        <v>0</v>
      </c>
      <c r="N92" s="293">
        <v>100</v>
      </c>
      <c r="O92" s="293">
        <f>E92/D92*100</f>
        <v>99.998882888157837</v>
      </c>
      <c r="P92" s="316" t="s">
        <v>409</v>
      </c>
      <c r="Q92" s="318">
        <v>98.37</v>
      </c>
      <c r="R92" s="307">
        <v>98.37</v>
      </c>
      <c r="S92" s="318">
        <v>100</v>
      </c>
      <c r="T92" s="315"/>
    </row>
    <row r="93" spans="1:20" s="13" customFormat="1" ht="89.25" customHeight="1" x14ac:dyDescent="0.25">
      <c r="A93" s="247"/>
      <c r="B93" s="73" t="s">
        <v>87</v>
      </c>
      <c r="C93" s="247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4"/>
      <c r="O93" s="294"/>
      <c r="P93" s="317"/>
      <c r="Q93" s="319"/>
      <c r="R93" s="308"/>
      <c r="S93" s="319"/>
      <c r="T93" s="315"/>
    </row>
    <row r="94" spans="1:20" s="13" customFormat="1" ht="15.75" customHeight="1" x14ac:dyDescent="0.25">
      <c r="A94" s="239" t="s">
        <v>88</v>
      </c>
      <c r="B94" s="34" t="s">
        <v>23</v>
      </c>
      <c r="C94" s="64"/>
      <c r="D94" s="259">
        <f>F94+H94+J94+L94</f>
        <v>121</v>
      </c>
      <c r="E94" s="259">
        <f>G94+I94+K94+M94</f>
        <v>120.917</v>
      </c>
      <c r="F94" s="259">
        <v>121</v>
      </c>
      <c r="G94" s="259">
        <v>120.917</v>
      </c>
      <c r="H94" s="259"/>
      <c r="I94" s="259"/>
      <c r="J94" s="259"/>
      <c r="K94" s="259"/>
      <c r="L94" s="259"/>
      <c r="M94" s="259"/>
      <c r="N94" s="300">
        <v>100</v>
      </c>
      <c r="O94" s="300">
        <f t="shared" ref="O94" si="28">E94/D94*100</f>
        <v>99.931404958677689</v>
      </c>
      <c r="P94" s="363"/>
      <c r="Q94" s="366"/>
      <c r="R94" s="307"/>
      <c r="S94" s="307"/>
      <c r="T94" s="273"/>
    </row>
    <row r="95" spans="1:20" s="13" customFormat="1" ht="81.75" customHeight="1" x14ac:dyDescent="0.25">
      <c r="A95" s="240"/>
      <c r="B95" s="133" t="s">
        <v>410</v>
      </c>
      <c r="C95" s="68"/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302"/>
      <c r="O95" s="302"/>
      <c r="P95" s="364"/>
      <c r="Q95" s="367"/>
      <c r="R95" s="308"/>
      <c r="S95" s="308"/>
      <c r="T95" s="273"/>
    </row>
    <row r="96" spans="1:20" s="13" customFormat="1" ht="90" customHeight="1" x14ac:dyDescent="0.25">
      <c r="A96" s="34" t="s">
        <v>411</v>
      </c>
      <c r="B96" s="133" t="s">
        <v>412</v>
      </c>
      <c r="C96" s="73"/>
      <c r="D96" s="131">
        <f t="shared" ref="D96:E102" si="29">F96+H96+J96+L96</f>
        <v>402</v>
      </c>
      <c r="E96" s="131">
        <f t="shared" si="29"/>
        <v>402</v>
      </c>
      <c r="F96" s="131"/>
      <c r="G96" s="131"/>
      <c r="H96" s="131">
        <v>402</v>
      </c>
      <c r="I96" s="131">
        <v>402</v>
      </c>
      <c r="J96" s="131"/>
      <c r="K96" s="131"/>
      <c r="L96" s="131"/>
      <c r="M96" s="131"/>
      <c r="N96" s="132">
        <v>100</v>
      </c>
      <c r="O96" s="132">
        <f t="shared" ref="O96:O102" si="30">E96/D96*100</f>
        <v>100</v>
      </c>
      <c r="P96" s="365"/>
      <c r="Q96" s="41"/>
      <c r="R96" s="42"/>
      <c r="S96" s="42"/>
      <c r="T96" s="273"/>
    </row>
    <row r="97" spans="1:20" s="13" customFormat="1" ht="90" customHeight="1" x14ac:dyDescent="0.25">
      <c r="A97" s="34" t="s">
        <v>413</v>
      </c>
      <c r="B97" s="133" t="s">
        <v>419</v>
      </c>
      <c r="C97" s="69"/>
      <c r="D97" s="131">
        <f t="shared" si="29"/>
        <v>2800.16</v>
      </c>
      <c r="E97" s="131">
        <f t="shared" si="29"/>
        <v>2800.16</v>
      </c>
      <c r="F97" s="131"/>
      <c r="G97" s="131"/>
      <c r="H97" s="131">
        <v>2800.16</v>
      </c>
      <c r="I97" s="131">
        <v>2800.16</v>
      </c>
      <c r="J97" s="131"/>
      <c r="K97" s="131"/>
      <c r="L97" s="131"/>
      <c r="M97" s="131"/>
      <c r="N97" s="132">
        <v>100</v>
      </c>
      <c r="O97" s="132">
        <f t="shared" si="30"/>
        <v>100</v>
      </c>
      <c r="P97" s="43"/>
      <c r="Q97" s="44"/>
      <c r="R97" s="45"/>
      <c r="S97" s="45"/>
      <c r="T97" s="273"/>
    </row>
    <row r="98" spans="1:20" s="13" customFormat="1" ht="90" customHeight="1" x14ac:dyDescent="0.25">
      <c r="A98" s="34" t="s">
        <v>414</v>
      </c>
      <c r="B98" s="133" t="s">
        <v>420</v>
      </c>
      <c r="C98" s="69"/>
      <c r="D98" s="131">
        <f t="shared" si="29"/>
        <v>2965.4070000000002</v>
      </c>
      <c r="E98" s="131">
        <f t="shared" si="29"/>
        <v>2965.3449999999998</v>
      </c>
      <c r="F98" s="131"/>
      <c r="G98" s="131"/>
      <c r="H98" s="131">
        <v>2965.4070000000002</v>
      </c>
      <c r="I98" s="131">
        <v>2965.3449999999998</v>
      </c>
      <c r="J98" s="131"/>
      <c r="K98" s="131"/>
      <c r="L98" s="131"/>
      <c r="M98" s="131"/>
      <c r="N98" s="132">
        <v>100</v>
      </c>
      <c r="O98" s="132">
        <f t="shared" si="30"/>
        <v>99.997909224602211</v>
      </c>
      <c r="P98" s="43"/>
      <c r="Q98" s="46"/>
      <c r="R98" s="45"/>
      <c r="S98" s="45"/>
      <c r="T98" s="273"/>
    </row>
    <row r="99" spans="1:20" s="13" customFormat="1" ht="90" customHeight="1" x14ac:dyDescent="0.25">
      <c r="A99" s="34" t="s">
        <v>415</v>
      </c>
      <c r="B99" s="133" t="s">
        <v>421</v>
      </c>
      <c r="C99" s="73"/>
      <c r="D99" s="131">
        <f t="shared" si="29"/>
        <v>5465.3329999999996</v>
      </c>
      <c r="E99" s="131">
        <f t="shared" si="29"/>
        <v>5465.3329999999996</v>
      </c>
      <c r="F99" s="131"/>
      <c r="G99" s="131"/>
      <c r="H99" s="131">
        <v>5465.3329999999996</v>
      </c>
      <c r="I99" s="131">
        <v>5465.3329999999996</v>
      </c>
      <c r="J99" s="131"/>
      <c r="K99" s="131"/>
      <c r="L99" s="131"/>
      <c r="M99" s="131"/>
      <c r="N99" s="132">
        <v>100</v>
      </c>
      <c r="O99" s="132">
        <f t="shared" si="30"/>
        <v>100</v>
      </c>
      <c r="P99" s="82"/>
      <c r="Q99" s="41"/>
      <c r="R99" s="42"/>
      <c r="S99" s="42"/>
      <c r="T99" s="273"/>
    </row>
    <row r="100" spans="1:20" s="13" customFormat="1" ht="90" customHeight="1" x14ac:dyDescent="0.25">
      <c r="A100" s="34" t="s">
        <v>416</v>
      </c>
      <c r="B100" s="133" t="s">
        <v>422</v>
      </c>
      <c r="C100" s="73"/>
      <c r="D100" s="131">
        <f t="shared" si="29"/>
        <v>0</v>
      </c>
      <c r="E100" s="131">
        <f t="shared" si="29"/>
        <v>0</v>
      </c>
      <c r="F100" s="131"/>
      <c r="G100" s="131"/>
      <c r="H100" s="131"/>
      <c r="I100" s="131"/>
      <c r="J100" s="131"/>
      <c r="K100" s="131"/>
      <c r="L100" s="131"/>
      <c r="M100" s="131"/>
      <c r="N100" s="132">
        <v>0</v>
      </c>
      <c r="O100" s="132">
        <v>0</v>
      </c>
      <c r="P100" s="82"/>
      <c r="Q100" s="41"/>
      <c r="R100" s="42"/>
      <c r="S100" s="42"/>
      <c r="T100" s="273"/>
    </row>
    <row r="101" spans="1:20" s="13" customFormat="1" ht="111.75" customHeight="1" x14ac:dyDescent="0.25">
      <c r="A101" s="34" t="s">
        <v>417</v>
      </c>
      <c r="B101" s="133" t="s">
        <v>423</v>
      </c>
      <c r="C101" s="73"/>
      <c r="D101" s="131">
        <f t="shared" si="29"/>
        <v>0</v>
      </c>
      <c r="E101" s="131">
        <f t="shared" si="29"/>
        <v>0</v>
      </c>
      <c r="F101" s="131"/>
      <c r="G101" s="131"/>
      <c r="H101" s="131"/>
      <c r="I101" s="131"/>
      <c r="J101" s="131"/>
      <c r="K101" s="131"/>
      <c r="L101" s="131"/>
      <c r="M101" s="131"/>
      <c r="N101" s="132">
        <v>0</v>
      </c>
      <c r="O101" s="132">
        <v>0</v>
      </c>
      <c r="P101" s="82"/>
      <c r="Q101" s="41"/>
      <c r="R101" s="42"/>
      <c r="S101" s="42"/>
      <c r="T101" s="273"/>
    </row>
    <row r="102" spans="1:20" s="13" customFormat="1" ht="90" customHeight="1" x14ac:dyDescent="0.25">
      <c r="A102" s="34" t="s">
        <v>418</v>
      </c>
      <c r="B102" s="133" t="s">
        <v>424</v>
      </c>
      <c r="C102" s="73"/>
      <c r="D102" s="131">
        <f t="shared" si="29"/>
        <v>1226</v>
      </c>
      <c r="E102" s="131">
        <f t="shared" si="29"/>
        <v>1226</v>
      </c>
      <c r="F102" s="131"/>
      <c r="G102" s="131"/>
      <c r="H102" s="131">
        <v>1226</v>
      </c>
      <c r="I102" s="131">
        <v>1226</v>
      </c>
      <c r="J102" s="131"/>
      <c r="K102" s="131"/>
      <c r="L102" s="131"/>
      <c r="M102" s="131"/>
      <c r="N102" s="132">
        <v>100</v>
      </c>
      <c r="O102" s="132">
        <f t="shared" si="30"/>
        <v>100</v>
      </c>
      <c r="P102" s="82"/>
      <c r="Q102" s="41"/>
      <c r="R102" s="42"/>
      <c r="S102" s="42"/>
      <c r="T102" s="273"/>
    </row>
    <row r="103" spans="1:20" s="13" customFormat="1" x14ac:dyDescent="0.25">
      <c r="A103" s="246" t="s">
        <v>89</v>
      </c>
      <c r="B103" s="34" t="s">
        <v>51</v>
      </c>
      <c r="C103" s="249"/>
      <c r="D103" s="291">
        <f>SUM(D105:D111)</f>
        <v>41725.582999999999</v>
      </c>
      <c r="E103" s="291">
        <f t="shared" ref="E103:M103" si="31">SUM(E105:E111)</f>
        <v>41725.188999999998</v>
      </c>
      <c r="F103" s="291">
        <f t="shared" si="31"/>
        <v>0</v>
      </c>
      <c r="G103" s="291">
        <f t="shared" si="31"/>
        <v>0</v>
      </c>
      <c r="H103" s="291">
        <f t="shared" si="31"/>
        <v>1215</v>
      </c>
      <c r="I103" s="291">
        <f t="shared" si="31"/>
        <v>1215</v>
      </c>
      <c r="J103" s="291">
        <f t="shared" si="31"/>
        <v>40510.582999999999</v>
      </c>
      <c r="K103" s="291">
        <f t="shared" si="31"/>
        <v>40510.188999999998</v>
      </c>
      <c r="L103" s="291">
        <f t="shared" si="31"/>
        <v>0</v>
      </c>
      <c r="M103" s="291">
        <f t="shared" si="31"/>
        <v>0</v>
      </c>
      <c r="N103" s="293">
        <v>100</v>
      </c>
      <c r="O103" s="293">
        <v>99.99</v>
      </c>
      <c r="P103" s="295" t="s">
        <v>425</v>
      </c>
      <c r="Q103" s="307">
        <v>85.4</v>
      </c>
      <c r="R103" s="307">
        <v>85.4</v>
      </c>
      <c r="S103" s="307">
        <f>R103/Q103*100</f>
        <v>100</v>
      </c>
      <c r="T103" s="273"/>
    </row>
    <row r="104" spans="1:20" s="13" customFormat="1" ht="51" x14ac:dyDescent="0.25">
      <c r="A104" s="247"/>
      <c r="B104" s="73" t="s">
        <v>513</v>
      </c>
      <c r="C104" s="249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4"/>
      <c r="O104" s="294"/>
      <c r="P104" s="296"/>
      <c r="Q104" s="308"/>
      <c r="R104" s="308"/>
      <c r="S104" s="308"/>
      <c r="T104" s="273"/>
    </row>
    <row r="105" spans="1:20" s="13" customFormat="1" x14ac:dyDescent="0.25">
      <c r="A105" s="246" t="s">
        <v>90</v>
      </c>
      <c r="B105" s="34" t="s">
        <v>23</v>
      </c>
      <c r="C105" s="249"/>
      <c r="D105" s="259">
        <f t="shared" ref="D105:E105" si="32">F105+H105+J105+L105</f>
        <v>534.702</v>
      </c>
      <c r="E105" s="259">
        <f t="shared" si="32"/>
        <v>534.67100000000005</v>
      </c>
      <c r="F105" s="259"/>
      <c r="G105" s="259"/>
      <c r="H105" s="259"/>
      <c r="I105" s="259"/>
      <c r="J105" s="259">
        <v>534.702</v>
      </c>
      <c r="K105" s="259">
        <v>534.67100000000005</v>
      </c>
      <c r="L105" s="259"/>
      <c r="M105" s="259"/>
      <c r="N105" s="300">
        <v>100</v>
      </c>
      <c r="O105" s="300">
        <f t="shared" ref="O105" si="33">E105/D105*100</f>
        <v>99.994202378147094</v>
      </c>
      <c r="P105" s="295"/>
      <c r="Q105" s="313"/>
      <c r="R105" s="313"/>
      <c r="S105" s="313"/>
      <c r="T105" s="273"/>
    </row>
    <row r="106" spans="1:20" s="13" customFormat="1" ht="51" x14ac:dyDescent="0.25">
      <c r="A106" s="247"/>
      <c r="B106" s="73" t="s">
        <v>327</v>
      </c>
      <c r="C106" s="249"/>
      <c r="D106" s="261"/>
      <c r="E106" s="261"/>
      <c r="F106" s="261"/>
      <c r="G106" s="261"/>
      <c r="H106" s="261"/>
      <c r="I106" s="261"/>
      <c r="J106" s="261"/>
      <c r="K106" s="261"/>
      <c r="L106" s="261"/>
      <c r="M106" s="261"/>
      <c r="N106" s="302"/>
      <c r="O106" s="302"/>
      <c r="P106" s="296"/>
      <c r="Q106" s="314"/>
      <c r="R106" s="314"/>
      <c r="S106" s="314"/>
      <c r="T106" s="273"/>
    </row>
    <row r="107" spans="1:20" s="13" customFormat="1" ht="49.5" customHeight="1" x14ac:dyDescent="0.25">
      <c r="A107" s="67" t="s">
        <v>91</v>
      </c>
      <c r="B107" s="66" t="s">
        <v>92</v>
      </c>
      <c r="C107" s="34"/>
      <c r="D107" s="131">
        <f t="shared" ref="D107:E111" si="34">F107+H107+J107+L107</f>
        <v>0</v>
      </c>
      <c r="E107" s="131">
        <f t="shared" si="34"/>
        <v>0</v>
      </c>
      <c r="F107" s="131"/>
      <c r="G107" s="131"/>
      <c r="H107" s="131"/>
      <c r="I107" s="131"/>
      <c r="J107" s="131"/>
      <c r="K107" s="131"/>
      <c r="L107" s="131"/>
      <c r="M107" s="131"/>
      <c r="N107" s="132"/>
      <c r="O107" s="132"/>
      <c r="P107" s="134" t="s">
        <v>530</v>
      </c>
      <c r="Q107" s="135">
        <v>342</v>
      </c>
      <c r="R107" s="135">
        <v>342</v>
      </c>
      <c r="S107" s="74">
        <v>100</v>
      </c>
      <c r="T107" s="2"/>
    </row>
    <row r="108" spans="1:20" s="13" customFormat="1" ht="78.75" customHeight="1" x14ac:dyDescent="0.25">
      <c r="A108" s="67" t="s">
        <v>93</v>
      </c>
      <c r="B108" s="66" t="s">
        <v>94</v>
      </c>
      <c r="C108" s="34"/>
      <c r="D108" s="131">
        <f t="shared" si="34"/>
        <v>0</v>
      </c>
      <c r="E108" s="131">
        <f t="shared" si="34"/>
        <v>0</v>
      </c>
      <c r="F108" s="131"/>
      <c r="G108" s="131"/>
      <c r="H108" s="131"/>
      <c r="I108" s="131"/>
      <c r="J108" s="131"/>
      <c r="K108" s="131"/>
      <c r="L108" s="131"/>
      <c r="M108" s="131"/>
      <c r="N108" s="132"/>
      <c r="O108" s="132"/>
      <c r="P108" s="134" t="s">
        <v>531</v>
      </c>
      <c r="Q108" s="135">
        <v>30</v>
      </c>
      <c r="R108" s="135">
        <v>30</v>
      </c>
      <c r="S108" s="74">
        <v>100</v>
      </c>
      <c r="T108" s="2"/>
    </row>
    <row r="109" spans="1:20" s="13" customFormat="1" ht="75" customHeight="1" x14ac:dyDescent="0.25">
      <c r="A109" s="67" t="s">
        <v>95</v>
      </c>
      <c r="B109" s="77" t="s">
        <v>96</v>
      </c>
      <c r="C109" s="67"/>
      <c r="D109" s="131">
        <f t="shared" si="34"/>
        <v>55.366</v>
      </c>
      <c r="E109" s="131">
        <f t="shared" si="34"/>
        <v>55.366</v>
      </c>
      <c r="F109" s="131"/>
      <c r="G109" s="131"/>
      <c r="H109" s="131"/>
      <c r="I109" s="131"/>
      <c r="J109" s="131">
        <v>55.366</v>
      </c>
      <c r="K109" s="131">
        <v>55.366</v>
      </c>
      <c r="L109" s="131"/>
      <c r="M109" s="131"/>
      <c r="N109" s="132">
        <v>100</v>
      </c>
      <c r="O109" s="132">
        <f t="shared" ref="O109:O111" si="35">E109/D109*100</f>
        <v>100</v>
      </c>
      <c r="P109" s="134" t="s">
        <v>532</v>
      </c>
      <c r="Q109" s="135">
        <v>33</v>
      </c>
      <c r="R109" s="135">
        <v>33</v>
      </c>
      <c r="S109" s="74">
        <v>100</v>
      </c>
      <c r="T109" s="2"/>
    </row>
    <row r="110" spans="1:20" s="13" customFormat="1" ht="86.25" customHeight="1" x14ac:dyDescent="0.25">
      <c r="A110" s="67" t="s">
        <v>97</v>
      </c>
      <c r="B110" s="66" t="s">
        <v>98</v>
      </c>
      <c r="C110" s="34"/>
      <c r="D110" s="131">
        <f t="shared" si="34"/>
        <v>62.915999999999997</v>
      </c>
      <c r="E110" s="131">
        <f t="shared" si="34"/>
        <v>62.915999999999997</v>
      </c>
      <c r="F110" s="131"/>
      <c r="G110" s="131"/>
      <c r="H110" s="131"/>
      <c r="I110" s="131"/>
      <c r="J110" s="131">
        <v>62.915999999999997</v>
      </c>
      <c r="K110" s="131">
        <v>62.915999999999997</v>
      </c>
      <c r="L110" s="131"/>
      <c r="M110" s="131"/>
      <c r="N110" s="132">
        <v>100</v>
      </c>
      <c r="O110" s="132">
        <f t="shared" si="35"/>
        <v>100</v>
      </c>
      <c r="P110" s="134" t="s">
        <v>533</v>
      </c>
      <c r="Q110" s="135">
        <v>50</v>
      </c>
      <c r="R110" s="135">
        <v>50</v>
      </c>
      <c r="S110" s="74">
        <v>100</v>
      </c>
      <c r="T110" s="2"/>
    </row>
    <row r="111" spans="1:20" s="13" customFormat="1" ht="66.75" customHeight="1" x14ac:dyDescent="0.25">
      <c r="A111" s="73" t="s">
        <v>99</v>
      </c>
      <c r="B111" s="73" t="s">
        <v>100</v>
      </c>
      <c r="C111" s="73"/>
      <c r="D111" s="131">
        <f t="shared" si="34"/>
        <v>41072.599000000002</v>
      </c>
      <c r="E111" s="131">
        <f t="shared" si="34"/>
        <v>41072.235999999997</v>
      </c>
      <c r="F111" s="131"/>
      <c r="G111" s="131"/>
      <c r="H111" s="131">
        <v>1215</v>
      </c>
      <c r="I111" s="131">
        <v>1215</v>
      </c>
      <c r="J111" s="131">
        <v>39857.599000000002</v>
      </c>
      <c r="K111" s="131">
        <v>39857.235999999997</v>
      </c>
      <c r="L111" s="131"/>
      <c r="M111" s="131"/>
      <c r="N111" s="132">
        <v>100</v>
      </c>
      <c r="O111" s="132">
        <f t="shared" si="35"/>
        <v>99.999116199099049</v>
      </c>
      <c r="P111" s="136" t="s">
        <v>534</v>
      </c>
      <c r="Q111" s="9">
        <v>100</v>
      </c>
      <c r="R111" s="9">
        <v>100</v>
      </c>
      <c r="S111" s="62">
        <v>100</v>
      </c>
      <c r="T111" s="2"/>
    </row>
    <row r="112" spans="1:20" s="13" customFormat="1" x14ac:dyDescent="0.25">
      <c r="A112" s="246" t="s">
        <v>101</v>
      </c>
      <c r="B112" s="34" t="s">
        <v>74</v>
      </c>
      <c r="C112" s="249"/>
      <c r="D112" s="291">
        <f>SUM(D114:D118)</f>
        <v>235.751</v>
      </c>
      <c r="E112" s="291">
        <f t="shared" ref="E112:M112" si="36">SUM(E114:E118)</f>
        <v>235.751</v>
      </c>
      <c r="F112" s="291">
        <f t="shared" si="36"/>
        <v>0</v>
      </c>
      <c r="G112" s="291">
        <f t="shared" si="36"/>
        <v>0</v>
      </c>
      <c r="H112" s="291">
        <f t="shared" si="36"/>
        <v>0</v>
      </c>
      <c r="I112" s="291">
        <f t="shared" si="36"/>
        <v>0</v>
      </c>
      <c r="J112" s="291">
        <f t="shared" si="36"/>
        <v>235.751</v>
      </c>
      <c r="K112" s="291">
        <f t="shared" si="36"/>
        <v>235.751</v>
      </c>
      <c r="L112" s="291">
        <f t="shared" si="36"/>
        <v>0</v>
      </c>
      <c r="M112" s="291">
        <f t="shared" si="36"/>
        <v>0</v>
      </c>
      <c r="N112" s="293">
        <v>100</v>
      </c>
      <c r="O112" s="293">
        <v>100</v>
      </c>
      <c r="P112" s="249"/>
      <c r="Q112" s="249"/>
      <c r="R112" s="249"/>
      <c r="S112" s="249"/>
      <c r="T112" s="273"/>
    </row>
    <row r="113" spans="1:20" s="13" customFormat="1" ht="25.5" x14ac:dyDescent="0.25">
      <c r="A113" s="247"/>
      <c r="B113" s="73" t="s">
        <v>514</v>
      </c>
      <c r="C113" s="249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4"/>
      <c r="O113" s="294"/>
      <c r="P113" s="249"/>
      <c r="Q113" s="249"/>
      <c r="R113" s="249"/>
      <c r="S113" s="249"/>
      <c r="T113" s="273"/>
    </row>
    <row r="114" spans="1:20" s="13" customFormat="1" ht="47.25" customHeight="1" x14ac:dyDescent="0.25">
      <c r="A114" s="246" t="s">
        <v>102</v>
      </c>
      <c r="B114" s="34" t="s">
        <v>23</v>
      </c>
      <c r="C114" s="249"/>
      <c r="D114" s="259">
        <f t="shared" ref="D114:E114" si="37">F114+H114+J114+L114</f>
        <v>235.751</v>
      </c>
      <c r="E114" s="259">
        <f t="shared" si="37"/>
        <v>235.751</v>
      </c>
      <c r="F114" s="259"/>
      <c r="G114" s="259"/>
      <c r="H114" s="259"/>
      <c r="I114" s="259"/>
      <c r="J114" s="259">
        <v>235.751</v>
      </c>
      <c r="K114" s="259">
        <v>235.751</v>
      </c>
      <c r="L114" s="259"/>
      <c r="M114" s="259"/>
      <c r="N114" s="300">
        <v>100</v>
      </c>
      <c r="O114" s="300">
        <f t="shared" ref="O114" si="38">E114/D114*100</f>
        <v>100</v>
      </c>
      <c r="P114" s="309" t="s">
        <v>535</v>
      </c>
      <c r="Q114" s="307">
        <v>790</v>
      </c>
      <c r="R114" s="307">
        <v>790</v>
      </c>
      <c r="S114" s="307">
        <v>100</v>
      </c>
      <c r="T114" s="273"/>
    </row>
    <row r="115" spans="1:20" s="13" customFormat="1" ht="84" customHeight="1" x14ac:dyDescent="0.25">
      <c r="A115" s="247"/>
      <c r="B115" s="73" t="s">
        <v>103</v>
      </c>
      <c r="C115" s="249"/>
      <c r="D115" s="261"/>
      <c r="E115" s="261"/>
      <c r="F115" s="261"/>
      <c r="G115" s="261"/>
      <c r="H115" s="261"/>
      <c r="I115" s="261"/>
      <c r="J115" s="261"/>
      <c r="K115" s="261"/>
      <c r="L115" s="261"/>
      <c r="M115" s="261"/>
      <c r="N115" s="302"/>
      <c r="O115" s="302"/>
      <c r="P115" s="310"/>
      <c r="Q115" s="308"/>
      <c r="R115" s="308"/>
      <c r="S115" s="308"/>
      <c r="T115" s="273"/>
    </row>
    <row r="116" spans="1:20" s="13" customFormat="1" ht="70.5" customHeight="1" x14ac:dyDescent="0.25">
      <c r="A116" s="67" t="s">
        <v>104</v>
      </c>
      <c r="B116" s="66" t="s">
        <v>105</v>
      </c>
      <c r="C116" s="34"/>
      <c r="D116" s="131">
        <f t="shared" ref="D116:E118" si="39">F116+H116+J116+L116</f>
        <v>0</v>
      </c>
      <c r="E116" s="131">
        <f t="shared" si="39"/>
        <v>0</v>
      </c>
      <c r="F116" s="131"/>
      <c r="G116" s="131"/>
      <c r="H116" s="131"/>
      <c r="I116" s="131"/>
      <c r="J116" s="131"/>
      <c r="K116" s="131"/>
      <c r="L116" s="131"/>
      <c r="M116" s="131"/>
      <c r="N116" s="132"/>
      <c r="O116" s="132"/>
      <c r="P116" s="124" t="s">
        <v>536</v>
      </c>
      <c r="Q116" s="98">
        <v>190</v>
      </c>
      <c r="R116" s="98">
        <v>190</v>
      </c>
      <c r="S116" s="98">
        <v>100</v>
      </c>
      <c r="T116" s="2"/>
    </row>
    <row r="117" spans="1:20" s="13" customFormat="1" ht="76.5" x14ac:dyDescent="0.25">
      <c r="A117" s="73" t="s">
        <v>106</v>
      </c>
      <c r="B117" s="73" t="s">
        <v>107</v>
      </c>
      <c r="C117" s="73"/>
      <c r="D117" s="131">
        <f t="shared" si="39"/>
        <v>0</v>
      </c>
      <c r="E117" s="131">
        <f t="shared" si="39"/>
        <v>0</v>
      </c>
      <c r="F117" s="137"/>
      <c r="G117" s="137"/>
      <c r="H117" s="137"/>
      <c r="I117" s="137"/>
      <c r="J117" s="137"/>
      <c r="K117" s="137"/>
      <c r="L117" s="137"/>
      <c r="M117" s="137"/>
      <c r="N117" s="132"/>
      <c r="O117" s="132"/>
      <c r="P117" s="124" t="s">
        <v>537</v>
      </c>
      <c r="Q117" s="98">
        <v>53</v>
      </c>
      <c r="R117" s="98">
        <v>53</v>
      </c>
      <c r="S117" s="98">
        <v>100</v>
      </c>
      <c r="T117" s="2"/>
    </row>
    <row r="118" spans="1:20" s="13" customFormat="1" ht="63.75" x14ac:dyDescent="0.25">
      <c r="A118" s="73" t="s">
        <v>108</v>
      </c>
      <c r="B118" s="73" t="s">
        <v>109</v>
      </c>
      <c r="C118" s="73"/>
      <c r="D118" s="131">
        <f t="shared" si="39"/>
        <v>0</v>
      </c>
      <c r="E118" s="131">
        <f t="shared" si="39"/>
        <v>0</v>
      </c>
      <c r="F118" s="137"/>
      <c r="G118" s="137"/>
      <c r="H118" s="137"/>
      <c r="I118" s="137"/>
      <c r="J118" s="137"/>
      <c r="K118" s="137"/>
      <c r="L118" s="137"/>
      <c r="M118" s="137"/>
      <c r="N118" s="132"/>
      <c r="O118" s="132"/>
      <c r="P118" s="138" t="s">
        <v>538</v>
      </c>
      <c r="Q118" s="139">
        <v>190</v>
      </c>
      <c r="R118" s="139">
        <v>190</v>
      </c>
      <c r="S118" s="62">
        <v>100</v>
      </c>
      <c r="T118" s="2"/>
    </row>
    <row r="119" spans="1:20" s="13" customFormat="1" x14ac:dyDescent="0.25">
      <c r="A119" s="246" t="s">
        <v>110</v>
      </c>
      <c r="B119" s="34" t="s">
        <v>75</v>
      </c>
      <c r="C119" s="249"/>
      <c r="D119" s="291">
        <f>SUM(D121:D129)</f>
        <v>25211.995000000003</v>
      </c>
      <c r="E119" s="291">
        <f t="shared" ref="E119:M119" si="40">SUM(E121:E129)</f>
        <v>25211.571</v>
      </c>
      <c r="F119" s="291">
        <f t="shared" si="40"/>
        <v>0</v>
      </c>
      <c r="G119" s="291">
        <f t="shared" si="40"/>
        <v>0</v>
      </c>
      <c r="H119" s="291">
        <f t="shared" si="40"/>
        <v>2418</v>
      </c>
      <c r="I119" s="291">
        <f t="shared" si="40"/>
        <v>2418</v>
      </c>
      <c r="J119" s="291">
        <f t="shared" si="40"/>
        <v>22793.995000000003</v>
      </c>
      <c r="K119" s="291">
        <f t="shared" si="40"/>
        <v>22793.570999999996</v>
      </c>
      <c r="L119" s="291">
        <f t="shared" si="40"/>
        <v>0</v>
      </c>
      <c r="M119" s="291">
        <f t="shared" si="40"/>
        <v>0</v>
      </c>
      <c r="N119" s="293">
        <v>100</v>
      </c>
      <c r="O119" s="293">
        <v>99.99</v>
      </c>
      <c r="P119" s="249"/>
      <c r="Q119" s="249"/>
      <c r="R119" s="249"/>
      <c r="S119" s="249"/>
      <c r="T119" s="273"/>
    </row>
    <row r="120" spans="1:20" s="13" customFormat="1" ht="63.75" x14ac:dyDescent="0.25">
      <c r="A120" s="247"/>
      <c r="B120" s="73" t="s">
        <v>515</v>
      </c>
      <c r="C120" s="249"/>
      <c r="D120" s="292"/>
      <c r="E120" s="292"/>
      <c r="F120" s="292"/>
      <c r="G120" s="292"/>
      <c r="H120" s="292"/>
      <c r="I120" s="292"/>
      <c r="J120" s="292"/>
      <c r="K120" s="292"/>
      <c r="L120" s="292"/>
      <c r="M120" s="292"/>
      <c r="N120" s="294"/>
      <c r="O120" s="294"/>
      <c r="P120" s="249"/>
      <c r="Q120" s="249"/>
      <c r="R120" s="249"/>
      <c r="S120" s="249"/>
      <c r="T120" s="273"/>
    </row>
    <row r="121" spans="1:20" s="13" customFormat="1" ht="76.5" customHeight="1" x14ac:dyDescent="0.25">
      <c r="A121" s="246" t="s">
        <v>111</v>
      </c>
      <c r="B121" s="34" t="s">
        <v>23</v>
      </c>
      <c r="C121" s="249"/>
      <c r="D121" s="259">
        <f>F121+H121+J121+L121</f>
        <v>11.648999999999999</v>
      </c>
      <c r="E121" s="259">
        <f>G121+I121+K121+M121</f>
        <v>11.648</v>
      </c>
      <c r="F121" s="297"/>
      <c r="G121" s="297"/>
      <c r="H121" s="297"/>
      <c r="I121" s="297"/>
      <c r="J121" s="297">
        <v>11.648999999999999</v>
      </c>
      <c r="K121" s="297">
        <v>11.648</v>
      </c>
      <c r="L121" s="297"/>
      <c r="M121" s="297"/>
      <c r="N121" s="300">
        <v>100</v>
      </c>
      <c r="O121" s="300">
        <f t="shared" ref="O121" si="41">E121/D121*100</f>
        <v>99.991415572152121</v>
      </c>
      <c r="P121" s="311" t="s">
        <v>539</v>
      </c>
      <c r="Q121" s="307">
        <v>100</v>
      </c>
      <c r="R121" s="307">
        <v>100</v>
      </c>
      <c r="S121" s="307">
        <v>100</v>
      </c>
      <c r="T121" s="273"/>
    </row>
    <row r="122" spans="1:20" s="13" customFormat="1" ht="87.75" customHeight="1" x14ac:dyDescent="0.25">
      <c r="A122" s="247"/>
      <c r="B122" s="73" t="s">
        <v>113</v>
      </c>
      <c r="C122" s="249"/>
      <c r="D122" s="261"/>
      <c r="E122" s="261"/>
      <c r="F122" s="299"/>
      <c r="G122" s="299"/>
      <c r="H122" s="299"/>
      <c r="I122" s="299"/>
      <c r="J122" s="299"/>
      <c r="K122" s="299"/>
      <c r="L122" s="299"/>
      <c r="M122" s="299"/>
      <c r="N122" s="302"/>
      <c r="O122" s="302"/>
      <c r="P122" s="312"/>
      <c r="Q122" s="308"/>
      <c r="R122" s="308"/>
      <c r="S122" s="308"/>
      <c r="T122" s="273"/>
    </row>
    <row r="123" spans="1:20" s="13" customFormat="1" ht="54.75" customHeight="1" x14ac:dyDescent="0.25">
      <c r="A123" s="67" t="s">
        <v>112</v>
      </c>
      <c r="B123" s="66" t="s">
        <v>115</v>
      </c>
      <c r="C123" s="34"/>
      <c r="D123" s="131">
        <f t="shared" ref="D123:E129" si="42">F123+H123+J123+L123</f>
        <v>896.36599999999999</v>
      </c>
      <c r="E123" s="131">
        <f t="shared" si="42"/>
        <v>896.36300000000006</v>
      </c>
      <c r="F123" s="137"/>
      <c r="G123" s="137"/>
      <c r="H123" s="137">
        <v>745</v>
      </c>
      <c r="I123" s="137">
        <v>745</v>
      </c>
      <c r="J123" s="137">
        <v>151.36600000000001</v>
      </c>
      <c r="K123" s="137">
        <v>151.363</v>
      </c>
      <c r="L123" s="137"/>
      <c r="M123" s="137"/>
      <c r="N123" s="132">
        <v>100</v>
      </c>
      <c r="O123" s="132">
        <f t="shared" ref="O123:O129" si="43">E123/D123*100</f>
        <v>99.999665315284176</v>
      </c>
      <c r="P123" s="124" t="s">
        <v>540</v>
      </c>
      <c r="Q123" s="98">
        <v>2300</v>
      </c>
      <c r="R123" s="98">
        <v>2300</v>
      </c>
      <c r="S123" s="98">
        <v>100</v>
      </c>
      <c r="T123" s="2"/>
    </row>
    <row r="124" spans="1:20" s="13" customFormat="1" ht="97.5" customHeight="1" x14ac:dyDescent="0.25">
      <c r="A124" s="140" t="s">
        <v>114</v>
      </c>
      <c r="B124" s="66" t="s">
        <v>326</v>
      </c>
      <c r="C124" s="34"/>
      <c r="D124" s="131">
        <f t="shared" si="42"/>
        <v>1489.885</v>
      </c>
      <c r="E124" s="131">
        <f t="shared" si="42"/>
        <v>1489.8779999999999</v>
      </c>
      <c r="F124" s="137"/>
      <c r="G124" s="137"/>
      <c r="H124" s="137">
        <v>1281.1679999999999</v>
      </c>
      <c r="I124" s="137">
        <v>1281.1679999999999</v>
      </c>
      <c r="J124" s="137">
        <v>208.71700000000001</v>
      </c>
      <c r="K124" s="137">
        <v>208.71</v>
      </c>
      <c r="L124" s="137"/>
      <c r="M124" s="137"/>
      <c r="N124" s="132">
        <v>100</v>
      </c>
      <c r="O124" s="132">
        <f t="shared" si="43"/>
        <v>99.999530165079847</v>
      </c>
      <c r="P124" s="141" t="s">
        <v>541</v>
      </c>
      <c r="Q124" s="126">
        <v>55</v>
      </c>
      <c r="R124" s="126">
        <v>55</v>
      </c>
      <c r="S124" s="123">
        <v>100</v>
      </c>
      <c r="T124" s="2"/>
    </row>
    <row r="125" spans="1:20" s="13" customFormat="1" ht="53.25" customHeight="1" x14ac:dyDescent="0.25">
      <c r="A125" s="67" t="s">
        <v>116</v>
      </c>
      <c r="B125" s="66" t="s">
        <v>426</v>
      </c>
      <c r="C125" s="34"/>
      <c r="D125" s="131">
        <f t="shared" si="42"/>
        <v>295.13900000000001</v>
      </c>
      <c r="E125" s="131">
        <f t="shared" si="42"/>
        <v>295.13800000000003</v>
      </c>
      <c r="F125" s="137"/>
      <c r="G125" s="137"/>
      <c r="H125" s="137">
        <v>152.87</v>
      </c>
      <c r="I125" s="137">
        <v>152.87</v>
      </c>
      <c r="J125" s="137">
        <v>142.26900000000001</v>
      </c>
      <c r="K125" s="137">
        <v>142.268</v>
      </c>
      <c r="L125" s="137"/>
      <c r="M125" s="137"/>
      <c r="N125" s="132">
        <v>100</v>
      </c>
      <c r="O125" s="132">
        <f t="shared" si="43"/>
        <v>99.999661176598153</v>
      </c>
      <c r="P125" s="138" t="s">
        <v>542</v>
      </c>
      <c r="Q125" s="142">
        <v>100</v>
      </c>
      <c r="R125" s="139">
        <v>100</v>
      </c>
      <c r="S125" s="37">
        <v>100</v>
      </c>
      <c r="T125" s="2"/>
    </row>
    <row r="126" spans="1:20" s="13" customFormat="1" ht="76.5" x14ac:dyDescent="0.25">
      <c r="A126" s="34" t="s">
        <v>117</v>
      </c>
      <c r="B126" s="133" t="s">
        <v>427</v>
      </c>
      <c r="C126" s="73"/>
      <c r="D126" s="131">
        <f t="shared" si="42"/>
        <v>411.26499999999999</v>
      </c>
      <c r="E126" s="131">
        <f t="shared" si="42"/>
        <v>411.26400000000001</v>
      </c>
      <c r="F126" s="137"/>
      <c r="G126" s="137"/>
      <c r="H126" s="137">
        <v>238.96199999999999</v>
      </c>
      <c r="I126" s="137">
        <v>238.96199999999999</v>
      </c>
      <c r="J126" s="137">
        <v>172.303</v>
      </c>
      <c r="K126" s="137">
        <v>172.30199999999999</v>
      </c>
      <c r="L126" s="137"/>
      <c r="M126" s="137"/>
      <c r="N126" s="132">
        <v>100</v>
      </c>
      <c r="O126" s="132">
        <f t="shared" si="43"/>
        <v>99.999756847774563</v>
      </c>
      <c r="P126" s="73" t="s">
        <v>543</v>
      </c>
      <c r="Q126" s="139">
        <v>3</v>
      </c>
      <c r="R126" s="139">
        <v>3</v>
      </c>
      <c r="S126" s="62">
        <v>100</v>
      </c>
      <c r="T126" s="2"/>
    </row>
    <row r="127" spans="1:20" s="13" customFormat="1" ht="93" customHeight="1" x14ac:dyDescent="0.25">
      <c r="A127" s="34" t="s">
        <v>312</v>
      </c>
      <c r="B127" s="133" t="s">
        <v>428</v>
      </c>
      <c r="C127" s="73"/>
      <c r="D127" s="131">
        <f t="shared" si="42"/>
        <v>0</v>
      </c>
      <c r="E127" s="131">
        <f t="shared" si="42"/>
        <v>0</v>
      </c>
      <c r="F127" s="137"/>
      <c r="G127" s="137"/>
      <c r="H127" s="137"/>
      <c r="I127" s="137"/>
      <c r="J127" s="137"/>
      <c r="K127" s="137"/>
      <c r="L127" s="137"/>
      <c r="M127" s="137"/>
      <c r="N127" s="132"/>
      <c r="O127" s="132"/>
      <c r="P127" s="73" t="s">
        <v>544</v>
      </c>
      <c r="Q127" s="139" t="s">
        <v>545</v>
      </c>
      <c r="R127" s="139">
        <v>35</v>
      </c>
      <c r="S127" s="62">
        <v>100</v>
      </c>
      <c r="T127" s="2"/>
    </row>
    <row r="128" spans="1:20" s="13" customFormat="1" ht="93" customHeight="1" x14ac:dyDescent="0.25">
      <c r="A128" s="34" t="s">
        <v>325</v>
      </c>
      <c r="B128" s="133" t="s">
        <v>430</v>
      </c>
      <c r="C128" s="73"/>
      <c r="D128" s="131">
        <f t="shared" si="42"/>
        <v>9252.01</v>
      </c>
      <c r="E128" s="131">
        <f t="shared" si="42"/>
        <v>9251.6219999999994</v>
      </c>
      <c r="F128" s="137"/>
      <c r="G128" s="137"/>
      <c r="H128" s="137"/>
      <c r="I128" s="137"/>
      <c r="J128" s="137">
        <v>9252.01</v>
      </c>
      <c r="K128" s="137">
        <v>9251.6219999999994</v>
      </c>
      <c r="L128" s="137"/>
      <c r="M128" s="137"/>
      <c r="N128" s="132">
        <v>100</v>
      </c>
      <c r="O128" s="132">
        <f t="shared" si="43"/>
        <v>99.995806316681453</v>
      </c>
      <c r="P128" s="73" t="s">
        <v>534</v>
      </c>
      <c r="Q128" s="139" t="s">
        <v>546</v>
      </c>
      <c r="R128" s="139">
        <v>100</v>
      </c>
      <c r="S128" s="62">
        <v>100</v>
      </c>
      <c r="T128" s="2"/>
    </row>
    <row r="129" spans="1:20" s="13" customFormat="1" ht="90.75" customHeight="1" x14ac:dyDescent="0.25">
      <c r="A129" s="34" t="s">
        <v>429</v>
      </c>
      <c r="B129" s="133" t="s">
        <v>516</v>
      </c>
      <c r="C129" s="73"/>
      <c r="D129" s="131">
        <f t="shared" si="42"/>
        <v>12855.681</v>
      </c>
      <c r="E129" s="131">
        <f t="shared" si="42"/>
        <v>12855.657999999999</v>
      </c>
      <c r="F129" s="137"/>
      <c r="G129" s="137"/>
      <c r="H129" s="137"/>
      <c r="I129" s="137"/>
      <c r="J129" s="137">
        <v>12855.681</v>
      </c>
      <c r="K129" s="137">
        <v>12855.657999999999</v>
      </c>
      <c r="L129" s="137"/>
      <c r="M129" s="137"/>
      <c r="N129" s="132">
        <v>100</v>
      </c>
      <c r="O129" s="132">
        <f t="shared" si="43"/>
        <v>99.999821090769132</v>
      </c>
      <c r="P129" s="73" t="s">
        <v>534</v>
      </c>
      <c r="Q129" s="139" t="s">
        <v>546</v>
      </c>
      <c r="R129" s="139">
        <v>100</v>
      </c>
      <c r="S129" s="62">
        <v>100</v>
      </c>
      <c r="T129" s="2"/>
    </row>
    <row r="130" spans="1:20" s="13" customFormat="1" x14ac:dyDescent="0.25">
      <c r="A130" s="246" t="s">
        <v>118</v>
      </c>
      <c r="B130" s="34" t="s">
        <v>77</v>
      </c>
      <c r="C130" s="249"/>
      <c r="D130" s="291">
        <f>SUM(D132:D140)</f>
        <v>66341.391999999993</v>
      </c>
      <c r="E130" s="291">
        <f t="shared" ref="E130:M130" si="44">SUM(E132:E140)</f>
        <v>66170.167999999991</v>
      </c>
      <c r="F130" s="291">
        <f t="shared" si="44"/>
        <v>0</v>
      </c>
      <c r="G130" s="291">
        <f t="shared" si="44"/>
        <v>0</v>
      </c>
      <c r="H130" s="291">
        <f t="shared" si="44"/>
        <v>21039.3</v>
      </c>
      <c r="I130" s="291">
        <f t="shared" si="44"/>
        <v>20923.093999999997</v>
      </c>
      <c r="J130" s="291">
        <f t="shared" si="44"/>
        <v>45302.092000000004</v>
      </c>
      <c r="K130" s="291">
        <f t="shared" si="44"/>
        <v>45247.074000000008</v>
      </c>
      <c r="L130" s="291">
        <f t="shared" si="44"/>
        <v>0</v>
      </c>
      <c r="M130" s="291">
        <f t="shared" si="44"/>
        <v>0</v>
      </c>
      <c r="N130" s="293">
        <v>100</v>
      </c>
      <c r="O130" s="293">
        <v>99.4</v>
      </c>
      <c r="P130" s="249"/>
      <c r="Q130" s="249"/>
      <c r="R130" s="249"/>
      <c r="S130" s="249"/>
      <c r="T130" s="273"/>
    </row>
    <row r="131" spans="1:20" s="13" customFormat="1" ht="51" x14ac:dyDescent="0.25">
      <c r="A131" s="247"/>
      <c r="B131" s="73" t="s">
        <v>517</v>
      </c>
      <c r="C131" s="249"/>
      <c r="D131" s="292"/>
      <c r="E131" s="292"/>
      <c r="F131" s="292"/>
      <c r="G131" s="292"/>
      <c r="H131" s="292"/>
      <c r="I131" s="292"/>
      <c r="J131" s="292"/>
      <c r="K131" s="292"/>
      <c r="L131" s="292"/>
      <c r="M131" s="292"/>
      <c r="N131" s="294"/>
      <c r="O131" s="294"/>
      <c r="P131" s="249"/>
      <c r="Q131" s="249"/>
      <c r="R131" s="249"/>
      <c r="S131" s="249"/>
      <c r="T131" s="273"/>
    </row>
    <row r="132" spans="1:20" s="13" customFormat="1" ht="15.75" customHeight="1" x14ac:dyDescent="0.25">
      <c r="A132" s="239" t="s">
        <v>119</v>
      </c>
      <c r="B132" s="34" t="s">
        <v>76</v>
      </c>
      <c r="C132" s="239"/>
      <c r="D132" s="259">
        <f>F132+H132+J132+L132</f>
        <v>10532.682000000001</v>
      </c>
      <c r="E132" s="259">
        <f>G132+I132+K132+M132</f>
        <v>10532.628000000001</v>
      </c>
      <c r="F132" s="297"/>
      <c r="G132" s="297"/>
      <c r="H132" s="297"/>
      <c r="I132" s="297"/>
      <c r="J132" s="297">
        <v>10532.682000000001</v>
      </c>
      <c r="K132" s="297">
        <v>10532.628000000001</v>
      </c>
      <c r="L132" s="297"/>
      <c r="M132" s="297"/>
      <c r="N132" s="300">
        <v>100</v>
      </c>
      <c r="O132" s="300">
        <f>E132/D132*100</f>
        <v>99.999487310069739</v>
      </c>
      <c r="P132" s="368" t="s">
        <v>534</v>
      </c>
      <c r="Q132" s="371" t="s">
        <v>546</v>
      </c>
      <c r="R132" s="359">
        <v>100</v>
      </c>
      <c r="S132" s="307">
        <v>100</v>
      </c>
      <c r="T132" s="315"/>
    </row>
    <row r="133" spans="1:20" s="13" customFormat="1" ht="37.5" customHeight="1" x14ac:dyDescent="0.25">
      <c r="A133" s="248"/>
      <c r="B133" s="283" t="s">
        <v>431</v>
      </c>
      <c r="C133" s="248"/>
      <c r="D133" s="260"/>
      <c r="E133" s="260"/>
      <c r="F133" s="298"/>
      <c r="G133" s="298"/>
      <c r="H133" s="298"/>
      <c r="I133" s="298"/>
      <c r="J133" s="298"/>
      <c r="K133" s="298"/>
      <c r="L133" s="298"/>
      <c r="M133" s="298"/>
      <c r="N133" s="301"/>
      <c r="O133" s="301"/>
      <c r="P133" s="369"/>
      <c r="Q133" s="372"/>
      <c r="R133" s="374"/>
      <c r="S133" s="375"/>
      <c r="T133" s="315"/>
    </row>
    <row r="134" spans="1:20" s="13" customFormat="1" x14ac:dyDescent="0.25">
      <c r="A134" s="240"/>
      <c r="B134" s="285"/>
      <c r="C134" s="240"/>
      <c r="D134" s="261"/>
      <c r="E134" s="261"/>
      <c r="F134" s="299"/>
      <c r="G134" s="299"/>
      <c r="H134" s="299"/>
      <c r="I134" s="299"/>
      <c r="J134" s="299"/>
      <c r="K134" s="299"/>
      <c r="L134" s="299"/>
      <c r="M134" s="299"/>
      <c r="N134" s="302"/>
      <c r="O134" s="302"/>
      <c r="P134" s="370"/>
      <c r="Q134" s="373"/>
      <c r="R134" s="360"/>
      <c r="S134" s="308"/>
      <c r="T134" s="72"/>
    </row>
    <row r="135" spans="1:20" s="13" customFormat="1" ht="73.5" customHeight="1" x14ac:dyDescent="0.25">
      <c r="A135" s="34" t="s">
        <v>121</v>
      </c>
      <c r="B135" s="133" t="s">
        <v>120</v>
      </c>
      <c r="C135" s="73"/>
      <c r="D135" s="131">
        <f t="shared" ref="D135:E140" si="45">F135+H135+J135+L135</f>
        <v>338.25299999999999</v>
      </c>
      <c r="E135" s="131">
        <f t="shared" si="45"/>
        <v>338.25200000000001</v>
      </c>
      <c r="F135" s="137"/>
      <c r="G135" s="137"/>
      <c r="H135" s="137"/>
      <c r="I135" s="137"/>
      <c r="J135" s="137">
        <v>338.25299999999999</v>
      </c>
      <c r="K135" s="137">
        <v>338.25200000000001</v>
      </c>
      <c r="L135" s="137"/>
      <c r="M135" s="137"/>
      <c r="N135" s="132">
        <v>100</v>
      </c>
      <c r="O135" s="132">
        <f t="shared" ref="O135:O140" si="46">E135/D135*100</f>
        <v>99.99970436330203</v>
      </c>
      <c r="P135" s="143" t="s">
        <v>547</v>
      </c>
      <c r="Q135" s="144" t="s">
        <v>548</v>
      </c>
      <c r="R135" s="126">
        <v>62</v>
      </c>
      <c r="S135" s="98">
        <v>100</v>
      </c>
      <c r="T135" s="72"/>
    </row>
    <row r="136" spans="1:20" s="13" customFormat="1" ht="51" customHeight="1" x14ac:dyDescent="0.25">
      <c r="A136" s="34" t="s">
        <v>432</v>
      </c>
      <c r="B136" s="133" t="s">
        <v>433</v>
      </c>
      <c r="C136" s="69"/>
      <c r="D136" s="131">
        <f t="shared" si="45"/>
        <v>14</v>
      </c>
      <c r="E136" s="131">
        <f t="shared" si="45"/>
        <v>14</v>
      </c>
      <c r="F136" s="137"/>
      <c r="G136" s="137"/>
      <c r="H136" s="137"/>
      <c r="I136" s="137"/>
      <c r="J136" s="137">
        <v>14</v>
      </c>
      <c r="K136" s="137">
        <v>14</v>
      </c>
      <c r="L136" s="137"/>
      <c r="M136" s="137"/>
      <c r="N136" s="132">
        <v>100</v>
      </c>
      <c r="O136" s="132">
        <f t="shared" si="46"/>
        <v>100</v>
      </c>
      <c r="P136" s="145" t="s">
        <v>534</v>
      </c>
      <c r="Q136" s="144" t="s">
        <v>546</v>
      </c>
      <c r="R136" s="126">
        <v>100</v>
      </c>
      <c r="S136" s="98">
        <v>100</v>
      </c>
      <c r="T136" s="72"/>
    </row>
    <row r="137" spans="1:20" s="13" customFormat="1" ht="60.75" customHeight="1" x14ac:dyDescent="0.25">
      <c r="A137" s="34" t="s">
        <v>434</v>
      </c>
      <c r="B137" s="133" t="s">
        <v>438</v>
      </c>
      <c r="C137" s="69"/>
      <c r="D137" s="131">
        <f t="shared" si="45"/>
        <v>13462.226000000001</v>
      </c>
      <c r="E137" s="131">
        <f t="shared" si="45"/>
        <v>13462.201999999999</v>
      </c>
      <c r="F137" s="137"/>
      <c r="G137" s="137"/>
      <c r="H137" s="137"/>
      <c r="I137" s="137"/>
      <c r="J137" s="137">
        <v>13462.226000000001</v>
      </c>
      <c r="K137" s="137">
        <v>13462.201999999999</v>
      </c>
      <c r="L137" s="137"/>
      <c r="M137" s="137"/>
      <c r="N137" s="132">
        <v>100</v>
      </c>
      <c r="O137" s="132">
        <f t="shared" si="46"/>
        <v>99.999821723391051</v>
      </c>
      <c r="P137" s="138" t="s">
        <v>549</v>
      </c>
      <c r="Q137" s="144" t="s">
        <v>550</v>
      </c>
      <c r="R137" s="144" t="s">
        <v>550</v>
      </c>
      <c r="S137" s="98">
        <v>100</v>
      </c>
      <c r="T137" s="72"/>
    </row>
    <row r="138" spans="1:20" s="13" customFormat="1" ht="59.25" customHeight="1" x14ac:dyDescent="0.25">
      <c r="A138" s="34" t="s">
        <v>435</v>
      </c>
      <c r="B138" s="133" t="s">
        <v>439</v>
      </c>
      <c r="C138" s="69"/>
      <c r="D138" s="131">
        <f t="shared" si="45"/>
        <v>24111.599999999999</v>
      </c>
      <c r="E138" s="131">
        <f t="shared" si="45"/>
        <v>24111.107</v>
      </c>
      <c r="F138" s="137"/>
      <c r="G138" s="137"/>
      <c r="H138" s="137">
        <v>16725.3</v>
      </c>
      <c r="I138" s="137">
        <v>16725.3</v>
      </c>
      <c r="J138" s="137">
        <v>7386.3</v>
      </c>
      <c r="K138" s="137">
        <v>7385.8069999999998</v>
      </c>
      <c r="L138" s="137"/>
      <c r="M138" s="137"/>
      <c r="N138" s="132">
        <v>100</v>
      </c>
      <c r="O138" s="132">
        <f t="shared" si="46"/>
        <v>99.997955340997706</v>
      </c>
      <c r="P138" s="145" t="s">
        <v>534</v>
      </c>
      <c r="Q138" s="144" t="s">
        <v>546</v>
      </c>
      <c r="R138" s="126">
        <v>100</v>
      </c>
      <c r="S138" s="98">
        <v>100</v>
      </c>
      <c r="T138" s="72"/>
    </row>
    <row r="139" spans="1:20" s="13" customFormat="1" ht="54" customHeight="1" x14ac:dyDescent="0.25">
      <c r="A139" s="34" t="s">
        <v>436</v>
      </c>
      <c r="B139" s="133" t="s">
        <v>440</v>
      </c>
      <c r="C139" s="68"/>
      <c r="D139" s="131">
        <f t="shared" si="45"/>
        <v>11547.831</v>
      </c>
      <c r="E139" s="131">
        <f t="shared" si="45"/>
        <v>11547.816999999999</v>
      </c>
      <c r="F139" s="137"/>
      <c r="G139" s="137"/>
      <c r="H139" s="137"/>
      <c r="I139" s="137"/>
      <c r="J139" s="137">
        <v>11547.831</v>
      </c>
      <c r="K139" s="137">
        <v>11547.816999999999</v>
      </c>
      <c r="L139" s="137"/>
      <c r="M139" s="137"/>
      <c r="N139" s="132">
        <v>100</v>
      </c>
      <c r="O139" s="132">
        <f t="shared" si="46"/>
        <v>99.999878765111816</v>
      </c>
      <c r="P139" s="145" t="s">
        <v>534</v>
      </c>
      <c r="Q139" s="144" t="s">
        <v>546</v>
      </c>
      <c r="R139" s="126">
        <v>100</v>
      </c>
      <c r="S139" s="98">
        <v>100</v>
      </c>
      <c r="T139" s="72"/>
    </row>
    <row r="140" spans="1:20" s="13" customFormat="1" ht="79.5" customHeight="1" x14ac:dyDescent="0.25">
      <c r="A140" s="34" t="s">
        <v>437</v>
      </c>
      <c r="B140" s="133" t="s">
        <v>441</v>
      </c>
      <c r="C140" s="3"/>
      <c r="D140" s="131">
        <f t="shared" si="45"/>
        <v>6334.8</v>
      </c>
      <c r="E140" s="131">
        <f t="shared" si="45"/>
        <v>6164.1620000000003</v>
      </c>
      <c r="F140" s="137"/>
      <c r="G140" s="137"/>
      <c r="H140" s="137">
        <v>4314</v>
      </c>
      <c r="I140" s="137">
        <v>4197.7939999999999</v>
      </c>
      <c r="J140" s="137">
        <v>2020.8</v>
      </c>
      <c r="K140" s="137">
        <v>1966.3679999999999</v>
      </c>
      <c r="L140" s="137"/>
      <c r="M140" s="137"/>
      <c r="N140" s="132">
        <v>100</v>
      </c>
      <c r="O140" s="132">
        <f t="shared" si="46"/>
        <v>97.306339584517275</v>
      </c>
      <c r="P140" s="145" t="s">
        <v>534</v>
      </c>
      <c r="Q140" s="144" t="s">
        <v>546</v>
      </c>
      <c r="R140" s="126">
        <v>100</v>
      </c>
      <c r="S140" s="98">
        <v>100</v>
      </c>
      <c r="T140" s="2"/>
    </row>
    <row r="141" spans="1:20" s="13" customFormat="1" ht="19.5" customHeight="1" x14ac:dyDescent="0.25">
      <c r="A141" s="246" t="s">
        <v>122</v>
      </c>
      <c r="B141" s="34" t="s">
        <v>78</v>
      </c>
      <c r="C141" s="249"/>
      <c r="D141" s="291">
        <f>D143+D146</f>
        <v>3928.8719999999998</v>
      </c>
      <c r="E141" s="291">
        <f t="shared" ref="E141:M141" si="47">E143+E146</f>
        <v>3928.8119999999999</v>
      </c>
      <c r="F141" s="291">
        <f t="shared" si="47"/>
        <v>0</v>
      </c>
      <c r="G141" s="291">
        <f t="shared" si="47"/>
        <v>0</v>
      </c>
      <c r="H141" s="291">
        <f t="shared" si="47"/>
        <v>0</v>
      </c>
      <c r="I141" s="291">
        <f t="shared" si="47"/>
        <v>0</v>
      </c>
      <c r="J141" s="291">
        <f t="shared" si="47"/>
        <v>3928.8719999999998</v>
      </c>
      <c r="K141" s="291">
        <f t="shared" si="47"/>
        <v>3928.8119999999999</v>
      </c>
      <c r="L141" s="291">
        <f t="shared" si="47"/>
        <v>0</v>
      </c>
      <c r="M141" s="291">
        <f t="shared" si="47"/>
        <v>0</v>
      </c>
      <c r="N141" s="293">
        <v>100</v>
      </c>
      <c r="O141" s="293">
        <v>99.97</v>
      </c>
      <c r="P141" s="295"/>
      <c r="Q141" s="359"/>
      <c r="R141" s="359"/>
      <c r="S141" s="361"/>
      <c r="T141" s="273"/>
    </row>
    <row r="142" spans="1:20" s="13" customFormat="1" ht="38.25" x14ac:dyDescent="0.25">
      <c r="A142" s="247"/>
      <c r="B142" s="73" t="s">
        <v>66</v>
      </c>
      <c r="C142" s="249"/>
      <c r="D142" s="292"/>
      <c r="E142" s="292"/>
      <c r="F142" s="292"/>
      <c r="G142" s="292"/>
      <c r="H142" s="292"/>
      <c r="I142" s="292"/>
      <c r="J142" s="292"/>
      <c r="K142" s="292"/>
      <c r="L142" s="292"/>
      <c r="M142" s="292"/>
      <c r="N142" s="294"/>
      <c r="O142" s="294"/>
      <c r="P142" s="296"/>
      <c r="Q142" s="360"/>
      <c r="R142" s="360"/>
      <c r="S142" s="362"/>
      <c r="T142" s="273"/>
    </row>
    <row r="143" spans="1:20" s="13" customFormat="1" ht="21" customHeight="1" x14ac:dyDescent="0.25">
      <c r="A143" s="239" t="s">
        <v>123</v>
      </c>
      <c r="B143" s="34" t="s">
        <v>23</v>
      </c>
      <c r="C143" s="280"/>
      <c r="D143" s="259">
        <f t="shared" ref="D143:E143" si="48">F143+H143+J143+L143</f>
        <v>3928.8719999999998</v>
      </c>
      <c r="E143" s="259">
        <f t="shared" si="48"/>
        <v>3928.8119999999999</v>
      </c>
      <c r="F143" s="297"/>
      <c r="G143" s="297"/>
      <c r="H143" s="297"/>
      <c r="I143" s="297"/>
      <c r="J143" s="297">
        <v>3928.8719999999998</v>
      </c>
      <c r="K143" s="297">
        <v>3928.8119999999999</v>
      </c>
      <c r="L143" s="297"/>
      <c r="M143" s="297"/>
      <c r="N143" s="300">
        <v>100</v>
      </c>
      <c r="O143" s="300">
        <f>E143/D143*100</f>
        <v>99.998472844114033</v>
      </c>
      <c r="P143" s="295" t="s">
        <v>444</v>
      </c>
      <c r="Q143" s="304">
        <v>100</v>
      </c>
      <c r="R143" s="304">
        <v>100</v>
      </c>
      <c r="S143" s="304">
        <v>100</v>
      </c>
      <c r="T143" s="273"/>
    </row>
    <row r="144" spans="1:20" s="13" customFormat="1" ht="36.75" customHeight="1" x14ac:dyDescent="0.25">
      <c r="A144" s="248"/>
      <c r="B144" s="258" t="s">
        <v>442</v>
      </c>
      <c r="C144" s="280"/>
      <c r="D144" s="260"/>
      <c r="E144" s="260"/>
      <c r="F144" s="298"/>
      <c r="G144" s="298"/>
      <c r="H144" s="298"/>
      <c r="I144" s="298"/>
      <c r="J144" s="298"/>
      <c r="K144" s="298"/>
      <c r="L144" s="298"/>
      <c r="M144" s="298"/>
      <c r="N144" s="301"/>
      <c r="O144" s="301"/>
      <c r="P144" s="303"/>
      <c r="Q144" s="305"/>
      <c r="R144" s="305"/>
      <c r="S144" s="305"/>
      <c r="T144" s="273"/>
    </row>
    <row r="145" spans="1:20" s="13" customFormat="1" ht="62.25" customHeight="1" x14ac:dyDescent="0.25">
      <c r="A145" s="240"/>
      <c r="B145" s="258"/>
      <c r="C145" s="280"/>
      <c r="D145" s="261"/>
      <c r="E145" s="261"/>
      <c r="F145" s="299"/>
      <c r="G145" s="299"/>
      <c r="H145" s="299"/>
      <c r="I145" s="299"/>
      <c r="J145" s="299"/>
      <c r="K145" s="299"/>
      <c r="L145" s="299"/>
      <c r="M145" s="299"/>
      <c r="N145" s="302"/>
      <c r="O145" s="302"/>
      <c r="P145" s="296"/>
      <c r="Q145" s="306"/>
      <c r="R145" s="306"/>
      <c r="S145" s="306"/>
      <c r="T145" s="72"/>
    </row>
    <row r="146" spans="1:20" s="13" customFormat="1" ht="65.25" customHeight="1" x14ac:dyDescent="0.25">
      <c r="A146" s="67" t="s">
        <v>124</v>
      </c>
      <c r="B146" s="66" t="s">
        <v>443</v>
      </c>
      <c r="C146" s="34"/>
      <c r="D146" s="146"/>
      <c r="E146" s="146"/>
      <c r="F146" s="147"/>
      <c r="G146" s="147"/>
      <c r="H146" s="147"/>
      <c r="I146" s="147"/>
      <c r="J146" s="147"/>
      <c r="K146" s="147"/>
      <c r="L146" s="147"/>
      <c r="M146" s="147"/>
      <c r="N146" s="146"/>
      <c r="O146" s="146"/>
      <c r="P146" s="145" t="s">
        <v>534</v>
      </c>
      <c r="Q146" s="144" t="s">
        <v>546</v>
      </c>
      <c r="R146" s="126">
        <v>100</v>
      </c>
      <c r="S146" s="98">
        <v>100</v>
      </c>
      <c r="T146" s="2"/>
    </row>
    <row r="147" spans="1:20" s="13" customFormat="1" ht="78.75" customHeight="1" x14ac:dyDescent="0.25">
      <c r="A147" s="239" t="s">
        <v>125</v>
      </c>
      <c r="B147" s="339" t="s">
        <v>462</v>
      </c>
      <c r="C147" s="270" t="s">
        <v>446</v>
      </c>
      <c r="D147" s="148">
        <v>73710.100000000006</v>
      </c>
      <c r="E147" s="148">
        <v>73674.5</v>
      </c>
      <c r="F147" s="148">
        <v>160.13999999999999</v>
      </c>
      <c r="G147" s="148">
        <v>160.13999999999999</v>
      </c>
      <c r="H147" s="148">
        <v>2128.27</v>
      </c>
      <c r="I147" s="148">
        <v>2128.27</v>
      </c>
      <c r="J147" s="148">
        <v>71421.69</v>
      </c>
      <c r="K147" s="148">
        <v>71386.14</v>
      </c>
      <c r="L147" s="148">
        <f t="shared" ref="L147:M147" si="49">L166+L187+L192</f>
        <v>0</v>
      </c>
      <c r="M147" s="148">
        <f t="shared" si="49"/>
        <v>0</v>
      </c>
      <c r="N147" s="149">
        <v>100</v>
      </c>
      <c r="O147" s="149">
        <f>E147/D147*100</f>
        <v>99.951702683892705</v>
      </c>
      <c r="P147" s="64" t="s">
        <v>262</v>
      </c>
      <c r="Q147" s="150">
        <v>90</v>
      </c>
      <c r="R147" s="150">
        <v>90</v>
      </c>
      <c r="S147" s="74">
        <v>100</v>
      </c>
      <c r="T147" s="2"/>
    </row>
    <row r="148" spans="1:20" s="13" customFormat="1" ht="78.75" customHeight="1" x14ac:dyDescent="0.25">
      <c r="A148" s="248"/>
      <c r="B148" s="341"/>
      <c r="C148" s="271"/>
      <c r="D148" s="151"/>
      <c r="E148" s="151"/>
      <c r="F148" s="151"/>
      <c r="G148" s="151"/>
      <c r="H148" s="151"/>
      <c r="I148" s="151"/>
      <c r="J148" s="151"/>
      <c r="K148" s="151"/>
      <c r="L148" s="151"/>
      <c r="M148" s="151"/>
      <c r="N148" s="152"/>
      <c r="O148" s="152"/>
      <c r="P148" s="73" t="s">
        <v>463</v>
      </c>
      <c r="Q148" s="150"/>
      <c r="R148" s="150"/>
      <c r="S148" s="74"/>
      <c r="T148" s="2"/>
    </row>
    <row r="149" spans="1:20" s="13" customFormat="1" ht="33.75" customHeight="1" x14ac:dyDescent="0.25">
      <c r="A149" s="248"/>
      <c r="B149" s="341"/>
      <c r="C149" s="271"/>
      <c r="D149" s="153"/>
      <c r="E149" s="153"/>
      <c r="F149" s="153"/>
      <c r="G149" s="153"/>
      <c r="H149" s="153"/>
      <c r="I149" s="153"/>
      <c r="J149" s="153"/>
      <c r="K149" s="153"/>
      <c r="L149" s="21"/>
      <c r="M149" s="21"/>
      <c r="N149" s="21"/>
      <c r="O149" s="21"/>
      <c r="P149" s="73" t="s">
        <v>406</v>
      </c>
      <c r="Q149" s="47">
        <v>100</v>
      </c>
      <c r="R149" s="47">
        <v>100</v>
      </c>
      <c r="S149" s="62">
        <v>100</v>
      </c>
      <c r="T149" s="2"/>
    </row>
    <row r="150" spans="1:20" s="13" customFormat="1" ht="35.25" customHeight="1" x14ac:dyDescent="0.25">
      <c r="A150" s="248"/>
      <c r="B150" s="341"/>
      <c r="C150" s="271"/>
      <c r="D150" s="153"/>
      <c r="E150" s="153"/>
      <c r="F150" s="153"/>
      <c r="G150" s="153"/>
      <c r="H150" s="153"/>
      <c r="I150" s="153"/>
      <c r="J150" s="153"/>
      <c r="K150" s="153"/>
      <c r="L150" s="21"/>
      <c r="M150" s="21"/>
      <c r="N150" s="21"/>
      <c r="O150" s="21"/>
      <c r="P150" s="73" t="s">
        <v>405</v>
      </c>
      <c r="Q150" s="47">
        <v>109.1</v>
      </c>
      <c r="R150" s="47">
        <v>109.1</v>
      </c>
      <c r="S150" s="62">
        <v>100</v>
      </c>
      <c r="T150" s="2"/>
    </row>
    <row r="151" spans="1:20" s="13" customFormat="1" ht="25.5" customHeight="1" x14ac:dyDescent="0.25">
      <c r="A151" s="248"/>
      <c r="B151" s="341"/>
      <c r="C151" s="271"/>
      <c r="D151" s="153"/>
      <c r="E151" s="153"/>
      <c r="F151" s="153"/>
      <c r="G151" s="153"/>
      <c r="H151" s="153"/>
      <c r="I151" s="153"/>
      <c r="J151" s="153"/>
      <c r="K151" s="153"/>
      <c r="L151" s="21"/>
      <c r="M151" s="21"/>
      <c r="N151" s="21"/>
      <c r="O151" s="21"/>
      <c r="P151" s="73" t="s">
        <v>404</v>
      </c>
      <c r="Q151" s="47">
        <v>100</v>
      </c>
      <c r="R151" s="47">
        <v>100</v>
      </c>
      <c r="S151" s="62">
        <v>100</v>
      </c>
      <c r="T151" s="273"/>
    </row>
    <row r="152" spans="1:20" s="13" customFormat="1" ht="64.5" customHeight="1" x14ac:dyDescent="0.25">
      <c r="A152" s="248"/>
      <c r="B152" s="341"/>
      <c r="C152" s="271"/>
      <c r="D152" s="153"/>
      <c r="E152" s="153"/>
      <c r="F152" s="153"/>
      <c r="G152" s="153"/>
      <c r="H152" s="153"/>
      <c r="I152" s="153"/>
      <c r="J152" s="153"/>
      <c r="K152" s="153"/>
      <c r="L152" s="21"/>
      <c r="M152" s="21"/>
      <c r="N152" s="21"/>
      <c r="O152" s="21"/>
      <c r="P152" s="73" t="s">
        <v>263</v>
      </c>
      <c r="Q152" s="47">
        <v>4.0999999999999996</v>
      </c>
      <c r="R152" s="47">
        <v>4.0999999999999996</v>
      </c>
      <c r="S152" s="62">
        <v>100</v>
      </c>
      <c r="T152" s="273"/>
    </row>
    <row r="153" spans="1:20" s="13" customFormat="1" ht="61.5" customHeight="1" x14ac:dyDescent="0.25">
      <c r="A153" s="248"/>
      <c r="B153" s="341"/>
      <c r="C153" s="271"/>
      <c r="D153" s="153"/>
      <c r="E153" s="153"/>
      <c r="F153" s="153"/>
      <c r="G153" s="153"/>
      <c r="H153" s="153"/>
      <c r="I153" s="153"/>
      <c r="J153" s="153"/>
      <c r="K153" s="153"/>
      <c r="L153" s="21"/>
      <c r="M153" s="21"/>
      <c r="N153" s="21"/>
      <c r="O153" s="21"/>
      <c r="P153" s="73" t="s">
        <v>445</v>
      </c>
      <c r="Q153" s="47">
        <v>95.9</v>
      </c>
      <c r="R153" s="47">
        <v>95.9</v>
      </c>
      <c r="S153" s="62">
        <v>100</v>
      </c>
      <c r="T153" s="273"/>
    </row>
    <row r="154" spans="1:20" s="13" customFormat="1" ht="57.75" customHeight="1" x14ac:dyDescent="0.25">
      <c r="A154" s="248"/>
      <c r="B154" s="341"/>
      <c r="C154" s="271"/>
      <c r="D154" s="153"/>
      <c r="E154" s="153"/>
      <c r="F154" s="153"/>
      <c r="G154" s="153"/>
      <c r="H154" s="153"/>
      <c r="I154" s="153"/>
      <c r="J154" s="153"/>
      <c r="K154" s="153"/>
      <c r="L154" s="21"/>
      <c r="M154" s="21"/>
      <c r="N154" s="21"/>
      <c r="O154" s="21"/>
      <c r="P154" s="73" t="s">
        <v>403</v>
      </c>
      <c r="Q154" s="47">
        <v>22.2</v>
      </c>
      <c r="R154" s="47">
        <v>22.2</v>
      </c>
      <c r="S154" s="62">
        <v>100</v>
      </c>
      <c r="T154" s="72"/>
    </row>
    <row r="155" spans="1:20" s="13" customFormat="1" ht="52.5" customHeight="1" x14ac:dyDescent="0.25">
      <c r="A155" s="248"/>
      <c r="B155" s="341"/>
      <c r="C155" s="271"/>
      <c r="D155" s="153"/>
      <c r="E155" s="153"/>
      <c r="F155" s="153"/>
      <c r="G155" s="153"/>
      <c r="H155" s="153"/>
      <c r="I155" s="153"/>
      <c r="J155" s="153"/>
      <c r="K155" s="153"/>
      <c r="L155" s="21"/>
      <c r="M155" s="21"/>
      <c r="N155" s="21"/>
      <c r="O155" s="21"/>
      <c r="P155" s="73" t="s">
        <v>264</v>
      </c>
      <c r="Q155" s="47">
        <v>1877.01</v>
      </c>
      <c r="R155" s="47">
        <v>1877.01</v>
      </c>
      <c r="S155" s="62">
        <v>100</v>
      </c>
      <c r="T155" s="72"/>
    </row>
    <row r="156" spans="1:20" s="13" customFormat="1" ht="53.25" customHeight="1" x14ac:dyDescent="0.25">
      <c r="A156" s="248"/>
      <c r="B156" s="341"/>
      <c r="C156" s="271"/>
      <c r="D156" s="153"/>
      <c r="E156" s="153"/>
      <c r="F156" s="153"/>
      <c r="G156" s="153"/>
      <c r="H156" s="153"/>
      <c r="I156" s="153"/>
      <c r="J156" s="153"/>
      <c r="K156" s="153"/>
      <c r="L156" s="21"/>
      <c r="M156" s="21"/>
      <c r="N156" s="21"/>
      <c r="O156" s="21"/>
      <c r="P156" s="73" t="s">
        <v>265</v>
      </c>
      <c r="Q156" s="47"/>
      <c r="R156" s="47"/>
      <c r="S156" s="62"/>
      <c r="T156" s="72"/>
    </row>
    <row r="157" spans="1:20" s="13" customFormat="1" ht="38.25" customHeight="1" x14ac:dyDescent="0.25">
      <c r="A157" s="248"/>
      <c r="B157" s="341"/>
      <c r="C157" s="271"/>
      <c r="D157" s="153"/>
      <c r="E157" s="153"/>
      <c r="F157" s="153"/>
      <c r="G157" s="153"/>
      <c r="H157" s="153"/>
      <c r="I157" s="153"/>
      <c r="J157" s="153"/>
      <c r="K157" s="153"/>
      <c r="L157" s="21"/>
      <c r="M157" s="21"/>
      <c r="N157" s="21"/>
      <c r="O157" s="21"/>
      <c r="P157" s="73" t="s">
        <v>266</v>
      </c>
      <c r="Q157" s="47">
        <v>90.4</v>
      </c>
      <c r="R157" s="47">
        <v>90.4</v>
      </c>
      <c r="S157" s="62">
        <v>100</v>
      </c>
      <c r="T157" s="72"/>
    </row>
    <row r="158" spans="1:20" s="13" customFormat="1" ht="28.5" customHeight="1" x14ac:dyDescent="0.25">
      <c r="A158" s="248"/>
      <c r="B158" s="341"/>
      <c r="C158" s="271"/>
      <c r="D158" s="153"/>
      <c r="E158" s="153"/>
      <c r="F158" s="153"/>
      <c r="G158" s="153"/>
      <c r="H158" s="153"/>
      <c r="I158" s="153"/>
      <c r="J158" s="153"/>
      <c r="K158" s="153"/>
      <c r="L158" s="21"/>
      <c r="M158" s="21"/>
      <c r="N158" s="21"/>
      <c r="O158" s="21"/>
      <c r="P158" s="73" t="s">
        <v>267</v>
      </c>
      <c r="Q158" s="47">
        <v>103.87</v>
      </c>
      <c r="R158" s="47">
        <v>103.87</v>
      </c>
      <c r="S158" s="62">
        <v>100</v>
      </c>
      <c r="T158" s="72"/>
    </row>
    <row r="159" spans="1:20" s="13" customFormat="1" ht="39.75" customHeight="1" x14ac:dyDescent="0.25">
      <c r="A159" s="248"/>
      <c r="B159" s="341"/>
      <c r="C159" s="271"/>
      <c r="D159" s="153"/>
      <c r="E159" s="153"/>
      <c r="F159" s="153"/>
      <c r="G159" s="153"/>
      <c r="H159" s="153"/>
      <c r="I159" s="153"/>
      <c r="J159" s="153"/>
      <c r="K159" s="153"/>
      <c r="L159" s="21"/>
      <c r="M159" s="21"/>
      <c r="N159" s="21"/>
      <c r="O159" s="21"/>
      <c r="P159" s="73" t="s">
        <v>402</v>
      </c>
      <c r="Q159" s="47"/>
      <c r="R159" s="47"/>
      <c r="S159" s="62"/>
      <c r="T159" s="72"/>
    </row>
    <row r="160" spans="1:20" s="13" customFormat="1" ht="24.75" customHeight="1" x14ac:dyDescent="0.25">
      <c r="A160" s="248"/>
      <c r="B160" s="341"/>
      <c r="C160" s="271"/>
      <c r="D160" s="153"/>
      <c r="E160" s="153"/>
      <c r="F160" s="153"/>
      <c r="G160" s="153"/>
      <c r="H160" s="153"/>
      <c r="I160" s="153"/>
      <c r="J160" s="153"/>
      <c r="K160" s="153"/>
      <c r="L160" s="21"/>
      <c r="M160" s="21"/>
      <c r="N160" s="21"/>
      <c r="O160" s="21"/>
      <c r="P160" s="73" t="s">
        <v>266</v>
      </c>
      <c r="Q160" s="47">
        <v>26052.7</v>
      </c>
      <c r="R160" s="47">
        <v>26052.7</v>
      </c>
      <c r="S160" s="62">
        <v>100</v>
      </c>
      <c r="T160" s="72"/>
    </row>
    <row r="161" spans="1:20" s="13" customFormat="1" ht="25.5" customHeight="1" x14ac:dyDescent="0.25">
      <c r="A161" s="248"/>
      <c r="B161" s="341"/>
      <c r="C161" s="271"/>
      <c r="D161" s="153"/>
      <c r="E161" s="153"/>
      <c r="F161" s="153"/>
      <c r="G161" s="153"/>
      <c r="H161" s="153"/>
      <c r="I161" s="153"/>
      <c r="J161" s="153"/>
      <c r="K161" s="153"/>
      <c r="L161" s="21"/>
      <c r="M161" s="21"/>
      <c r="N161" s="21"/>
      <c r="O161" s="21"/>
      <c r="P161" s="73" t="s">
        <v>267</v>
      </c>
      <c r="Q161" s="47">
        <v>30530.2</v>
      </c>
      <c r="R161" s="47">
        <v>30530.2</v>
      </c>
      <c r="S161" s="62">
        <v>100</v>
      </c>
      <c r="T161" s="72"/>
    </row>
    <row r="162" spans="1:20" s="13" customFormat="1" ht="25.5" customHeight="1" x14ac:dyDescent="0.25">
      <c r="A162" s="248"/>
      <c r="B162" s="341"/>
      <c r="C162" s="271"/>
      <c r="D162" s="153"/>
      <c r="E162" s="153"/>
      <c r="F162" s="153"/>
      <c r="G162" s="153"/>
      <c r="H162" s="153"/>
      <c r="I162" s="153"/>
      <c r="J162" s="153"/>
      <c r="K162" s="153"/>
      <c r="L162" s="21"/>
      <c r="M162" s="21"/>
      <c r="N162" s="21"/>
      <c r="O162" s="21"/>
      <c r="P162" s="73" t="s">
        <v>268</v>
      </c>
      <c r="Q162" s="47">
        <v>173</v>
      </c>
      <c r="R162" s="47">
        <v>173</v>
      </c>
      <c r="S162" s="62">
        <v>100</v>
      </c>
      <c r="T162" s="72"/>
    </row>
    <row r="163" spans="1:20" s="13" customFormat="1" ht="25.5" customHeight="1" x14ac:dyDescent="0.25">
      <c r="A163" s="248"/>
      <c r="B163" s="341"/>
      <c r="C163" s="271"/>
      <c r="D163" s="153"/>
      <c r="E163" s="153"/>
      <c r="F163" s="153"/>
      <c r="G163" s="153"/>
      <c r="H163" s="153"/>
      <c r="I163" s="153"/>
      <c r="J163" s="153"/>
      <c r="K163" s="153"/>
      <c r="L163" s="21"/>
      <c r="M163" s="21"/>
      <c r="N163" s="21"/>
      <c r="O163" s="21"/>
      <c r="P163" s="105" t="s">
        <v>464</v>
      </c>
      <c r="Q163" s="154">
        <v>15.28</v>
      </c>
      <c r="R163" s="154">
        <v>15.28</v>
      </c>
      <c r="S163" s="155">
        <f t="shared" ref="S163:S164" si="50">R163/Q163*100</f>
        <v>100</v>
      </c>
      <c r="T163" s="72"/>
    </row>
    <row r="164" spans="1:20" s="13" customFormat="1" ht="25.5" customHeight="1" x14ac:dyDescent="0.25">
      <c r="A164" s="248"/>
      <c r="B164" s="341"/>
      <c r="C164" s="271"/>
      <c r="D164" s="153"/>
      <c r="E164" s="153"/>
      <c r="F164" s="153"/>
      <c r="G164" s="153"/>
      <c r="H164" s="153"/>
      <c r="I164" s="153"/>
      <c r="J164" s="153"/>
      <c r="K164" s="153"/>
      <c r="L164" s="21"/>
      <c r="M164" s="21"/>
      <c r="N164" s="21"/>
      <c r="O164" s="21"/>
      <c r="P164" s="105" t="s">
        <v>465</v>
      </c>
      <c r="Q164" s="156">
        <v>111</v>
      </c>
      <c r="R164" s="156">
        <v>111</v>
      </c>
      <c r="S164" s="37">
        <f t="shared" si="50"/>
        <v>100</v>
      </c>
      <c r="T164" s="72"/>
    </row>
    <row r="165" spans="1:20" s="13" customFormat="1" ht="28.5" customHeight="1" x14ac:dyDescent="0.25">
      <c r="A165" s="240"/>
      <c r="B165" s="340"/>
      <c r="C165" s="272"/>
      <c r="D165" s="157"/>
      <c r="E165" s="157"/>
      <c r="F165" s="157"/>
      <c r="G165" s="157"/>
      <c r="H165" s="157"/>
      <c r="I165" s="157"/>
      <c r="J165" s="157"/>
      <c r="K165" s="157"/>
      <c r="L165" s="22"/>
      <c r="M165" s="22"/>
      <c r="N165" s="22"/>
      <c r="O165" s="22"/>
      <c r="P165" s="73" t="s">
        <v>269</v>
      </c>
      <c r="Q165" s="47">
        <v>99.95</v>
      </c>
      <c r="R165" s="47">
        <v>99.95</v>
      </c>
      <c r="S165" s="62">
        <v>100</v>
      </c>
      <c r="T165" s="72"/>
    </row>
    <row r="166" spans="1:20" s="13" customFormat="1" x14ac:dyDescent="0.25">
      <c r="A166" s="246" t="s">
        <v>126</v>
      </c>
      <c r="B166" s="34" t="s">
        <v>20</v>
      </c>
      <c r="C166" s="249"/>
      <c r="D166" s="232">
        <f>D168+D178+D183</f>
        <v>72138.539999999994</v>
      </c>
      <c r="E166" s="232">
        <f t="shared" ref="E166:M166" si="51">E168+E178+E183</f>
        <v>72103.990000000005</v>
      </c>
      <c r="F166" s="232">
        <f t="shared" si="51"/>
        <v>160.13999999999999</v>
      </c>
      <c r="G166" s="232">
        <f t="shared" si="51"/>
        <v>160.13999999999999</v>
      </c>
      <c r="H166" s="232">
        <f t="shared" si="51"/>
        <v>2128.27</v>
      </c>
      <c r="I166" s="232">
        <f t="shared" si="51"/>
        <v>2128.27</v>
      </c>
      <c r="J166" s="232">
        <f t="shared" si="51"/>
        <v>69850.13</v>
      </c>
      <c r="K166" s="232">
        <f t="shared" si="51"/>
        <v>69815.58</v>
      </c>
      <c r="L166" s="232">
        <f t="shared" si="51"/>
        <v>0</v>
      </c>
      <c r="M166" s="232">
        <f t="shared" si="51"/>
        <v>0</v>
      </c>
      <c r="N166" s="232">
        <v>100</v>
      </c>
      <c r="O166" s="232">
        <f>E166/D166*100</f>
        <v>99.95210604484096</v>
      </c>
      <c r="P166" s="226"/>
      <c r="Q166" s="226"/>
      <c r="R166" s="226"/>
      <c r="S166" s="226"/>
      <c r="T166" s="273"/>
    </row>
    <row r="167" spans="1:20" s="13" customFormat="1" ht="38.25" x14ac:dyDescent="0.25">
      <c r="A167" s="247"/>
      <c r="B167" s="73" t="s">
        <v>127</v>
      </c>
      <c r="C167" s="249"/>
      <c r="D167" s="235"/>
      <c r="E167" s="235"/>
      <c r="F167" s="235"/>
      <c r="G167" s="235"/>
      <c r="H167" s="235"/>
      <c r="I167" s="235"/>
      <c r="J167" s="235"/>
      <c r="K167" s="235"/>
      <c r="L167" s="235"/>
      <c r="M167" s="235"/>
      <c r="N167" s="232"/>
      <c r="O167" s="232"/>
      <c r="P167" s="227"/>
      <c r="Q167" s="227"/>
      <c r="R167" s="227"/>
      <c r="S167" s="227"/>
      <c r="T167" s="273"/>
    </row>
    <row r="168" spans="1:20" s="13" customFormat="1" x14ac:dyDescent="0.25">
      <c r="A168" s="239" t="s">
        <v>128</v>
      </c>
      <c r="B168" s="34" t="s">
        <v>23</v>
      </c>
      <c r="C168" s="280"/>
      <c r="D168" s="233">
        <f>SUM(F168+H168+J168)</f>
        <v>34996.86</v>
      </c>
      <c r="E168" s="233">
        <f>SUM(G168+I168+K168)</f>
        <v>34978.910000000003</v>
      </c>
      <c r="F168" s="233">
        <v>150</v>
      </c>
      <c r="G168" s="233">
        <v>150</v>
      </c>
      <c r="H168" s="233">
        <v>2126.48</v>
      </c>
      <c r="I168" s="233">
        <v>2126.48</v>
      </c>
      <c r="J168" s="233">
        <v>32720.38</v>
      </c>
      <c r="K168" s="233">
        <v>32702.43</v>
      </c>
      <c r="L168" s="233">
        <v>0</v>
      </c>
      <c r="M168" s="233">
        <v>0</v>
      </c>
      <c r="N168" s="233">
        <v>100</v>
      </c>
      <c r="O168" s="233">
        <v>99.35</v>
      </c>
      <c r="P168" s="289" t="s">
        <v>270</v>
      </c>
      <c r="Q168" s="290">
        <v>3210</v>
      </c>
      <c r="R168" s="290">
        <v>3210</v>
      </c>
      <c r="S168" s="237">
        <v>100</v>
      </c>
      <c r="T168" s="273"/>
    </row>
    <row r="169" spans="1:20" s="13" customFormat="1" ht="23.25" customHeight="1" x14ac:dyDescent="0.25">
      <c r="A169" s="248"/>
      <c r="B169" s="280" t="s">
        <v>129</v>
      </c>
      <c r="C169" s="280"/>
      <c r="D169" s="236"/>
      <c r="E169" s="236"/>
      <c r="F169" s="233"/>
      <c r="G169" s="233"/>
      <c r="H169" s="233"/>
      <c r="I169" s="233"/>
      <c r="J169" s="233"/>
      <c r="K169" s="233"/>
      <c r="L169" s="233"/>
      <c r="M169" s="233"/>
      <c r="N169" s="233"/>
      <c r="O169" s="233"/>
      <c r="P169" s="289"/>
      <c r="Q169" s="290"/>
      <c r="R169" s="290"/>
      <c r="S169" s="245"/>
      <c r="T169" s="273"/>
    </row>
    <row r="170" spans="1:20" s="13" customFormat="1" x14ac:dyDescent="0.25">
      <c r="A170" s="248"/>
      <c r="B170" s="280"/>
      <c r="C170" s="280"/>
      <c r="D170" s="236"/>
      <c r="E170" s="236"/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  <c r="P170" s="289"/>
      <c r="Q170" s="290"/>
      <c r="R170" s="290"/>
      <c r="S170" s="238"/>
      <c r="T170" s="72"/>
    </row>
    <row r="171" spans="1:20" s="13" customFormat="1" ht="25.5" x14ac:dyDescent="0.25">
      <c r="A171" s="248"/>
      <c r="B171" s="280"/>
      <c r="C171" s="280"/>
      <c r="D171" s="236"/>
      <c r="E171" s="236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158" t="s">
        <v>271</v>
      </c>
      <c r="Q171" s="48">
        <v>144113</v>
      </c>
      <c r="R171" s="48">
        <v>144113</v>
      </c>
      <c r="S171" s="62">
        <v>100</v>
      </c>
      <c r="T171" s="72"/>
    </row>
    <row r="172" spans="1:20" s="13" customFormat="1" ht="25.5" x14ac:dyDescent="0.25">
      <c r="A172" s="248"/>
      <c r="B172" s="280"/>
      <c r="C172" s="280"/>
      <c r="D172" s="236"/>
      <c r="E172" s="236"/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158" t="s">
        <v>272</v>
      </c>
      <c r="Q172" s="48" t="s">
        <v>562</v>
      </c>
      <c r="R172" s="48" t="s">
        <v>562</v>
      </c>
      <c r="S172" s="62">
        <v>100</v>
      </c>
      <c r="T172" s="72"/>
    </row>
    <row r="173" spans="1:20" s="13" customFormat="1" x14ac:dyDescent="0.25">
      <c r="A173" s="248"/>
      <c r="B173" s="280"/>
      <c r="C173" s="280"/>
      <c r="D173" s="236"/>
      <c r="E173" s="236"/>
      <c r="F173" s="233"/>
      <c r="G173" s="233"/>
      <c r="H173" s="233"/>
      <c r="I173" s="233"/>
      <c r="J173" s="233"/>
      <c r="K173" s="233"/>
      <c r="L173" s="233"/>
      <c r="M173" s="233"/>
      <c r="N173" s="233"/>
      <c r="O173" s="233"/>
      <c r="P173" s="158" t="s">
        <v>273</v>
      </c>
      <c r="Q173" s="48">
        <v>261</v>
      </c>
      <c r="R173" s="48">
        <v>261</v>
      </c>
      <c r="S173" s="62">
        <v>100</v>
      </c>
      <c r="T173" s="72"/>
    </row>
    <row r="174" spans="1:20" s="13" customFormat="1" x14ac:dyDescent="0.25">
      <c r="A174" s="248"/>
      <c r="B174" s="280"/>
      <c r="C174" s="280"/>
      <c r="D174" s="236"/>
      <c r="E174" s="236"/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158" t="s">
        <v>274</v>
      </c>
      <c r="Q174" s="48">
        <v>2979</v>
      </c>
      <c r="R174" s="48">
        <v>2979</v>
      </c>
      <c r="S174" s="62">
        <v>100</v>
      </c>
      <c r="T174" s="72"/>
    </row>
    <row r="175" spans="1:20" s="13" customFormat="1" ht="26.25" x14ac:dyDescent="0.25">
      <c r="A175" s="248"/>
      <c r="B175" s="280"/>
      <c r="C175" s="280"/>
      <c r="D175" s="236"/>
      <c r="E175" s="236"/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  <c r="P175" s="159" t="s">
        <v>459</v>
      </c>
      <c r="Q175" s="139">
        <v>4</v>
      </c>
      <c r="R175" s="139">
        <v>4</v>
      </c>
      <c r="S175" s="37">
        <f t="shared" ref="S175:S177" si="52">R175/Q175*100</f>
        <v>100</v>
      </c>
      <c r="T175" s="72"/>
    </row>
    <row r="176" spans="1:20" s="13" customFormat="1" ht="39" x14ac:dyDescent="0.25">
      <c r="A176" s="248"/>
      <c r="B176" s="280"/>
      <c r="C176" s="280"/>
      <c r="D176" s="236"/>
      <c r="E176" s="236"/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  <c r="P176" s="159" t="s">
        <v>460</v>
      </c>
      <c r="Q176" s="154">
        <v>5.75</v>
      </c>
      <c r="R176" s="154">
        <v>5.75</v>
      </c>
      <c r="S176" s="37">
        <f t="shared" si="52"/>
        <v>100</v>
      </c>
      <c r="T176" s="72"/>
    </row>
    <row r="177" spans="1:20" s="13" customFormat="1" ht="51.75" x14ac:dyDescent="0.25">
      <c r="A177" s="240"/>
      <c r="B177" s="280"/>
      <c r="C177" s="280"/>
      <c r="D177" s="236"/>
      <c r="E177" s="236"/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  <c r="P177" s="159" t="s">
        <v>461</v>
      </c>
      <c r="Q177" s="154">
        <v>5.81</v>
      </c>
      <c r="R177" s="154">
        <v>5.81</v>
      </c>
      <c r="S177" s="37">
        <f t="shared" si="52"/>
        <v>100</v>
      </c>
      <c r="T177" s="72"/>
    </row>
    <row r="178" spans="1:20" s="13" customFormat="1" ht="38.25" customHeight="1" x14ac:dyDescent="0.25">
      <c r="A178" s="239" t="s">
        <v>130</v>
      </c>
      <c r="B178" s="280" t="s">
        <v>131</v>
      </c>
      <c r="C178" s="280"/>
      <c r="D178" s="233">
        <f>F178+H178+J178</f>
        <v>16851.09</v>
      </c>
      <c r="E178" s="233">
        <f>G178+I178+K178</f>
        <v>16834.490000000002</v>
      </c>
      <c r="F178" s="233">
        <v>10.14</v>
      </c>
      <c r="G178" s="233">
        <v>10.14</v>
      </c>
      <c r="H178" s="233">
        <v>1.79</v>
      </c>
      <c r="I178" s="233">
        <v>1.79</v>
      </c>
      <c r="J178" s="233">
        <v>16839.16</v>
      </c>
      <c r="K178" s="233">
        <v>16822.560000000001</v>
      </c>
      <c r="L178" s="233">
        <v>0</v>
      </c>
      <c r="M178" s="233">
        <v>0</v>
      </c>
      <c r="N178" s="233">
        <v>100</v>
      </c>
      <c r="O178" s="233">
        <v>100</v>
      </c>
      <c r="P178" s="159" t="s">
        <v>275</v>
      </c>
      <c r="Q178" s="48">
        <v>16000</v>
      </c>
      <c r="R178" s="48">
        <v>16000</v>
      </c>
      <c r="S178" s="62">
        <v>100</v>
      </c>
      <c r="T178" s="2"/>
    </row>
    <row r="179" spans="1:20" s="13" customFormat="1" x14ac:dyDescent="0.25">
      <c r="A179" s="248"/>
      <c r="B179" s="280"/>
      <c r="C179" s="280"/>
      <c r="D179" s="233"/>
      <c r="E179" s="233"/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  <c r="P179" s="159" t="s">
        <v>276</v>
      </c>
      <c r="Q179" s="48">
        <v>394560</v>
      </c>
      <c r="R179" s="48">
        <v>394560</v>
      </c>
      <c r="S179" s="62">
        <v>100</v>
      </c>
      <c r="T179" s="2"/>
    </row>
    <row r="180" spans="1:20" s="13" customFormat="1" x14ac:dyDescent="0.25">
      <c r="A180" s="248"/>
      <c r="B180" s="280"/>
      <c r="C180" s="280"/>
      <c r="D180" s="233"/>
      <c r="E180" s="233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159" t="s">
        <v>277</v>
      </c>
      <c r="Q180" s="48">
        <v>155828</v>
      </c>
      <c r="R180" s="48">
        <v>155828</v>
      </c>
      <c r="S180" s="62">
        <v>100</v>
      </c>
      <c r="T180" s="2"/>
    </row>
    <row r="181" spans="1:20" s="13" customFormat="1" ht="64.5" x14ac:dyDescent="0.25">
      <c r="A181" s="248"/>
      <c r="B181" s="280"/>
      <c r="C181" s="280"/>
      <c r="D181" s="233"/>
      <c r="E181" s="233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159" t="s">
        <v>278</v>
      </c>
      <c r="Q181" s="48">
        <v>2418</v>
      </c>
      <c r="R181" s="48">
        <v>2418</v>
      </c>
      <c r="S181" s="62">
        <v>100</v>
      </c>
      <c r="T181" s="2"/>
    </row>
    <row r="182" spans="1:20" s="13" customFormat="1" ht="39" x14ac:dyDescent="0.25">
      <c r="A182" s="240"/>
      <c r="B182" s="280"/>
      <c r="C182" s="280"/>
      <c r="D182" s="233"/>
      <c r="E182" s="233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  <c r="P182" s="159" t="s">
        <v>279</v>
      </c>
      <c r="Q182" s="48">
        <v>50</v>
      </c>
      <c r="R182" s="48">
        <v>50</v>
      </c>
      <c r="S182" s="62">
        <v>100</v>
      </c>
      <c r="T182" s="2"/>
    </row>
    <row r="183" spans="1:20" s="13" customFormat="1" ht="27.75" customHeight="1" x14ac:dyDescent="0.25">
      <c r="A183" s="239" t="s">
        <v>132</v>
      </c>
      <c r="B183" s="280" t="s">
        <v>133</v>
      </c>
      <c r="C183" s="280"/>
      <c r="D183" s="233">
        <f>SUM(F183+H183+J183)</f>
        <v>20290.59</v>
      </c>
      <c r="E183" s="233">
        <f>SUM(G183+I183+K183)</f>
        <v>20290.59</v>
      </c>
      <c r="F183" s="233">
        <v>0</v>
      </c>
      <c r="G183" s="233">
        <v>0</v>
      </c>
      <c r="H183" s="233">
        <v>0</v>
      </c>
      <c r="I183" s="233">
        <v>0</v>
      </c>
      <c r="J183" s="233">
        <v>20290.59</v>
      </c>
      <c r="K183" s="233">
        <v>20290.59</v>
      </c>
      <c r="L183" s="233">
        <v>0</v>
      </c>
      <c r="M183" s="233">
        <v>0</v>
      </c>
      <c r="N183" s="233">
        <v>0</v>
      </c>
      <c r="O183" s="233">
        <v>100</v>
      </c>
      <c r="P183" s="159" t="s">
        <v>280</v>
      </c>
      <c r="Q183" s="63">
        <v>481</v>
      </c>
      <c r="R183" s="63">
        <v>481</v>
      </c>
      <c r="S183" s="62">
        <v>100</v>
      </c>
      <c r="T183" s="2"/>
    </row>
    <row r="184" spans="1:20" s="13" customFormat="1" ht="39" x14ac:dyDescent="0.25">
      <c r="A184" s="248"/>
      <c r="B184" s="280"/>
      <c r="C184" s="280"/>
      <c r="D184" s="233"/>
      <c r="E184" s="233"/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159" t="s">
        <v>281</v>
      </c>
      <c r="Q184" s="63">
        <v>99</v>
      </c>
      <c r="R184" s="63">
        <v>99</v>
      </c>
      <c r="S184" s="62">
        <v>100</v>
      </c>
      <c r="T184" s="2"/>
    </row>
    <row r="185" spans="1:20" s="13" customFormat="1" ht="26.25" x14ac:dyDescent="0.25">
      <c r="A185" s="248"/>
      <c r="B185" s="280"/>
      <c r="C185" s="280"/>
      <c r="D185" s="233"/>
      <c r="E185" s="233"/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159" t="s">
        <v>282</v>
      </c>
      <c r="Q185" s="63">
        <v>8</v>
      </c>
      <c r="R185" s="63">
        <v>8</v>
      </c>
      <c r="S185" s="62">
        <v>100</v>
      </c>
      <c r="T185" s="2"/>
    </row>
    <row r="186" spans="1:20" s="13" customFormat="1" ht="39" x14ac:dyDescent="0.25">
      <c r="A186" s="240"/>
      <c r="B186" s="280"/>
      <c r="C186" s="280"/>
      <c r="D186" s="233"/>
      <c r="E186" s="233"/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  <c r="P186" s="159" t="s">
        <v>283</v>
      </c>
      <c r="Q186" s="63">
        <v>2</v>
      </c>
      <c r="R186" s="63">
        <v>2</v>
      </c>
      <c r="S186" s="62">
        <v>100</v>
      </c>
      <c r="T186" s="2"/>
    </row>
    <row r="187" spans="1:20" s="13" customFormat="1" x14ac:dyDescent="0.25">
      <c r="A187" s="246" t="s">
        <v>134</v>
      </c>
      <c r="B187" s="34" t="s">
        <v>38</v>
      </c>
      <c r="C187" s="249"/>
      <c r="D187" s="281">
        <f>D189+D191</f>
        <v>361</v>
      </c>
      <c r="E187" s="281">
        <f t="shared" ref="E187:M187" si="53">E189+E191</f>
        <v>360</v>
      </c>
      <c r="F187" s="281">
        <f t="shared" si="53"/>
        <v>0</v>
      </c>
      <c r="G187" s="281">
        <f t="shared" si="53"/>
        <v>0</v>
      </c>
      <c r="H187" s="281">
        <f t="shared" si="53"/>
        <v>0</v>
      </c>
      <c r="I187" s="281">
        <f t="shared" si="53"/>
        <v>0</v>
      </c>
      <c r="J187" s="281">
        <f t="shared" si="53"/>
        <v>361</v>
      </c>
      <c r="K187" s="281">
        <f t="shared" si="53"/>
        <v>360</v>
      </c>
      <c r="L187" s="281">
        <f t="shared" si="53"/>
        <v>0</v>
      </c>
      <c r="M187" s="281">
        <f t="shared" si="53"/>
        <v>0</v>
      </c>
      <c r="N187" s="233">
        <v>100</v>
      </c>
      <c r="O187" s="233">
        <f>E187/D187*100</f>
        <v>99.7229916897507</v>
      </c>
      <c r="P187" s="159"/>
      <c r="Q187" s="63"/>
      <c r="R187" s="63"/>
      <c r="S187" s="62"/>
      <c r="T187" s="273"/>
    </row>
    <row r="188" spans="1:20" s="13" customFormat="1" ht="38.25" x14ac:dyDescent="0.25">
      <c r="A188" s="247"/>
      <c r="B188" s="73" t="s">
        <v>135</v>
      </c>
      <c r="C188" s="249"/>
      <c r="D188" s="282"/>
      <c r="E188" s="282"/>
      <c r="F188" s="282"/>
      <c r="G188" s="282"/>
      <c r="H188" s="282"/>
      <c r="I188" s="282"/>
      <c r="J188" s="282"/>
      <c r="K188" s="282"/>
      <c r="L188" s="282"/>
      <c r="M188" s="282"/>
      <c r="N188" s="233"/>
      <c r="O188" s="233"/>
      <c r="P188" s="159"/>
      <c r="Q188" s="63"/>
      <c r="R188" s="63"/>
      <c r="S188" s="62"/>
      <c r="T188" s="273"/>
    </row>
    <row r="189" spans="1:20" s="13" customFormat="1" x14ac:dyDescent="0.25">
      <c r="A189" s="246" t="s">
        <v>136</v>
      </c>
      <c r="B189" s="34" t="s">
        <v>137</v>
      </c>
      <c r="C189" s="249"/>
      <c r="D189" s="233">
        <v>261</v>
      </c>
      <c r="E189" s="233">
        <v>261</v>
      </c>
      <c r="F189" s="233">
        <v>0</v>
      </c>
      <c r="G189" s="233">
        <v>0</v>
      </c>
      <c r="H189" s="233">
        <v>0</v>
      </c>
      <c r="I189" s="233">
        <v>0</v>
      </c>
      <c r="J189" s="233">
        <v>261</v>
      </c>
      <c r="K189" s="233">
        <v>261</v>
      </c>
      <c r="L189" s="233">
        <v>0</v>
      </c>
      <c r="M189" s="233">
        <v>0</v>
      </c>
      <c r="N189" s="233">
        <v>100</v>
      </c>
      <c r="O189" s="233">
        <v>100</v>
      </c>
      <c r="P189" s="234" t="s">
        <v>407</v>
      </c>
      <c r="Q189" s="230">
        <v>173</v>
      </c>
      <c r="R189" s="230">
        <v>173</v>
      </c>
      <c r="S189" s="231">
        <v>100</v>
      </c>
      <c r="T189" s="273"/>
    </row>
    <row r="190" spans="1:20" s="13" customFormat="1" ht="174.75" customHeight="1" x14ac:dyDescent="0.25">
      <c r="A190" s="247"/>
      <c r="B190" s="73" t="s">
        <v>138</v>
      </c>
      <c r="C190" s="249"/>
      <c r="D190" s="236"/>
      <c r="E190" s="236"/>
      <c r="F190" s="233"/>
      <c r="G190" s="233"/>
      <c r="H190" s="233"/>
      <c r="I190" s="233"/>
      <c r="J190" s="233"/>
      <c r="K190" s="233"/>
      <c r="L190" s="233"/>
      <c r="M190" s="233"/>
      <c r="N190" s="233"/>
      <c r="O190" s="233"/>
      <c r="P190" s="234"/>
      <c r="Q190" s="230"/>
      <c r="R190" s="230"/>
      <c r="S190" s="231"/>
      <c r="T190" s="273"/>
    </row>
    <row r="191" spans="1:20" s="13" customFormat="1" ht="143.25" customHeight="1" x14ac:dyDescent="0.25">
      <c r="A191" s="160" t="s">
        <v>560</v>
      </c>
      <c r="B191" s="73" t="s">
        <v>561</v>
      </c>
      <c r="C191" s="73"/>
      <c r="D191" s="9">
        <v>100</v>
      </c>
      <c r="E191" s="9">
        <v>99</v>
      </c>
      <c r="F191" s="37">
        <v>0</v>
      </c>
      <c r="G191" s="37">
        <v>0</v>
      </c>
      <c r="H191" s="37">
        <v>0</v>
      </c>
      <c r="I191" s="37">
        <v>0</v>
      </c>
      <c r="J191" s="37">
        <v>100</v>
      </c>
      <c r="K191" s="37">
        <v>99</v>
      </c>
      <c r="L191" s="37">
        <v>0</v>
      </c>
      <c r="M191" s="37">
        <v>0</v>
      </c>
      <c r="N191" s="37">
        <v>100</v>
      </c>
      <c r="O191" s="37">
        <v>99</v>
      </c>
      <c r="P191" s="24"/>
      <c r="Q191" s="76"/>
      <c r="R191" s="76"/>
      <c r="S191" s="74"/>
      <c r="T191" s="72"/>
    </row>
    <row r="192" spans="1:20" s="13" customFormat="1" ht="15.75" customHeight="1" x14ac:dyDescent="0.25">
      <c r="A192" s="246" t="s">
        <v>139</v>
      </c>
      <c r="B192" s="34" t="s">
        <v>51</v>
      </c>
      <c r="C192" s="249"/>
      <c r="D192" s="281">
        <f>SUM(D194)</f>
        <v>1210.56</v>
      </c>
      <c r="E192" s="281">
        <f t="shared" ref="E192:M192" si="54">SUM(E194)</f>
        <v>1210.56</v>
      </c>
      <c r="F192" s="281">
        <f t="shared" si="54"/>
        <v>0</v>
      </c>
      <c r="G192" s="281">
        <f t="shared" si="54"/>
        <v>0</v>
      </c>
      <c r="H192" s="281">
        <f t="shared" si="54"/>
        <v>0</v>
      </c>
      <c r="I192" s="281">
        <f t="shared" si="54"/>
        <v>0</v>
      </c>
      <c r="J192" s="281">
        <f t="shared" si="54"/>
        <v>1210.56</v>
      </c>
      <c r="K192" s="281">
        <f t="shared" si="54"/>
        <v>1210.56</v>
      </c>
      <c r="L192" s="281">
        <f t="shared" si="54"/>
        <v>0</v>
      </c>
      <c r="M192" s="281">
        <f t="shared" si="54"/>
        <v>0</v>
      </c>
      <c r="N192" s="281">
        <f t="shared" ref="N192" si="55">SUM(N194)</f>
        <v>100</v>
      </c>
      <c r="O192" s="281">
        <v>100</v>
      </c>
      <c r="P192" s="246"/>
      <c r="Q192" s="228"/>
      <c r="R192" s="228"/>
      <c r="S192" s="237"/>
      <c r="T192" s="273"/>
    </row>
    <row r="193" spans="1:20" s="13" customFormat="1" ht="25.5" x14ac:dyDescent="0.25">
      <c r="A193" s="247"/>
      <c r="B193" s="73" t="s">
        <v>140</v>
      </c>
      <c r="C193" s="249"/>
      <c r="D193" s="282"/>
      <c r="E193" s="282"/>
      <c r="F193" s="282"/>
      <c r="G193" s="282"/>
      <c r="H193" s="282"/>
      <c r="I193" s="282"/>
      <c r="J193" s="282"/>
      <c r="K193" s="282"/>
      <c r="L193" s="282"/>
      <c r="M193" s="282"/>
      <c r="N193" s="282"/>
      <c r="O193" s="282"/>
      <c r="P193" s="247"/>
      <c r="Q193" s="229"/>
      <c r="R193" s="229"/>
      <c r="S193" s="238"/>
      <c r="T193" s="273"/>
    </row>
    <row r="194" spans="1:20" s="13" customFormat="1" ht="15.75" customHeight="1" x14ac:dyDescent="0.25">
      <c r="A194" s="246" t="s">
        <v>141</v>
      </c>
      <c r="B194" s="34" t="s">
        <v>137</v>
      </c>
      <c r="C194" s="249"/>
      <c r="D194" s="233">
        <v>1210.56</v>
      </c>
      <c r="E194" s="233">
        <v>1210.56</v>
      </c>
      <c r="F194" s="233">
        <v>0</v>
      </c>
      <c r="G194" s="233">
        <v>0</v>
      </c>
      <c r="H194" s="233">
        <v>0</v>
      </c>
      <c r="I194" s="233">
        <v>0</v>
      </c>
      <c r="J194" s="233">
        <v>1210.56</v>
      </c>
      <c r="K194" s="233">
        <v>1210.56</v>
      </c>
      <c r="L194" s="233">
        <v>0</v>
      </c>
      <c r="M194" s="233">
        <v>0</v>
      </c>
      <c r="N194" s="233">
        <v>100</v>
      </c>
      <c r="O194" s="233">
        <v>100</v>
      </c>
      <c r="P194" s="288" t="s">
        <v>408</v>
      </c>
      <c r="Q194" s="230">
        <v>99.95</v>
      </c>
      <c r="R194" s="230">
        <v>99.95</v>
      </c>
      <c r="S194" s="231">
        <v>100</v>
      </c>
      <c r="T194" s="273"/>
    </row>
    <row r="195" spans="1:20" s="13" customFormat="1" ht="90.75" customHeight="1" x14ac:dyDescent="0.25">
      <c r="A195" s="247"/>
      <c r="B195" s="73" t="s">
        <v>142</v>
      </c>
      <c r="C195" s="249"/>
      <c r="D195" s="236"/>
      <c r="E195" s="236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  <c r="P195" s="288"/>
      <c r="Q195" s="230"/>
      <c r="R195" s="230"/>
      <c r="S195" s="231"/>
      <c r="T195" s="273"/>
    </row>
    <row r="196" spans="1:20" s="13" customFormat="1" ht="15.75" customHeight="1" x14ac:dyDescent="0.25">
      <c r="A196" s="246" t="s">
        <v>143</v>
      </c>
      <c r="B196" s="339" t="s">
        <v>551</v>
      </c>
      <c r="C196" s="235" t="s">
        <v>494</v>
      </c>
      <c r="D196" s="232">
        <f>D199+D212+D217+D227+D234</f>
        <v>52278.25</v>
      </c>
      <c r="E196" s="232">
        <f t="shared" ref="E196:M196" si="56">E199+E212+E217+E227+E234</f>
        <v>51588.49</v>
      </c>
      <c r="F196" s="232">
        <f t="shared" si="56"/>
        <v>0</v>
      </c>
      <c r="G196" s="232">
        <f t="shared" si="56"/>
        <v>0</v>
      </c>
      <c r="H196" s="232">
        <f t="shared" si="56"/>
        <v>2156.4</v>
      </c>
      <c r="I196" s="232">
        <f t="shared" si="56"/>
        <v>1982.87</v>
      </c>
      <c r="J196" s="232">
        <f t="shared" si="56"/>
        <v>50121.85</v>
      </c>
      <c r="K196" s="232">
        <f t="shared" ref="K196" si="57">K199+K212+K217+K227+K234</f>
        <v>49605.619999999995</v>
      </c>
      <c r="L196" s="232">
        <f t="shared" si="56"/>
        <v>0</v>
      </c>
      <c r="M196" s="232">
        <f t="shared" si="56"/>
        <v>0</v>
      </c>
      <c r="N196" s="232">
        <v>100</v>
      </c>
      <c r="O196" s="232">
        <f>E196/D196*100</f>
        <v>98.680598528068558</v>
      </c>
      <c r="P196" s="228"/>
      <c r="Q196" s="228"/>
      <c r="R196" s="228"/>
      <c r="S196" s="237"/>
      <c r="T196" s="273"/>
    </row>
    <row r="197" spans="1:20" s="13" customFormat="1" ht="51" customHeight="1" x14ac:dyDescent="0.25">
      <c r="A197" s="264"/>
      <c r="B197" s="341"/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  <c r="O197" s="235"/>
      <c r="P197" s="286"/>
      <c r="Q197" s="286"/>
      <c r="R197" s="286"/>
      <c r="S197" s="245"/>
      <c r="T197" s="273"/>
    </row>
    <row r="198" spans="1:20" s="13" customFormat="1" ht="64.5" customHeight="1" x14ac:dyDescent="0.25">
      <c r="A198" s="247"/>
      <c r="B198" s="340"/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  <c r="O198" s="235"/>
      <c r="P198" s="229"/>
      <c r="Q198" s="229"/>
      <c r="R198" s="229"/>
      <c r="S198" s="238"/>
      <c r="T198" s="273"/>
    </row>
    <row r="199" spans="1:20" s="13" customFormat="1" ht="29.25" customHeight="1" x14ac:dyDescent="0.25">
      <c r="A199" s="246" t="s">
        <v>144</v>
      </c>
      <c r="B199" s="34" t="s">
        <v>20</v>
      </c>
      <c r="C199" s="249"/>
      <c r="D199" s="232">
        <f>SUM(D201+D203+D204+D205+D206+D207+D208+D209+D210+D211)</f>
        <v>7703.29</v>
      </c>
      <c r="E199" s="232">
        <f t="shared" ref="E199:G199" si="58">SUM(E201+E203+E204+E205+E206+E207+E208+E209+E210+E211)</f>
        <v>7684.48</v>
      </c>
      <c r="F199" s="232">
        <f t="shared" si="58"/>
        <v>0</v>
      </c>
      <c r="G199" s="232">
        <f t="shared" si="58"/>
        <v>0</v>
      </c>
      <c r="H199" s="232">
        <f>H201+H203+H204+H205+H206+H207+H208+H209+H210+H211</f>
        <v>1971.4</v>
      </c>
      <c r="I199" s="232">
        <f t="shared" ref="I199:M199" si="59">I201+I203+I204+I205+I206+I207+I208+I209+I210+I211</f>
        <v>1971.03</v>
      </c>
      <c r="J199" s="232">
        <f t="shared" ref="J199:L199" si="60">J201+J203+J204+J205+J206+J207+J208+J209+J210+J211</f>
        <v>5731.8899999999994</v>
      </c>
      <c r="K199" s="232">
        <f t="shared" si="60"/>
        <v>5713.45</v>
      </c>
      <c r="L199" s="232">
        <f t="shared" si="60"/>
        <v>0</v>
      </c>
      <c r="M199" s="232">
        <f t="shared" si="59"/>
        <v>0</v>
      </c>
      <c r="N199" s="232">
        <v>100</v>
      </c>
      <c r="O199" s="232">
        <f>E199/D199*100</f>
        <v>99.755818617759417</v>
      </c>
      <c r="P199" s="239"/>
      <c r="Q199" s="239"/>
      <c r="R199" s="239"/>
      <c r="S199" s="239"/>
      <c r="T199" s="273"/>
    </row>
    <row r="200" spans="1:20" s="13" customFormat="1" ht="25.5" x14ac:dyDescent="0.25">
      <c r="A200" s="247"/>
      <c r="B200" s="73" t="s">
        <v>145</v>
      </c>
      <c r="C200" s="249"/>
      <c r="D200" s="235"/>
      <c r="E200" s="235"/>
      <c r="F200" s="235"/>
      <c r="G200" s="235"/>
      <c r="H200" s="235"/>
      <c r="I200" s="235"/>
      <c r="J200" s="235"/>
      <c r="K200" s="235"/>
      <c r="L200" s="235"/>
      <c r="M200" s="235"/>
      <c r="N200" s="235"/>
      <c r="O200" s="235"/>
      <c r="P200" s="240"/>
      <c r="Q200" s="240"/>
      <c r="R200" s="240"/>
      <c r="S200" s="240"/>
      <c r="T200" s="273"/>
    </row>
    <row r="201" spans="1:20" s="13" customFormat="1" ht="15.75" customHeight="1" x14ac:dyDescent="0.25">
      <c r="A201" s="246" t="s">
        <v>146</v>
      </c>
      <c r="B201" s="63" t="s">
        <v>23</v>
      </c>
      <c r="C201" s="249"/>
      <c r="D201" s="231">
        <v>0</v>
      </c>
      <c r="E201" s="231">
        <f>G201+I201+K201+M201</f>
        <v>0</v>
      </c>
      <c r="F201" s="231">
        <v>0</v>
      </c>
      <c r="G201" s="231">
        <v>0</v>
      </c>
      <c r="H201" s="237">
        <v>0</v>
      </c>
      <c r="I201" s="237">
        <v>0</v>
      </c>
      <c r="J201" s="237">
        <v>0</v>
      </c>
      <c r="K201" s="237">
        <v>0</v>
      </c>
      <c r="L201" s="237">
        <v>0</v>
      </c>
      <c r="M201" s="237">
        <v>0</v>
      </c>
      <c r="N201" s="237">
        <v>0</v>
      </c>
      <c r="O201" s="231">
        <v>0</v>
      </c>
      <c r="P201" s="258" t="s">
        <v>334</v>
      </c>
      <c r="Q201" s="230">
        <v>0</v>
      </c>
      <c r="R201" s="287">
        <v>0</v>
      </c>
      <c r="S201" s="231">
        <v>100</v>
      </c>
      <c r="T201" s="273"/>
    </row>
    <row r="202" spans="1:20" s="13" customFormat="1" ht="89.25" x14ac:dyDescent="0.25">
      <c r="A202" s="247"/>
      <c r="B202" s="73" t="s">
        <v>361</v>
      </c>
      <c r="C202" s="249"/>
      <c r="D202" s="231"/>
      <c r="E202" s="231"/>
      <c r="F202" s="231"/>
      <c r="G202" s="231"/>
      <c r="H202" s="238"/>
      <c r="I202" s="238"/>
      <c r="J202" s="238"/>
      <c r="K202" s="238"/>
      <c r="L202" s="238"/>
      <c r="M202" s="238"/>
      <c r="N202" s="238"/>
      <c r="O202" s="231"/>
      <c r="P202" s="258"/>
      <c r="Q202" s="230"/>
      <c r="R202" s="287"/>
      <c r="S202" s="231"/>
      <c r="T202" s="273"/>
    </row>
    <row r="203" spans="1:20" s="13" customFormat="1" ht="114.75" x14ac:dyDescent="0.25">
      <c r="A203" s="73" t="s">
        <v>147</v>
      </c>
      <c r="B203" s="73" t="s">
        <v>362</v>
      </c>
      <c r="C203" s="73"/>
      <c r="D203" s="62">
        <v>393</v>
      </c>
      <c r="E203" s="62">
        <v>393</v>
      </c>
      <c r="F203" s="62">
        <v>0</v>
      </c>
      <c r="G203" s="62">
        <v>0</v>
      </c>
      <c r="H203" s="62">
        <v>393</v>
      </c>
      <c r="I203" s="62">
        <v>393</v>
      </c>
      <c r="J203" s="62">
        <v>0</v>
      </c>
      <c r="K203" s="62">
        <v>0</v>
      </c>
      <c r="L203" s="62">
        <v>0</v>
      </c>
      <c r="M203" s="62">
        <v>0</v>
      </c>
      <c r="N203" s="62">
        <v>100</v>
      </c>
      <c r="O203" s="62">
        <v>100</v>
      </c>
      <c r="P203" s="66" t="s">
        <v>335</v>
      </c>
      <c r="Q203" s="63">
        <v>100</v>
      </c>
      <c r="R203" s="79">
        <v>100</v>
      </c>
      <c r="S203" s="63">
        <v>100</v>
      </c>
      <c r="T203" s="2"/>
    </row>
    <row r="204" spans="1:20" s="13" customFormat="1" ht="63.75" x14ac:dyDescent="0.25">
      <c r="A204" s="73" t="s">
        <v>148</v>
      </c>
      <c r="B204" s="73" t="s">
        <v>363</v>
      </c>
      <c r="C204" s="73"/>
      <c r="D204" s="62">
        <v>358</v>
      </c>
      <c r="E204" s="62">
        <v>358</v>
      </c>
      <c r="F204" s="62">
        <v>0</v>
      </c>
      <c r="G204" s="62">
        <v>0</v>
      </c>
      <c r="H204" s="62">
        <v>358</v>
      </c>
      <c r="I204" s="62">
        <v>358</v>
      </c>
      <c r="J204" s="62">
        <v>0</v>
      </c>
      <c r="K204" s="62">
        <v>0</v>
      </c>
      <c r="L204" s="62">
        <v>0</v>
      </c>
      <c r="M204" s="62">
        <v>0</v>
      </c>
      <c r="N204" s="62">
        <v>100</v>
      </c>
      <c r="O204" s="62">
        <v>100</v>
      </c>
      <c r="P204" s="3"/>
      <c r="Q204" s="3"/>
      <c r="R204" s="3"/>
      <c r="S204" s="3"/>
      <c r="T204" s="2"/>
    </row>
    <row r="205" spans="1:20" s="13" customFormat="1" ht="82.5" customHeight="1" x14ac:dyDescent="0.25">
      <c r="A205" s="73" t="s">
        <v>149</v>
      </c>
      <c r="B205" s="73" t="s">
        <v>364</v>
      </c>
      <c r="C205" s="73"/>
      <c r="D205" s="62">
        <v>203.1</v>
      </c>
      <c r="E205" s="62">
        <v>202.73</v>
      </c>
      <c r="F205" s="62">
        <v>0</v>
      </c>
      <c r="G205" s="62">
        <v>0</v>
      </c>
      <c r="H205" s="62">
        <v>203.1</v>
      </c>
      <c r="I205" s="62">
        <v>202.73</v>
      </c>
      <c r="J205" s="62">
        <v>0</v>
      </c>
      <c r="K205" s="62">
        <v>0</v>
      </c>
      <c r="L205" s="62">
        <v>0</v>
      </c>
      <c r="M205" s="62">
        <v>0</v>
      </c>
      <c r="N205" s="62">
        <v>100</v>
      </c>
      <c r="O205" s="62">
        <v>100</v>
      </c>
      <c r="P205" s="3"/>
      <c r="Q205" s="3"/>
      <c r="R205" s="3"/>
      <c r="S205" s="3"/>
      <c r="T205" s="2"/>
    </row>
    <row r="206" spans="1:20" s="13" customFormat="1" ht="111" customHeight="1" x14ac:dyDescent="0.25">
      <c r="A206" s="73" t="s">
        <v>151</v>
      </c>
      <c r="B206" s="73" t="s">
        <v>365</v>
      </c>
      <c r="C206" s="73"/>
      <c r="D206" s="62">
        <v>2583.14</v>
      </c>
      <c r="E206" s="62">
        <v>2564.6999999999998</v>
      </c>
      <c r="F206" s="62">
        <v>0</v>
      </c>
      <c r="G206" s="62">
        <v>0</v>
      </c>
      <c r="H206" s="62">
        <v>0</v>
      </c>
      <c r="I206" s="62">
        <v>0</v>
      </c>
      <c r="J206" s="62">
        <v>2583.14</v>
      </c>
      <c r="K206" s="62">
        <v>2564.6999999999998</v>
      </c>
      <c r="L206" s="62">
        <v>0</v>
      </c>
      <c r="M206" s="62">
        <v>0</v>
      </c>
      <c r="N206" s="62">
        <v>100</v>
      </c>
      <c r="O206" s="62">
        <v>99.286140124035086</v>
      </c>
      <c r="P206" s="66"/>
      <c r="Q206" s="63"/>
      <c r="R206" s="63"/>
      <c r="S206" s="62"/>
      <c r="T206" s="2"/>
    </row>
    <row r="207" spans="1:20" s="13" customFormat="1" ht="78" customHeight="1" x14ac:dyDescent="0.25">
      <c r="A207" s="73" t="s">
        <v>366</v>
      </c>
      <c r="B207" s="73" t="s">
        <v>554</v>
      </c>
      <c r="C207" s="73"/>
      <c r="D207" s="62">
        <v>882.8</v>
      </c>
      <c r="E207" s="62">
        <v>882.8</v>
      </c>
      <c r="F207" s="62">
        <v>0</v>
      </c>
      <c r="G207" s="62">
        <v>0</v>
      </c>
      <c r="H207" s="62">
        <v>0</v>
      </c>
      <c r="I207" s="62">
        <v>0</v>
      </c>
      <c r="J207" s="62">
        <v>882.8</v>
      </c>
      <c r="K207" s="62">
        <v>882.8</v>
      </c>
      <c r="L207" s="62">
        <v>0</v>
      </c>
      <c r="M207" s="62">
        <v>0</v>
      </c>
      <c r="N207" s="62">
        <v>0</v>
      </c>
      <c r="O207" s="62">
        <v>100</v>
      </c>
      <c r="P207" s="66" t="s">
        <v>336</v>
      </c>
      <c r="Q207" s="63">
        <v>100</v>
      </c>
      <c r="R207" s="79">
        <v>100</v>
      </c>
      <c r="S207" s="62">
        <v>100</v>
      </c>
      <c r="T207" s="2"/>
    </row>
    <row r="208" spans="1:20" s="13" customFormat="1" ht="51" x14ac:dyDescent="0.25">
      <c r="A208" s="73" t="s">
        <v>367</v>
      </c>
      <c r="B208" s="73" t="s">
        <v>152</v>
      </c>
      <c r="C208" s="73"/>
      <c r="D208" s="62">
        <v>300</v>
      </c>
      <c r="E208" s="62">
        <v>300</v>
      </c>
      <c r="F208" s="62">
        <v>0</v>
      </c>
      <c r="G208" s="62">
        <v>0</v>
      </c>
      <c r="H208" s="62">
        <v>0</v>
      </c>
      <c r="I208" s="62">
        <v>0</v>
      </c>
      <c r="J208" s="62">
        <v>300</v>
      </c>
      <c r="K208" s="62">
        <v>300</v>
      </c>
      <c r="L208" s="62">
        <v>0</v>
      </c>
      <c r="M208" s="62">
        <v>0</v>
      </c>
      <c r="N208" s="62">
        <v>100</v>
      </c>
      <c r="O208" s="62">
        <v>100</v>
      </c>
      <c r="P208" s="66" t="s">
        <v>337</v>
      </c>
      <c r="Q208" s="63">
        <v>67500</v>
      </c>
      <c r="R208" s="79">
        <v>88700</v>
      </c>
      <c r="S208" s="62">
        <v>131.41</v>
      </c>
      <c r="T208" s="2"/>
    </row>
    <row r="209" spans="1:25" s="13" customFormat="1" ht="76.5" customHeight="1" x14ac:dyDescent="0.25">
      <c r="A209" s="73" t="s">
        <v>368</v>
      </c>
      <c r="B209" s="73" t="s">
        <v>555</v>
      </c>
      <c r="C209" s="73"/>
      <c r="D209" s="62">
        <v>1100</v>
      </c>
      <c r="E209" s="62">
        <v>1100</v>
      </c>
      <c r="F209" s="62">
        <v>0</v>
      </c>
      <c r="G209" s="62">
        <v>0</v>
      </c>
      <c r="H209" s="62">
        <v>1017.3</v>
      </c>
      <c r="I209" s="62">
        <v>1017.3</v>
      </c>
      <c r="J209" s="62">
        <v>82.7</v>
      </c>
      <c r="K209" s="62">
        <v>82.7</v>
      </c>
      <c r="L209" s="62">
        <v>0</v>
      </c>
      <c r="M209" s="62">
        <v>0</v>
      </c>
      <c r="N209" s="62">
        <v>0</v>
      </c>
      <c r="O209" s="62">
        <v>100</v>
      </c>
      <c r="P209" s="66" t="s">
        <v>338</v>
      </c>
      <c r="Q209" s="63">
        <v>17700</v>
      </c>
      <c r="R209" s="79">
        <v>18500</v>
      </c>
      <c r="S209" s="62">
        <v>104.52</v>
      </c>
      <c r="T209" s="2"/>
    </row>
    <row r="210" spans="1:25" s="13" customFormat="1" ht="89.25" customHeight="1" x14ac:dyDescent="0.25">
      <c r="A210" s="64" t="s">
        <v>397</v>
      </c>
      <c r="B210" s="64" t="s">
        <v>453</v>
      </c>
      <c r="C210" s="64"/>
      <c r="D210" s="74">
        <v>1883.25</v>
      </c>
      <c r="E210" s="74">
        <v>1883.25</v>
      </c>
      <c r="F210" s="74">
        <v>0</v>
      </c>
      <c r="G210" s="74">
        <v>0</v>
      </c>
      <c r="H210" s="74">
        <v>0</v>
      </c>
      <c r="I210" s="74">
        <v>0</v>
      </c>
      <c r="J210" s="74">
        <v>1883.25</v>
      </c>
      <c r="K210" s="74">
        <v>1883.25</v>
      </c>
      <c r="L210" s="74">
        <v>0</v>
      </c>
      <c r="M210" s="74">
        <v>0</v>
      </c>
      <c r="N210" s="74">
        <v>100</v>
      </c>
      <c r="O210" s="74">
        <v>100</v>
      </c>
      <c r="P210" s="77"/>
      <c r="Q210" s="76"/>
      <c r="R210" s="76"/>
      <c r="S210" s="74"/>
      <c r="T210" s="2"/>
    </row>
    <row r="211" spans="1:25" s="26" customFormat="1" ht="69.75" customHeight="1" x14ac:dyDescent="0.2">
      <c r="A211" s="73" t="s">
        <v>454</v>
      </c>
      <c r="B211" s="73" t="s">
        <v>455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47">
        <v>0</v>
      </c>
      <c r="J211" s="47">
        <v>0</v>
      </c>
      <c r="K211" s="47">
        <v>0</v>
      </c>
      <c r="L211" s="47">
        <v>0</v>
      </c>
      <c r="M211" s="47">
        <v>0</v>
      </c>
      <c r="N211" s="47">
        <v>0</v>
      </c>
      <c r="O211" s="47">
        <v>0</v>
      </c>
    </row>
    <row r="212" spans="1:25" s="13" customFormat="1" ht="69.75" customHeight="1" x14ac:dyDescent="0.25">
      <c r="A212" s="246" t="s">
        <v>153</v>
      </c>
      <c r="B212" s="69" t="s">
        <v>38</v>
      </c>
      <c r="C212" s="249"/>
      <c r="D212" s="232">
        <f>D214+D216</f>
        <v>20774.98</v>
      </c>
      <c r="E212" s="232">
        <f t="shared" ref="E212:M212" si="61">E214+E216</f>
        <v>20302.3</v>
      </c>
      <c r="F212" s="232">
        <f t="shared" si="61"/>
        <v>0</v>
      </c>
      <c r="G212" s="232">
        <f t="shared" si="61"/>
        <v>0</v>
      </c>
      <c r="H212" s="232">
        <f t="shared" si="61"/>
        <v>0</v>
      </c>
      <c r="I212" s="232">
        <f t="shared" si="61"/>
        <v>0</v>
      </c>
      <c r="J212" s="232">
        <f t="shared" si="61"/>
        <v>20774.98</v>
      </c>
      <c r="K212" s="232">
        <f t="shared" si="61"/>
        <v>20302.3</v>
      </c>
      <c r="L212" s="232">
        <f t="shared" si="61"/>
        <v>0</v>
      </c>
      <c r="M212" s="232">
        <f t="shared" si="61"/>
        <v>0</v>
      </c>
      <c r="N212" s="232">
        <v>100</v>
      </c>
      <c r="O212" s="232">
        <f>E212/D212*100</f>
        <v>97.724763152599905</v>
      </c>
      <c r="P212" s="352"/>
      <c r="Q212" s="353"/>
      <c r="R212" s="353"/>
      <c r="S212" s="354"/>
      <c r="T212" s="273"/>
    </row>
    <row r="213" spans="1:25" s="13" customFormat="1" ht="69.75" customHeight="1" x14ac:dyDescent="0.25">
      <c r="A213" s="247"/>
      <c r="B213" s="73" t="s">
        <v>154</v>
      </c>
      <c r="C213" s="249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355"/>
      <c r="Q213" s="356"/>
      <c r="R213" s="356"/>
      <c r="S213" s="357"/>
      <c r="T213" s="273"/>
    </row>
    <row r="214" spans="1:25" s="13" customFormat="1" ht="30.75" customHeight="1" x14ac:dyDescent="0.25">
      <c r="A214" s="239" t="s">
        <v>155</v>
      </c>
      <c r="B214" s="34" t="s">
        <v>23</v>
      </c>
      <c r="C214" s="280"/>
      <c r="D214" s="231">
        <v>0</v>
      </c>
      <c r="E214" s="231">
        <v>0</v>
      </c>
      <c r="F214" s="231">
        <v>0</v>
      </c>
      <c r="G214" s="231">
        <v>0</v>
      </c>
      <c r="H214" s="231">
        <v>0</v>
      </c>
      <c r="I214" s="231">
        <v>0</v>
      </c>
      <c r="J214" s="231">
        <v>0</v>
      </c>
      <c r="K214" s="231">
        <v>0</v>
      </c>
      <c r="L214" s="231">
        <v>0</v>
      </c>
      <c r="M214" s="231">
        <v>0</v>
      </c>
      <c r="N214" s="231">
        <v>0</v>
      </c>
      <c r="O214" s="231">
        <v>0</v>
      </c>
      <c r="P214" s="226"/>
      <c r="Q214" s="226"/>
      <c r="R214" s="226"/>
      <c r="S214" s="231"/>
      <c r="T214" s="72"/>
      <c r="U214" s="4"/>
      <c r="V214" s="4"/>
      <c r="W214" s="4"/>
      <c r="X214" s="4"/>
    </row>
    <row r="215" spans="1:25" s="3" customFormat="1" ht="99.75" customHeight="1" x14ac:dyDescent="0.25">
      <c r="A215" s="240"/>
      <c r="B215" s="66" t="s">
        <v>234</v>
      </c>
      <c r="C215" s="280"/>
      <c r="D215" s="231"/>
      <c r="E215" s="231"/>
      <c r="F215" s="231"/>
      <c r="G215" s="231"/>
      <c r="H215" s="231"/>
      <c r="I215" s="231"/>
      <c r="J215" s="231"/>
      <c r="K215" s="231"/>
      <c r="L215" s="231"/>
      <c r="M215" s="231"/>
      <c r="N215" s="231"/>
      <c r="O215" s="231"/>
      <c r="P215" s="227"/>
      <c r="Q215" s="227"/>
      <c r="R215" s="227"/>
      <c r="S215" s="231"/>
      <c r="T215" s="72"/>
      <c r="U215" s="4"/>
      <c r="V215" s="4"/>
      <c r="W215" s="4"/>
      <c r="X215" s="4"/>
      <c r="Y215" s="49"/>
    </row>
    <row r="216" spans="1:25" s="13" customFormat="1" ht="139.5" customHeight="1" x14ac:dyDescent="0.25">
      <c r="A216" s="73" t="s">
        <v>369</v>
      </c>
      <c r="B216" s="73" t="s">
        <v>556</v>
      </c>
      <c r="C216" s="73"/>
      <c r="D216" s="62">
        <v>20774.98</v>
      </c>
      <c r="E216" s="62">
        <v>20302.3</v>
      </c>
      <c r="F216" s="62">
        <v>0</v>
      </c>
      <c r="G216" s="62">
        <v>0</v>
      </c>
      <c r="H216" s="62">
        <v>0</v>
      </c>
      <c r="I216" s="62">
        <v>0</v>
      </c>
      <c r="J216" s="62">
        <v>20774.98</v>
      </c>
      <c r="K216" s="62">
        <v>20302.3</v>
      </c>
      <c r="L216" s="62">
        <v>0</v>
      </c>
      <c r="M216" s="62">
        <v>0</v>
      </c>
      <c r="N216" s="62">
        <v>100</v>
      </c>
      <c r="O216" s="62">
        <v>97.724763152599905</v>
      </c>
      <c r="P216" s="23" t="s">
        <v>339</v>
      </c>
      <c r="Q216" s="23">
        <v>100</v>
      </c>
      <c r="R216" s="50">
        <v>100</v>
      </c>
      <c r="S216" s="22">
        <v>100</v>
      </c>
      <c r="T216" s="72"/>
      <c r="U216" s="4"/>
      <c r="V216" s="4"/>
      <c r="W216" s="4"/>
      <c r="X216" s="4"/>
    </row>
    <row r="217" spans="1:25" s="13" customFormat="1" ht="22.5" customHeight="1" x14ac:dyDescent="0.25">
      <c r="A217" s="246" t="s">
        <v>156</v>
      </c>
      <c r="B217" s="34" t="s">
        <v>51</v>
      </c>
      <c r="C217" s="249"/>
      <c r="D217" s="232">
        <f>D219+D225</f>
        <v>185</v>
      </c>
      <c r="E217" s="232">
        <f t="shared" ref="E217:M217" si="62">E219+E225</f>
        <v>11.84</v>
      </c>
      <c r="F217" s="232">
        <f t="shared" si="62"/>
        <v>0</v>
      </c>
      <c r="G217" s="232">
        <f t="shared" si="62"/>
        <v>0</v>
      </c>
      <c r="H217" s="232">
        <f t="shared" si="62"/>
        <v>185</v>
      </c>
      <c r="I217" s="232">
        <f t="shared" si="62"/>
        <v>11.84</v>
      </c>
      <c r="J217" s="232">
        <f t="shared" si="62"/>
        <v>0</v>
      </c>
      <c r="K217" s="232">
        <f t="shared" si="62"/>
        <v>0</v>
      </c>
      <c r="L217" s="232">
        <f t="shared" si="62"/>
        <v>0</v>
      </c>
      <c r="M217" s="232">
        <f t="shared" si="62"/>
        <v>0</v>
      </c>
      <c r="N217" s="232">
        <v>0</v>
      </c>
      <c r="O217" s="232">
        <v>0</v>
      </c>
      <c r="P217" s="280"/>
      <c r="Q217" s="280"/>
      <c r="R217" s="350"/>
      <c r="S217" s="280"/>
      <c r="T217" s="273"/>
    </row>
    <row r="218" spans="1:25" s="13" customFormat="1" ht="38.25" x14ac:dyDescent="0.25">
      <c r="A218" s="247"/>
      <c r="B218" s="73" t="s">
        <v>157</v>
      </c>
      <c r="C218" s="249"/>
      <c r="D218" s="232"/>
      <c r="E218" s="232"/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80"/>
      <c r="Q218" s="280"/>
      <c r="R218" s="351"/>
      <c r="S218" s="280"/>
      <c r="T218" s="273"/>
    </row>
    <row r="219" spans="1:25" s="13" customFormat="1" ht="46.5" customHeight="1" x14ac:dyDescent="0.25">
      <c r="A219" s="239" t="s">
        <v>158</v>
      </c>
      <c r="B219" s="34" t="s">
        <v>23</v>
      </c>
      <c r="C219" s="280"/>
      <c r="D219" s="237">
        <f>F219+H219+J219+L219</f>
        <v>185</v>
      </c>
      <c r="E219" s="237">
        <v>11.84</v>
      </c>
      <c r="F219" s="237">
        <v>0</v>
      </c>
      <c r="G219" s="237">
        <v>0</v>
      </c>
      <c r="H219" s="237">
        <v>185</v>
      </c>
      <c r="I219" s="237">
        <v>11.84</v>
      </c>
      <c r="J219" s="237">
        <v>0</v>
      </c>
      <c r="K219" s="237">
        <v>0</v>
      </c>
      <c r="L219" s="237">
        <v>0</v>
      </c>
      <c r="M219" s="237">
        <v>0</v>
      </c>
      <c r="N219" s="237">
        <v>100</v>
      </c>
      <c r="O219" s="237">
        <v>6.4</v>
      </c>
      <c r="P219" s="66" t="s">
        <v>340</v>
      </c>
      <c r="Q219" s="63">
        <v>100</v>
      </c>
      <c r="R219" s="79">
        <v>700</v>
      </c>
      <c r="S219" s="62">
        <v>700</v>
      </c>
      <c r="T219" s="273"/>
    </row>
    <row r="220" spans="1:25" s="13" customFormat="1" ht="47.25" customHeight="1" x14ac:dyDescent="0.25">
      <c r="A220" s="248"/>
      <c r="B220" s="239" t="s">
        <v>159</v>
      </c>
      <c r="C220" s="280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66" t="s">
        <v>341</v>
      </c>
      <c r="Q220" s="63">
        <v>300</v>
      </c>
      <c r="R220" s="79">
        <v>263</v>
      </c>
      <c r="S220" s="62">
        <v>87.6</v>
      </c>
      <c r="T220" s="273"/>
    </row>
    <row r="221" spans="1:25" s="13" customFormat="1" ht="41.25" customHeight="1" x14ac:dyDescent="0.25">
      <c r="A221" s="248"/>
      <c r="B221" s="248"/>
      <c r="C221" s="280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66" t="s">
        <v>348</v>
      </c>
      <c r="Q221" s="63">
        <v>70</v>
      </c>
      <c r="R221" s="79">
        <v>63</v>
      </c>
      <c r="S221" s="62">
        <v>90</v>
      </c>
      <c r="T221" s="273"/>
    </row>
    <row r="222" spans="1:25" s="13" customFormat="1" ht="41.25" customHeight="1" x14ac:dyDescent="0.25">
      <c r="A222" s="248"/>
      <c r="B222" s="248"/>
      <c r="C222" s="280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66" t="s">
        <v>398</v>
      </c>
      <c r="Q222" s="63">
        <v>60</v>
      </c>
      <c r="R222" s="79">
        <v>82</v>
      </c>
      <c r="S222" s="62">
        <v>136.66999999999999</v>
      </c>
      <c r="T222" s="72"/>
    </row>
    <row r="223" spans="1:25" s="13" customFormat="1" ht="41.25" customHeight="1" x14ac:dyDescent="0.25">
      <c r="A223" s="248"/>
      <c r="B223" s="248"/>
      <c r="C223" s="280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58" t="s">
        <v>399</v>
      </c>
      <c r="Q223" s="230">
        <v>10</v>
      </c>
      <c r="R223" s="287">
        <v>3</v>
      </c>
      <c r="S223" s="231">
        <v>30</v>
      </c>
      <c r="T223" s="72"/>
    </row>
    <row r="224" spans="1:25" s="13" customFormat="1" ht="16.5" customHeight="1" x14ac:dyDescent="0.25">
      <c r="A224" s="240"/>
      <c r="B224" s="240"/>
      <c r="C224" s="280"/>
      <c r="D224" s="238"/>
      <c r="E224" s="238"/>
      <c r="F224" s="238"/>
      <c r="G224" s="238"/>
      <c r="H224" s="238"/>
      <c r="I224" s="238"/>
      <c r="J224" s="238"/>
      <c r="K224" s="238"/>
      <c r="L224" s="238"/>
      <c r="M224" s="238"/>
      <c r="N224" s="238"/>
      <c r="O224" s="238"/>
      <c r="P224" s="258"/>
      <c r="Q224" s="230"/>
      <c r="R224" s="287"/>
      <c r="S224" s="231"/>
      <c r="T224" s="72"/>
    </row>
    <row r="225" spans="1:20" s="13" customFormat="1" ht="38.25" customHeight="1" x14ac:dyDescent="0.25">
      <c r="A225" s="239" t="s">
        <v>160</v>
      </c>
      <c r="B225" s="280" t="s">
        <v>161</v>
      </c>
      <c r="C225" s="280"/>
      <c r="D225" s="237">
        <v>0</v>
      </c>
      <c r="E225" s="237">
        <v>0</v>
      </c>
      <c r="F225" s="237">
        <v>0</v>
      </c>
      <c r="G225" s="237">
        <v>0</v>
      </c>
      <c r="H225" s="237">
        <v>0</v>
      </c>
      <c r="I225" s="237">
        <v>0</v>
      </c>
      <c r="J225" s="237">
        <v>0</v>
      </c>
      <c r="K225" s="237">
        <v>0</v>
      </c>
      <c r="L225" s="237">
        <v>0</v>
      </c>
      <c r="M225" s="237">
        <v>0</v>
      </c>
      <c r="N225" s="237">
        <v>0</v>
      </c>
      <c r="O225" s="237">
        <v>0</v>
      </c>
      <c r="P225" s="66" t="s">
        <v>343</v>
      </c>
      <c r="Q225" s="48">
        <v>80</v>
      </c>
      <c r="R225" s="51">
        <v>85</v>
      </c>
      <c r="S225" s="47">
        <v>106.3</v>
      </c>
      <c r="T225" s="2"/>
    </row>
    <row r="226" spans="1:20" s="13" customFormat="1" ht="51" customHeight="1" x14ac:dyDescent="0.25">
      <c r="A226" s="240"/>
      <c r="B226" s="280"/>
      <c r="C226" s="280"/>
      <c r="D226" s="238"/>
      <c r="E226" s="238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66" t="s">
        <v>342</v>
      </c>
      <c r="Q226" s="48">
        <v>60</v>
      </c>
      <c r="R226" s="51">
        <v>323</v>
      </c>
      <c r="S226" s="47">
        <v>538</v>
      </c>
      <c r="T226" s="2"/>
    </row>
    <row r="227" spans="1:20" s="13" customFormat="1" ht="22.5" customHeight="1" x14ac:dyDescent="0.25">
      <c r="A227" s="246" t="s">
        <v>162</v>
      </c>
      <c r="B227" s="34" t="s">
        <v>74</v>
      </c>
      <c r="C227" s="249"/>
      <c r="D227" s="231">
        <f>D229+D231+D232+D233</f>
        <v>0</v>
      </c>
      <c r="E227" s="231">
        <f t="shared" ref="E227:O227" si="63">E229+E231+E232+E233</f>
        <v>0</v>
      </c>
      <c r="F227" s="231">
        <f t="shared" si="63"/>
        <v>0</v>
      </c>
      <c r="G227" s="231">
        <f t="shared" si="63"/>
        <v>0</v>
      </c>
      <c r="H227" s="231">
        <f t="shared" si="63"/>
        <v>0</v>
      </c>
      <c r="I227" s="231">
        <f t="shared" si="63"/>
        <v>0</v>
      </c>
      <c r="J227" s="231">
        <f t="shared" si="63"/>
        <v>0</v>
      </c>
      <c r="K227" s="231">
        <f t="shared" si="63"/>
        <v>0</v>
      </c>
      <c r="L227" s="231">
        <f t="shared" si="63"/>
        <v>0</v>
      </c>
      <c r="M227" s="231">
        <f t="shared" si="63"/>
        <v>0</v>
      </c>
      <c r="N227" s="231">
        <f t="shared" si="63"/>
        <v>0</v>
      </c>
      <c r="O227" s="231">
        <f t="shared" si="63"/>
        <v>0</v>
      </c>
      <c r="P227" s="337"/>
      <c r="Q227" s="337"/>
      <c r="R227" s="337"/>
      <c r="S227" s="337"/>
      <c r="T227" s="273"/>
    </row>
    <row r="228" spans="1:20" s="13" customFormat="1" ht="51" customHeight="1" x14ac:dyDescent="0.25">
      <c r="A228" s="247"/>
      <c r="B228" s="73" t="s">
        <v>163</v>
      </c>
      <c r="C228" s="249"/>
      <c r="D228" s="231"/>
      <c r="E228" s="231"/>
      <c r="F228" s="231"/>
      <c r="G228" s="231"/>
      <c r="H228" s="231"/>
      <c r="I228" s="231"/>
      <c r="J228" s="231"/>
      <c r="K228" s="231"/>
      <c r="L228" s="231"/>
      <c r="M228" s="231"/>
      <c r="N228" s="231"/>
      <c r="O228" s="231"/>
      <c r="P228" s="337"/>
      <c r="Q228" s="337"/>
      <c r="R228" s="337"/>
      <c r="S228" s="337"/>
      <c r="T228" s="273"/>
    </row>
    <row r="229" spans="1:20" s="13" customFormat="1" ht="45" customHeight="1" x14ac:dyDescent="0.25">
      <c r="A229" s="246" t="s">
        <v>164</v>
      </c>
      <c r="B229" s="34" t="s">
        <v>23</v>
      </c>
      <c r="C229" s="249"/>
      <c r="D229" s="232">
        <v>0</v>
      </c>
      <c r="E229" s="232">
        <v>0</v>
      </c>
      <c r="F229" s="232">
        <v>0</v>
      </c>
      <c r="G229" s="232">
        <v>0</v>
      </c>
      <c r="H229" s="232">
        <v>0</v>
      </c>
      <c r="I229" s="232">
        <v>0</v>
      </c>
      <c r="J229" s="232">
        <v>0</v>
      </c>
      <c r="K229" s="232">
        <v>0</v>
      </c>
      <c r="L229" s="232">
        <v>0</v>
      </c>
      <c r="M229" s="232">
        <v>0</v>
      </c>
      <c r="N229" s="232">
        <v>0</v>
      </c>
      <c r="O229" s="232">
        <v>0</v>
      </c>
      <c r="P229" s="258" t="s">
        <v>344</v>
      </c>
      <c r="Q229" s="288">
        <v>100</v>
      </c>
      <c r="R229" s="338">
        <v>100</v>
      </c>
      <c r="S229" s="358">
        <v>100</v>
      </c>
      <c r="T229" s="273"/>
    </row>
    <row r="230" spans="1:20" s="13" customFormat="1" ht="76.5" x14ac:dyDescent="0.25">
      <c r="A230" s="247"/>
      <c r="B230" s="73" t="s">
        <v>165</v>
      </c>
      <c r="C230" s="249"/>
      <c r="D230" s="232"/>
      <c r="E230" s="232"/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58"/>
      <c r="Q230" s="288"/>
      <c r="R230" s="338"/>
      <c r="S230" s="358"/>
      <c r="T230" s="273"/>
    </row>
    <row r="231" spans="1:20" s="13" customFormat="1" ht="76.5" x14ac:dyDescent="0.25">
      <c r="A231" s="73" t="s">
        <v>166</v>
      </c>
      <c r="B231" s="73" t="s">
        <v>167</v>
      </c>
      <c r="C231" s="73"/>
      <c r="D231" s="62">
        <v>0</v>
      </c>
      <c r="E231" s="62">
        <v>0</v>
      </c>
      <c r="F231" s="62">
        <v>0</v>
      </c>
      <c r="G231" s="62">
        <v>0</v>
      </c>
      <c r="H231" s="62">
        <v>0</v>
      </c>
      <c r="I231" s="62">
        <v>0</v>
      </c>
      <c r="J231" s="62">
        <v>0</v>
      </c>
      <c r="K231" s="62">
        <v>0</v>
      </c>
      <c r="L231" s="62">
        <v>0</v>
      </c>
      <c r="M231" s="62">
        <v>0</v>
      </c>
      <c r="N231" s="62">
        <v>0</v>
      </c>
      <c r="O231" s="62">
        <v>0</v>
      </c>
      <c r="P231" s="66" t="s">
        <v>345</v>
      </c>
      <c r="Q231" s="63">
        <v>16</v>
      </c>
      <c r="R231" s="79">
        <v>18</v>
      </c>
      <c r="S231" s="62">
        <v>122.5</v>
      </c>
      <c r="T231" s="2"/>
    </row>
    <row r="232" spans="1:20" s="13" customFormat="1" ht="38.25" customHeight="1" x14ac:dyDescent="0.25">
      <c r="A232" s="73" t="s">
        <v>168</v>
      </c>
      <c r="B232" s="73" t="s">
        <v>169</v>
      </c>
      <c r="C232" s="73"/>
      <c r="D232" s="62">
        <v>0</v>
      </c>
      <c r="E232" s="62">
        <v>0</v>
      </c>
      <c r="F232" s="62">
        <v>0</v>
      </c>
      <c r="G232" s="62">
        <v>0</v>
      </c>
      <c r="H232" s="62">
        <v>0</v>
      </c>
      <c r="I232" s="62">
        <v>0</v>
      </c>
      <c r="J232" s="62">
        <v>0</v>
      </c>
      <c r="K232" s="62">
        <v>0</v>
      </c>
      <c r="L232" s="62">
        <v>0</v>
      </c>
      <c r="M232" s="62">
        <v>0</v>
      </c>
      <c r="N232" s="62">
        <v>0</v>
      </c>
      <c r="O232" s="62">
        <v>0</v>
      </c>
      <c r="P232" s="66" t="s">
        <v>346</v>
      </c>
      <c r="Q232" s="63">
        <v>11</v>
      </c>
      <c r="R232" s="79">
        <v>11</v>
      </c>
      <c r="S232" s="62">
        <v>100</v>
      </c>
      <c r="T232" s="2"/>
    </row>
    <row r="233" spans="1:20" s="13" customFormat="1" ht="63.75" x14ac:dyDescent="0.25">
      <c r="A233" s="73" t="s">
        <v>401</v>
      </c>
      <c r="B233" s="73" t="s">
        <v>170</v>
      </c>
      <c r="C233" s="73"/>
      <c r="D233" s="62">
        <v>0</v>
      </c>
      <c r="E233" s="62">
        <v>0</v>
      </c>
      <c r="F233" s="62">
        <v>0</v>
      </c>
      <c r="G233" s="62">
        <v>0</v>
      </c>
      <c r="H233" s="62">
        <v>0</v>
      </c>
      <c r="I233" s="62">
        <v>0</v>
      </c>
      <c r="J233" s="62">
        <v>0</v>
      </c>
      <c r="K233" s="62">
        <v>0</v>
      </c>
      <c r="L233" s="62">
        <v>0</v>
      </c>
      <c r="M233" s="62">
        <v>0</v>
      </c>
      <c r="N233" s="62">
        <v>0</v>
      </c>
      <c r="O233" s="62">
        <v>0</v>
      </c>
      <c r="P233" s="66" t="s">
        <v>347</v>
      </c>
      <c r="Q233" s="63">
        <v>0</v>
      </c>
      <c r="R233" s="79">
        <v>0</v>
      </c>
      <c r="S233" s="62">
        <v>100</v>
      </c>
      <c r="T233" s="2"/>
    </row>
    <row r="234" spans="1:20" s="13" customFormat="1" ht="51" customHeight="1" x14ac:dyDescent="0.25">
      <c r="A234" s="246" t="s">
        <v>171</v>
      </c>
      <c r="B234" s="34" t="s">
        <v>75</v>
      </c>
      <c r="C234" s="249"/>
      <c r="D234" s="232">
        <f>D236+D238+D239+D240+D241</f>
        <v>23614.98</v>
      </c>
      <c r="E234" s="232">
        <f t="shared" ref="E234:M234" si="64">E236+E238+E239+E240+E241</f>
        <v>23589.87</v>
      </c>
      <c r="F234" s="232">
        <f t="shared" si="64"/>
        <v>0</v>
      </c>
      <c r="G234" s="232">
        <f t="shared" si="64"/>
        <v>0</v>
      </c>
      <c r="H234" s="232">
        <f t="shared" si="64"/>
        <v>0</v>
      </c>
      <c r="I234" s="232">
        <f t="shared" si="64"/>
        <v>0</v>
      </c>
      <c r="J234" s="232">
        <f t="shared" si="64"/>
        <v>23614.98</v>
      </c>
      <c r="K234" s="232">
        <f t="shared" si="64"/>
        <v>23589.87</v>
      </c>
      <c r="L234" s="232">
        <f t="shared" si="64"/>
        <v>0</v>
      </c>
      <c r="M234" s="232">
        <f t="shared" si="64"/>
        <v>0</v>
      </c>
      <c r="N234" s="232">
        <v>100</v>
      </c>
      <c r="O234" s="232">
        <v>99.7</v>
      </c>
      <c r="P234" s="239"/>
      <c r="Q234" s="228"/>
      <c r="R234" s="350"/>
      <c r="S234" s="237"/>
      <c r="T234" s="273"/>
    </row>
    <row r="235" spans="1:20" s="13" customFormat="1" ht="38.25" customHeight="1" x14ac:dyDescent="0.25">
      <c r="A235" s="247"/>
      <c r="B235" s="73" t="s">
        <v>172</v>
      </c>
      <c r="C235" s="249"/>
      <c r="D235" s="235"/>
      <c r="E235" s="235"/>
      <c r="F235" s="235"/>
      <c r="G235" s="235"/>
      <c r="H235" s="235"/>
      <c r="I235" s="235"/>
      <c r="J235" s="235"/>
      <c r="K235" s="235"/>
      <c r="L235" s="235"/>
      <c r="M235" s="235"/>
      <c r="N235" s="235"/>
      <c r="O235" s="235"/>
      <c r="P235" s="240"/>
      <c r="Q235" s="229"/>
      <c r="R235" s="351"/>
      <c r="S235" s="238"/>
      <c r="T235" s="273"/>
    </row>
    <row r="236" spans="1:20" s="13" customFormat="1" ht="15.75" customHeight="1" x14ac:dyDescent="0.25">
      <c r="A236" s="246" t="s">
        <v>173</v>
      </c>
      <c r="B236" s="73" t="s">
        <v>23</v>
      </c>
      <c r="C236" s="249"/>
      <c r="D236" s="231">
        <v>17470.28</v>
      </c>
      <c r="E236" s="231">
        <v>17452.23</v>
      </c>
      <c r="F236" s="231">
        <v>0</v>
      </c>
      <c r="G236" s="231">
        <v>0</v>
      </c>
      <c r="H236" s="231">
        <v>0</v>
      </c>
      <c r="I236" s="231">
        <v>0</v>
      </c>
      <c r="J236" s="231">
        <v>17470.28</v>
      </c>
      <c r="K236" s="231">
        <v>17452.23</v>
      </c>
      <c r="L236" s="231">
        <v>0</v>
      </c>
      <c r="M236" s="231">
        <v>0</v>
      </c>
      <c r="N236" s="231">
        <v>100</v>
      </c>
      <c r="O236" s="231">
        <v>99.896681678828287</v>
      </c>
      <c r="P236" s="258" t="s">
        <v>349</v>
      </c>
      <c r="Q236" s="230" t="s">
        <v>456</v>
      </c>
      <c r="R236" s="287">
        <v>95</v>
      </c>
      <c r="S236" s="231">
        <v>100</v>
      </c>
      <c r="T236" s="273"/>
    </row>
    <row r="237" spans="1:20" s="13" customFormat="1" ht="76.5" x14ac:dyDescent="0.25">
      <c r="A237" s="247"/>
      <c r="B237" s="73" t="s">
        <v>174</v>
      </c>
      <c r="C237" s="249"/>
      <c r="D237" s="230"/>
      <c r="E237" s="230"/>
      <c r="F237" s="231"/>
      <c r="G237" s="231"/>
      <c r="H237" s="231"/>
      <c r="I237" s="231"/>
      <c r="J237" s="231"/>
      <c r="K237" s="231"/>
      <c r="L237" s="231"/>
      <c r="M237" s="231"/>
      <c r="N237" s="231"/>
      <c r="O237" s="231"/>
      <c r="P237" s="258"/>
      <c r="Q237" s="230"/>
      <c r="R237" s="287"/>
      <c r="S237" s="231"/>
      <c r="T237" s="273"/>
    </row>
    <row r="238" spans="1:20" s="13" customFormat="1" ht="80.25" customHeight="1" x14ac:dyDescent="0.25">
      <c r="A238" s="73" t="s">
        <v>175</v>
      </c>
      <c r="B238" s="73" t="s">
        <v>370</v>
      </c>
      <c r="C238" s="73"/>
      <c r="D238" s="62">
        <v>2504.6999999999998</v>
      </c>
      <c r="E238" s="62">
        <v>2498.89</v>
      </c>
      <c r="F238" s="62">
        <v>0</v>
      </c>
      <c r="G238" s="62">
        <v>0</v>
      </c>
      <c r="H238" s="62">
        <v>0</v>
      </c>
      <c r="I238" s="62">
        <v>0</v>
      </c>
      <c r="J238" s="62">
        <v>2504.6999999999998</v>
      </c>
      <c r="K238" s="62">
        <v>2498.89</v>
      </c>
      <c r="L238" s="62">
        <v>0</v>
      </c>
      <c r="M238" s="62">
        <v>0</v>
      </c>
      <c r="N238" s="62">
        <v>100</v>
      </c>
      <c r="O238" s="62">
        <v>99.9</v>
      </c>
      <c r="P238" s="66" t="s">
        <v>400</v>
      </c>
      <c r="Q238" s="63">
        <v>0</v>
      </c>
      <c r="R238" s="79">
        <v>0</v>
      </c>
      <c r="S238" s="62">
        <v>100</v>
      </c>
      <c r="T238" s="2"/>
    </row>
    <row r="239" spans="1:20" s="13" customFormat="1" ht="80.25" customHeight="1" x14ac:dyDescent="0.25">
      <c r="A239" s="73" t="s">
        <v>176</v>
      </c>
      <c r="B239" s="73" t="s">
        <v>150</v>
      </c>
      <c r="C239" s="73"/>
      <c r="D239" s="62">
        <v>0</v>
      </c>
      <c r="E239" s="62">
        <v>0</v>
      </c>
      <c r="F239" s="62">
        <v>0</v>
      </c>
      <c r="G239" s="62">
        <v>0</v>
      </c>
      <c r="H239" s="62">
        <v>0</v>
      </c>
      <c r="I239" s="62">
        <v>0</v>
      </c>
      <c r="J239" s="62">
        <v>0</v>
      </c>
      <c r="K239" s="62">
        <v>0</v>
      </c>
      <c r="L239" s="62">
        <v>0</v>
      </c>
      <c r="M239" s="62">
        <v>0</v>
      </c>
      <c r="N239" s="62">
        <v>0</v>
      </c>
      <c r="O239" s="62">
        <v>0</v>
      </c>
      <c r="P239" s="3"/>
      <c r="Q239" s="3"/>
      <c r="R239" s="3"/>
      <c r="S239" s="3"/>
      <c r="T239" s="2"/>
    </row>
    <row r="240" spans="1:20" s="13" customFormat="1" ht="114.75" customHeight="1" x14ac:dyDescent="0.25">
      <c r="A240" s="64" t="s">
        <v>311</v>
      </c>
      <c r="B240" s="64" t="s">
        <v>177</v>
      </c>
      <c r="C240" s="64"/>
      <c r="D240" s="74">
        <v>3640</v>
      </c>
      <c r="E240" s="74">
        <v>3638.75</v>
      </c>
      <c r="F240" s="74">
        <v>0</v>
      </c>
      <c r="G240" s="74">
        <v>0</v>
      </c>
      <c r="H240" s="74">
        <v>0</v>
      </c>
      <c r="I240" s="74">
        <v>0</v>
      </c>
      <c r="J240" s="74">
        <v>3640</v>
      </c>
      <c r="K240" s="74">
        <v>3638.75</v>
      </c>
      <c r="L240" s="74">
        <v>0</v>
      </c>
      <c r="M240" s="74">
        <v>0</v>
      </c>
      <c r="N240" s="74">
        <v>100</v>
      </c>
      <c r="O240" s="74">
        <v>99.965659340659343</v>
      </c>
      <c r="P240" s="77"/>
      <c r="Q240" s="76"/>
      <c r="R240" s="76"/>
      <c r="S240" s="74"/>
      <c r="T240" s="2"/>
    </row>
    <row r="241" spans="1:20" s="3" customFormat="1" ht="51" x14ac:dyDescent="0.25">
      <c r="A241" s="161" t="s">
        <v>457</v>
      </c>
      <c r="B241" s="162" t="s">
        <v>458</v>
      </c>
      <c r="D241" s="163">
        <v>0</v>
      </c>
      <c r="E241" s="163">
        <v>0</v>
      </c>
      <c r="F241" s="163">
        <v>0</v>
      </c>
      <c r="G241" s="163">
        <v>0</v>
      </c>
      <c r="H241" s="163">
        <v>0</v>
      </c>
      <c r="I241" s="163">
        <v>0</v>
      </c>
      <c r="J241" s="163">
        <v>0</v>
      </c>
      <c r="K241" s="163">
        <v>0</v>
      </c>
      <c r="L241" s="163">
        <v>0</v>
      </c>
      <c r="M241" s="163">
        <v>0</v>
      </c>
      <c r="N241" s="163">
        <v>0</v>
      </c>
      <c r="O241" s="163">
        <v>0</v>
      </c>
    </row>
    <row r="242" spans="1:20" s="13" customFormat="1" ht="17.25" customHeight="1" x14ac:dyDescent="0.25">
      <c r="A242" s="222" t="s">
        <v>178</v>
      </c>
      <c r="B242" s="203" t="s">
        <v>565</v>
      </c>
      <c r="C242" s="200" t="s">
        <v>494</v>
      </c>
      <c r="D242" s="216">
        <f>H242+J242+F242</f>
        <v>78181.87</v>
      </c>
      <c r="E242" s="216">
        <f>I242+K242+G242</f>
        <v>78181.87</v>
      </c>
      <c r="F242" s="216">
        <f>F244+F251+F260+F279+F290+F299+F304+F309</f>
        <v>3227.72</v>
      </c>
      <c r="G242" s="216">
        <f t="shared" ref="G242:M242" si="65">G244+G251+G260+G279+G290+G299+G304+G309</f>
        <v>3227.72</v>
      </c>
      <c r="H242" s="216">
        <f t="shared" si="65"/>
        <v>56476.4</v>
      </c>
      <c r="I242" s="216">
        <f t="shared" si="65"/>
        <v>56476.4</v>
      </c>
      <c r="J242" s="216">
        <f t="shared" si="65"/>
        <v>18477.75</v>
      </c>
      <c r="K242" s="216">
        <f t="shared" si="65"/>
        <v>18477.75</v>
      </c>
      <c r="L242" s="216">
        <f t="shared" si="65"/>
        <v>0</v>
      </c>
      <c r="M242" s="216">
        <f t="shared" si="65"/>
        <v>0</v>
      </c>
      <c r="N242" s="216">
        <v>100</v>
      </c>
      <c r="O242" s="216">
        <v>100</v>
      </c>
      <c r="P242" s="164"/>
      <c r="Q242" s="164"/>
      <c r="R242" s="164"/>
      <c r="S242" s="164"/>
      <c r="T242" s="188"/>
    </row>
    <row r="243" spans="1:20" s="13" customFormat="1" ht="111" customHeight="1" x14ac:dyDescent="0.25">
      <c r="A243" s="223"/>
      <c r="B243" s="204"/>
      <c r="C243" s="201"/>
      <c r="D243" s="217"/>
      <c r="E243" s="217"/>
      <c r="F243" s="217"/>
      <c r="G243" s="217"/>
      <c r="H243" s="217"/>
      <c r="I243" s="217"/>
      <c r="J243" s="217"/>
      <c r="K243" s="217"/>
      <c r="L243" s="217"/>
      <c r="M243" s="217"/>
      <c r="N243" s="217"/>
      <c r="O243" s="217"/>
      <c r="P243" s="213"/>
      <c r="Q243" s="165"/>
      <c r="R243" s="213"/>
      <c r="S243" s="213"/>
      <c r="T243" s="188"/>
    </row>
    <row r="244" spans="1:20" s="13" customFormat="1" x14ac:dyDescent="0.25">
      <c r="A244" s="196" t="s">
        <v>179</v>
      </c>
      <c r="B244" s="194" t="s">
        <v>20</v>
      </c>
      <c r="C244" s="201"/>
      <c r="D244" s="198">
        <f>SUM(D246:D249)</f>
        <v>9181.66</v>
      </c>
      <c r="E244" s="198">
        <f t="shared" ref="E244:M244" si="66">SUM(E246:E249)</f>
        <v>9181.66</v>
      </c>
      <c r="F244" s="198">
        <f t="shared" si="66"/>
        <v>0</v>
      </c>
      <c r="G244" s="198">
        <f t="shared" si="66"/>
        <v>0</v>
      </c>
      <c r="H244" s="198">
        <f t="shared" si="66"/>
        <v>0</v>
      </c>
      <c r="I244" s="198">
        <f t="shared" si="66"/>
        <v>0</v>
      </c>
      <c r="J244" s="198">
        <f t="shared" si="66"/>
        <v>9181.66</v>
      </c>
      <c r="K244" s="198">
        <f t="shared" si="66"/>
        <v>9181.66</v>
      </c>
      <c r="L244" s="198">
        <f t="shared" si="66"/>
        <v>0</v>
      </c>
      <c r="M244" s="198">
        <f t="shared" si="66"/>
        <v>0</v>
      </c>
      <c r="N244" s="207">
        <v>100</v>
      </c>
      <c r="O244" s="198">
        <v>100</v>
      </c>
      <c r="P244" s="174"/>
      <c r="Q244" s="174"/>
      <c r="R244" s="174"/>
      <c r="S244" s="174"/>
      <c r="T244" s="188"/>
    </row>
    <row r="245" spans="1:20" s="13" customFormat="1" ht="63.75" x14ac:dyDescent="0.25">
      <c r="A245" s="197"/>
      <c r="B245" s="205" t="s">
        <v>180</v>
      </c>
      <c r="C245" s="201"/>
      <c r="D245" s="198"/>
      <c r="E245" s="198"/>
      <c r="F245" s="198"/>
      <c r="G245" s="198"/>
      <c r="H245" s="198"/>
      <c r="I245" s="198"/>
      <c r="J245" s="198"/>
      <c r="K245" s="198"/>
      <c r="L245" s="198"/>
      <c r="M245" s="198"/>
      <c r="N245" s="208"/>
      <c r="O245" s="198"/>
      <c r="P245" s="175"/>
      <c r="Q245" s="175"/>
      <c r="R245" s="175"/>
      <c r="S245" s="175"/>
      <c r="T245" s="188"/>
    </row>
    <row r="246" spans="1:20" s="13" customFormat="1" ht="15.75" customHeight="1" x14ac:dyDescent="0.25">
      <c r="A246" s="196" t="s">
        <v>181</v>
      </c>
      <c r="B246" s="194" t="s">
        <v>23</v>
      </c>
      <c r="C246" s="201"/>
      <c r="D246" s="193">
        <v>0</v>
      </c>
      <c r="E246" s="193">
        <v>0</v>
      </c>
      <c r="F246" s="193">
        <v>0</v>
      </c>
      <c r="G246" s="193">
        <v>0</v>
      </c>
      <c r="H246" s="193">
        <v>0</v>
      </c>
      <c r="I246" s="193">
        <v>0</v>
      </c>
      <c r="J246" s="193">
        <v>0</v>
      </c>
      <c r="K246" s="193">
        <v>0</v>
      </c>
      <c r="L246" s="193">
        <v>0</v>
      </c>
      <c r="M246" s="193">
        <v>0</v>
      </c>
      <c r="N246" s="193">
        <v>0</v>
      </c>
      <c r="O246" s="193">
        <v>0</v>
      </c>
      <c r="P246" s="186" t="s">
        <v>383</v>
      </c>
      <c r="Q246" s="190">
        <v>436.1</v>
      </c>
      <c r="R246" s="190">
        <v>436.1</v>
      </c>
      <c r="S246" s="176">
        <v>100</v>
      </c>
      <c r="T246" s="188"/>
    </row>
    <row r="247" spans="1:20" s="13" customFormat="1" ht="51" customHeight="1" x14ac:dyDescent="0.25">
      <c r="A247" s="197"/>
      <c r="B247" s="205" t="s">
        <v>182</v>
      </c>
      <c r="C247" s="201"/>
      <c r="D247" s="193"/>
      <c r="E247" s="193"/>
      <c r="F247" s="193"/>
      <c r="G247" s="193"/>
      <c r="H247" s="193"/>
      <c r="I247" s="193"/>
      <c r="J247" s="193"/>
      <c r="K247" s="193"/>
      <c r="L247" s="193"/>
      <c r="M247" s="193"/>
      <c r="N247" s="193"/>
      <c r="O247" s="193"/>
      <c r="P247" s="210"/>
      <c r="Q247" s="192"/>
      <c r="R247" s="192"/>
      <c r="S247" s="178"/>
      <c r="T247" s="188"/>
    </row>
    <row r="248" spans="1:20" s="13" customFormat="1" ht="38.25" x14ac:dyDescent="0.25">
      <c r="A248" s="205" t="s">
        <v>183</v>
      </c>
      <c r="B248" s="205" t="s">
        <v>184</v>
      </c>
      <c r="C248" s="201"/>
      <c r="D248" s="193">
        <f>F248+H248+J248+L248</f>
        <v>282.48</v>
      </c>
      <c r="E248" s="193">
        <f>G248+I248+K248+M248</f>
        <v>282.48</v>
      </c>
      <c r="F248" s="193">
        <v>0</v>
      </c>
      <c r="G248" s="193">
        <v>0</v>
      </c>
      <c r="H248" s="193">
        <v>0</v>
      </c>
      <c r="I248" s="193">
        <v>0</v>
      </c>
      <c r="J248" s="193">
        <v>282.48</v>
      </c>
      <c r="K248" s="193">
        <v>282.48</v>
      </c>
      <c r="L248" s="193">
        <v>0</v>
      </c>
      <c r="M248" s="193">
        <v>0</v>
      </c>
      <c r="N248" s="193">
        <v>100</v>
      </c>
      <c r="O248" s="193">
        <v>100</v>
      </c>
      <c r="P248" s="187"/>
      <c r="Q248" s="191"/>
      <c r="R248" s="191"/>
      <c r="S248" s="177"/>
      <c r="T248" s="2"/>
    </row>
    <row r="249" spans="1:20" s="13" customFormat="1" ht="63.75" customHeight="1" x14ac:dyDescent="0.25">
      <c r="A249" s="205" t="s">
        <v>185</v>
      </c>
      <c r="B249" s="205" t="s">
        <v>186</v>
      </c>
      <c r="C249" s="201"/>
      <c r="D249" s="193">
        <f>F249+H249+J249+L249</f>
        <v>8899.18</v>
      </c>
      <c r="E249" s="193">
        <f>G249+I249+K249+M249</f>
        <v>8899.18</v>
      </c>
      <c r="F249" s="193">
        <v>0</v>
      </c>
      <c r="G249" s="193">
        <v>0</v>
      </c>
      <c r="H249" s="193">
        <v>0</v>
      </c>
      <c r="I249" s="193">
        <v>0</v>
      </c>
      <c r="J249" s="193">
        <v>8899.18</v>
      </c>
      <c r="K249" s="193">
        <v>8899.18</v>
      </c>
      <c r="L249" s="193">
        <v>0</v>
      </c>
      <c r="M249" s="193">
        <v>0</v>
      </c>
      <c r="N249" s="193">
        <v>100</v>
      </c>
      <c r="O249" s="193">
        <v>100</v>
      </c>
      <c r="P249" s="174" t="s">
        <v>384</v>
      </c>
      <c r="Q249" s="195">
        <v>31.4</v>
      </c>
      <c r="R249" s="195">
        <v>31.4</v>
      </c>
      <c r="S249" s="193">
        <v>100</v>
      </c>
      <c r="T249" s="2"/>
    </row>
    <row r="250" spans="1:20" s="13" customFormat="1" ht="38.25" x14ac:dyDescent="0.25">
      <c r="A250" s="205" t="s">
        <v>187</v>
      </c>
      <c r="B250" s="205" t="s">
        <v>188</v>
      </c>
      <c r="C250" s="201"/>
      <c r="D250" s="193">
        <v>0</v>
      </c>
      <c r="E250" s="193">
        <v>0</v>
      </c>
      <c r="F250" s="193">
        <v>0</v>
      </c>
      <c r="G250" s="193">
        <v>0</v>
      </c>
      <c r="H250" s="193">
        <v>0</v>
      </c>
      <c r="I250" s="193">
        <v>0</v>
      </c>
      <c r="J250" s="193">
        <v>0</v>
      </c>
      <c r="K250" s="193">
        <v>0</v>
      </c>
      <c r="L250" s="193">
        <v>0</v>
      </c>
      <c r="M250" s="193">
        <v>0</v>
      </c>
      <c r="N250" s="193">
        <v>0</v>
      </c>
      <c r="O250" s="193">
        <v>0</v>
      </c>
      <c r="P250" s="194"/>
      <c r="Q250" s="195"/>
      <c r="R250" s="195"/>
      <c r="S250" s="193"/>
      <c r="T250" s="2"/>
    </row>
    <row r="251" spans="1:20" s="13" customFormat="1" ht="15.75" customHeight="1" x14ac:dyDescent="0.25">
      <c r="A251" s="196" t="s">
        <v>189</v>
      </c>
      <c r="B251" s="38" t="s">
        <v>38</v>
      </c>
      <c r="C251" s="201"/>
      <c r="D251" s="207">
        <f>SUM(D253:D259)</f>
        <v>9210</v>
      </c>
      <c r="E251" s="207">
        <f t="shared" ref="E251:M251" si="67">SUM(E253:E259)</f>
        <v>9210</v>
      </c>
      <c r="F251" s="207">
        <f t="shared" si="67"/>
        <v>3227.72</v>
      </c>
      <c r="G251" s="207">
        <f t="shared" si="67"/>
        <v>3227.72</v>
      </c>
      <c r="H251" s="207">
        <f t="shared" si="67"/>
        <v>3744.28</v>
      </c>
      <c r="I251" s="207">
        <f t="shared" si="67"/>
        <v>3744.28</v>
      </c>
      <c r="J251" s="207">
        <f t="shared" si="67"/>
        <v>2238</v>
      </c>
      <c r="K251" s="207">
        <f t="shared" si="67"/>
        <v>2238</v>
      </c>
      <c r="L251" s="207">
        <f t="shared" si="67"/>
        <v>0</v>
      </c>
      <c r="M251" s="207">
        <f t="shared" si="67"/>
        <v>0</v>
      </c>
      <c r="N251" s="176">
        <v>100</v>
      </c>
      <c r="O251" s="176">
        <v>100</v>
      </c>
      <c r="P251" s="174"/>
      <c r="Q251" s="200"/>
      <c r="R251" s="200"/>
      <c r="S251" s="200"/>
      <c r="T251" s="188"/>
    </row>
    <row r="252" spans="1:20" s="13" customFormat="1" ht="99.75" customHeight="1" x14ac:dyDescent="0.25">
      <c r="A252" s="197"/>
      <c r="B252" s="8" t="s">
        <v>190</v>
      </c>
      <c r="C252" s="201"/>
      <c r="D252" s="208"/>
      <c r="E252" s="208"/>
      <c r="F252" s="208"/>
      <c r="G252" s="208"/>
      <c r="H252" s="208"/>
      <c r="I252" s="208"/>
      <c r="J252" s="208"/>
      <c r="K252" s="208"/>
      <c r="L252" s="208"/>
      <c r="M252" s="208"/>
      <c r="N252" s="177"/>
      <c r="O252" s="177"/>
      <c r="P252" s="175"/>
      <c r="Q252" s="202"/>
      <c r="R252" s="202"/>
      <c r="S252" s="202"/>
      <c r="T252" s="188"/>
    </row>
    <row r="253" spans="1:20" s="13" customFormat="1" ht="15.75" customHeight="1" x14ac:dyDescent="0.25">
      <c r="A253" s="196" t="s">
        <v>191</v>
      </c>
      <c r="B253" s="194" t="s">
        <v>23</v>
      </c>
      <c r="C253" s="201"/>
      <c r="D253" s="193">
        <f>F253+H253+J253+L253</f>
        <v>9072</v>
      </c>
      <c r="E253" s="193">
        <f>SUM(G253+I253+K253+M253)</f>
        <v>9072</v>
      </c>
      <c r="F253" s="193">
        <v>3227.72</v>
      </c>
      <c r="G253" s="193">
        <v>3227.72</v>
      </c>
      <c r="H253" s="193">
        <v>3744.28</v>
      </c>
      <c r="I253" s="193">
        <v>3744.28</v>
      </c>
      <c r="J253" s="193">
        <v>2100</v>
      </c>
      <c r="K253" s="193">
        <v>2100</v>
      </c>
      <c r="L253" s="193">
        <v>0</v>
      </c>
      <c r="M253" s="193">
        <v>0</v>
      </c>
      <c r="N253" s="193">
        <v>100</v>
      </c>
      <c r="O253" s="193">
        <v>100</v>
      </c>
      <c r="P253" s="205" t="s">
        <v>301</v>
      </c>
      <c r="Q253" s="190">
        <v>45</v>
      </c>
      <c r="R253" s="190">
        <v>45</v>
      </c>
      <c r="S253" s="193">
        <v>100</v>
      </c>
      <c r="T253" s="188"/>
    </row>
    <row r="254" spans="1:20" s="13" customFormat="1" ht="25.5" x14ac:dyDescent="0.25">
      <c r="A254" s="197"/>
      <c r="B254" s="205" t="s">
        <v>192</v>
      </c>
      <c r="C254" s="201"/>
      <c r="D254" s="193"/>
      <c r="E254" s="193"/>
      <c r="F254" s="193"/>
      <c r="G254" s="193"/>
      <c r="H254" s="193"/>
      <c r="I254" s="193"/>
      <c r="J254" s="193"/>
      <c r="K254" s="193"/>
      <c r="L254" s="193"/>
      <c r="M254" s="193"/>
      <c r="N254" s="193"/>
      <c r="O254" s="193"/>
      <c r="P254" s="205"/>
      <c r="Q254" s="191"/>
      <c r="R254" s="191"/>
      <c r="S254" s="193"/>
      <c r="T254" s="188"/>
    </row>
    <row r="255" spans="1:20" s="13" customFormat="1" ht="76.5" x14ac:dyDescent="0.25">
      <c r="A255" s="205" t="s">
        <v>355</v>
      </c>
      <c r="B255" s="205" t="s">
        <v>193</v>
      </c>
      <c r="C255" s="201"/>
      <c r="D255" s="193">
        <v>0</v>
      </c>
      <c r="E255" s="193">
        <v>0</v>
      </c>
      <c r="F255" s="193">
        <v>0</v>
      </c>
      <c r="G255" s="193">
        <v>0</v>
      </c>
      <c r="H255" s="193">
        <v>0</v>
      </c>
      <c r="I255" s="193">
        <v>0</v>
      </c>
      <c r="J255" s="193">
        <v>0</v>
      </c>
      <c r="K255" s="193">
        <v>0</v>
      </c>
      <c r="L255" s="193">
        <v>0</v>
      </c>
      <c r="M255" s="193">
        <v>0</v>
      </c>
      <c r="N255" s="193">
        <v>0</v>
      </c>
      <c r="O255" s="193">
        <v>0</v>
      </c>
      <c r="P255" s="3"/>
      <c r="Q255" s="3"/>
      <c r="R255" s="3"/>
      <c r="S255" s="3"/>
      <c r="T255" s="2"/>
    </row>
    <row r="256" spans="1:20" s="13" customFormat="1" ht="38.25" x14ac:dyDescent="0.25">
      <c r="A256" s="205" t="s">
        <v>356</v>
      </c>
      <c r="B256" s="205" t="s">
        <v>358</v>
      </c>
      <c r="C256" s="201"/>
      <c r="D256" s="193">
        <v>0</v>
      </c>
      <c r="E256" s="193">
        <v>0</v>
      </c>
      <c r="F256" s="193">
        <v>0</v>
      </c>
      <c r="G256" s="193">
        <v>0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193">
        <v>0</v>
      </c>
      <c r="P256" s="3"/>
      <c r="Q256" s="3"/>
      <c r="R256" s="3"/>
      <c r="S256" s="3"/>
      <c r="T256" s="2"/>
    </row>
    <row r="257" spans="1:20" s="13" customFormat="1" ht="25.5" x14ac:dyDescent="0.25">
      <c r="A257" s="205" t="s">
        <v>359</v>
      </c>
      <c r="B257" s="205" t="s">
        <v>357</v>
      </c>
      <c r="C257" s="201"/>
      <c r="D257" s="193">
        <f>F257+H257+J257+L257</f>
        <v>0</v>
      </c>
      <c r="E257" s="193">
        <f>G257+I257+K257+M257</f>
        <v>0</v>
      </c>
      <c r="F257" s="193">
        <v>0</v>
      </c>
      <c r="G257" s="193">
        <v>0</v>
      </c>
      <c r="H257" s="193">
        <v>0</v>
      </c>
      <c r="I257" s="193">
        <v>0</v>
      </c>
      <c r="J257" s="193">
        <v>0</v>
      </c>
      <c r="K257" s="193">
        <v>0</v>
      </c>
      <c r="L257" s="193">
        <v>0</v>
      </c>
      <c r="M257" s="193">
        <v>0</v>
      </c>
      <c r="N257" s="193">
        <v>100</v>
      </c>
      <c r="O257" s="193">
        <v>100</v>
      </c>
      <c r="P257" s="195"/>
      <c r="Q257" s="195"/>
      <c r="R257" s="195"/>
      <c r="S257" s="193"/>
      <c r="T257" s="2"/>
    </row>
    <row r="258" spans="1:20" s="13" customFormat="1" ht="25.5" x14ac:dyDescent="0.25">
      <c r="A258" s="205" t="s">
        <v>379</v>
      </c>
      <c r="B258" s="205" t="s">
        <v>380</v>
      </c>
      <c r="C258" s="201"/>
      <c r="D258" s="193">
        <f>SUM(F258+H258+J258+L258)</f>
        <v>138</v>
      </c>
      <c r="E258" s="193">
        <f>SUM(G258+I258+K258+M258)</f>
        <v>138</v>
      </c>
      <c r="F258" s="193">
        <v>0</v>
      </c>
      <c r="G258" s="193">
        <v>0</v>
      </c>
      <c r="H258" s="193">
        <v>0</v>
      </c>
      <c r="I258" s="193">
        <v>0</v>
      </c>
      <c r="J258" s="193">
        <v>138</v>
      </c>
      <c r="K258" s="193">
        <v>138</v>
      </c>
      <c r="L258" s="193">
        <v>0</v>
      </c>
      <c r="M258" s="193">
        <v>0</v>
      </c>
      <c r="N258" s="193">
        <v>100</v>
      </c>
      <c r="O258" s="193">
        <v>100</v>
      </c>
      <c r="P258" s="195"/>
      <c r="Q258" s="195"/>
      <c r="R258" s="195"/>
      <c r="S258" s="193"/>
      <c r="T258" s="2"/>
    </row>
    <row r="259" spans="1:20" s="13" customFormat="1" ht="38.25" x14ac:dyDescent="0.25">
      <c r="A259" s="205" t="s">
        <v>381</v>
      </c>
      <c r="B259" s="205" t="s">
        <v>382</v>
      </c>
      <c r="C259" s="201"/>
      <c r="D259" s="193">
        <v>0</v>
      </c>
      <c r="E259" s="193">
        <v>0</v>
      </c>
      <c r="F259" s="193">
        <v>0</v>
      </c>
      <c r="G259" s="193">
        <v>0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193">
        <v>0</v>
      </c>
      <c r="P259" s="195"/>
      <c r="Q259" s="195"/>
      <c r="R259" s="195"/>
      <c r="S259" s="193"/>
      <c r="T259" s="2"/>
    </row>
    <row r="260" spans="1:20" s="13" customFormat="1" x14ac:dyDescent="0.25">
      <c r="A260" s="196" t="s">
        <v>194</v>
      </c>
      <c r="B260" s="38" t="s">
        <v>51</v>
      </c>
      <c r="C260" s="201"/>
      <c r="D260" s="207">
        <f>F260+H260+J260+L260</f>
        <v>1155</v>
      </c>
      <c r="E260" s="207">
        <f>G260+I260+K260+M260</f>
        <v>1155</v>
      </c>
      <c r="F260" s="207">
        <v>0</v>
      </c>
      <c r="G260" s="207">
        <v>0</v>
      </c>
      <c r="H260" s="207">
        <v>0</v>
      </c>
      <c r="I260" s="207">
        <v>0</v>
      </c>
      <c r="J260" s="207">
        <f>J262+J263+J264</f>
        <v>1155</v>
      </c>
      <c r="K260" s="207">
        <f>K262+K263+K264</f>
        <v>1155</v>
      </c>
      <c r="L260" s="207">
        <v>0</v>
      </c>
      <c r="M260" s="207">
        <v>0</v>
      </c>
      <c r="N260" s="207">
        <v>0</v>
      </c>
      <c r="O260" s="207">
        <v>0</v>
      </c>
      <c r="P260" s="190"/>
      <c r="Q260" s="190"/>
      <c r="R260" s="190"/>
      <c r="S260" s="176"/>
      <c r="T260" s="2"/>
    </row>
    <row r="261" spans="1:20" s="13" customFormat="1" x14ac:dyDescent="0.25">
      <c r="A261" s="197"/>
      <c r="B261" s="8" t="s">
        <v>195</v>
      </c>
      <c r="C261" s="201"/>
      <c r="D261" s="208"/>
      <c r="E261" s="208"/>
      <c r="F261" s="208"/>
      <c r="G261" s="208"/>
      <c r="H261" s="208"/>
      <c r="I261" s="208"/>
      <c r="J261" s="208"/>
      <c r="K261" s="208"/>
      <c r="L261" s="208"/>
      <c r="M261" s="208"/>
      <c r="N261" s="208"/>
      <c r="O261" s="208"/>
      <c r="P261" s="191"/>
      <c r="Q261" s="191"/>
      <c r="R261" s="191"/>
      <c r="S261" s="177"/>
      <c r="T261" s="188"/>
    </row>
    <row r="262" spans="1:20" s="13" customFormat="1" ht="76.5" x14ac:dyDescent="0.25">
      <c r="A262" s="205" t="s">
        <v>196</v>
      </c>
      <c r="B262" s="205" t="s">
        <v>564</v>
      </c>
      <c r="C262" s="201"/>
      <c r="D262" s="86">
        <v>0</v>
      </c>
      <c r="E262" s="86">
        <v>0</v>
      </c>
      <c r="F262" s="86">
        <v>0</v>
      </c>
      <c r="G262" s="86">
        <v>0</v>
      </c>
      <c r="H262" s="86">
        <v>0</v>
      </c>
      <c r="I262" s="86">
        <v>0</v>
      </c>
      <c r="J262" s="86">
        <v>1155</v>
      </c>
      <c r="K262" s="86">
        <v>1155</v>
      </c>
      <c r="L262" s="86">
        <v>0</v>
      </c>
      <c r="M262" s="86">
        <v>0</v>
      </c>
      <c r="N262" s="86">
        <v>0</v>
      </c>
      <c r="O262" s="86">
        <v>0</v>
      </c>
      <c r="P262" s="205" t="s">
        <v>302</v>
      </c>
      <c r="Q262" s="199">
        <v>1</v>
      </c>
      <c r="R262" s="199">
        <v>1</v>
      </c>
      <c r="S262" s="189">
        <v>100</v>
      </c>
      <c r="T262" s="188"/>
    </row>
    <row r="263" spans="1:20" s="13" customFormat="1" ht="51" x14ac:dyDescent="0.25">
      <c r="A263" s="205" t="s">
        <v>197</v>
      </c>
      <c r="B263" s="205" t="s">
        <v>199</v>
      </c>
      <c r="C263" s="201"/>
      <c r="D263" s="86">
        <v>0</v>
      </c>
      <c r="E263" s="86">
        <v>0</v>
      </c>
      <c r="F263" s="86">
        <v>0</v>
      </c>
      <c r="G263" s="86">
        <v>0</v>
      </c>
      <c r="H263" s="86">
        <v>0</v>
      </c>
      <c r="I263" s="86">
        <v>0</v>
      </c>
      <c r="J263" s="86">
        <v>0</v>
      </c>
      <c r="K263" s="86">
        <v>0</v>
      </c>
      <c r="L263" s="86">
        <v>0</v>
      </c>
      <c r="M263" s="86">
        <v>0</v>
      </c>
      <c r="N263" s="86">
        <v>0</v>
      </c>
      <c r="O263" s="86">
        <v>0</v>
      </c>
      <c r="P263" s="211" t="s">
        <v>303</v>
      </c>
      <c r="Q263" s="199">
        <v>0</v>
      </c>
      <c r="R263" s="199">
        <v>0</v>
      </c>
      <c r="S263" s="189">
        <v>100</v>
      </c>
      <c r="T263" s="2"/>
    </row>
    <row r="264" spans="1:20" s="13" customFormat="1" ht="39.75" customHeight="1" x14ac:dyDescent="0.25">
      <c r="A264" s="174" t="s">
        <v>198</v>
      </c>
      <c r="B264" s="174" t="s">
        <v>200</v>
      </c>
      <c r="C264" s="201"/>
      <c r="D264" s="176">
        <v>0</v>
      </c>
      <c r="E264" s="176">
        <v>0</v>
      </c>
      <c r="F264" s="176">
        <v>0</v>
      </c>
      <c r="G264" s="176">
        <v>0</v>
      </c>
      <c r="H264" s="176">
        <v>0</v>
      </c>
      <c r="I264" s="176">
        <v>0</v>
      </c>
      <c r="J264" s="176">
        <v>0</v>
      </c>
      <c r="K264" s="176">
        <v>0</v>
      </c>
      <c r="L264" s="176">
        <v>0</v>
      </c>
      <c r="M264" s="176">
        <v>0</v>
      </c>
      <c r="N264" s="176">
        <v>0</v>
      </c>
      <c r="O264" s="176">
        <v>0</v>
      </c>
      <c r="P264" s="211" t="s">
        <v>476</v>
      </c>
      <c r="Q264" s="199">
        <v>30</v>
      </c>
      <c r="R264" s="199">
        <v>30</v>
      </c>
      <c r="S264" s="189">
        <v>100</v>
      </c>
      <c r="T264" s="2"/>
    </row>
    <row r="265" spans="1:20" s="13" customFormat="1" ht="76.5" customHeight="1" x14ac:dyDescent="0.25">
      <c r="A265" s="175"/>
      <c r="B265" s="175"/>
      <c r="C265" s="201"/>
      <c r="D265" s="177"/>
      <c r="E265" s="177"/>
      <c r="F265" s="177"/>
      <c r="G265" s="177"/>
      <c r="H265" s="177"/>
      <c r="I265" s="177"/>
      <c r="J265" s="177"/>
      <c r="K265" s="177"/>
      <c r="L265" s="177"/>
      <c r="M265" s="177"/>
      <c r="N265" s="177"/>
      <c r="O265" s="177"/>
      <c r="P265" s="211" t="s">
        <v>304</v>
      </c>
      <c r="Q265" s="199">
        <v>25</v>
      </c>
      <c r="R265" s="199">
        <v>25</v>
      </c>
      <c r="S265" s="189">
        <v>100</v>
      </c>
      <c r="T265" s="2"/>
    </row>
    <row r="266" spans="1:20" s="52" customFormat="1" x14ac:dyDescent="0.25">
      <c r="A266" s="196" t="s">
        <v>201</v>
      </c>
      <c r="B266" s="194" t="s">
        <v>74</v>
      </c>
      <c r="C266" s="201"/>
      <c r="D266" s="193">
        <f>SUM(D268:D278)</f>
        <v>0</v>
      </c>
      <c r="E266" s="193">
        <f t="shared" ref="E266:M266" si="68">SUM(E268:E278)</f>
        <v>0</v>
      </c>
      <c r="F266" s="193">
        <f t="shared" si="68"/>
        <v>0</v>
      </c>
      <c r="G266" s="193">
        <f t="shared" si="68"/>
        <v>0</v>
      </c>
      <c r="H266" s="193">
        <f t="shared" si="68"/>
        <v>0</v>
      </c>
      <c r="I266" s="193">
        <f t="shared" si="68"/>
        <v>0</v>
      </c>
      <c r="J266" s="193">
        <f t="shared" si="68"/>
        <v>0</v>
      </c>
      <c r="K266" s="193">
        <f t="shared" si="68"/>
        <v>0</v>
      </c>
      <c r="L266" s="193">
        <f t="shared" si="68"/>
        <v>0</v>
      </c>
      <c r="M266" s="193">
        <f t="shared" si="68"/>
        <v>0</v>
      </c>
      <c r="N266" s="193">
        <v>100</v>
      </c>
      <c r="O266" s="193">
        <v>100</v>
      </c>
      <c r="P266" s="205"/>
      <c r="Q266" s="205"/>
      <c r="R266" s="205"/>
      <c r="S266" s="205"/>
      <c r="T266" s="2"/>
    </row>
    <row r="267" spans="1:20" s="52" customFormat="1" ht="60" customHeight="1" x14ac:dyDescent="0.25">
      <c r="A267" s="197"/>
      <c r="B267" s="205" t="s">
        <v>202</v>
      </c>
      <c r="C267" s="201"/>
      <c r="D267" s="193"/>
      <c r="E267" s="193"/>
      <c r="F267" s="193"/>
      <c r="G267" s="193"/>
      <c r="H267" s="193"/>
      <c r="I267" s="193"/>
      <c r="J267" s="193"/>
      <c r="K267" s="193"/>
      <c r="L267" s="193"/>
      <c r="M267" s="193"/>
      <c r="N267" s="193"/>
      <c r="O267" s="193"/>
      <c r="P267" s="205"/>
      <c r="Q267" s="205"/>
      <c r="R267" s="205"/>
      <c r="S267" s="205"/>
      <c r="T267" s="188"/>
    </row>
    <row r="268" spans="1:20" s="52" customFormat="1" ht="39.75" customHeight="1" x14ac:dyDescent="0.25">
      <c r="A268" s="196" t="s">
        <v>203</v>
      </c>
      <c r="B268" s="194" t="s">
        <v>23</v>
      </c>
      <c r="C268" s="201"/>
      <c r="D268" s="193">
        <v>0</v>
      </c>
      <c r="E268" s="193">
        <v>0</v>
      </c>
      <c r="F268" s="193">
        <v>0</v>
      </c>
      <c r="G268" s="193">
        <v>0</v>
      </c>
      <c r="H268" s="193">
        <v>0</v>
      </c>
      <c r="I268" s="193">
        <v>0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193">
        <v>0</v>
      </c>
      <c r="P268" s="24" t="s">
        <v>385</v>
      </c>
      <c r="Q268" s="174">
        <v>600</v>
      </c>
      <c r="R268" s="174">
        <v>600</v>
      </c>
      <c r="S268" s="212">
        <v>100</v>
      </c>
      <c r="T268" s="188"/>
    </row>
    <row r="269" spans="1:20" s="52" customFormat="1" ht="39.75" customHeight="1" x14ac:dyDescent="0.25">
      <c r="A269" s="197"/>
      <c r="B269" s="205" t="s">
        <v>204</v>
      </c>
      <c r="C269" s="201"/>
      <c r="D269" s="193"/>
      <c r="E269" s="193"/>
      <c r="F269" s="193"/>
      <c r="G269" s="193"/>
      <c r="H269" s="193"/>
      <c r="I269" s="193"/>
      <c r="J269" s="193"/>
      <c r="K269" s="193"/>
      <c r="L269" s="193"/>
      <c r="M269" s="193"/>
      <c r="N269" s="193"/>
      <c r="O269" s="193"/>
      <c r="P269" s="24" t="s">
        <v>386</v>
      </c>
      <c r="Q269" s="194">
        <v>0.19</v>
      </c>
      <c r="R269" s="194">
        <v>0.19</v>
      </c>
      <c r="S269" s="212">
        <v>100</v>
      </c>
      <c r="T269" s="188"/>
    </row>
    <row r="270" spans="1:20" s="52" customFormat="1" ht="47.25" customHeight="1" x14ac:dyDescent="0.25">
      <c r="A270" s="174" t="s">
        <v>205</v>
      </c>
      <c r="B270" s="174" t="s">
        <v>206</v>
      </c>
      <c r="C270" s="201"/>
      <c r="D270" s="25">
        <v>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100</v>
      </c>
      <c r="O270" s="25">
        <v>100</v>
      </c>
      <c r="P270" s="224" t="s">
        <v>387</v>
      </c>
      <c r="Q270" s="194">
        <v>12.7</v>
      </c>
      <c r="R270" s="194">
        <v>12.7</v>
      </c>
      <c r="S270" s="212">
        <v>100</v>
      </c>
      <c r="T270" s="188"/>
    </row>
    <row r="271" spans="1:20" s="52" customFormat="1" ht="40.5" customHeight="1" x14ac:dyDescent="0.25">
      <c r="A271" s="185"/>
      <c r="B271" s="185"/>
      <c r="C271" s="20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24" t="s">
        <v>388</v>
      </c>
      <c r="Q271" s="194">
        <v>35.1</v>
      </c>
      <c r="R271" s="194">
        <v>35.1</v>
      </c>
      <c r="S271" s="212">
        <v>100</v>
      </c>
      <c r="T271" s="188"/>
    </row>
    <row r="272" spans="1:20" s="52" customFormat="1" ht="48.75" customHeight="1" x14ac:dyDescent="0.25">
      <c r="A272" s="185"/>
      <c r="B272" s="185"/>
      <c r="C272" s="20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24" t="s">
        <v>389</v>
      </c>
      <c r="Q272" s="194">
        <v>116.6</v>
      </c>
      <c r="R272" s="194">
        <v>116.6</v>
      </c>
      <c r="S272" s="212">
        <v>100</v>
      </c>
      <c r="T272" s="188"/>
    </row>
    <row r="273" spans="1:20" s="52" customFormat="1" ht="51.75" customHeight="1" x14ac:dyDescent="0.25">
      <c r="A273" s="185"/>
      <c r="B273" s="185"/>
      <c r="C273" s="20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186" t="s">
        <v>390</v>
      </c>
      <c r="Q273" s="174">
        <v>82.5</v>
      </c>
      <c r="R273" s="174">
        <v>82.5</v>
      </c>
      <c r="S273" s="214">
        <v>100</v>
      </c>
      <c r="T273" s="188"/>
    </row>
    <row r="274" spans="1:20" s="52" customFormat="1" ht="4.5" customHeight="1" x14ac:dyDescent="0.25">
      <c r="A274" s="175"/>
      <c r="B274" s="175"/>
      <c r="C274" s="201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187"/>
      <c r="Q274" s="175"/>
      <c r="R274" s="175"/>
      <c r="S274" s="215"/>
      <c r="T274" s="188"/>
    </row>
    <row r="275" spans="1:20" s="52" customFormat="1" ht="60" customHeight="1" x14ac:dyDescent="0.25">
      <c r="A275" s="174" t="s">
        <v>207</v>
      </c>
      <c r="B275" s="174" t="s">
        <v>208</v>
      </c>
      <c r="C275" s="201"/>
      <c r="D275" s="176">
        <v>0</v>
      </c>
      <c r="E275" s="176">
        <v>0</v>
      </c>
      <c r="F275" s="176"/>
      <c r="G275" s="176"/>
      <c r="H275" s="176"/>
      <c r="I275" s="176"/>
      <c r="J275" s="179">
        <v>0</v>
      </c>
      <c r="K275" s="182">
        <v>0</v>
      </c>
      <c r="L275" s="176"/>
      <c r="M275" s="176"/>
      <c r="N275" s="176"/>
      <c r="O275" s="176"/>
      <c r="P275" s="224" t="s">
        <v>391</v>
      </c>
      <c r="Q275" s="195">
        <v>0.47</v>
      </c>
      <c r="R275" s="195">
        <v>0.47</v>
      </c>
      <c r="S275" s="193">
        <v>100</v>
      </c>
      <c r="T275" s="188"/>
    </row>
    <row r="276" spans="1:20" s="52" customFormat="1" ht="57" customHeight="1" x14ac:dyDescent="0.25">
      <c r="A276" s="185"/>
      <c r="B276" s="185"/>
      <c r="C276" s="201"/>
      <c r="D276" s="178"/>
      <c r="E276" s="178"/>
      <c r="F276" s="178">
        <v>0</v>
      </c>
      <c r="G276" s="178">
        <v>0</v>
      </c>
      <c r="H276" s="178">
        <v>0</v>
      </c>
      <c r="I276" s="178">
        <v>0</v>
      </c>
      <c r="J276" s="180"/>
      <c r="K276" s="183"/>
      <c r="L276" s="178">
        <v>0</v>
      </c>
      <c r="M276" s="178">
        <v>0</v>
      </c>
      <c r="N276" s="178">
        <v>100</v>
      </c>
      <c r="O276" s="178">
        <v>100</v>
      </c>
      <c r="P276" s="224" t="s">
        <v>392</v>
      </c>
      <c r="Q276" s="195">
        <v>2.3E-2</v>
      </c>
      <c r="R276" s="195">
        <v>2.3E-2</v>
      </c>
      <c r="S276" s="193">
        <v>100</v>
      </c>
      <c r="T276" s="188"/>
    </row>
    <row r="277" spans="1:20" s="52" customFormat="1" ht="52.5" customHeight="1" x14ac:dyDescent="0.25">
      <c r="A277" s="185"/>
      <c r="B277" s="185"/>
      <c r="C277" s="201"/>
      <c r="D277" s="178"/>
      <c r="E277" s="178"/>
      <c r="F277" s="178"/>
      <c r="G277" s="178"/>
      <c r="H277" s="178"/>
      <c r="I277" s="178"/>
      <c r="J277" s="180"/>
      <c r="K277" s="183"/>
      <c r="L277" s="178"/>
      <c r="M277" s="178"/>
      <c r="N277" s="178"/>
      <c r="O277" s="178"/>
      <c r="P277" s="224" t="s">
        <v>393</v>
      </c>
      <c r="Q277" s="195">
        <v>0.96</v>
      </c>
      <c r="R277" s="195">
        <v>0.96</v>
      </c>
      <c r="S277" s="193">
        <v>100</v>
      </c>
      <c r="T277" s="188"/>
    </row>
    <row r="278" spans="1:20" s="52" customFormat="1" ht="38.25" x14ac:dyDescent="0.25">
      <c r="A278" s="175"/>
      <c r="B278" s="175"/>
      <c r="C278" s="201"/>
      <c r="D278" s="177"/>
      <c r="E278" s="177"/>
      <c r="F278" s="177"/>
      <c r="G278" s="177"/>
      <c r="H278" s="177"/>
      <c r="I278" s="177"/>
      <c r="J278" s="181"/>
      <c r="K278" s="184"/>
      <c r="L278" s="177"/>
      <c r="M278" s="177"/>
      <c r="N278" s="177"/>
      <c r="O278" s="177"/>
      <c r="P278" s="224" t="s">
        <v>394</v>
      </c>
      <c r="Q278" s="195">
        <v>34.1</v>
      </c>
      <c r="R278" s="195">
        <v>34.1</v>
      </c>
      <c r="S278" s="193">
        <v>100</v>
      </c>
      <c r="T278" s="2"/>
    </row>
    <row r="279" spans="1:20" s="13" customFormat="1" x14ac:dyDescent="0.25">
      <c r="A279" s="196" t="s">
        <v>209</v>
      </c>
      <c r="B279" s="38" t="s">
        <v>75</v>
      </c>
      <c r="C279" s="201"/>
      <c r="D279" s="198">
        <f>SUM(D281:D289)</f>
        <v>58035.600000000006</v>
      </c>
      <c r="E279" s="198">
        <f t="shared" ref="E279:L279" si="69">SUM(E281:E289)</f>
        <v>58035.600000000006</v>
      </c>
      <c r="F279" s="198">
        <f t="shared" si="69"/>
        <v>0</v>
      </c>
      <c r="G279" s="198">
        <f t="shared" si="69"/>
        <v>0</v>
      </c>
      <c r="H279" s="198">
        <f t="shared" si="69"/>
        <v>52702.62</v>
      </c>
      <c r="I279" s="198">
        <f t="shared" si="69"/>
        <v>52702.62</v>
      </c>
      <c r="J279" s="198">
        <f t="shared" si="69"/>
        <v>5332.9800000000005</v>
      </c>
      <c r="K279" s="198">
        <f t="shared" si="69"/>
        <v>5332.9800000000005</v>
      </c>
      <c r="L279" s="198">
        <f t="shared" si="69"/>
        <v>0</v>
      </c>
      <c r="M279" s="198">
        <f>SUM(M281:M289)</f>
        <v>0</v>
      </c>
      <c r="N279" s="198">
        <v>100</v>
      </c>
      <c r="O279" s="198">
        <v>100</v>
      </c>
      <c r="P279" s="196"/>
      <c r="Q279" s="205"/>
      <c r="R279" s="205"/>
      <c r="S279" s="205"/>
      <c r="T279" s="2"/>
    </row>
    <row r="280" spans="1:20" s="13" customFormat="1" ht="63.75" x14ac:dyDescent="0.25">
      <c r="A280" s="197"/>
      <c r="B280" s="8" t="s">
        <v>210</v>
      </c>
      <c r="C280" s="201"/>
      <c r="D280" s="198"/>
      <c r="E280" s="198"/>
      <c r="F280" s="198"/>
      <c r="G280" s="198"/>
      <c r="H280" s="198"/>
      <c r="I280" s="198"/>
      <c r="J280" s="198"/>
      <c r="K280" s="198"/>
      <c r="L280" s="198"/>
      <c r="M280" s="198"/>
      <c r="N280" s="198"/>
      <c r="O280" s="198"/>
      <c r="P280" s="197"/>
      <c r="Q280" s="205"/>
      <c r="R280" s="205"/>
      <c r="S280" s="205"/>
      <c r="T280" s="2"/>
    </row>
    <row r="281" spans="1:20" s="13" customFormat="1" ht="15.75" customHeight="1" x14ac:dyDescent="0.25">
      <c r="A281" s="196" t="s">
        <v>211</v>
      </c>
      <c r="B281" s="194" t="s">
        <v>23</v>
      </c>
      <c r="C281" s="201"/>
      <c r="D281" s="176">
        <f t="shared" ref="D281:E281" si="70">F281+H281+J281+L281</f>
        <v>45.39</v>
      </c>
      <c r="E281" s="176">
        <f t="shared" si="70"/>
        <v>45.39</v>
      </c>
      <c r="F281" s="193">
        <v>0</v>
      </c>
      <c r="G281" s="193">
        <v>0</v>
      </c>
      <c r="H281" s="193">
        <v>0</v>
      </c>
      <c r="I281" s="193">
        <v>0</v>
      </c>
      <c r="J281" s="193">
        <v>45.39</v>
      </c>
      <c r="K281" s="193">
        <v>45.39</v>
      </c>
      <c r="L281" s="193">
        <v>0</v>
      </c>
      <c r="M281" s="193">
        <v>0</v>
      </c>
      <c r="N281" s="193">
        <v>100</v>
      </c>
      <c r="O281" s="193">
        <v>100</v>
      </c>
      <c r="P281" s="196" t="s">
        <v>305</v>
      </c>
      <c r="Q281" s="195">
        <v>37</v>
      </c>
      <c r="R281" s="195">
        <v>37</v>
      </c>
      <c r="S281" s="193">
        <v>100</v>
      </c>
      <c r="T281" s="188"/>
    </row>
    <row r="282" spans="1:20" s="13" customFormat="1" ht="25.5" x14ac:dyDescent="0.25">
      <c r="A282" s="197"/>
      <c r="B282" s="205" t="s">
        <v>212</v>
      </c>
      <c r="C282" s="201"/>
      <c r="D282" s="177"/>
      <c r="E282" s="177"/>
      <c r="F282" s="193"/>
      <c r="G282" s="193"/>
      <c r="H282" s="193"/>
      <c r="I282" s="193"/>
      <c r="J282" s="193"/>
      <c r="K282" s="193"/>
      <c r="L282" s="193"/>
      <c r="M282" s="193"/>
      <c r="N282" s="193"/>
      <c r="O282" s="193"/>
      <c r="P282" s="197"/>
      <c r="Q282" s="195"/>
      <c r="R282" s="195"/>
      <c r="S282" s="193"/>
      <c r="T282" s="188"/>
    </row>
    <row r="283" spans="1:20" s="13" customFormat="1" ht="63.75" customHeight="1" x14ac:dyDescent="0.25">
      <c r="A283" s="205" t="s">
        <v>213</v>
      </c>
      <c r="B283" s="205" t="s">
        <v>214</v>
      </c>
      <c r="C283" s="201"/>
      <c r="D283" s="193">
        <f>F283+H283+J283+L283</f>
        <v>1470.42</v>
      </c>
      <c r="E283" s="193">
        <f>G283+I283+K283+M283</f>
        <v>1470.42</v>
      </c>
      <c r="F283" s="193">
        <v>0</v>
      </c>
      <c r="G283" s="193">
        <v>0</v>
      </c>
      <c r="H283" s="193">
        <v>0</v>
      </c>
      <c r="I283" s="193">
        <v>0</v>
      </c>
      <c r="J283" s="193">
        <v>1470.42</v>
      </c>
      <c r="K283" s="193">
        <v>1470.42</v>
      </c>
      <c r="L283" s="193">
        <v>0</v>
      </c>
      <c r="M283" s="193">
        <v>0</v>
      </c>
      <c r="N283" s="193">
        <v>100</v>
      </c>
      <c r="O283" s="193">
        <v>100</v>
      </c>
      <c r="P283" s="209" t="s">
        <v>395</v>
      </c>
      <c r="Q283" s="195">
        <v>77</v>
      </c>
      <c r="R283" s="195">
        <v>77</v>
      </c>
      <c r="S283" s="193">
        <v>100</v>
      </c>
      <c r="T283" s="188"/>
    </row>
    <row r="284" spans="1:20" s="13" customFormat="1" ht="76.5" customHeight="1" x14ac:dyDescent="0.25">
      <c r="A284" s="205" t="s">
        <v>215</v>
      </c>
      <c r="B284" s="205" t="s">
        <v>216</v>
      </c>
      <c r="C284" s="201"/>
      <c r="D284" s="193">
        <f>F284+H284+J284+L284</f>
        <v>176.23</v>
      </c>
      <c r="E284" s="193">
        <f>G284+I284+K284+M284</f>
        <v>176.23</v>
      </c>
      <c r="F284" s="193">
        <v>0</v>
      </c>
      <c r="G284" s="193">
        <v>0</v>
      </c>
      <c r="H284" s="193">
        <v>0</v>
      </c>
      <c r="I284" s="193">
        <v>0</v>
      </c>
      <c r="J284" s="193">
        <v>176.23</v>
      </c>
      <c r="K284" s="193">
        <v>176.23</v>
      </c>
      <c r="L284" s="193">
        <v>0</v>
      </c>
      <c r="M284" s="193">
        <v>0</v>
      </c>
      <c r="N284" s="193">
        <v>100</v>
      </c>
      <c r="O284" s="193">
        <v>100</v>
      </c>
      <c r="P284" s="209" t="s">
        <v>396</v>
      </c>
      <c r="Q284" s="195">
        <v>0</v>
      </c>
      <c r="R284" s="195">
        <v>0</v>
      </c>
      <c r="S284" s="193">
        <v>100</v>
      </c>
      <c r="T284" s="188"/>
    </row>
    <row r="285" spans="1:20" s="13" customFormat="1" ht="38.25" x14ac:dyDescent="0.25">
      <c r="A285" s="205" t="s">
        <v>217</v>
      </c>
      <c r="B285" s="205" t="s">
        <v>218</v>
      </c>
      <c r="C285" s="201"/>
      <c r="D285" s="193">
        <v>0</v>
      </c>
      <c r="E285" s="193">
        <v>0</v>
      </c>
      <c r="F285" s="193">
        <v>0</v>
      </c>
      <c r="G285" s="193">
        <v>0</v>
      </c>
      <c r="H285" s="193">
        <v>0</v>
      </c>
      <c r="I285" s="193">
        <v>0</v>
      </c>
      <c r="J285" s="193">
        <v>0</v>
      </c>
      <c r="K285" s="193">
        <v>0</v>
      </c>
      <c r="L285" s="193">
        <v>0</v>
      </c>
      <c r="M285" s="193">
        <v>0</v>
      </c>
      <c r="N285" s="193">
        <v>0</v>
      </c>
      <c r="O285" s="193">
        <v>0</v>
      </c>
      <c r="P285" s="205"/>
      <c r="Q285" s="195"/>
      <c r="R285" s="195"/>
      <c r="S285" s="193"/>
      <c r="T285" s="2"/>
    </row>
    <row r="286" spans="1:20" s="13" customFormat="1" ht="25.5" x14ac:dyDescent="0.25">
      <c r="A286" s="205" t="s">
        <v>219</v>
      </c>
      <c r="B286" s="205" t="s">
        <v>220</v>
      </c>
      <c r="C286" s="201"/>
      <c r="D286" s="193">
        <f>F286+H286+J286+L286</f>
        <v>114</v>
      </c>
      <c r="E286" s="193">
        <f>G286+I286+K286+M286</f>
        <v>114</v>
      </c>
      <c r="F286" s="193">
        <v>0</v>
      </c>
      <c r="G286" s="193">
        <v>0</v>
      </c>
      <c r="H286" s="193">
        <v>0</v>
      </c>
      <c r="I286" s="193">
        <v>0</v>
      </c>
      <c r="J286" s="193">
        <v>114</v>
      </c>
      <c r="K286" s="193">
        <v>114</v>
      </c>
      <c r="L286" s="193">
        <v>0</v>
      </c>
      <c r="M286" s="193">
        <v>0</v>
      </c>
      <c r="N286" s="193">
        <v>100</v>
      </c>
      <c r="O286" s="193">
        <v>100</v>
      </c>
      <c r="P286" s="205"/>
      <c r="Q286" s="195"/>
      <c r="R286" s="195"/>
      <c r="S286" s="193"/>
      <c r="T286" s="2"/>
    </row>
    <row r="287" spans="1:20" s="13" customFormat="1" ht="63.75" x14ac:dyDescent="0.25">
      <c r="A287" s="205" t="s">
        <v>221</v>
      </c>
      <c r="B287" s="205" t="s">
        <v>222</v>
      </c>
      <c r="C287" s="201"/>
      <c r="D287" s="193">
        <v>0</v>
      </c>
      <c r="E287" s="193">
        <v>0</v>
      </c>
      <c r="F287" s="193">
        <v>0</v>
      </c>
      <c r="G287" s="193">
        <v>0</v>
      </c>
      <c r="H287" s="193">
        <v>0</v>
      </c>
      <c r="I287" s="193">
        <v>0</v>
      </c>
      <c r="J287" s="193">
        <v>0</v>
      </c>
      <c r="K287" s="193">
        <v>0</v>
      </c>
      <c r="L287" s="193">
        <v>0</v>
      </c>
      <c r="M287" s="193">
        <v>0</v>
      </c>
      <c r="N287" s="193">
        <v>0</v>
      </c>
      <c r="O287" s="193">
        <v>0</v>
      </c>
      <c r="P287" s="205"/>
      <c r="Q287" s="195"/>
      <c r="R287" s="195"/>
      <c r="S287" s="193"/>
      <c r="T287" s="2"/>
    </row>
    <row r="288" spans="1:20" s="13" customFormat="1" ht="89.25" customHeight="1" x14ac:dyDescent="0.25">
      <c r="A288" s="205" t="s">
        <v>240</v>
      </c>
      <c r="B288" s="205" t="s">
        <v>242</v>
      </c>
      <c r="C288" s="201"/>
      <c r="D288" s="193">
        <v>0</v>
      </c>
      <c r="E288" s="193">
        <v>0</v>
      </c>
      <c r="F288" s="193">
        <v>0</v>
      </c>
      <c r="G288" s="193">
        <v>0</v>
      </c>
      <c r="H288" s="193">
        <v>0</v>
      </c>
      <c r="I288" s="193">
        <v>0</v>
      </c>
      <c r="J288" s="193">
        <v>0</v>
      </c>
      <c r="K288" s="193">
        <v>0</v>
      </c>
      <c r="L288" s="193">
        <v>0</v>
      </c>
      <c r="M288" s="193">
        <v>0</v>
      </c>
      <c r="N288" s="193">
        <v>0</v>
      </c>
      <c r="O288" s="193">
        <v>0</v>
      </c>
      <c r="P288" s="205"/>
      <c r="Q288" s="195"/>
      <c r="R288" s="195"/>
      <c r="S288" s="193"/>
      <c r="T288" s="2"/>
    </row>
    <row r="289" spans="1:27" s="13" customFormat="1" ht="38.25" x14ac:dyDescent="0.25">
      <c r="A289" s="205" t="s">
        <v>241</v>
      </c>
      <c r="B289" s="205" t="s">
        <v>243</v>
      </c>
      <c r="C289" s="201"/>
      <c r="D289" s="193">
        <f>F289+H289+J289+L289</f>
        <v>56229.560000000005</v>
      </c>
      <c r="E289" s="193">
        <f>G289+I289+K289+M289</f>
        <v>56229.560000000005</v>
      </c>
      <c r="F289" s="193">
        <v>0</v>
      </c>
      <c r="G289" s="193">
        <v>0</v>
      </c>
      <c r="H289" s="193">
        <v>52702.62</v>
      </c>
      <c r="I289" s="193">
        <v>52702.62</v>
      </c>
      <c r="J289" s="193">
        <v>3526.94</v>
      </c>
      <c r="K289" s="193">
        <v>3526.94</v>
      </c>
      <c r="L289" s="193">
        <v>0</v>
      </c>
      <c r="M289" s="193">
        <v>0</v>
      </c>
      <c r="N289" s="193">
        <v>100</v>
      </c>
      <c r="O289" s="193">
        <v>100</v>
      </c>
      <c r="P289" s="205"/>
      <c r="Q289" s="195"/>
      <c r="R289" s="195"/>
      <c r="S289" s="193"/>
      <c r="T289" s="2"/>
    </row>
    <row r="290" spans="1:27" s="13" customFormat="1" x14ac:dyDescent="0.25">
      <c r="A290" s="196" t="s">
        <v>244</v>
      </c>
      <c r="B290" s="38" t="s">
        <v>77</v>
      </c>
      <c r="C290" s="201"/>
      <c r="D290" s="198">
        <v>0</v>
      </c>
      <c r="E290" s="198">
        <v>0</v>
      </c>
      <c r="F290" s="198">
        <v>0</v>
      </c>
      <c r="G290" s="198">
        <v>0</v>
      </c>
      <c r="H290" s="198">
        <v>0</v>
      </c>
      <c r="I290" s="198">
        <v>0</v>
      </c>
      <c r="J290" s="198">
        <v>0</v>
      </c>
      <c r="K290" s="198">
        <v>0</v>
      </c>
      <c r="L290" s="198">
        <v>0</v>
      </c>
      <c r="M290" s="198">
        <v>0</v>
      </c>
      <c r="N290" s="198">
        <v>0</v>
      </c>
      <c r="O290" s="198">
        <v>0</v>
      </c>
      <c r="P290" s="205"/>
      <c r="Q290" s="205"/>
      <c r="R290" s="205"/>
      <c r="S290" s="205"/>
      <c r="T290" s="2"/>
    </row>
    <row r="291" spans="1:27" s="13" customFormat="1" ht="51" x14ac:dyDescent="0.25">
      <c r="A291" s="197"/>
      <c r="B291" s="8" t="s">
        <v>224</v>
      </c>
      <c r="C291" s="201"/>
      <c r="D291" s="198"/>
      <c r="E291" s="198"/>
      <c r="F291" s="198"/>
      <c r="G291" s="198"/>
      <c r="H291" s="198"/>
      <c r="I291" s="198"/>
      <c r="J291" s="198"/>
      <c r="K291" s="198"/>
      <c r="L291" s="198"/>
      <c r="M291" s="198"/>
      <c r="N291" s="198"/>
      <c r="O291" s="198"/>
      <c r="P291" s="205"/>
      <c r="Q291" s="205"/>
      <c r="R291" s="205"/>
      <c r="S291" s="205"/>
      <c r="T291" s="2"/>
    </row>
    <row r="292" spans="1:27" s="13" customFormat="1" ht="89.25" x14ac:dyDescent="0.25">
      <c r="A292" s="205" t="s">
        <v>223</v>
      </c>
      <c r="B292" s="205" t="s">
        <v>250</v>
      </c>
      <c r="C292" s="201"/>
      <c r="D292" s="193">
        <v>0</v>
      </c>
      <c r="E292" s="193">
        <v>0</v>
      </c>
      <c r="F292" s="193">
        <v>0</v>
      </c>
      <c r="G292" s="193">
        <v>0</v>
      </c>
      <c r="H292" s="193">
        <v>0</v>
      </c>
      <c r="I292" s="193">
        <v>0</v>
      </c>
      <c r="J292" s="193">
        <v>0</v>
      </c>
      <c r="K292" s="193">
        <v>0</v>
      </c>
      <c r="L292" s="193">
        <v>0</v>
      </c>
      <c r="M292" s="193">
        <v>0</v>
      </c>
      <c r="N292" s="193">
        <v>0</v>
      </c>
      <c r="O292" s="193">
        <v>0</v>
      </c>
      <c r="P292" s="205" t="s">
        <v>477</v>
      </c>
      <c r="Q292" s="195">
        <v>23</v>
      </c>
      <c r="R292" s="195">
        <v>23</v>
      </c>
      <c r="S292" s="195">
        <v>100</v>
      </c>
      <c r="T292" s="188"/>
    </row>
    <row r="293" spans="1:27" s="13" customFormat="1" ht="39" x14ac:dyDescent="0.25">
      <c r="A293" s="26" t="s">
        <v>245</v>
      </c>
      <c r="B293" s="27" t="s">
        <v>251</v>
      </c>
      <c r="C293" s="201"/>
      <c r="D293" s="193">
        <v>0</v>
      </c>
      <c r="E293" s="193">
        <v>0</v>
      </c>
      <c r="F293" s="193">
        <v>0</v>
      </c>
      <c r="G293" s="193">
        <v>0</v>
      </c>
      <c r="H293" s="193">
        <v>0</v>
      </c>
      <c r="I293" s="193">
        <v>0</v>
      </c>
      <c r="J293" s="193">
        <v>0</v>
      </c>
      <c r="K293" s="193">
        <v>0</v>
      </c>
      <c r="L293" s="193">
        <v>0</v>
      </c>
      <c r="M293" s="193">
        <v>0</v>
      </c>
      <c r="N293" s="193">
        <v>0</v>
      </c>
      <c r="O293" s="193">
        <v>0</v>
      </c>
      <c r="P293" s="211"/>
      <c r="Q293" s="195"/>
      <c r="R293" s="195"/>
      <c r="S293" s="195"/>
      <c r="T293" s="188"/>
    </row>
    <row r="294" spans="1:27" s="3" customFormat="1" ht="79.5" customHeight="1" x14ac:dyDescent="0.25">
      <c r="A294" s="26" t="s">
        <v>246</v>
      </c>
      <c r="B294" s="28" t="s">
        <v>252</v>
      </c>
      <c r="C294" s="201"/>
      <c r="D294" s="193">
        <v>0</v>
      </c>
      <c r="E294" s="193">
        <v>0</v>
      </c>
      <c r="F294" s="193">
        <v>0</v>
      </c>
      <c r="G294" s="193">
        <v>0</v>
      </c>
      <c r="H294" s="193">
        <v>0</v>
      </c>
      <c r="I294" s="193">
        <v>0</v>
      </c>
      <c r="J294" s="193">
        <v>0</v>
      </c>
      <c r="K294" s="193">
        <v>0</v>
      </c>
      <c r="L294" s="193">
        <v>0</v>
      </c>
      <c r="M294" s="193">
        <v>0</v>
      </c>
      <c r="N294" s="193">
        <v>0</v>
      </c>
      <c r="O294" s="193">
        <v>0</v>
      </c>
      <c r="P294" s="211"/>
      <c r="Q294" s="195"/>
      <c r="R294" s="195"/>
      <c r="S294" s="195"/>
      <c r="T294" s="188"/>
      <c r="U294" s="4"/>
      <c r="V294" s="4"/>
      <c r="W294" s="49"/>
    </row>
    <row r="295" spans="1:27" s="3" customFormat="1" ht="39" x14ac:dyDescent="0.25">
      <c r="A295" s="26" t="s">
        <v>247</v>
      </c>
      <c r="B295" s="28" t="s">
        <v>257</v>
      </c>
      <c r="C295" s="201"/>
      <c r="D295" s="193">
        <v>0</v>
      </c>
      <c r="E295" s="193">
        <v>0</v>
      </c>
      <c r="F295" s="193">
        <v>0</v>
      </c>
      <c r="G295" s="193">
        <v>0</v>
      </c>
      <c r="H295" s="193">
        <v>0</v>
      </c>
      <c r="I295" s="193">
        <v>0</v>
      </c>
      <c r="J295" s="193">
        <v>0</v>
      </c>
      <c r="K295" s="193">
        <v>0</v>
      </c>
      <c r="L295" s="193">
        <v>0</v>
      </c>
      <c r="M295" s="193">
        <v>0</v>
      </c>
      <c r="N295" s="193">
        <v>0</v>
      </c>
      <c r="O295" s="193">
        <v>0</v>
      </c>
      <c r="P295" s="211"/>
      <c r="Q295" s="195"/>
      <c r="R295" s="195"/>
      <c r="S295" s="195"/>
      <c r="T295" s="53"/>
      <c r="U295" s="53"/>
      <c r="V295" s="53"/>
      <c r="W295" s="54"/>
      <c r="X295" s="205"/>
      <c r="Y295" s="205"/>
      <c r="Z295" s="205"/>
      <c r="AA295" s="28"/>
    </row>
    <row r="296" spans="1:27" s="3" customFormat="1" ht="51.75" x14ac:dyDescent="0.25">
      <c r="A296" s="26" t="s">
        <v>248</v>
      </c>
      <c r="B296" s="28" t="s">
        <v>253</v>
      </c>
      <c r="C296" s="201"/>
      <c r="D296" s="193">
        <v>0</v>
      </c>
      <c r="E296" s="193">
        <v>0</v>
      </c>
      <c r="F296" s="193">
        <v>0</v>
      </c>
      <c r="G296" s="193">
        <v>0</v>
      </c>
      <c r="H296" s="193">
        <v>0</v>
      </c>
      <c r="I296" s="193">
        <v>0</v>
      </c>
      <c r="J296" s="193">
        <v>0</v>
      </c>
      <c r="K296" s="193">
        <v>0</v>
      </c>
      <c r="L296" s="193">
        <v>0</v>
      </c>
      <c r="M296" s="193">
        <v>0</v>
      </c>
      <c r="N296" s="193">
        <v>0</v>
      </c>
      <c r="O296" s="193">
        <v>0</v>
      </c>
      <c r="P296" s="211"/>
      <c r="Q296" s="195"/>
      <c r="R296" s="195"/>
      <c r="S296" s="195"/>
      <c r="T296" s="53"/>
      <c r="U296" s="53"/>
      <c r="V296" s="53"/>
      <c r="W296" s="54"/>
      <c r="X296" s="205"/>
      <c r="Y296" s="205"/>
      <c r="Z296" s="205"/>
      <c r="AA296" s="28"/>
    </row>
    <row r="297" spans="1:27" s="4" customFormat="1" ht="51.75" x14ac:dyDescent="0.25">
      <c r="A297" s="26" t="s">
        <v>249</v>
      </c>
      <c r="B297" s="28" t="s">
        <v>254</v>
      </c>
      <c r="C297" s="201"/>
      <c r="D297" s="193">
        <v>0</v>
      </c>
      <c r="E297" s="193">
        <v>0</v>
      </c>
      <c r="F297" s="193">
        <v>0</v>
      </c>
      <c r="G297" s="193">
        <v>0</v>
      </c>
      <c r="H297" s="193">
        <v>0</v>
      </c>
      <c r="I297" s="193">
        <v>0</v>
      </c>
      <c r="J297" s="193">
        <v>0</v>
      </c>
      <c r="K297" s="193">
        <v>0</v>
      </c>
      <c r="L297" s="193">
        <v>0</v>
      </c>
      <c r="M297" s="193">
        <v>0</v>
      </c>
      <c r="N297" s="193">
        <v>0</v>
      </c>
      <c r="O297" s="193">
        <v>0</v>
      </c>
      <c r="P297" s="211"/>
      <c r="Q297" s="195"/>
      <c r="R297" s="195"/>
      <c r="S297" s="195"/>
      <c r="T297" s="53"/>
      <c r="U297" s="53"/>
      <c r="V297" s="53"/>
      <c r="W297" s="53"/>
      <c r="X297" s="53"/>
      <c r="Y297" s="53"/>
      <c r="Z297" s="53"/>
      <c r="AA297" s="188"/>
    </row>
    <row r="298" spans="1:27" s="4" customFormat="1" ht="39" x14ac:dyDescent="0.25">
      <c r="A298" s="26" t="s">
        <v>256</v>
      </c>
      <c r="B298" s="28" t="s">
        <v>255</v>
      </c>
      <c r="C298" s="201"/>
      <c r="D298" s="193">
        <v>0</v>
      </c>
      <c r="E298" s="193">
        <v>0</v>
      </c>
      <c r="F298" s="193">
        <v>0</v>
      </c>
      <c r="G298" s="193">
        <v>0</v>
      </c>
      <c r="H298" s="193">
        <v>0</v>
      </c>
      <c r="I298" s="193">
        <v>0</v>
      </c>
      <c r="J298" s="193">
        <v>0</v>
      </c>
      <c r="K298" s="193">
        <v>0</v>
      </c>
      <c r="L298" s="193">
        <v>0</v>
      </c>
      <c r="M298" s="193">
        <v>0</v>
      </c>
      <c r="N298" s="193">
        <v>0</v>
      </c>
      <c r="O298" s="193">
        <v>0</v>
      </c>
      <c r="P298" s="211"/>
      <c r="Q298" s="195"/>
      <c r="R298" s="195"/>
      <c r="S298" s="195"/>
      <c r="T298" s="53"/>
      <c r="U298" s="53"/>
      <c r="V298" s="53"/>
      <c r="W298" s="53"/>
      <c r="X298" s="53"/>
      <c r="Y298" s="53"/>
      <c r="Z298" s="53"/>
      <c r="AA298" s="188"/>
    </row>
    <row r="299" spans="1:27" s="4" customFormat="1" ht="54.75" customHeight="1" x14ac:dyDescent="0.25">
      <c r="A299" s="196" t="s">
        <v>225</v>
      </c>
      <c r="B299" s="206" t="s">
        <v>78</v>
      </c>
      <c r="C299" s="201"/>
      <c r="D299" s="198">
        <v>0</v>
      </c>
      <c r="E299" s="198">
        <v>0</v>
      </c>
      <c r="F299" s="198">
        <v>0</v>
      </c>
      <c r="G299" s="198">
        <v>0</v>
      </c>
      <c r="H299" s="198">
        <v>0</v>
      </c>
      <c r="I299" s="198">
        <v>0</v>
      </c>
      <c r="J299" s="198">
        <v>0</v>
      </c>
      <c r="K299" s="198">
        <v>0</v>
      </c>
      <c r="L299" s="198">
        <v>0</v>
      </c>
      <c r="M299" s="198">
        <v>0</v>
      </c>
      <c r="N299" s="198">
        <v>0</v>
      </c>
      <c r="O299" s="198">
        <v>0</v>
      </c>
      <c r="P299" s="205"/>
      <c r="Q299" s="205"/>
      <c r="R299" s="205"/>
      <c r="S299" s="205"/>
      <c r="T299" s="53"/>
      <c r="U299" s="53"/>
      <c r="V299" s="53"/>
      <c r="W299" s="53"/>
      <c r="X299" s="53"/>
      <c r="Y299" s="53"/>
      <c r="Z299" s="53"/>
      <c r="AA299" s="188"/>
    </row>
    <row r="300" spans="1:27" s="4" customFormat="1" ht="107.25" customHeight="1" x14ac:dyDescent="0.25">
      <c r="A300" s="197"/>
      <c r="B300" s="8" t="s">
        <v>226</v>
      </c>
      <c r="C300" s="201"/>
      <c r="D300" s="198"/>
      <c r="E300" s="198"/>
      <c r="F300" s="198"/>
      <c r="G300" s="198"/>
      <c r="H300" s="198"/>
      <c r="I300" s="198"/>
      <c r="J300" s="198"/>
      <c r="K300" s="198"/>
      <c r="L300" s="198"/>
      <c r="M300" s="198"/>
      <c r="N300" s="198"/>
      <c r="O300" s="198"/>
      <c r="P300" s="205"/>
      <c r="Q300" s="205"/>
      <c r="R300" s="205"/>
      <c r="S300" s="205"/>
      <c r="T300" s="53"/>
      <c r="U300" s="53"/>
      <c r="V300" s="53"/>
      <c r="W300" s="53"/>
      <c r="X300" s="53"/>
      <c r="Y300" s="53"/>
      <c r="Z300" s="53"/>
      <c r="AA300" s="188"/>
    </row>
    <row r="301" spans="1:27" s="13" customFormat="1" ht="15.75" customHeight="1" x14ac:dyDescent="0.25">
      <c r="A301" s="196" t="s">
        <v>227</v>
      </c>
      <c r="B301" s="195" t="s">
        <v>137</v>
      </c>
      <c r="C301" s="201"/>
      <c r="D301" s="193">
        <v>0</v>
      </c>
      <c r="E301" s="193">
        <v>0</v>
      </c>
      <c r="F301" s="193">
        <v>0</v>
      </c>
      <c r="G301" s="193">
        <v>0</v>
      </c>
      <c r="H301" s="193">
        <v>0</v>
      </c>
      <c r="I301" s="193">
        <v>0</v>
      </c>
      <c r="J301" s="193">
        <v>0</v>
      </c>
      <c r="K301" s="193">
        <v>0</v>
      </c>
      <c r="L301" s="193">
        <v>0</v>
      </c>
      <c r="M301" s="193">
        <v>0</v>
      </c>
      <c r="N301" s="193">
        <v>0</v>
      </c>
      <c r="O301" s="193">
        <v>0</v>
      </c>
      <c r="P301" s="218" t="s">
        <v>306</v>
      </c>
      <c r="Q301" s="219">
        <v>0</v>
      </c>
      <c r="R301" s="219">
        <v>0</v>
      </c>
      <c r="S301" s="219">
        <v>100</v>
      </c>
      <c r="T301" s="188"/>
    </row>
    <row r="302" spans="1:27" s="13" customFormat="1" ht="57.75" customHeight="1" x14ac:dyDescent="0.25">
      <c r="A302" s="197"/>
      <c r="B302" s="205" t="s">
        <v>228</v>
      </c>
      <c r="C302" s="201"/>
      <c r="D302" s="193"/>
      <c r="E302" s="193"/>
      <c r="F302" s="193"/>
      <c r="G302" s="193"/>
      <c r="H302" s="193"/>
      <c r="I302" s="193"/>
      <c r="J302" s="193"/>
      <c r="K302" s="193"/>
      <c r="L302" s="193"/>
      <c r="M302" s="193"/>
      <c r="N302" s="193"/>
      <c r="O302" s="193"/>
      <c r="P302" s="218"/>
      <c r="Q302" s="219"/>
      <c r="R302" s="219"/>
      <c r="S302" s="219"/>
      <c r="T302" s="188"/>
    </row>
    <row r="303" spans="1:27" s="13" customFormat="1" ht="28.5" customHeight="1" x14ac:dyDescent="0.25">
      <c r="A303" s="205" t="s">
        <v>258</v>
      </c>
      <c r="B303" s="205" t="s">
        <v>259</v>
      </c>
      <c r="C303" s="201"/>
      <c r="D303" s="193">
        <v>0</v>
      </c>
      <c r="E303" s="193">
        <v>0</v>
      </c>
      <c r="F303" s="193">
        <v>0</v>
      </c>
      <c r="G303" s="193">
        <v>0</v>
      </c>
      <c r="H303" s="193">
        <v>0</v>
      </c>
      <c r="I303" s="193">
        <v>0</v>
      </c>
      <c r="J303" s="193">
        <v>0</v>
      </c>
      <c r="K303" s="193">
        <v>0</v>
      </c>
      <c r="L303" s="193">
        <v>0</v>
      </c>
      <c r="M303" s="193">
        <v>0</v>
      </c>
      <c r="N303" s="193">
        <v>0</v>
      </c>
      <c r="O303" s="193">
        <v>0</v>
      </c>
      <c r="P303" s="209" t="s">
        <v>307</v>
      </c>
      <c r="Q303" s="219">
        <v>0</v>
      </c>
      <c r="R303" s="219">
        <v>0</v>
      </c>
      <c r="S303" s="219">
        <v>100</v>
      </c>
      <c r="T303" s="188"/>
    </row>
    <row r="304" spans="1:27" s="13" customFormat="1" ht="24" customHeight="1" x14ac:dyDescent="0.25">
      <c r="A304" s="196" t="s">
        <v>229</v>
      </c>
      <c r="B304" s="38" t="s">
        <v>79</v>
      </c>
      <c r="C304" s="201"/>
      <c r="D304" s="198">
        <f>SUM(D306:D308)</f>
        <v>204.8</v>
      </c>
      <c r="E304" s="198">
        <f t="shared" ref="E304:M304" si="71">SUM(E306:E308)</f>
        <v>204.8</v>
      </c>
      <c r="F304" s="198">
        <f t="shared" si="71"/>
        <v>0</v>
      </c>
      <c r="G304" s="198">
        <f t="shared" si="71"/>
        <v>0</v>
      </c>
      <c r="H304" s="198">
        <f t="shared" si="71"/>
        <v>29.5</v>
      </c>
      <c r="I304" s="198">
        <f t="shared" si="71"/>
        <v>29.5</v>
      </c>
      <c r="J304" s="198">
        <f t="shared" si="71"/>
        <v>175.3</v>
      </c>
      <c r="K304" s="198">
        <f t="shared" si="71"/>
        <v>175.3</v>
      </c>
      <c r="L304" s="198">
        <f t="shared" si="71"/>
        <v>0</v>
      </c>
      <c r="M304" s="198">
        <f t="shared" si="71"/>
        <v>0</v>
      </c>
      <c r="N304" s="198">
        <v>100</v>
      </c>
      <c r="O304" s="198">
        <v>100</v>
      </c>
      <c r="P304" s="205"/>
      <c r="Q304" s="205"/>
      <c r="R304" s="205"/>
      <c r="S304" s="205"/>
      <c r="T304" s="188"/>
    </row>
    <row r="305" spans="1:20" s="13" customFormat="1" ht="102" x14ac:dyDescent="0.25">
      <c r="A305" s="197"/>
      <c r="B305" s="8" t="s">
        <v>230</v>
      </c>
      <c r="C305" s="201"/>
      <c r="D305" s="198"/>
      <c r="E305" s="198"/>
      <c r="F305" s="198"/>
      <c r="G305" s="198"/>
      <c r="H305" s="198"/>
      <c r="I305" s="198"/>
      <c r="J305" s="198"/>
      <c r="K305" s="198"/>
      <c r="L305" s="198"/>
      <c r="M305" s="198"/>
      <c r="N305" s="198"/>
      <c r="O305" s="198"/>
      <c r="P305" s="205"/>
      <c r="Q305" s="205"/>
      <c r="R305" s="205"/>
      <c r="S305" s="205"/>
      <c r="T305" s="188"/>
    </row>
    <row r="306" spans="1:20" s="13" customFormat="1" ht="35.25" customHeight="1" x14ac:dyDescent="0.25">
      <c r="A306" s="196" t="s">
        <v>231</v>
      </c>
      <c r="B306" s="194" t="s">
        <v>23</v>
      </c>
      <c r="C306" s="201"/>
      <c r="D306" s="220">
        <v>114.8</v>
      </c>
      <c r="E306" s="220">
        <v>114.8</v>
      </c>
      <c r="F306" s="193">
        <v>0</v>
      </c>
      <c r="G306" s="193">
        <v>0</v>
      </c>
      <c r="H306" s="193">
        <v>29.5</v>
      </c>
      <c r="I306" s="193">
        <v>29.5</v>
      </c>
      <c r="J306" s="220">
        <v>85.3</v>
      </c>
      <c r="K306" s="220">
        <v>85.3</v>
      </c>
      <c r="L306" s="193">
        <v>0</v>
      </c>
      <c r="M306" s="193">
        <v>0</v>
      </c>
      <c r="N306" s="193">
        <v>100</v>
      </c>
      <c r="O306" s="193">
        <v>100</v>
      </c>
      <c r="P306" s="224" t="s">
        <v>478</v>
      </c>
      <c r="Q306" s="55">
        <v>31.25</v>
      </c>
      <c r="R306" s="55">
        <v>31.25</v>
      </c>
      <c r="S306" s="55">
        <v>100</v>
      </c>
      <c r="T306" s="188"/>
    </row>
    <row r="307" spans="1:20" s="13" customFormat="1" ht="57" customHeight="1" x14ac:dyDescent="0.25">
      <c r="A307" s="197"/>
      <c r="B307" s="205" t="s">
        <v>232</v>
      </c>
      <c r="C307" s="201"/>
      <c r="D307" s="221"/>
      <c r="E307" s="221"/>
      <c r="F307" s="193"/>
      <c r="G307" s="193"/>
      <c r="H307" s="193"/>
      <c r="I307" s="193"/>
      <c r="J307" s="221"/>
      <c r="K307" s="221"/>
      <c r="L307" s="193"/>
      <c r="M307" s="193"/>
      <c r="N307" s="193"/>
      <c r="O307" s="193"/>
      <c r="P307" s="211" t="s">
        <v>308</v>
      </c>
      <c r="Q307" s="56">
        <v>32</v>
      </c>
      <c r="R307" s="57">
        <v>32</v>
      </c>
      <c r="S307" s="57">
        <v>100</v>
      </c>
      <c r="T307" s="188"/>
    </row>
    <row r="308" spans="1:20" s="13" customFormat="1" ht="95.25" customHeight="1" x14ac:dyDescent="0.25">
      <c r="A308" s="205" t="s">
        <v>233</v>
      </c>
      <c r="B308" s="205" t="s">
        <v>234</v>
      </c>
      <c r="C308" s="201"/>
      <c r="D308" s="33">
        <v>90</v>
      </c>
      <c r="E308" s="33">
        <v>90</v>
      </c>
      <c r="F308" s="193">
        <v>0</v>
      </c>
      <c r="G308" s="193">
        <v>0</v>
      </c>
      <c r="H308" s="193">
        <v>0</v>
      </c>
      <c r="I308" s="193">
        <v>0</v>
      </c>
      <c r="J308" s="58">
        <v>90</v>
      </c>
      <c r="K308" s="58">
        <v>90</v>
      </c>
      <c r="L308" s="193">
        <v>0</v>
      </c>
      <c r="M308" s="193">
        <v>0</v>
      </c>
      <c r="N308" s="193">
        <v>100</v>
      </c>
      <c r="O308" s="193">
        <v>100</v>
      </c>
      <c r="P308" s="209" t="s">
        <v>309</v>
      </c>
      <c r="Q308" s="219">
        <v>100</v>
      </c>
      <c r="R308" s="219">
        <v>100</v>
      </c>
      <c r="S308" s="219">
        <v>100</v>
      </c>
      <c r="T308" s="188"/>
    </row>
    <row r="309" spans="1:20" s="13" customFormat="1" x14ac:dyDescent="0.25">
      <c r="A309" s="196" t="s">
        <v>235</v>
      </c>
      <c r="B309" s="38" t="s">
        <v>236</v>
      </c>
      <c r="C309" s="201"/>
      <c r="D309" s="198">
        <f>D311</f>
        <v>394.81</v>
      </c>
      <c r="E309" s="198">
        <f t="shared" ref="E309:M309" si="72">E311</f>
        <v>394.81</v>
      </c>
      <c r="F309" s="198">
        <f t="shared" si="72"/>
        <v>0</v>
      </c>
      <c r="G309" s="198">
        <f t="shared" si="72"/>
        <v>0</v>
      </c>
      <c r="H309" s="198">
        <f t="shared" si="72"/>
        <v>0</v>
      </c>
      <c r="I309" s="198">
        <f t="shared" si="72"/>
        <v>0</v>
      </c>
      <c r="J309" s="198">
        <f t="shared" si="72"/>
        <v>394.81</v>
      </c>
      <c r="K309" s="198">
        <f t="shared" si="72"/>
        <v>394.81</v>
      </c>
      <c r="L309" s="198">
        <f t="shared" si="72"/>
        <v>0</v>
      </c>
      <c r="M309" s="198">
        <f t="shared" si="72"/>
        <v>0</v>
      </c>
      <c r="N309" s="198">
        <v>100</v>
      </c>
      <c r="O309" s="198">
        <v>100</v>
      </c>
      <c r="P309" s="205"/>
      <c r="Q309" s="205"/>
      <c r="R309" s="205"/>
      <c r="S309" s="205"/>
      <c r="T309" s="188"/>
    </row>
    <row r="310" spans="1:20" s="13" customFormat="1" ht="66.75" customHeight="1" x14ac:dyDescent="0.25">
      <c r="A310" s="197"/>
      <c r="B310" s="8" t="s">
        <v>471</v>
      </c>
      <c r="C310" s="201"/>
      <c r="D310" s="198"/>
      <c r="E310" s="198"/>
      <c r="F310" s="198"/>
      <c r="G310" s="198"/>
      <c r="H310" s="198"/>
      <c r="I310" s="198"/>
      <c r="J310" s="198"/>
      <c r="K310" s="198"/>
      <c r="L310" s="198"/>
      <c r="M310" s="198"/>
      <c r="N310" s="198"/>
      <c r="O310" s="198"/>
      <c r="P310" s="205"/>
      <c r="Q310" s="205"/>
      <c r="R310" s="205"/>
      <c r="S310" s="205"/>
      <c r="T310" s="2"/>
    </row>
    <row r="311" spans="1:20" s="13" customFormat="1" ht="64.5" customHeight="1" x14ac:dyDescent="0.25">
      <c r="A311" s="205" t="s">
        <v>260</v>
      </c>
      <c r="B311" s="205" t="s">
        <v>472</v>
      </c>
      <c r="C311" s="201"/>
      <c r="D311" s="193">
        <f>F311+H311+J311+L311</f>
        <v>394.81</v>
      </c>
      <c r="E311" s="193">
        <f>G311+I311+K311+M311</f>
        <v>394.81</v>
      </c>
      <c r="F311" s="193">
        <v>0</v>
      </c>
      <c r="G311" s="193">
        <v>0</v>
      </c>
      <c r="H311" s="193">
        <v>0</v>
      </c>
      <c r="I311" s="193">
        <v>0</v>
      </c>
      <c r="J311" s="193">
        <v>394.81</v>
      </c>
      <c r="K311" s="193">
        <v>394.81</v>
      </c>
      <c r="L311" s="193">
        <v>0</v>
      </c>
      <c r="M311" s="193">
        <v>0</v>
      </c>
      <c r="N311" s="193">
        <v>100</v>
      </c>
      <c r="O311" s="193">
        <v>100</v>
      </c>
      <c r="P311" s="224" t="s">
        <v>479</v>
      </c>
      <c r="Q311" s="219">
        <v>96</v>
      </c>
      <c r="R311" s="219">
        <v>96</v>
      </c>
      <c r="S311" s="219">
        <v>100</v>
      </c>
      <c r="T311" s="188"/>
    </row>
    <row r="312" spans="1:20" s="13" customFormat="1" x14ac:dyDescent="0.25">
      <c r="A312" s="196" t="s">
        <v>474</v>
      </c>
      <c r="B312" s="38" t="s">
        <v>473</v>
      </c>
      <c r="C312" s="201"/>
      <c r="D312" s="198">
        <v>0</v>
      </c>
      <c r="E312" s="198">
        <v>0</v>
      </c>
      <c r="F312" s="198">
        <v>0</v>
      </c>
      <c r="G312" s="198">
        <v>0</v>
      </c>
      <c r="H312" s="198">
        <v>0</v>
      </c>
      <c r="I312" s="198">
        <v>0</v>
      </c>
      <c r="J312" s="198">
        <v>0</v>
      </c>
      <c r="K312" s="198">
        <v>0</v>
      </c>
      <c r="L312" s="198">
        <v>0</v>
      </c>
      <c r="M312" s="198">
        <v>0</v>
      </c>
      <c r="N312" s="198">
        <v>0</v>
      </c>
      <c r="O312" s="198">
        <v>0</v>
      </c>
      <c r="P312" s="205"/>
      <c r="Q312" s="205"/>
      <c r="R312" s="205"/>
      <c r="S312" s="205"/>
      <c r="T312" s="188"/>
    </row>
    <row r="313" spans="1:20" s="13" customFormat="1" ht="48" customHeight="1" x14ac:dyDescent="0.25">
      <c r="A313" s="197"/>
      <c r="B313" s="8" t="s">
        <v>237</v>
      </c>
      <c r="C313" s="201"/>
      <c r="D313" s="198"/>
      <c r="E313" s="198"/>
      <c r="F313" s="198"/>
      <c r="G313" s="198"/>
      <c r="H313" s="198"/>
      <c r="I313" s="198"/>
      <c r="J313" s="198"/>
      <c r="K313" s="198"/>
      <c r="L313" s="198"/>
      <c r="M313" s="198"/>
      <c r="N313" s="198"/>
      <c r="O313" s="198"/>
      <c r="P313" s="205"/>
      <c r="Q313" s="205"/>
      <c r="R313" s="205"/>
      <c r="S313" s="205"/>
      <c r="T313" s="2"/>
    </row>
    <row r="314" spans="1:20" s="13" customFormat="1" ht="63.75" x14ac:dyDescent="0.25">
      <c r="A314" s="196" t="s">
        <v>475</v>
      </c>
      <c r="B314" s="196" t="s">
        <v>261</v>
      </c>
      <c r="C314" s="202"/>
      <c r="D314" s="176">
        <v>0</v>
      </c>
      <c r="E314" s="176">
        <v>0</v>
      </c>
      <c r="F314" s="176">
        <v>0</v>
      </c>
      <c r="G314" s="176">
        <v>0</v>
      </c>
      <c r="H314" s="176">
        <v>0</v>
      </c>
      <c r="I314" s="176">
        <v>0</v>
      </c>
      <c r="J314" s="176">
        <v>0</v>
      </c>
      <c r="K314" s="176">
        <v>0</v>
      </c>
      <c r="L314" s="176">
        <v>0</v>
      </c>
      <c r="M314" s="176">
        <v>0</v>
      </c>
      <c r="N314" s="176">
        <v>0</v>
      </c>
      <c r="O314" s="176">
        <v>0</v>
      </c>
      <c r="P314" s="196" t="s">
        <v>310</v>
      </c>
      <c r="Q314" s="166">
        <v>113546</v>
      </c>
      <c r="R314" s="166">
        <v>113546</v>
      </c>
      <c r="S314" s="176">
        <v>100</v>
      </c>
      <c r="T314" s="188"/>
    </row>
    <row r="315" spans="1:20" s="13" customFormat="1" x14ac:dyDescent="0.2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88"/>
    </row>
    <row r="316" spans="1:20" s="13" customForma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2"/>
    </row>
    <row r="317" spans="1:20" s="13" customFormat="1" ht="27.75" customHeight="1" x14ac:dyDescent="0.4">
      <c r="A317" s="382" t="s">
        <v>577</v>
      </c>
      <c r="B317" s="382"/>
      <c r="C317" s="382"/>
      <c r="D317" s="382"/>
      <c r="E317" s="382"/>
      <c r="F317" s="382"/>
      <c r="G317" s="382"/>
      <c r="H317" s="382"/>
      <c r="I317" s="382"/>
      <c r="J317" s="382"/>
      <c r="K317" s="382"/>
      <c r="L317" s="382"/>
      <c r="M317" s="382"/>
      <c r="N317" s="382"/>
      <c r="O317" s="382"/>
      <c r="P317" s="382"/>
      <c r="Q317" s="382"/>
      <c r="R317" s="382"/>
      <c r="S317" s="382"/>
    </row>
    <row r="318" spans="1:20" s="14" customFormat="1" x14ac:dyDescent="0.25"/>
    <row r="319" spans="1:20" s="14" customFormat="1" ht="60.75" customHeight="1" x14ac:dyDescent="0.25"/>
    <row r="320" spans="1:20" s="14" customFormat="1" x14ac:dyDescent="0.25"/>
    <row r="321" spans="1:24" s="14" customFormat="1" x14ac:dyDescent="0.25"/>
    <row r="322" spans="1:24" s="14" customFormat="1" x14ac:dyDescent="0.25"/>
    <row r="323" spans="1:24" s="14" customFormat="1" x14ac:dyDescent="0.25"/>
    <row r="324" spans="1:24" s="385" customFormat="1" ht="26.25" x14ac:dyDescent="0.4">
      <c r="A324" s="385" t="s">
        <v>572</v>
      </c>
    </row>
    <row r="325" spans="1:24" s="13" customFormat="1" ht="26.25" x14ac:dyDescent="0.4">
      <c r="C325" s="383"/>
      <c r="D325" s="383"/>
      <c r="E325" s="383"/>
      <c r="F325" s="383"/>
      <c r="G325" s="383"/>
      <c r="H325" s="383"/>
      <c r="I325" s="383"/>
      <c r="J325" s="383"/>
      <c r="K325" s="383"/>
      <c r="L325" s="383"/>
      <c r="M325" s="383"/>
      <c r="N325" s="383"/>
      <c r="O325" s="383"/>
      <c r="P325" s="383"/>
      <c r="Q325" s="384"/>
      <c r="R325" s="384"/>
      <c r="S325" s="384"/>
      <c r="T325" s="384"/>
      <c r="U325" s="384"/>
      <c r="V325" s="384"/>
      <c r="W325" s="384"/>
      <c r="X325" s="384"/>
    </row>
    <row r="326" spans="1:24" s="385" customFormat="1" ht="26.25" x14ac:dyDescent="0.4">
      <c r="A326" s="385" t="s">
        <v>573</v>
      </c>
    </row>
    <row r="327" spans="1:24" s="13" customFormat="1" ht="26.25" x14ac:dyDescent="0.4">
      <c r="C327" s="383"/>
      <c r="D327" s="383"/>
      <c r="E327" s="383"/>
      <c r="F327" s="383"/>
      <c r="G327" s="383"/>
      <c r="H327" s="383"/>
      <c r="I327" s="383"/>
      <c r="J327" s="383"/>
      <c r="K327" s="383"/>
      <c r="L327" s="383"/>
      <c r="M327" s="383"/>
      <c r="N327" s="383"/>
      <c r="O327" s="383"/>
      <c r="P327" s="383"/>
      <c r="Q327" s="384"/>
      <c r="R327" s="384"/>
      <c r="S327" s="384"/>
      <c r="T327" s="384"/>
      <c r="U327" s="384"/>
      <c r="V327" s="384"/>
      <c r="W327" s="384"/>
      <c r="X327" s="384"/>
    </row>
    <row r="328" spans="1:24" s="385" customFormat="1" ht="26.25" x14ac:dyDescent="0.4">
      <c r="A328" s="385" t="s">
        <v>575</v>
      </c>
    </row>
    <row r="329" spans="1:24" s="381" customFormat="1" ht="26.25" x14ac:dyDescent="0.4">
      <c r="A329" s="381" t="s">
        <v>574</v>
      </c>
      <c r="P329" s="381" t="s">
        <v>576</v>
      </c>
    </row>
    <row r="330" spans="1:24" s="381" customFormat="1" ht="26.25" x14ac:dyDescent="0.4"/>
    <row r="331" spans="1:24" s="13" customFormat="1" x14ac:dyDescent="0.25">
      <c r="A331" s="11" t="s">
        <v>371</v>
      </c>
    </row>
    <row r="332" spans="1:24" s="13" customFormat="1" x14ac:dyDescent="0.25">
      <c r="A332" s="11" t="s">
        <v>480</v>
      </c>
    </row>
    <row r="333" spans="1:24" s="13" customFormat="1" x14ac:dyDescent="0.25"/>
    <row r="334" spans="1:24" s="13" customFormat="1" x14ac:dyDescent="0.25"/>
    <row r="335" spans="1:24" s="13" customFormat="1" x14ac:dyDescent="0.25"/>
    <row r="336" spans="1:24" s="13" customFormat="1" x14ac:dyDescent="0.25"/>
    <row r="337" s="13" customFormat="1" x14ac:dyDescent="0.25"/>
    <row r="338" s="13" customFormat="1" x14ac:dyDescent="0.25"/>
    <row r="339" s="13" customFormat="1" x14ac:dyDescent="0.25"/>
    <row r="340" s="13" customFormat="1" x14ac:dyDescent="0.25"/>
    <row r="341" s="13" customFormat="1" x14ac:dyDescent="0.25"/>
    <row r="342" s="13" customFormat="1" x14ac:dyDescent="0.25"/>
    <row r="343" s="13" customFormat="1" x14ac:dyDescent="0.25"/>
    <row r="344" s="13" customFormat="1" x14ac:dyDescent="0.25"/>
    <row r="345" s="13" customFormat="1" x14ac:dyDescent="0.25"/>
    <row r="346" s="13" customFormat="1" x14ac:dyDescent="0.25"/>
    <row r="347" s="13" customFormat="1" x14ac:dyDescent="0.25"/>
    <row r="348" s="13" customFormat="1" x14ac:dyDescent="0.25"/>
    <row r="349" s="13" customFormat="1" x14ac:dyDescent="0.25"/>
    <row r="350" s="13" customFormat="1" x14ac:dyDescent="0.25"/>
    <row r="351" s="13" customFormat="1" x14ac:dyDescent="0.25"/>
    <row r="352" s="13" customFormat="1" x14ac:dyDescent="0.25"/>
    <row r="353" s="13" customFormat="1" x14ac:dyDescent="0.25"/>
    <row r="354" s="13" customFormat="1" x14ac:dyDescent="0.25"/>
    <row r="355" s="13" customFormat="1" x14ac:dyDescent="0.25"/>
    <row r="356" s="13" customFormat="1" x14ac:dyDescent="0.25"/>
    <row r="357" s="13" customFormat="1" x14ac:dyDescent="0.25"/>
    <row r="358" s="13" customFormat="1" x14ac:dyDescent="0.25"/>
    <row r="359" s="13" customFormat="1" x14ac:dyDescent="0.25"/>
    <row r="360" s="13" customFormat="1" x14ac:dyDescent="0.25"/>
    <row r="361" s="13" customFormat="1" x14ac:dyDescent="0.25"/>
    <row r="362" s="13" customFormat="1" x14ac:dyDescent="0.25"/>
    <row r="363" s="13" customFormat="1" x14ac:dyDescent="0.25"/>
    <row r="364" s="13" customFormat="1" x14ac:dyDescent="0.25"/>
    <row r="365" s="13" customFormat="1" x14ac:dyDescent="0.25"/>
    <row r="366" s="13" customFormat="1" x14ac:dyDescent="0.25"/>
    <row r="367" s="13" customFormat="1" x14ac:dyDescent="0.25"/>
    <row r="368" s="13" customFormat="1" x14ac:dyDescent="0.25"/>
    <row r="369" s="13" customFormat="1" x14ac:dyDescent="0.25"/>
    <row r="370" s="13" customFormat="1" x14ac:dyDescent="0.25"/>
    <row r="371" s="13" customFormat="1" x14ac:dyDescent="0.25"/>
    <row r="372" s="13" customFormat="1" x14ac:dyDescent="0.25"/>
    <row r="373" s="13" customFormat="1" x14ac:dyDescent="0.25"/>
    <row r="374" s="13" customFormat="1" x14ac:dyDescent="0.25"/>
    <row r="375" s="13" customFormat="1" x14ac:dyDescent="0.25"/>
    <row r="376" s="13" customFormat="1" x14ac:dyDescent="0.25"/>
    <row r="377" s="13" customFormat="1" x14ac:dyDescent="0.25"/>
    <row r="378" s="13" customFormat="1" x14ac:dyDescent="0.25"/>
    <row r="379" s="13" customFormat="1" x14ac:dyDescent="0.25"/>
    <row r="380" s="13" customFormat="1" x14ac:dyDescent="0.25"/>
    <row r="381" s="13" customFormat="1" x14ac:dyDescent="0.25"/>
    <row r="382" s="13" customFormat="1" x14ac:dyDescent="0.25"/>
    <row r="383" s="13" customFormat="1" x14ac:dyDescent="0.25"/>
    <row r="384" s="13" customFormat="1" x14ac:dyDescent="0.25"/>
    <row r="385" s="13" customFormat="1" x14ac:dyDescent="0.25"/>
    <row r="386" s="13" customFormat="1" x14ac:dyDescent="0.25"/>
    <row r="387" s="13" customFormat="1" x14ac:dyDescent="0.25"/>
    <row r="388" s="13" customFormat="1" x14ac:dyDescent="0.25"/>
    <row r="389" s="13" customFormat="1" x14ac:dyDescent="0.25"/>
    <row r="390" s="13" customFormat="1" x14ac:dyDescent="0.25"/>
    <row r="391" s="13" customFormat="1" x14ac:dyDescent="0.25"/>
    <row r="392" s="13" customFormat="1" x14ac:dyDescent="0.25"/>
    <row r="393" s="13" customFormat="1" x14ac:dyDescent="0.25"/>
    <row r="394" s="13" customFormat="1" x14ac:dyDescent="0.25"/>
    <row r="395" s="13" customFormat="1" x14ac:dyDescent="0.25"/>
    <row r="396" s="13" customFormat="1" x14ac:dyDescent="0.25"/>
    <row r="397" s="13" customFormat="1" x14ac:dyDescent="0.25"/>
    <row r="398" s="13" customFormat="1" x14ac:dyDescent="0.25"/>
    <row r="399" s="13" customFormat="1" x14ac:dyDescent="0.25"/>
    <row r="400" s="13" customFormat="1" x14ac:dyDescent="0.25"/>
    <row r="401" spans="1:19" s="13" customFormat="1" x14ac:dyDescent="0.25"/>
    <row r="402" spans="1:19" s="13" customFormat="1" x14ac:dyDescent="0.25"/>
    <row r="403" spans="1:19" s="13" customFormat="1" x14ac:dyDescent="0.25"/>
    <row r="404" spans="1:19" s="13" customFormat="1" x14ac:dyDescent="0.25"/>
    <row r="405" spans="1:19" s="13" customFormat="1" x14ac:dyDescent="0.25"/>
    <row r="406" spans="1:19" s="13" customFormat="1" x14ac:dyDescent="0.25"/>
    <row r="407" spans="1:19" s="13" customFormat="1" x14ac:dyDescent="0.25"/>
    <row r="408" spans="1:19" s="13" customFormat="1" x14ac:dyDescent="0.25"/>
    <row r="409" spans="1:19" s="13" customFormat="1" x14ac:dyDescent="0.25"/>
    <row r="410" spans="1:19" s="13" customFormat="1" x14ac:dyDescent="0.25"/>
    <row r="411" spans="1:19" x14ac:dyDescent="0.25">
      <c r="A411" s="6"/>
      <c r="B411" s="6"/>
      <c r="C411" s="6"/>
      <c r="D411" s="6"/>
      <c r="E411" s="6"/>
      <c r="H411" s="6"/>
      <c r="I411" s="6"/>
      <c r="P411" s="6"/>
      <c r="Q411" s="6"/>
      <c r="R411" s="6"/>
      <c r="S411" s="6"/>
    </row>
    <row r="412" spans="1:19" x14ac:dyDescent="0.25">
      <c r="A412" s="6"/>
      <c r="B412" s="6"/>
      <c r="C412" s="6"/>
      <c r="D412" s="6"/>
      <c r="E412" s="6"/>
      <c r="H412" s="6"/>
      <c r="I412" s="6"/>
      <c r="P412" s="6"/>
      <c r="Q412" s="6"/>
      <c r="R412" s="6"/>
      <c r="S412" s="6"/>
    </row>
    <row r="413" spans="1:19" x14ac:dyDescent="0.25">
      <c r="A413" s="6"/>
      <c r="B413" s="6"/>
      <c r="C413" s="6"/>
      <c r="D413" s="6"/>
      <c r="E413" s="6"/>
      <c r="H413" s="6"/>
      <c r="I413" s="6"/>
      <c r="P413" s="6"/>
      <c r="Q413" s="6"/>
      <c r="R413" s="6"/>
      <c r="S413" s="6"/>
    </row>
    <row r="414" spans="1:19" x14ac:dyDescent="0.25">
      <c r="A414" s="6"/>
      <c r="B414" s="6"/>
      <c r="C414" s="6"/>
      <c r="D414" s="6"/>
      <c r="E414" s="6"/>
      <c r="H414" s="6"/>
      <c r="I414" s="6"/>
      <c r="P414" s="6"/>
      <c r="Q414" s="6"/>
      <c r="R414" s="6"/>
      <c r="S414" s="6"/>
    </row>
    <row r="415" spans="1:19" x14ac:dyDescent="0.25">
      <c r="A415" s="6"/>
      <c r="B415" s="6"/>
      <c r="C415" s="6"/>
      <c r="D415" s="6"/>
      <c r="E415" s="6"/>
      <c r="H415" s="6"/>
      <c r="I415" s="6"/>
      <c r="P415" s="6"/>
      <c r="Q415" s="6"/>
      <c r="R415" s="6"/>
      <c r="S415" s="6"/>
    </row>
    <row r="416" spans="1:19" x14ac:dyDescent="0.25">
      <c r="A416" s="6"/>
      <c r="B416" s="6"/>
      <c r="C416" s="6"/>
      <c r="D416" s="6"/>
      <c r="E416" s="6"/>
      <c r="H416" s="6"/>
      <c r="I416" s="6"/>
      <c r="P416" s="6"/>
      <c r="Q416" s="6"/>
      <c r="R416" s="6"/>
      <c r="S416" s="6"/>
    </row>
    <row r="417" spans="1:19" x14ac:dyDescent="0.25">
      <c r="A417" s="6"/>
      <c r="B417" s="6"/>
      <c r="C417" s="6"/>
      <c r="D417" s="6"/>
      <c r="E417" s="6"/>
      <c r="H417" s="6"/>
      <c r="I417" s="6"/>
      <c r="P417" s="6"/>
      <c r="Q417" s="6"/>
      <c r="R417" s="6"/>
      <c r="S417" s="6"/>
    </row>
    <row r="418" spans="1:19" x14ac:dyDescent="0.25">
      <c r="A418" s="6"/>
      <c r="B418" s="6"/>
      <c r="C418" s="6"/>
      <c r="D418" s="6"/>
      <c r="E418" s="6"/>
      <c r="H418" s="6"/>
      <c r="I418" s="6"/>
      <c r="P418" s="6"/>
      <c r="Q418" s="6"/>
      <c r="R418" s="6"/>
      <c r="S418" s="6"/>
    </row>
    <row r="419" spans="1:19" x14ac:dyDescent="0.25">
      <c r="A419" s="6"/>
      <c r="B419" s="6"/>
      <c r="C419" s="6"/>
      <c r="D419" s="6"/>
      <c r="E419" s="6"/>
      <c r="H419" s="6"/>
      <c r="I419" s="6"/>
      <c r="P419" s="6"/>
      <c r="Q419" s="6"/>
      <c r="R419" s="6"/>
      <c r="S419" s="6"/>
    </row>
    <row r="420" spans="1:19" x14ac:dyDescent="0.25">
      <c r="A420" s="6"/>
      <c r="B420" s="6"/>
      <c r="C420" s="6"/>
      <c r="D420" s="6"/>
      <c r="E420" s="6"/>
      <c r="H420" s="6"/>
      <c r="I420" s="6"/>
      <c r="P420" s="6"/>
      <c r="Q420" s="6"/>
      <c r="R420" s="6"/>
      <c r="S420" s="6"/>
    </row>
    <row r="421" spans="1:19" x14ac:dyDescent="0.25">
      <c r="A421" s="6"/>
      <c r="B421" s="6"/>
      <c r="C421" s="6"/>
      <c r="D421" s="6"/>
      <c r="E421" s="6"/>
      <c r="H421" s="6"/>
      <c r="I421" s="6"/>
      <c r="P421" s="6"/>
      <c r="Q421" s="6"/>
      <c r="R421" s="6"/>
      <c r="S421" s="6"/>
    </row>
    <row r="422" spans="1:19" x14ac:dyDescent="0.25">
      <c r="A422" s="6"/>
      <c r="B422" s="6"/>
      <c r="C422" s="6"/>
      <c r="D422" s="6"/>
      <c r="E422" s="6"/>
      <c r="H422" s="6"/>
      <c r="I422" s="6"/>
      <c r="P422" s="6"/>
      <c r="Q422" s="6"/>
      <c r="R422" s="6"/>
      <c r="S422" s="6"/>
    </row>
    <row r="423" spans="1:19" x14ac:dyDescent="0.25">
      <c r="A423" s="6"/>
      <c r="B423" s="6"/>
      <c r="C423" s="6"/>
      <c r="D423" s="6"/>
      <c r="E423" s="6"/>
      <c r="H423" s="6"/>
      <c r="I423" s="6"/>
      <c r="P423" s="6"/>
      <c r="Q423" s="6"/>
      <c r="R423" s="6"/>
      <c r="S423" s="6"/>
    </row>
    <row r="424" spans="1:19" x14ac:dyDescent="0.25">
      <c r="A424" s="6"/>
      <c r="B424" s="6"/>
      <c r="C424" s="6"/>
      <c r="D424" s="6"/>
      <c r="E424" s="6"/>
      <c r="H424" s="6"/>
      <c r="I424" s="6"/>
      <c r="P424" s="6"/>
      <c r="Q424" s="6"/>
      <c r="R424" s="6"/>
      <c r="S424" s="6"/>
    </row>
    <row r="425" spans="1:19" x14ac:dyDescent="0.25">
      <c r="A425" s="6"/>
      <c r="B425" s="6"/>
      <c r="C425" s="6"/>
      <c r="D425" s="6"/>
      <c r="E425" s="6"/>
      <c r="H425" s="6"/>
      <c r="I425" s="6"/>
      <c r="P425" s="6"/>
      <c r="Q425" s="6"/>
      <c r="R425" s="6"/>
      <c r="S425" s="6"/>
    </row>
    <row r="426" spans="1:19" x14ac:dyDescent="0.25">
      <c r="A426" s="6"/>
      <c r="B426" s="6"/>
      <c r="C426" s="6"/>
      <c r="D426" s="6"/>
      <c r="E426" s="6"/>
      <c r="H426" s="6"/>
      <c r="I426" s="6"/>
      <c r="P426" s="6"/>
      <c r="Q426" s="6"/>
      <c r="R426" s="6"/>
      <c r="S426" s="6"/>
    </row>
    <row r="427" spans="1:19" x14ac:dyDescent="0.25">
      <c r="A427" s="6"/>
      <c r="B427" s="6"/>
      <c r="C427" s="6"/>
      <c r="D427" s="6"/>
      <c r="E427" s="6"/>
      <c r="H427" s="6"/>
      <c r="I427" s="6"/>
      <c r="P427" s="6"/>
      <c r="Q427" s="6"/>
      <c r="R427" s="6"/>
      <c r="S427" s="6"/>
    </row>
    <row r="428" spans="1:19" x14ac:dyDescent="0.25">
      <c r="A428" s="6"/>
      <c r="B428" s="6"/>
      <c r="C428" s="6"/>
      <c r="D428" s="6"/>
      <c r="E428" s="6"/>
      <c r="H428" s="6"/>
      <c r="I428" s="6"/>
      <c r="P428" s="6"/>
      <c r="Q428" s="6"/>
      <c r="R428" s="6"/>
      <c r="S428" s="6"/>
    </row>
    <row r="429" spans="1:19" x14ac:dyDescent="0.25">
      <c r="A429" s="6"/>
      <c r="B429" s="6"/>
      <c r="C429" s="6"/>
      <c r="D429" s="6"/>
      <c r="E429" s="6"/>
      <c r="H429" s="6"/>
      <c r="I429" s="6"/>
      <c r="P429" s="6"/>
      <c r="Q429" s="6"/>
      <c r="R429" s="6"/>
      <c r="S429" s="6"/>
    </row>
    <row r="430" spans="1:19" x14ac:dyDescent="0.25">
      <c r="A430" s="6"/>
      <c r="B430" s="6"/>
      <c r="C430" s="6"/>
      <c r="D430" s="6"/>
      <c r="E430" s="6"/>
      <c r="H430" s="6"/>
      <c r="I430" s="6"/>
      <c r="P430" s="6"/>
      <c r="Q430" s="6"/>
      <c r="R430" s="6"/>
      <c r="S430" s="6"/>
    </row>
    <row r="431" spans="1:19" x14ac:dyDescent="0.25">
      <c r="A431" s="6"/>
      <c r="B431" s="6"/>
      <c r="C431" s="6"/>
      <c r="D431" s="6"/>
      <c r="E431" s="6"/>
      <c r="H431" s="6"/>
      <c r="I431" s="6"/>
      <c r="P431" s="6"/>
      <c r="Q431" s="6"/>
      <c r="R431" s="6"/>
      <c r="S431" s="6"/>
    </row>
    <row r="432" spans="1:19" x14ac:dyDescent="0.25">
      <c r="A432" s="6"/>
      <c r="B432" s="6"/>
      <c r="C432" s="6"/>
      <c r="D432" s="6"/>
      <c r="E432" s="6"/>
      <c r="H432" s="6"/>
      <c r="I432" s="6"/>
      <c r="P432" s="6"/>
      <c r="Q432" s="6"/>
      <c r="R432" s="6"/>
      <c r="S432" s="6"/>
    </row>
    <row r="433" spans="1:19" x14ac:dyDescent="0.25">
      <c r="A433" s="6"/>
      <c r="B433" s="6"/>
      <c r="C433" s="6"/>
      <c r="D433" s="6"/>
      <c r="E433" s="6"/>
      <c r="H433" s="6"/>
      <c r="I433" s="6"/>
      <c r="P433" s="6"/>
      <c r="Q433" s="6"/>
      <c r="R433" s="6"/>
      <c r="S433" s="6"/>
    </row>
    <row r="434" spans="1:19" x14ac:dyDescent="0.25">
      <c r="A434" s="6"/>
      <c r="B434" s="6"/>
      <c r="C434" s="6"/>
      <c r="D434" s="6"/>
      <c r="E434" s="6"/>
      <c r="H434" s="6"/>
      <c r="I434" s="6"/>
      <c r="P434" s="6"/>
      <c r="Q434" s="6"/>
      <c r="R434" s="6"/>
      <c r="S434" s="6"/>
    </row>
    <row r="435" spans="1:19" x14ac:dyDescent="0.25">
      <c r="A435" s="6"/>
      <c r="B435" s="6"/>
      <c r="C435" s="6"/>
      <c r="D435" s="6"/>
      <c r="E435" s="6"/>
      <c r="H435" s="6"/>
      <c r="I435" s="6"/>
      <c r="P435" s="6"/>
      <c r="Q435" s="6"/>
      <c r="R435" s="6"/>
      <c r="S435" s="6"/>
    </row>
    <row r="436" spans="1:19" x14ac:dyDescent="0.25">
      <c r="A436" s="6"/>
      <c r="B436" s="6"/>
      <c r="C436" s="6"/>
      <c r="D436" s="6"/>
      <c r="E436" s="6"/>
      <c r="H436" s="6"/>
      <c r="I436" s="6"/>
      <c r="P436" s="6"/>
      <c r="Q436" s="6"/>
      <c r="R436" s="6"/>
      <c r="S436" s="6"/>
    </row>
    <row r="437" spans="1:19" x14ac:dyDescent="0.25">
      <c r="A437" s="6"/>
      <c r="B437" s="6"/>
      <c r="C437" s="6"/>
      <c r="D437" s="6"/>
      <c r="E437" s="6"/>
      <c r="H437" s="6"/>
      <c r="I437" s="6"/>
      <c r="P437" s="6"/>
      <c r="Q437" s="6"/>
      <c r="R437" s="6"/>
      <c r="S437" s="6"/>
    </row>
    <row r="438" spans="1:19" x14ac:dyDescent="0.25">
      <c r="A438" s="6"/>
      <c r="B438" s="6"/>
      <c r="C438" s="6"/>
      <c r="D438" s="6"/>
      <c r="E438" s="6"/>
      <c r="H438" s="6"/>
      <c r="I438" s="6"/>
      <c r="P438" s="6"/>
      <c r="Q438" s="6"/>
      <c r="R438" s="6"/>
      <c r="S438" s="6"/>
    </row>
    <row r="439" spans="1:19" x14ac:dyDescent="0.25">
      <c r="A439" s="6"/>
      <c r="B439" s="6"/>
      <c r="C439" s="6"/>
      <c r="D439" s="6"/>
      <c r="E439" s="6"/>
      <c r="H439" s="6"/>
      <c r="I439" s="6"/>
      <c r="P439" s="6"/>
      <c r="Q439" s="6"/>
      <c r="R439" s="6"/>
      <c r="S439" s="6"/>
    </row>
    <row r="440" spans="1:19" x14ac:dyDescent="0.25">
      <c r="A440" s="6"/>
      <c r="B440" s="6"/>
      <c r="C440" s="6"/>
      <c r="D440" s="6"/>
      <c r="E440" s="6"/>
      <c r="H440" s="6"/>
      <c r="I440" s="6"/>
      <c r="P440" s="6"/>
      <c r="Q440" s="6"/>
      <c r="R440" s="6"/>
      <c r="S440" s="6"/>
    </row>
    <row r="441" spans="1:19" x14ac:dyDescent="0.25">
      <c r="A441" s="6"/>
      <c r="B441" s="6"/>
      <c r="C441" s="6"/>
      <c r="D441" s="6"/>
      <c r="E441" s="6"/>
      <c r="H441" s="6"/>
      <c r="I441" s="6"/>
      <c r="P441" s="6"/>
      <c r="Q441" s="6"/>
      <c r="R441" s="6"/>
      <c r="S441" s="6"/>
    </row>
    <row r="442" spans="1:19" x14ac:dyDescent="0.25">
      <c r="A442" s="6"/>
      <c r="B442" s="6"/>
      <c r="C442" s="6"/>
      <c r="D442" s="6"/>
      <c r="E442" s="6"/>
      <c r="H442" s="6"/>
      <c r="I442" s="6"/>
      <c r="P442" s="6"/>
      <c r="Q442" s="6"/>
      <c r="R442" s="6"/>
      <c r="S442" s="6"/>
    </row>
    <row r="443" spans="1:19" x14ac:dyDescent="0.25">
      <c r="A443" s="6"/>
      <c r="B443" s="6"/>
      <c r="C443" s="6"/>
      <c r="D443" s="6"/>
      <c r="E443" s="6"/>
      <c r="H443" s="6"/>
      <c r="I443" s="6"/>
      <c r="P443" s="6"/>
      <c r="Q443" s="6"/>
      <c r="R443" s="6"/>
      <c r="S443" s="6"/>
    </row>
    <row r="444" spans="1:19" x14ac:dyDescent="0.25">
      <c r="A444" s="6"/>
      <c r="B444" s="6"/>
      <c r="C444" s="6"/>
      <c r="D444" s="6"/>
      <c r="E444" s="6"/>
      <c r="H444" s="6"/>
      <c r="I444" s="6"/>
      <c r="P444" s="6"/>
      <c r="Q444" s="6"/>
      <c r="R444" s="6"/>
      <c r="S444" s="6"/>
    </row>
    <row r="445" spans="1:19" x14ac:dyDescent="0.25">
      <c r="A445" s="6"/>
      <c r="B445" s="6"/>
      <c r="C445" s="6"/>
      <c r="D445" s="6"/>
      <c r="E445" s="6"/>
      <c r="H445" s="6"/>
      <c r="I445" s="6"/>
      <c r="P445" s="6"/>
      <c r="Q445" s="6"/>
      <c r="R445" s="6"/>
      <c r="S445" s="6"/>
    </row>
    <row r="446" spans="1:19" x14ac:dyDescent="0.25">
      <c r="A446" s="6"/>
      <c r="B446" s="6"/>
      <c r="C446" s="6"/>
      <c r="D446" s="6"/>
      <c r="E446" s="6"/>
      <c r="H446" s="6"/>
      <c r="I446" s="6"/>
      <c r="P446" s="6"/>
      <c r="Q446" s="6"/>
      <c r="R446" s="6"/>
      <c r="S446" s="6"/>
    </row>
    <row r="447" spans="1:19" x14ac:dyDescent="0.25">
      <c r="A447" s="6"/>
      <c r="B447" s="6"/>
      <c r="C447" s="6"/>
      <c r="D447" s="6"/>
      <c r="E447" s="6"/>
      <c r="H447" s="6"/>
      <c r="I447" s="6"/>
      <c r="P447" s="6"/>
      <c r="Q447" s="6"/>
      <c r="R447" s="6"/>
      <c r="S447" s="6"/>
    </row>
    <row r="448" spans="1:19" x14ac:dyDescent="0.25">
      <c r="A448" s="6"/>
      <c r="B448" s="6"/>
      <c r="C448" s="6"/>
      <c r="D448" s="6"/>
      <c r="E448" s="6"/>
      <c r="H448" s="6"/>
      <c r="I448" s="6"/>
      <c r="P448" s="6"/>
      <c r="Q448" s="6"/>
      <c r="R448" s="6"/>
      <c r="S448" s="6"/>
    </row>
    <row r="449" spans="1:19" x14ac:dyDescent="0.25">
      <c r="A449" s="6"/>
      <c r="B449" s="6"/>
      <c r="C449" s="6"/>
      <c r="D449" s="6"/>
      <c r="E449" s="6"/>
      <c r="H449" s="6"/>
      <c r="I449" s="6"/>
      <c r="P449" s="6"/>
      <c r="Q449" s="6"/>
      <c r="R449" s="6"/>
      <c r="S449" s="6"/>
    </row>
    <row r="450" spans="1:19" x14ac:dyDescent="0.25">
      <c r="A450" s="6"/>
      <c r="B450" s="6"/>
      <c r="C450" s="6"/>
      <c r="D450" s="6"/>
      <c r="E450" s="6"/>
      <c r="H450" s="6"/>
      <c r="I450" s="6"/>
      <c r="P450" s="6"/>
      <c r="Q450" s="6"/>
      <c r="R450" s="6"/>
      <c r="S450" s="6"/>
    </row>
    <row r="451" spans="1:19" x14ac:dyDescent="0.25">
      <c r="A451" s="6"/>
      <c r="B451" s="6"/>
      <c r="C451" s="6"/>
      <c r="D451" s="6"/>
      <c r="E451" s="6"/>
      <c r="H451" s="6"/>
      <c r="I451" s="6"/>
      <c r="P451" s="6"/>
      <c r="Q451" s="6"/>
      <c r="R451" s="6"/>
      <c r="S451" s="6"/>
    </row>
    <row r="452" spans="1:19" x14ac:dyDescent="0.25">
      <c r="A452" s="6"/>
      <c r="B452" s="6"/>
      <c r="C452" s="6"/>
      <c r="D452" s="6"/>
      <c r="E452" s="6"/>
      <c r="H452" s="6"/>
      <c r="I452" s="6"/>
      <c r="P452" s="6"/>
      <c r="Q452" s="6"/>
      <c r="R452" s="6"/>
      <c r="S452" s="6"/>
    </row>
    <row r="453" spans="1:19" x14ac:dyDescent="0.25">
      <c r="A453" s="6"/>
      <c r="B453" s="6"/>
      <c r="C453" s="6"/>
      <c r="D453" s="6"/>
      <c r="E453" s="6"/>
      <c r="H453" s="6"/>
      <c r="I453" s="6"/>
      <c r="P453" s="6"/>
      <c r="Q453" s="6"/>
      <c r="R453" s="6"/>
      <c r="S453" s="6"/>
    </row>
    <row r="454" spans="1:19" x14ac:dyDescent="0.25">
      <c r="A454" s="6"/>
      <c r="B454" s="6"/>
      <c r="C454" s="6"/>
      <c r="D454" s="6"/>
      <c r="E454" s="6"/>
      <c r="H454" s="6"/>
      <c r="I454" s="6"/>
      <c r="P454" s="6"/>
      <c r="Q454" s="6"/>
      <c r="R454" s="6"/>
      <c r="S454" s="6"/>
    </row>
    <row r="455" spans="1:19" x14ac:dyDescent="0.25">
      <c r="A455" s="6"/>
      <c r="B455" s="6"/>
      <c r="C455" s="6"/>
      <c r="D455" s="6"/>
      <c r="E455" s="6"/>
      <c r="H455" s="6"/>
      <c r="I455" s="6"/>
      <c r="P455" s="6"/>
      <c r="Q455" s="6"/>
      <c r="R455" s="6"/>
      <c r="S455" s="6"/>
    </row>
    <row r="456" spans="1:19" x14ac:dyDescent="0.25">
      <c r="A456" s="6"/>
      <c r="B456" s="6"/>
      <c r="C456" s="6"/>
      <c r="D456" s="6"/>
      <c r="E456" s="6"/>
      <c r="H456" s="6"/>
      <c r="I456" s="6"/>
      <c r="P456" s="6"/>
      <c r="Q456" s="6"/>
      <c r="R456" s="6"/>
      <c r="S456" s="6"/>
    </row>
    <row r="457" spans="1:19" x14ac:dyDescent="0.25">
      <c r="A457" s="6"/>
      <c r="B457" s="6"/>
      <c r="C457" s="6"/>
      <c r="D457" s="6"/>
      <c r="E457" s="6"/>
      <c r="H457" s="6"/>
      <c r="I457" s="6"/>
      <c r="P457" s="6"/>
      <c r="Q457" s="6"/>
      <c r="R457" s="6"/>
      <c r="S457" s="6"/>
    </row>
    <row r="458" spans="1:19" x14ac:dyDescent="0.25">
      <c r="A458" s="6"/>
      <c r="B458" s="6"/>
      <c r="C458" s="6"/>
      <c r="D458" s="6"/>
      <c r="E458" s="6"/>
      <c r="H458" s="6"/>
      <c r="I458" s="6"/>
      <c r="P458" s="6"/>
      <c r="Q458" s="6"/>
      <c r="R458" s="6"/>
      <c r="S458" s="6"/>
    </row>
    <row r="459" spans="1:19" x14ac:dyDescent="0.25">
      <c r="A459" s="6"/>
      <c r="B459" s="6"/>
      <c r="C459" s="6"/>
      <c r="D459" s="6"/>
      <c r="E459" s="6"/>
      <c r="H459" s="6"/>
      <c r="I459" s="6"/>
      <c r="P459" s="6"/>
      <c r="Q459" s="6"/>
      <c r="R459" s="6"/>
      <c r="S459" s="6"/>
    </row>
    <row r="460" spans="1:19" x14ac:dyDescent="0.25">
      <c r="A460" s="6"/>
      <c r="B460" s="6"/>
      <c r="C460" s="6"/>
      <c r="D460" s="6"/>
      <c r="E460" s="6"/>
      <c r="H460" s="6"/>
      <c r="I460" s="6"/>
      <c r="P460" s="6"/>
      <c r="Q460" s="6"/>
      <c r="R460" s="6"/>
      <c r="S460" s="6"/>
    </row>
    <row r="461" spans="1:19" x14ac:dyDescent="0.25">
      <c r="A461" s="6"/>
      <c r="B461" s="6"/>
      <c r="C461" s="6"/>
      <c r="D461" s="6"/>
      <c r="E461" s="6"/>
      <c r="H461" s="6"/>
      <c r="I461" s="6"/>
      <c r="P461" s="6"/>
      <c r="Q461" s="6"/>
      <c r="R461" s="6"/>
      <c r="S461" s="6"/>
    </row>
    <row r="462" spans="1:19" x14ac:dyDescent="0.25">
      <c r="A462" s="6"/>
      <c r="B462" s="6"/>
      <c r="C462" s="6"/>
      <c r="D462" s="6"/>
      <c r="E462" s="6"/>
      <c r="H462" s="6"/>
      <c r="I462" s="6"/>
      <c r="P462" s="6"/>
      <c r="Q462" s="6"/>
      <c r="R462" s="6"/>
      <c r="S462" s="6"/>
    </row>
    <row r="463" spans="1:19" x14ac:dyDescent="0.25">
      <c r="A463" s="6"/>
      <c r="B463" s="6"/>
      <c r="C463" s="6"/>
      <c r="D463" s="6"/>
      <c r="E463" s="6"/>
      <c r="H463" s="6"/>
      <c r="I463" s="6"/>
      <c r="P463" s="6"/>
      <c r="Q463" s="6"/>
      <c r="R463" s="6"/>
      <c r="S463" s="6"/>
    </row>
    <row r="464" spans="1:19" x14ac:dyDescent="0.25">
      <c r="A464" s="6"/>
      <c r="B464" s="6"/>
      <c r="C464" s="6"/>
      <c r="D464" s="6"/>
      <c r="E464" s="6"/>
      <c r="H464" s="6"/>
      <c r="I464" s="6"/>
      <c r="P464" s="6"/>
      <c r="Q464" s="6"/>
      <c r="R464" s="6"/>
      <c r="S464" s="6"/>
    </row>
    <row r="465" spans="1:19" x14ac:dyDescent="0.25">
      <c r="A465" s="6"/>
      <c r="B465" s="6"/>
      <c r="C465" s="6"/>
      <c r="D465" s="6"/>
      <c r="E465" s="6"/>
      <c r="H465" s="6"/>
      <c r="I465" s="6"/>
      <c r="P465" s="6"/>
      <c r="Q465" s="6"/>
      <c r="R465" s="6"/>
      <c r="S465" s="6"/>
    </row>
    <row r="466" spans="1:19" x14ac:dyDescent="0.25">
      <c r="A466" s="6"/>
      <c r="B466" s="6"/>
      <c r="C466" s="6"/>
      <c r="D466" s="6"/>
      <c r="E466" s="6"/>
      <c r="H466" s="6"/>
      <c r="I466" s="6"/>
      <c r="P466" s="6"/>
      <c r="Q466" s="6"/>
      <c r="R466" s="6"/>
      <c r="S466" s="6"/>
    </row>
    <row r="467" spans="1:19" x14ac:dyDescent="0.25">
      <c r="A467" s="6"/>
      <c r="B467" s="6"/>
      <c r="C467" s="6"/>
      <c r="D467" s="6"/>
      <c r="E467" s="6"/>
      <c r="H467" s="6"/>
      <c r="I467" s="6"/>
      <c r="P467" s="6"/>
      <c r="Q467" s="6"/>
      <c r="R467" s="6"/>
      <c r="S467" s="6"/>
    </row>
    <row r="468" spans="1:19" x14ac:dyDescent="0.25">
      <c r="A468" s="6"/>
      <c r="B468" s="6"/>
      <c r="C468" s="6"/>
      <c r="D468" s="6"/>
      <c r="E468" s="6"/>
      <c r="H468" s="6"/>
      <c r="I468" s="6"/>
      <c r="P468" s="6"/>
      <c r="Q468" s="6"/>
      <c r="R468" s="6"/>
      <c r="S468" s="6"/>
    </row>
    <row r="469" spans="1:19" x14ac:dyDescent="0.25">
      <c r="A469" s="6"/>
      <c r="B469" s="6"/>
      <c r="C469" s="6"/>
      <c r="D469" s="6"/>
      <c r="E469" s="6"/>
      <c r="H469" s="6"/>
      <c r="I469" s="6"/>
      <c r="P469" s="6"/>
      <c r="Q469" s="6"/>
      <c r="R469" s="6"/>
      <c r="S469" s="6"/>
    </row>
    <row r="470" spans="1:19" x14ac:dyDescent="0.25">
      <c r="A470" s="6"/>
      <c r="B470" s="6"/>
      <c r="C470" s="6"/>
      <c r="D470" s="6"/>
      <c r="E470" s="6"/>
      <c r="H470" s="6"/>
      <c r="I470" s="6"/>
      <c r="P470" s="6"/>
      <c r="Q470" s="6"/>
      <c r="R470" s="6"/>
      <c r="S470" s="6"/>
    </row>
    <row r="471" spans="1:19" x14ac:dyDescent="0.25">
      <c r="A471" s="6"/>
      <c r="B471" s="6"/>
      <c r="C471" s="6"/>
      <c r="D471" s="6"/>
      <c r="E471" s="6"/>
      <c r="H471" s="6"/>
      <c r="I471" s="6"/>
      <c r="P471" s="6"/>
      <c r="Q471" s="6"/>
      <c r="R471" s="6"/>
      <c r="S471" s="6"/>
    </row>
    <row r="472" spans="1:19" x14ac:dyDescent="0.25">
      <c r="A472" s="6"/>
      <c r="B472" s="6"/>
      <c r="C472" s="6"/>
      <c r="D472" s="6"/>
      <c r="E472" s="6"/>
      <c r="H472" s="6"/>
      <c r="I472" s="6"/>
      <c r="P472" s="6"/>
      <c r="Q472" s="6"/>
      <c r="R472" s="6"/>
      <c r="S472" s="6"/>
    </row>
    <row r="473" spans="1:19" x14ac:dyDescent="0.25">
      <c r="A473" s="6"/>
      <c r="B473" s="6"/>
      <c r="C473" s="6"/>
      <c r="D473" s="6"/>
      <c r="E473" s="6"/>
      <c r="H473" s="6"/>
      <c r="I473" s="6"/>
      <c r="P473" s="6"/>
      <c r="Q473" s="6"/>
      <c r="R473" s="6"/>
      <c r="S473" s="6"/>
    </row>
    <row r="474" spans="1:19" x14ac:dyDescent="0.25">
      <c r="A474" s="6"/>
      <c r="B474" s="6"/>
      <c r="C474" s="6"/>
      <c r="D474" s="6"/>
      <c r="E474" s="6"/>
      <c r="H474" s="6"/>
      <c r="I474" s="6"/>
      <c r="P474" s="6"/>
      <c r="Q474" s="6"/>
      <c r="R474" s="6"/>
      <c r="S474" s="6"/>
    </row>
    <row r="475" spans="1:19" x14ac:dyDescent="0.25">
      <c r="A475" s="6"/>
      <c r="B475" s="6"/>
      <c r="C475" s="6"/>
      <c r="D475" s="6"/>
      <c r="E475" s="6"/>
      <c r="H475" s="6"/>
      <c r="I475" s="6"/>
      <c r="P475" s="6"/>
      <c r="Q475" s="6"/>
      <c r="R475" s="6"/>
      <c r="S475" s="6"/>
    </row>
    <row r="476" spans="1:19" x14ac:dyDescent="0.25">
      <c r="A476" s="6"/>
      <c r="B476" s="6"/>
      <c r="C476" s="6"/>
      <c r="D476" s="6"/>
      <c r="E476" s="6"/>
      <c r="H476" s="6"/>
      <c r="I476" s="6"/>
      <c r="P476" s="6"/>
      <c r="Q476" s="6"/>
      <c r="R476" s="6"/>
      <c r="S476" s="6"/>
    </row>
    <row r="477" spans="1:19" x14ac:dyDescent="0.25">
      <c r="A477" s="6"/>
      <c r="B477" s="6"/>
      <c r="C477" s="6"/>
      <c r="D477" s="6"/>
      <c r="E477" s="6"/>
      <c r="H477" s="6"/>
      <c r="I477" s="6"/>
      <c r="P477" s="6"/>
      <c r="Q477" s="6"/>
      <c r="R477" s="6"/>
      <c r="S477" s="6"/>
    </row>
    <row r="478" spans="1:19" x14ac:dyDescent="0.25">
      <c r="A478" s="6"/>
      <c r="B478" s="6"/>
      <c r="C478" s="6"/>
      <c r="D478" s="6"/>
      <c r="E478" s="6"/>
      <c r="H478" s="6"/>
      <c r="I478" s="6"/>
      <c r="P478" s="6"/>
      <c r="Q478" s="6"/>
      <c r="R478" s="6"/>
      <c r="S478" s="6"/>
    </row>
    <row r="479" spans="1:19" x14ac:dyDescent="0.25">
      <c r="A479" s="6"/>
      <c r="B479" s="6"/>
      <c r="C479" s="6"/>
      <c r="D479" s="6"/>
      <c r="E479" s="6"/>
      <c r="H479" s="6"/>
      <c r="I479" s="6"/>
      <c r="P479" s="6"/>
      <c r="Q479" s="6"/>
      <c r="R479" s="6"/>
      <c r="S479" s="6"/>
    </row>
    <row r="480" spans="1:19" x14ac:dyDescent="0.25">
      <c r="A480" s="6"/>
      <c r="B480" s="6"/>
      <c r="C480" s="6"/>
      <c r="D480" s="6"/>
      <c r="E480" s="6"/>
      <c r="H480" s="6"/>
      <c r="I480" s="6"/>
      <c r="P480" s="6"/>
      <c r="Q480" s="6"/>
      <c r="R480" s="6"/>
      <c r="S480" s="6"/>
    </row>
    <row r="481" spans="1:19" x14ac:dyDescent="0.25">
      <c r="A481" s="6"/>
      <c r="B481" s="6"/>
      <c r="C481" s="6"/>
      <c r="D481" s="6"/>
      <c r="E481" s="6"/>
      <c r="H481" s="6"/>
      <c r="I481" s="6"/>
      <c r="P481" s="6"/>
      <c r="Q481" s="6"/>
      <c r="R481" s="6"/>
      <c r="S481" s="6"/>
    </row>
    <row r="482" spans="1:19" x14ac:dyDescent="0.25">
      <c r="A482" s="6"/>
      <c r="B482" s="6"/>
      <c r="C482" s="6"/>
      <c r="D482" s="6"/>
      <c r="E482" s="6"/>
      <c r="H482" s="6"/>
      <c r="I482" s="6"/>
      <c r="P482" s="6"/>
      <c r="Q482" s="6"/>
      <c r="R482" s="6"/>
      <c r="S482" s="6"/>
    </row>
    <row r="483" spans="1:19" x14ac:dyDescent="0.25">
      <c r="A483" s="6"/>
      <c r="B483" s="6"/>
      <c r="C483" s="6"/>
      <c r="D483" s="6"/>
      <c r="E483" s="6"/>
      <c r="H483" s="6"/>
      <c r="I483" s="6"/>
      <c r="P483" s="6"/>
      <c r="Q483" s="6"/>
      <c r="R483" s="6"/>
      <c r="S483" s="6"/>
    </row>
    <row r="484" spans="1:19" x14ac:dyDescent="0.25">
      <c r="A484" s="6"/>
      <c r="B484" s="6"/>
      <c r="C484" s="6"/>
      <c r="D484" s="6"/>
      <c r="E484" s="6"/>
      <c r="H484" s="6"/>
      <c r="I484" s="6"/>
      <c r="P484" s="6"/>
      <c r="Q484" s="6"/>
      <c r="R484" s="6"/>
      <c r="S484" s="6"/>
    </row>
    <row r="485" spans="1:19" x14ac:dyDescent="0.25">
      <c r="A485" s="6"/>
      <c r="B485" s="6"/>
      <c r="C485" s="6"/>
      <c r="D485" s="6"/>
      <c r="E485" s="6"/>
      <c r="H485" s="6"/>
      <c r="I485" s="6"/>
      <c r="P485" s="6"/>
      <c r="Q485" s="6"/>
      <c r="R485" s="6"/>
      <c r="S485" s="6"/>
    </row>
    <row r="486" spans="1:19" x14ac:dyDescent="0.25">
      <c r="A486" s="6"/>
      <c r="B486" s="6"/>
      <c r="C486" s="6"/>
      <c r="D486" s="6"/>
      <c r="E486" s="6"/>
      <c r="H486" s="6"/>
      <c r="I486" s="6"/>
      <c r="P486" s="6"/>
      <c r="Q486" s="6"/>
      <c r="R486" s="6"/>
      <c r="S486" s="6"/>
    </row>
    <row r="487" spans="1:19" x14ac:dyDescent="0.25">
      <c r="A487" s="6"/>
      <c r="B487" s="6"/>
      <c r="C487" s="6"/>
      <c r="D487" s="6"/>
      <c r="E487" s="6"/>
      <c r="H487" s="6"/>
      <c r="I487" s="6"/>
      <c r="P487" s="6"/>
      <c r="Q487" s="6"/>
      <c r="R487" s="6"/>
      <c r="S487" s="6"/>
    </row>
    <row r="488" spans="1:19" x14ac:dyDescent="0.25">
      <c r="A488" s="6"/>
      <c r="B488" s="6"/>
      <c r="C488" s="6"/>
      <c r="D488" s="6"/>
      <c r="E488" s="6"/>
      <c r="H488" s="6"/>
      <c r="I488" s="6"/>
      <c r="P488" s="6"/>
      <c r="Q488" s="6"/>
      <c r="R488" s="6"/>
      <c r="S488" s="6"/>
    </row>
    <row r="489" spans="1:19" x14ac:dyDescent="0.25">
      <c r="A489" s="6"/>
      <c r="B489" s="6"/>
      <c r="C489" s="6"/>
      <c r="D489" s="6"/>
      <c r="E489" s="6"/>
      <c r="H489" s="6"/>
      <c r="I489" s="6"/>
      <c r="P489" s="6"/>
      <c r="Q489" s="6"/>
      <c r="R489" s="6"/>
      <c r="S489" s="6"/>
    </row>
    <row r="490" spans="1:19" x14ac:dyDescent="0.25">
      <c r="A490" s="6"/>
      <c r="B490" s="6"/>
      <c r="C490" s="6"/>
      <c r="D490" s="6"/>
      <c r="E490" s="6"/>
      <c r="H490" s="6"/>
      <c r="I490" s="6"/>
      <c r="P490" s="6"/>
      <c r="Q490" s="6"/>
      <c r="R490" s="6"/>
      <c r="S490" s="6"/>
    </row>
    <row r="491" spans="1:19" x14ac:dyDescent="0.25">
      <c r="A491" s="6"/>
      <c r="B491" s="6"/>
      <c r="C491" s="6"/>
      <c r="D491" s="6"/>
      <c r="E491" s="6"/>
      <c r="H491" s="6"/>
      <c r="I491" s="6"/>
      <c r="P491" s="6"/>
      <c r="Q491" s="6"/>
      <c r="R491" s="6"/>
      <c r="S491" s="6"/>
    </row>
    <row r="492" spans="1:19" x14ac:dyDescent="0.25">
      <c r="A492" s="6"/>
      <c r="B492" s="6"/>
      <c r="C492" s="6"/>
      <c r="D492" s="6"/>
      <c r="E492" s="6"/>
      <c r="H492" s="6"/>
      <c r="I492" s="6"/>
      <c r="P492" s="6"/>
      <c r="Q492" s="6"/>
      <c r="R492" s="6"/>
      <c r="S492" s="6"/>
    </row>
    <row r="493" spans="1:19" x14ac:dyDescent="0.25">
      <c r="A493" s="6"/>
      <c r="B493" s="6"/>
      <c r="C493" s="6"/>
      <c r="D493" s="6"/>
      <c r="E493" s="6"/>
      <c r="H493" s="6"/>
      <c r="I493" s="6"/>
      <c r="P493" s="6"/>
      <c r="Q493" s="6"/>
      <c r="R493" s="6"/>
      <c r="S493" s="6"/>
    </row>
    <row r="494" spans="1:19" x14ac:dyDescent="0.25">
      <c r="A494" s="6"/>
      <c r="B494" s="6"/>
      <c r="C494" s="6"/>
      <c r="D494" s="6"/>
      <c r="E494" s="6"/>
      <c r="H494" s="6"/>
      <c r="I494" s="6"/>
      <c r="P494" s="6"/>
      <c r="Q494" s="6"/>
      <c r="R494" s="6"/>
      <c r="S494" s="6"/>
    </row>
    <row r="495" spans="1:19" x14ac:dyDescent="0.25">
      <c r="A495" s="6"/>
      <c r="B495" s="6"/>
      <c r="C495" s="6"/>
      <c r="D495" s="6"/>
      <c r="E495" s="6"/>
      <c r="H495" s="6"/>
      <c r="I495" s="6"/>
      <c r="P495" s="6"/>
      <c r="Q495" s="6"/>
      <c r="R495" s="6"/>
      <c r="S495" s="6"/>
    </row>
    <row r="496" spans="1:19" x14ac:dyDescent="0.25">
      <c r="A496" s="6"/>
      <c r="B496" s="6"/>
      <c r="C496" s="6"/>
      <c r="D496" s="6"/>
      <c r="E496" s="6"/>
      <c r="H496" s="6"/>
      <c r="I496" s="6"/>
      <c r="P496" s="6"/>
      <c r="Q496" s="6"/>
      <c r="R496" s="6"/>
      <c r="S496" s="6"/>
    </row>
    <row r="497" spans="1:19" x14ac:dyDescent="0.25">
      <c r="A497" s="6"/>
      <c r="B497" s="6"/>
      <c r="C497" s="6"/>
      <c r="D497" s="6"/>
      <c r="E497" s="6"/>
      <c r="H497" s="6"/>
      <c r="I497" s="6"/>
      <c r="P497" s="6"/>
      <c r="Q497" s="6"/>
      <c r="R497" s="6"/>
      <c r="S497" s="6"/>
    </row>
    <row r="498" spans="1:19" x14ac:dyDescent="0.25">
      <c r="A498" s="6"/>
      <c r="B498" s="6"/>
      <c r="C498" s="6"/>
      <c r="D498" s="6"/>
      <c r="E498" s="6"/>
      <c r="H498" s="6"/>
      <c r="I498" s="6"/>
      <c r="P498" s="6"/>
      <c r="Q498" s="6"/>
      <c r="R498" s="6"/>
      <c r="S498" s="6"/>
    </row>
    <row r="499" spans="1:19" x14ac:dyDescent="0.25">
      <c r="A499" s="6"/>
      <c r="B499" s="6"/>
      <c r="C499" s="6"/>
      <c r="D499" s="6"/>
      <c r="E499" s="6"/>
      <c r="H499" s="6"/>
      <c r="I499" s="6"/>
      <c r="P499" s="6"/>
      <c r="Q499" s="6"/>
      <c r="R499" s="6"/>
      <c r="S499" s="6"/>
    </row>
    <row r="500" spans="1:19" x14ac:dyDescent="0.25">
      <c r="A500" s="6"/>
      <c r="B500" s="6"/>
      <c r="C500" s="6"/>
      <c r="D500" s="6"/>
      <c r="E500" s="6"/>
      <c r="H500" s="6"/>
      <c r="I500" s="6"/>
      <c r="P500" s="6"/>
      <c r="Q500" s="6"/>
      <c r="R500" s="6"/>
      <c r="S500" s="6"/>
    </row>
    <row r="501" spans="1:19" x14ac:dyDescent="0.25">
      <c r="A501" s="6"/>
      <c r="B501" s="6"/>
      <c r="C501" s="6"/>
      <c r="D501" s="6"/>
      <c r="E501" s="6"/>
      <c r="H501" s="6"/>
      <c r="I501" s="6"/>
      <c r="P501" s="6"/>
      <c r="Q501" s="6"/>
      <c r="R501" s="6"/>
      <c r="S501" s="6"/>
    </row>
    <row r="502" spans="1:19" x14ac:dyDescent="0.25">
      <c r="A502" s="6"/>
      <c r="B502" s="6"/>
      <c r="C502" s="6"/>
      <c r="D502" s="6"/>
      <c r="E502" s="6"/>
      <c r="H502" s="6"/>
      <c r="I502" s="6"/>
      <c r="P502" s="6"/>
      <c r="Q502" s="6"/>
      <c r="R502" s="6"/>
      <c r="S502" s="6"/>
    </row>
    <row r="503" spans="1:19" x14ac:dyDescent="0.25">
      <c r="A503" s="6"/>
      <c r="B503" s="6"/>
      <c r="C503" s="6"/>
      <c r="D503" s="6"/>
      <c r="E503" s="6"/>
      <c r="H503" s="6"/>
      <c r="I503" s="6"/>
      <c r="P503" s="6"/>
      <c r="Q503" s="6"/>
      <c r="R503" s="6"/>
      <c r="S503" s="6"/>
    </row>
    <row r="504" spans="1:19" x14ac:dyDescent="0.25">
      <c r="A504" s="6"/>
      <c r="B504" s="6"/>
      <c r="C504" s="6"/>
      <c r="D504" s="6"/>
      <c r="E504" s="6"/>
      <c r="H504" s="6"/>
      <c r="I504" s="6"/>
      <c r="P504" s="6"/>
      <c r="Q504" s="6"/>
      <c r="R504" s="6"/>
      <c r="S504" s="6"/>
    </row>
    <row r="505" spans="1:19" x14ac:dyDescent="0.25">
      <c r="A505" s="6"/>
      <c r="B505" s="6"/>
      <c r="C505" s="6"/>
      <c r="D505" s="6"/>
      <c r="E505" s="6"/>
      <c r="H505" s="6"/>
      <c r="I505" s="6"/>
      <c r="P505" s="6"/>
      <c r="Q505" s="6"/>
      <c r="R505" s="6"/>
      <c r="S505" s="6"/>
    </row>
    <row r="506" spans="1:19" x14ac:dyDescent="0.25">
      <c r="A506" s="6"/>
      <c r="B506" s="6"/>
      <c r="C506" s="6"/>
      <c r="D506" s="6"/>
      <c r="E506" s="6"/>
      <c r="H506" s="6"/>
      <c r="I506" s="6"/>
      <c r="P506" s="6"/>
      <c r="Q506" s="6"/>
      <c r="R506" s="6"/>
      <c r="S506" s="6"/>
    </row>
    <row r="507" spans="1:19" x14ac:dyDescent="0.25">
      <c r="A507" s="6"/>
      <c r="B507" s="6"/>
      <c r="C507" s="6"/>
      <c r="D507" s="6"/>
      <c r="E507" s="6"/>
      <c r="H507" s="6"/>
      <c r="I507" s="6"/>
      <c r="P507" s="6"/>
      <c r="Q507" s="6"/>
      <c r="R507" s="6"/>
      <c r="S507" s="6"/>
    </row>
    <row r="508" spans="1:19" x14ac:dyDescent="0.25">
      <c r="A508" s="6"/>
      <c r="B508" s="6"/>
      <c r="C508" s="6"/>
      <c r="D508" s="6"/>
      <c r="E508" s="6"/>
      <c r="H508" s="6"/>
      <c r="I508" s="6"/>
      <c r="P508" s="6"/>
      <c r="Q508" s="6"/>
      <c r="R508" s="6"/>
      <c r="S508" s="6"/>
    </row>
    <row r="509" spans="1:19" x14ac:dyDescent="0.25">
      <c r="A509" s="6"/>
      <c r="B509" s="6"/>
      <c r="C509" s="6"/>
      <c r="D509" s="6"/>
      <c r="E509" s="6"/>
      <c r="H509" s="6"/>
      <c r="I509" s="6"/>
      <c r="P509" s="6"/>
      <c r="Q509" s="6"/>
      <c r="R509" s="6"/>
      <c r="S509" s="6"/>
    </row>
    <row r="510" spans="1:19" x14ac:dyDescent="0.25">
      <c r="A510" s="6"/>
      <c r="B510" s="6"/>
      <c r="C510" s="6"/>
      <c r="D510" s="6"/>
      <c r="E510" s="6"/>
      <c r="H510" s="6"/>
      <c r="I510" s="6"/>
      <c r="P510" s="6"/>
      <c r="Q510" s="6"/>
      <c r="R510" s="6"/>
      <c r="S510" s="6"/>
    </row>
    <row r="511" spans="1:19" x14ac:dyDescent="0.25">
      <c r="A511" s="6"/>
      <c r="B511" s="6"/>
      <c r="C511" s="6"/>
      <c r="D511" s="6"/>
      <c r="E511" s="6"/>
      <c r="H511" s="6"/>
      <c r="I511" s="6"/>
      <c r="P511" s="6"/>
      <c r="Q511" s="6"/>
      <c r="R511" s="6"/>
      <c r="S511" s="6"/>
    </row>
    <row r="512" spans="1:19" x14ac:dyDescent="0.25">
      <c r="A512" s="6"/>
      <c r="B512" s="6"/>
      <c r="C512" s="6"/>
      <c r="D512" s="6"/>
      <c r="E512" s="6"/>
      <c r="H512" s="6"/>
      <c r="I512" s="6"/>
      <c r="P512" s="6"/>
      <c r="Q512" s="6"/>
      <c r="R512" s="6"/>
      <c r="S512" s="6"/>
    </row>
    <row r="513" spans="1:19" x14ac:dyDescent="0.25">
      <c r="A513" s="6"/>
      <c r="B513" s="6"/>
      <c r="C513" s="6"/>
      <c r="D513" s="6"/>
      <c r="E513" s="6"/>
      <c r="H513" s="6"/>
      <c r="I513" s="6"/>
      <c r="P513" s="6"/>
      <c r="Q513" s="6"/>
      <c r="R513" s="6"/>
      <c r="S513" s="6"/>
    </row>
    <row r="514" spans="1:19" x14ac:dyDescent="0.25">
      <c r="A514" s="6"/>
      <c r="B514" s="6"/>
      <c r="C514" s="6"/>
      <c r="D514" s="6"/>
      <c r="E514" s="6"/>
      <c r="H514" s="6"/>
      <c r="I514" s="6"/>
      <c r="P514" s="6"/>
      <c r="Q514" s="6"/>
      <c r="R514" s="6"/>
      <c r="S514" s="6"/>
    </row>
    <row r="515" spans="1:19" x14ac:dyDescent="0.25">
      <c r="A515" s="6"/>
      <c r="B515" s="6"/>
      <c r="C515" s="6"/>
      <c r="D515" s="6"/>
      <c r="E515" s="6"/>
      <c r="H515" s="6"/>
      <c r="I515" s="6"/>
      <c r="P515" s="6"/>
      <c r="Q515" s="6"/>
      <c r="R515" s="6"/>
      <c r="S515" s="6"/>
    </row>
    <row r="516" spans="1:19" x14ac:dyDescent="0.25">
      <c r="A516" s="6"/>
      <c r="B516" s="6"/>
      <c r="C516" s="6"/>
      <c r="D516" s="6"/>
      <c r="E516" s="6"/>
      <c r="H516" s="6"/>
      <c r="I516" s="6"/>
      <c r="P516" s="6"/>
      <c r="Q516" s="6"/>
      <c r="R516" s="6"/>
      <c r="S516" s="6"/>
    </row>
    <row r="517" spans="1:19" x14ac:dyDescent="0.25">
      <c r="A517" s="6"/>
      <c r="B517" s="6"/>
      <c r="C517" s="6"/>
      <c r="D517" s="6"/>
      <c r="E517" s="6"/>
      <c r="H517" s="6"/>
      <c r="I517" s="6"/>
      <c r="P517" s="6"/>
      <c r="Q517" s="6"/>
      <c r="R517" s="6"/>
      <c r="S517" s="6"/>
    </row>
    <row r="518" spans="1:19" x14ac:dyDescent="0.25">
      <c r="A518" s="6"/>
      <c r="B518" s="6"/>
      <c r="C518" s="6"/>
      <c r="D518" s="6"/>
      <c r="E518" s="6"/>
      <c r="H518" s="6"/>
      <c r="I518" s="6"/>
      <c r="P518" s="6"/>
      <c r="Q518" s="6"/>
      <c r="R518" s="6"/>
      <c r="S518" s="6"/>
    </row>
    <row r="519" spans="1:19" x14ac:dyDescent="0.25">
      <c r="A519" s="6"/>
      <c r="B519" s="6"/>
      <c r="C519" s="6"/>
      <c r="D519" s="6"/>
      <c r="E519" s="6"/>
      <c r="H519" s="6"/>
      <c r="I519" s="6"/>
      <c r="P519" s="6"/>
      <c r="Q519" s="6"/>
      <c r="R519" s="6"/>
      <c r="S519" s="6"/>
    </row>
    <row r="520" spans="1:19" x14ac:dyDescent="0.25">
      <c r="A520" s="6"/>
      <c r="B520" s="6"/>
      <c r="C520" s="6"/>
      <c r="D520" s="6"/>
      <c r="E520" s="6"/>
      <c r="H520" s="6"/>
      <c r="I520" s="6"/>
      <c r="P520" s="6"/>
      <c r="Q520" s="6"/>
      <c r="R520" s="6"/>
      <c r="S520" s="6"/>
    </row>
    <row r="521" spans="1:19" x14ac:dyDescent="0.25">
      <c r="A521" s="6"/>
      <c r="B521" s="6"/>
      <c r="C521" s="6"/>
      <c r="D521" s="6"/>
      <c r="E521" s="6"/>
      <c r="H521" s="6"/>
      <c r="I521" s="6"/>
      <c r="P521" s="6"/>
      <c r="Q521" s="6"/>
      <c r="R521" s="6"/>
      <c r="S521" s="6"/>
    </row>
    <row r="522" spans="1:19" x14ac:dyDescent="0.25">
      <c r="A522" s="6"/>
      <c r="B522" s="6"/>
      <c r="C522" s="6"/>
      <c r="D522" s="6"/>
      <c r="E522" s="6"/>
      <c r="H522" s="6"/>
      <c r="I522" s="6"/>
      <c r="P522" s="6"/>
      <c r="Q522" s="6"/>
      <c r="R522" s="6"/>
      <c r="S522" s="6"/>
    </row>
    <row r="523" spans="1:19" x14ac:dyDescent="0.25">
      <c r="A523" s="6"/>
      <c r="B523" s="6"/>
      <c r="C523" s="6"/>
      <c r="D523" s="6"/>
      <c r="E523" s="6"/>
      <c r="H523" s="6"/>
      <c r="I523" s="6"/>
      <c r="P523" s="6"/>
      <c r="Q523" s="6"/>
      <c r="R523" s="6"/>
      <c r="S523" s="6"/>
    </row>
    <row r="524" spans="1:19" x14ac:dyDescent="0.25">
      <c r="A524" s="6"/>
      <c r="B524" s="6"/>
      <c r="C524" s="6"/>
      <c r="D524" s="6"/>
      <c r="E524" s="6"/>
      <c r="H524" s="6"/>
      <c r="I524" s="6"/>
      <c r="P524" s="6"/>
      <c r="Q524" s="6"/>
      <c r="R524" s="6"/>
      <c r="S524" s="6"/>
    </row>
    <row r="525" spans="1:19" x14ac:dyDescent="0.25">
      <c r="A525" s="6"/>
      <c r="B525" s="6"/>
      <c r="C525" s="6"/>
      <c r="D525" s="6"/>
      <c r="E525" s="6"/>
      <c r="H525" s="6"/>
      <c r="I525" s="6"/>
      <c r="P525" s="6"/>
      <c r="Q525" s="6"/>
      <c r="R525" s="6"/>
      <c r="S525" s="6"/>
    </row>
    <row r="526" spans="1:19" x14ac:dyDescent="0.25">
      <c r="A526" s="6"/>
      <c r="B526" s="6"/>
      <c r="C526" s="6"/>
      <c r="D526" s="6"/>
      <c r="E526" s="6"/>
      <c r="H526" s="6"/>
      <c r="I526" s="6"/>
      <c r="P526" s="6"/>
      <c r="Q526" s="6"/>
      <c r="R526" s="6"/>
      <c r="S526" s="6"/>
    </row>
    <row r="527" spans="1:19" x14ac:dyDescent="0.25">
      <c r="A527" s="6"/>
      <c r="B527" s="6"/>
      <c r="C527" s="6"/>
      <c r="D527" s="6"/>
      <c r="E527" s="6"/>
      <c r="H527" s="6"/>
      <c r="I527" s="6"/>
      <c r="P527" s="6"/>
      <c r="Q527" s="6"/>
      <c r="R527" s="6"/>
      <c r="S527" s="6"/>
    </row>
    <row r="528" spans="1:19" x14ac:dyDescent="0.25">
      <c r="A528" s="6"/>
      <c r="B528" s="6"/>
      <c r="C528" s="6"/>
      <c r="D528" s="6"/>
      <c r="E528" s="6"/>
      <c r="H528" s="6"/>
      <c r="I528" s="6"/>
      <c r="P528" s="6"/>
      <c r="Q528" s="6"/>
      <c r="R528" s="6"/>
      <c r="S528" s="6"/>
    </row>
    <row r="529" spans="1:19" x14ac:dyDescent="0.25">
      <c r="A529" s="6"/>
      <c r="B529" s="6"/>
      <c r="C529" s="6"/>
      <c r="D529" s="6"/>
      <c r="E529" s="6"/>
      <c r="H529" s="6"/>
      <c r="I529" s="6"/>
      <c r="P529" s="6"/>
      <c r="Q529" s="6"/>
      <c r="R529" s="6"/>
      <c r="S529" s="6"/>
    </row>
    <row r="530" spans="1:19" x14ac:dyDescent="0.25">
      <c r="A530" s="6"/>
      <c r="B530" s="6"/>
      <c r="C530" s="6"/>
      <c r="D530" s="6"/>
      <c r="E530" s="6"/>
      <c r="H530" s="6"/>
      <c r="I530" s="6"/>
      <c r="P530" s="6"/>
      <c r="Q530" s="6"/>
      <c r="R530" s="6"/>
      <c r="S530" s="6"/>
    </row>
    <row r="531" spans="1:19" x14ac:dyDescent="0.25">
      <c r="A531" s="6"/>
      <c r="B531" s="6"/>
      <c r="C531" s="6"/>
      <c r="D531" s="6"/>
      <c r="E531" s="6"/>
      <c r="H531" s="6"/>
      <c r="I531" s="6"/>
      <c r="P531" s="6"/>
      <c r="Q531" s="6"/>
      <c r="R531" s="6"/>
      <c r="S531" s="6"/>
    </row>
    <row r="532" spans="1:19" x14ac:dyDescent="0.25">
      <c r="A532" s="6"/>
      <c r="B532" s="6"/>
      <c r="C532" s="6"/>
      <c r="D532" s="6"/>
      <c r="E532" s="6"/>
      <c r="H532" s="6"/>
      <c r="I532" s="6"/>
      <c r="P532" s="6"/>
      <c r="Q532" s="6"/>
      <c r="R532" s="6"/>
      <c r="S532" s="6"/>
    </row>
    <row r="533" spans="1:19" x14ac:dyDescent="0.25">
      <c r="A533" s="6"/>
      <c r="B533" s="6"/>
      <c r="C533" s="6"/>
      <c r="D533" s="6"/>
      <c r="E533" s="6"/>
      <c r="H533" s="6"/>
      <c r="I533" s="6"/>
      <c r="P533" s="6"/>
      <c r="Q533" s="6"/>
      <c r="R533" s="6"/>
      <c r="S533" s="6"/>
    </row>
    <row r="534" spans="1:19" x14ac:dyDescent="0.25">
      <c r="A534" s="6"/>
      <c r="B534" s="6"/>
      <c r="C534" s="6"/>
      <c r="D534" s="6"/>
      <c r="E534" s="6"/>
      <c r="H534" s="6"/>
      <c r="I534" s="6"/>
      <c r="P534" s="6"/>
      <c r="Q534" s="6"/>
      <c r="R534" s="6"/>
      <c r="S534" s="6"/>
    </row>
    <row r="535" spans="1:19" x14ac:dyDescent="0.25">
      <c r="A535" s="6"/>
      <c r="B535" s="6"/>
      <c r="C535" s="6"/>
      <c r="D535" s="6"/>
      <c r="E535" s="6"/>
      <c r="H535" s="6"/>
      <c r="I535" s="6"/>
      <c r="P535" s="6"/>
      <c r="Q535" s="6"/>
      <c r="R535" s="6"/>
      <c r="S535" s="6"/>
    </row>
    <row r="536" spans="1:19" x14ac:dyDescent="0.25">
      <c r="A536" s="6"/>
      <c r="B536" s="6"/>
      <c r="C536" s="6"/>
      <c r="D536" s="6"/>
      <c r="E536" s="6"/>
      <c r="H536" s="6"/>
      <c r="I536" s="6"/>
      <c r="P536" s="6"/>
      <c r="Q536" s="6"/>
      <c r="R536" s="6"/>
      <c r="S536" s="6"/>
    </row>
    <row r="537" spans="1:19" x14ac:dyDescent="0.25">
      <c r="A537" s="6"/>
      <c r="B537" s="6"/>
      <c r="C537" s="6"/>
      <c r="D537" s="6"/>
      <c r="E537" s="6"/>
      <c r="H537" s="6"/>
      <c r="I537" s="6"/>
      <c r="P537" s="6"/>
      <c r="Q537" s="6"/>
      <c r="R537" s="6"/>
      <c r="S537" s="6"/>
    </row>
    <row r="538" spans="1:19" x14ac:dyDescent="0.25">
      <c r="A538" s="6"/>
      <c r="B538" s="6"/>
      <c r="C538" s="6"/>
      <c r="D538" s="6"/>
      <c r="E538" s="6"/>
      <c r="H538" s="6"/>
      <c r="I538" s="6"/>
      <c r="P538" s="6"/>
      <c r="Q538" s="6"/>
      <c r="R538" s="6"/>
      <c r="S538" s="6"/>
    </row>
    <row r="539" spans="1:19" x14ac:dyDescent="0.25">
      <c r="A539" s="6"/>
      <c r="B539" s="6"/>
      <c r="C539" s="6"/>
      <c r="D539" s="6"/>
      <c r="E539" s="6"/>
      <c r="H539" s="6"/>
      <c r="I539" s="6"/>
      <c r="P539" s="6"/>
      <c r="Q539" s="6"/>
      <c r="R539" s="6"/>
      <c r="S539" s="6"/>
    </row>
    <row r="540" spans="1:19" x14ac:dyDescent="0.25">
      <c r="A540" s="6"/>
      <c r="B540" s="6"/>
      <c r="C540" s="6"/>
      <c r="D540" s="6"/>
      <c r="E540" s="6"/>
      <c r="H540" s="6"/>
      <c r="I540" s="6"/>
      <c r="P540" s="6"/>
      <c r="Q540" s="6"/>
      <c r="R540" s="6"/>
      <c r="S540" s="6"/>
    </row>
    <row r="541" spans="1:19" x14ac:dyDescent="0.25">
      <c r="A541" s="6"/>
      <c r="B541" s="6"/>
      <c r="C541" s="6"/>
      <c r="D541" s="6"/>
      <c r="E541" s="6"/>
      <c r="H541" s="6"/>
      <c r="I541" s="6"/>
      <c r="P541" s="6"/>
      <c r="Q541" s="6"/>
      <c r="R541" s="6"/>
      <c r="S541" s="6"/>
    </row>
    <row r="542" spans="1:19" x14ac:dyDescent="0.25">
      <c r="A542" s="6"/>
      <c r="B542" s="6"/>
      <c r="C542" s="6"/>
      <c r="D542" s="6"/>
      <c r="E542" s="6"/>
      <c r="H542" s="6"/>
      <c r="I542" s="6"/>
      <c r="P542" s="6"/>
      <c r="Q542" s="6"/>
      <c r="R542" s="6"/>
      <c r="S542" s="6"/>
    </row>
    <row r="543" spans="1:19" x14ac:dyDescent="0.25">
      <c r="A543" s="6"/>
      <c r="B543" s="6"/>
      <c r="C543" s="6"/>
      <c r="D543" s="6"/>
      <c r="E543" s="6"/>
      <c r="H543" s="6"/>
      <c r="I543" s="6"/>
      <c r="P543" s="6"/>
      <c r="Q543" s="6"/>
      <c r="R543" s="6"/>
      <c r="S543" s="6"/>
    </row>
    <row r="544" spans="1:19" x14ac:dyDescent="0.25">
      <c r="A544" s="6"/>
      <c r="B544" s="6"/>
      <c r="C544" s="6"/>
      <c r="D544" s="6"/>
      <c r="E544" s="6"/>
      <c r="H544" s="6"/>
      <c r="I544" s="6"/>
      <c r="P544" s="6"/>
      <c r="Q544" s="6"/>
      <c r="R544" s="6"/>
      <c r="S544" s="6"/>
    </row>
    <row r="545" spans="1:19" x14ac:dyDescent="0.25">
      <c r="A545" s="6"/>
      <c r="B545" s="6"/>
      <c r="C545" s="6"/>
      <c r="D545" s="6"/>
      <c r="E545" s="6"/>
      <c r="H545" s="6"/>
      <c r="I545" s="6"/>
      <c r="P545" s="6"/>
      <c r="Q545" s="6"/>
      <c r="R545" s="6"/>
      <c r="S545" s="6"/>
    </row>
    <row r="546" spans="1:19" x14ac:dyDescent="0.25">
      <c r="A546" s="6"/>
      <c r="B546" s="6"/>
      <c r="C546" s="6"/>
      <c r="D546" s="6"/>
      <c r="E546" s="6"/>
      <c r="H546" s="6"/>
      <c r="I546" s="6"/>
      <c r="P546" s="6"/>
      <c r="Q546" s="6"/>
      <c r="R546" s="6"/>
      <c r="S546" s="6"/>
    </row>
    <row r="547" spans="1:19" x14ac:dyDescent="0.25">
      <c r="A547" s="6"/>
      <c r="B547" s="6"/>
      <c r="C547" s="6"/>
      <c r="D547" s="6"/>
      <c r="E547" s="6"/>
      <c r="H547" s="6"/>
      <c r="I547" s="6"/>
      <c r="P547" s="6"/>
      <c r="Q547" s="6"/>
      <c r="R547" s="6"/>
      <c r="S547" s="6"/>
    </row>
    <row r="548" spans="1:19" x14ac:dyDescent="0.25">
      <c r="A548" s="6"/>
      <c r="B548" s="6"/>
      <c r="C548" s="6"/>
      <c r="D548" s="6"/>
      <c r="E548" s="6"/>
      <c r="H548" s="6"/>
      <c r="I548" s="6"/>
      <c r="P548" s="6"/>
      <c r="Q548" s="6"/>
      <c r="R548" s="6"/>
      <c r="S548" s="6"/>
    </row>
    <row r="549" spans="1:19" x14ac:dyDescent="0.25">
      <c r="A549" s="6"/>
      <c r="B549" s="6"/>
      <c r="C549" s="6"/>
      <c r="D549" s="6"/>
      <c r="E549" s="6"/>
      <c r="H549" s="6"/>
      <c r="I549" s="6"/>
      <c r="P549" s="6"/>
      <c r="Q549" s="6"/>
      <c r="R549" s="6"/>
      <c r="S549" s="6"/>
    </row>
    <row r="550" spans="1:19" x14ac:dyDescent="0.25">
      <c r="A550" s="6"/>
      <c r="B550" s="6"/>
      <c r="C550" s="6"/>
      <c r="D550" s="6"/>
      <c r="E550" s="6"/>
      <c r="H550" s="6"/>
      <c r="I550" s="6"/>
      <c r="P550" s="6"/>
      <c r="Q550" s="6"/>
      <c r="R550" s="6"/>
      <c r="S550" s="6"/>
    </row>
    <row r="551" spans="1:19" x14ac:dyDescent="0.25">
      <c r="A551" s="6"/>
      <c r="B551" s="6"/>
      <c r="C551" s="6"/>
      <c r="D551" s="6"/>
      <c r="E551" s="6"/>
      <c r="H551" s="6"/>
      <c r="I551" s="6"/>
      <c r="P551" s="6"/>
      <c r="Q551" s="6"/>
      <c r="R551" s="6"/>
      <c r="S551" s="6"/>
    </row>
    <row r="552" spans="1:19" x14ac:dyDescent="0.25">
      <c r="A552" s="6"/>
      <c r="B552" s="6"/>
      <c r="C552" s="6"/>
      <c r="D552" s="6"/>
      <c r="E552" s="6"/>
      <c r="H552" s="6"/>
      <c r="I552" s="6"/>
      <c r="P552" s="6"/>
      <c r="Q552" s="6"/>
      <c r="R552" s="6"/>
      <c r="S552" s="6"/>
    </row>
    <row r="553" spans="1:19" x14ac:dyDescent="0.25">
      <c r="A553" s="6"/>
      <c r="B553" s="6"/>
      <c r="C553" s="6"/>
      <c r="D553" s="6"/>
      <c r="E553" s="6"/>
      <c r="H553" s="6"/>
      <c r="I553" s="6"/>
      <c r="P553" s="6"/>
      <c r="Q553" s="6"/>
      <c r="R553" s="6"/>
      <c r="S553" s="6"/>
    </row>
    <row r="554" spans="1:19" x14ac:dyDescent="0.25">
      <c r="A554" s="6"/>
      <c r="B554" s="6"/>
      <c r="C554" s="6"/>
      <c r="D554" s="6"/>
      <c r="E554" s="6"/>
      <c r="H554" s="6"/>
      <c r="I554" s="6"/>
      <c r="P554" s="6"/>
      <c r="Q554" s="6"/>
      <c r="R554" s="6"/>
      <c r="S554" s="6"/>
    </row>
    <row r="555" spans="1:19" x14ac:dyDescent="0.25">
      <c r="A555" s="6"/>
      <c r="B555" s="6"/>
      <c r="C555" s="6"/>
      <c r="D555" s="6"/>
      <c r="E555" s="6"/>
      <c r="H555" s="6"/>
      <c r="I555" s="6"/>
      <c r="P555" s="6"/>
      <c r="Q555" s="6"/>
      <c r="R555" s="6"/>
      <c r="S555" s="6"/>
    </row>
    <row r="556" spans="1:19" x14ac:dyDescent="0.25">
      <c r="A556" s="6"/>
      <c r="B556" s="6"/>
      <c r="C556" s="6"/>
      <c r="D556" s="6"/>
      <c r="E556" s="6"/>
      <c r="H556" s="6"/>
      <c r="I556" s="6"/>
      <c r="P556" s="6"/>
      <c r="Q556" s="6"/>
      <c r="R556" s="6"/>
      <c r="S556" s="6"/>
    </row>
    <row r="557" spans="1:19" x14ac:dyDescent="0.25">
      <c r="A557" s="6"/>
      <c r="B557" s="6"/>
      <c r="C557" s="6"/>
      <c r="D557" s="6"/>
      <c r="E557" s="6"/>
      <c r="H557" s="6"/>
      <c r="I557" s="6"/>
      <c r="P557" s="6"/>
      <c r="Q557" s="6"/>
      <c r="R557" s="6"/>
      <c r="S557" s="6"/>
    </row>
    <row r="558" spans="1:19" x14ac:dyDescent="0.25">
      <c r="A558" s="6"/>
      <c r="B558" s="6"/>
      <c r="C558" s="6"/>
      <c r="D558" s="6"/>
      <c r="E558" s="6"/>
      <c r="H558" s="6"/>
      <c r="I558" s="6"/>
      <c r="P558" s="6"/>
      <c r="Q558" s="6"/>
      <c r="R558" s="6"/>
      <c r="S558" s="6"/>
    </row>
    <row r="559" spans="1:19" x14ac:dyDescent="0.25">
      <c r="A559" s="6"/>
      <c r="B559" s="6"/>
      <c r="C559" s="6"/>
      <c r="D559" s="6"/>
      <c r="E559" s="6"/>
      <c r="H559" s="6"/>
      <c r="I559" s="6"/>
      <c r="P559" s="6"/>
      <c r="Q559" s="6"/>
      <c r="R559" s="6"/>
      <c r="S559" s="6"/>
    </row>
    <row r="560" spans="1:19" x14ac:dyDescent="0.25">
      <c r="A560" s="6"/>
      <c r="B560" s="6"/>
      <c r="C560" s="6"/>
      <c r="D560" s="6"/>
      <c r="E560" s="6"/>
      <c r="H560" s="6"/>
      <c r="I560" s="6"/>
      <c r="P560" s="6"/>
      <c r="Q560" s="6"/>
      <c r="R560" s="6"/>
      <c r="S560" s="6"/>
    </row>
    <row r="561" spans="1:19" x14ac:dyDescent="0.25">
      <c r="A561" s="6"/>
      <c r="B561" s="6"/>
      <c r="C561" s="6"/>
      <c r="D561" s="6"/>
      <c r="E561" s="6"/>
      <c r="H561" s="6"/>
      <c r="I561" s="6"/>
      <c r="P561" s="6"/>
      <c r="Q561" s="6"/>
      <c r="R561" s="6"/>
      <c r="S561" s="6"/>
    </row>
    <row r="562" spans="1:19" x14ac:dyDescent="0.25">
      <c r="A562" s="6"/>
      <c r="B562" s="6"/>
      <c r="C562" s="6"/>
      <c r="D562" s="6"/>
      <c r="E562" s="6"/>
      <c r="H562" s="6"/>
      <c r="I562" s="6"/>
      <c r="P562" s="6"/>
      <c r="Q562" s="6"/>
      <c r="R562" s="6"/>
      <c r="S562" s="6"/>
    </row>
    <row r="563" spans="1:19" x14ac:dyDescent="0.25">
      <c r="A563" s="6"/>
      <c r="B563" s="6"/>
      <c r="C563" s="6"/>
      <c r="D563" s="6"/>
      <c r="E563" s="6"/>
      <c r="H563" s="6"/>
      <c r="I563" s="6"/>
      <c r="P563" s="6"/>
      <c r="Q563" s="6"/>
      <c r="R563" s="6"/>
      <c r="S563" s="6"/>
    </row>
    <row r="564" spans="1:19" x14ac:dyDescent="0.25">
      <c r="A564" s="6"/>
      <c r="B564" s="6"/>
      <c r="C564" s="6"/>
      <c r="D564" s="6"/>
      <c r="E564" s="6"/>
      <c r="H564" s="6"/>
      <c r="I564" s="6"/>
      <c r="P564" s="6"/>
      <c r="Q564" s="6"/>
      <c r="R564" s="6"/>
      <c r="S564" s="6"/>
    </row>
    <row r="565" spans="1:19" x14ac:dyDescent="0.25">
      <c r="A565" s="6"/>
      <c r="B565" s="6"/>
      <c r="C565" s="6"/>
      <c r="D565" s="6"/>
      <c r="E565" s="6"/>
      <c r="H565" s="6"/>
      <c r="I565" s="6"/>
      <c r="P565" s="6"/>
      <c r="Q565" s="6"/>
      <c r="R565" s="6"/>
      <c r="S565" s="6"/>
    </row>
    <row r="566" spans="1:19" x14ac:dyDescent="0.25">
      <c r="A566" s="6"/>
      <c r="B566" s="6"/>
      <c r="C566" s="6"/>
      <c r="D566" s="6"/>
      <c r="E566" s="6"/>
      <c r="H566" s="6"/>
      <c r="I566" s="6"/>
      <c r="P566" s="6"/>
      <c r="Q566" s="6"/>
      <c r="R566" s="6"/>
      <c r="S566" s="6"/>
    </row>
    <row r="567" spans="1:19" x14ac:dyDescent="0.25">
      <c r="A567" s="6"/>
      <c r="B567" s="6"/>
      <c r="C567" s="6"/>
      <c r="D567" s="6"/>
      <c r="E567" s="6"/>
      <c r="H567" s="6"/>
      <c r="I567" s="6"/>
      <c r="P567" s="6"/>
      <c r="Q567" s="6"/>
      <c r="R567" s="6"/>
      <c r="S567" s="6"/>
    </row>
    <row r="568" spans="1:19" x14ac:dyDescent="0.25">
      <c r="A568" s="6"/>
      <c r="B568" s="6"/>
      <c r="C568" s="6"/>
      <c r="D568" s="6"/>
      <c r="E568" s="6"/>
      <c r="H568" s="6"/>
      <c r="I568" s="6"/>
      <c r="P568" s="6"/>
      <c r="Q568" s="6"/>
      <c r="R568" s="6"/>
      <c r="S568" s="6"/>
    </row>
    <row r="569" spans="1:19" x14ac:dyDescent="0.25">
      <c r="A569" s="6"/>
      <c r="B569" s="6"/>
      <c r="C569" s="6"/>
      <c r="D569" s="6"/>
      <c r="E569" s="6"/>
      <c r="H569" s="6"/>
      <c r="I569" s="6"/>
      <c r="P569" s="6"/>
      <c r="Q569" s="6"/>
      <c r="R569" s="6"/>
      <c r="S569" s="6"/>
    </row>
    <row r="570" spans="1:19" x14ac:dyDescent="0.25">
      <c r="A570" s="6"/>
      <c r="B570" s="6"/>
      <c r="C570" s="6"/>
      <c r="D570" s="6"/>
      <c r="E570" s="6"/>
      <c r="H570" s="6"/>
      <c r="I570" s="6"/>
      <c r="P570" s="6"/>
      <c r="Q570" s="6"/>
      <c r="R570" s="6"/>
      <c r="S570" s="6"/>
    </row>
    <row r="571" spans="1:19" x14ac:dyDescent="0.25">
      <c r="A571" s="6"/>
      <c r="B571" s="6"/>
      <c r="C571" s="6"/>
      <c r="D571" s="6"/>
      <c r="E571" s="6"/>
      <c r="H571" s="6"/>
      <c r="I571" s="6"/>
      <c r="P571" s="6"/>
      <c r="Q571" s="6"/>
      <c r="R571" s="6"/>
      <c r="S571" s="6"/>
    </row>
    <row r="572" spans="1:19" x14ac:dyDescent="0.25">
      <c r="A572" s="6"/>
      <c r="B572" s="6"/>
      <c r="C572" s="6"/>
      <c r="D572" s="6"/>
      <c r="E572" s="6"/>
      <c r="H572" s="6"/>
      <c r="I572" s="6"/>
      <c r="P572" s="6"/>
      <c r="Q572" s="6"/>
      <c r="R572" s="6"/>
      <c r="S572" s="6"/>
    </row>
    <row r="573" spans="1:19" x14ac:dyDescent="0.25">
      <c r="A573" s="6"/>
      <c r="B573" s="6"/>
      <c r="C573" s="6"/>
      <c r="D573" s="6"/>
      <c r="E573" s="6"/>
      <c r="H573" s="6"/>
      <c r="I573" s="6"/>
      <c r="P573" s="6"/>
      <c r="Q573" s="6"/>
      <c r="R573" s="6"/>
      <c r="S573" s="6"/>
    </row>
    <row r="574" spans="1:19" x14ac:dyDescent="0.25">
      <c r="A574" s="6"/>
      <c r="B574" s="6"/>
      <c r="C574" s="6"/>
      <c r="D574" s="6"/>
      <c r="E574" s="6"/>
      <c r="H574" s="6"/>
      <c r="I574" s="6"/>
      <c r="P574" s="6"/>
      <c r="Q574" s="6"/>
      <c r="R574" s="6"/>
      <c r="S574" s="6"/>
    </row>
    <row r="575" spans="1:19" x14ac:dyDescent="0.25">
      <c r="A575" s="6"/>
      <c r="B575" s="6"/>
      <c r="C575" s="6"/>
      <c r="D575" s="6"/>
      <c r="E575" s="6"/>
      <c r="H575" s="6"/>
      <c r="I575" s="6"/>
      <c r="P575" s="6"/>
      <c r="Q575" s="6"/>
      <c r="R575" s="6"/>
      <c r="S575" s="6"/>
    </row>
    <row r="576" spans="1:19" x14ac:dyDescent="0.25">
      <c r="A576" s="6"/>
      <c r="B576" s="6"/>
      <c r="C576" s="6"/>
      <c r="D576" s="6"/>
      <c r="E576" s="6"/>
      <c r="H576" s="6"/>
      <c r="I576" s="6"/>
      <c r="P576" s="6"/>
      <c r="Q576" s="6"/>
      <c r="R576" s="6"/>
      <c r="S576" s="6"/>
    </row>
    <row r="577" spans="1:19" x14ac:dyDescent="0.25">
      <c r="A577" s="6"/>
      <c r="B577" s="6"/>
      <c r="C577" s="6"/>
      <c r="D577" s="6"/>
      <c r="E577" s="6"/>
      <c r="H577" s="6"/>
      <c r="I577" s="6"/>
      <c r="P577" s="6"/>
      <c r="Q577" s="6"/>
      <c r="R577" s="6"/>
      <c r="S577" s="6"/>
    </row>
    <row r="578" spans="1:19" x14ac:dyDescent="0.25">
      <c r="A578" s="6"/>
      <c r="B578" s="6"/>
      <c r="C578" s="6"/>
      <c r="D578" s="6"/>
      <c r="E578" s="6"/>
      <c r="H578" s="6"/>
      <c r="I578" s="6"/>
      <c r="P578" s="6"/>
      <c r="Q578" s="6"/>
      <c r="R578" s="6"/>
      <c r="S578" s="6"/>
    </row>
    <row r="579" spans="1:19" x14ac:dyDescent="0.25">
      <c r="A579" s="6"/>
      <c r="B579" s="6"/>
      <c r="C579" s="6"/>
      <c r="D579" s="6"/>
      <c r="E579" s="6"/>
      <c r="H579" s="6"/>
      <c r="I579" s="6"/>
      <c r="P579" s="6"/>
      <c r="Q579" s="6"/>
      <c r="R579" s="6"/>
      <c r="S579" s="6"/>
    </row>
    <row r="580" spans="1:19" x14ac:dyDescent="0.25">
      <c r="A580" s="6"/>
      <c r="B580" s="6"/>
      <c r="C580" s="6"/>
      <c r="D580" s="6"/>
      <c r="E580" s="6"/>
      <c r="H580" s="6"/>
      <c r="I580" s="6"/>
      <c r="P580" s="6"/>
      <c r="Q580" s="6"/>
      <c r="R580" s="6"/>
      <c r="S580" s="6"/>
    </row>
    <row r="581" spans="1:19" x14ac:dyDescent="0.25">
      <c r="A581" s="6"/>
      <c r="B581" s="6"/>
      <c r="C581" s="6"/>
      <c r="D581" s="6"/>
      <c r="E581" s="6"/>
      <c r="H581" s="6"/>
      <c r="I581" s="6"/>
      <c r="P581" s="6"/>
      <c r="Q581" s="6"/>
      <c r="R581" s="6"/>
      <c r="S581" s="6"/>
    </row>
    <row r="582" spans="1:19" x14ac:dyDescent="0.25">
      <c r="A582" s="6"/>
      <c r="B582" s="6"/>
      <c r="C582" s="6"/>
      <c r="D582" s="6"/>
      <c r="E582" s="6"/>
      <c r="H582" s="6"/>
      <c r="I582" s="6"/>
      <c r="P582" s="6"/>
      <c r="Q582" s="6"/>
      <c r="R582" s="6"/>
      <c r="S582" s="6"/>
    </row>
    <row r="583" spans="1:19" x14ac:dyDescent="0.25">
      <c r="A583" s="6"/>
      <c r="B583" s="6"/>
      <c r="C583" s="6"/>
      <c r="D583" s="6"/>
      <c r="E583" s="6"/>
      <c r="H583" s="6"/>
      <c r="I583" s="6"/>
      <c r="P583" s="6"/>
      <c r="Q583" s="6"/>
      <c r="R583" s="6"/>
      <c r="S583" s="6"/>
    </row>
    <row r="584" spans="1:19" x14ac:dyDescent="0.25">
      <c r="A584" s="6"/>
      <c r="B584" s="6"/>
      <c r="C584" s="6"/>
      <c r="D584" s="6"/>
      <c r="E584" s="6"/>
      <c r="H584" s="6"/>
      <c r="I584" s="6"/>
      <c r="P584" s="6"/>
      <c r="Q584" s="6"/>
      <c r="R584" s="6"/>
      <c r="S584" s="6"/>
    </row>
    <row r="585" spans="1:19" x14ac:dyDescent="0.25">
      <c r="A585" s="6"/>
      <c r="B585" s="6"/>
      <c r="C585" s="6"/>
      <c r="D585" s="6"/>
      <c r="E585" s="6"/>
      <c r="H585" s="6"/>
      <c r="I585" s="6"/>
      <c r="P585" s="6"/>
      <c r="Q585" s="6"/>
      <c r="R585" s="6"/>
      <c r="S585" s="6"/>
    </row>
    <row r="586" spans="1:19" x14ac:dyDescent="0.25">
      <c r="A586" s="6"/>
      <c r="B586" s="6"/>
      <c r="C586" s="6"/>
      <c r="D586" s="6"/>
      <c r="E586" s="6"/>
      <c r="H586" s="6"/>
      <c r="I586" s="6"/>
      <c r="P586" s="6"/>
      <c r="Q586" s="6"/>
      <c r="R586" s="6"/>
      <c r="S586" s="6"/>
    </row>
    <row r="587" spans="1:19" x14ac:dyDescent="0.25">
      <c r="A587" s="6"/>
      <c r="B587" s="6"/>
      <c r="C587" s="6"/>
      <c r="D587" s="6"/>
      <c r="E587" s="6"/>
      <c r="H587" s="6"/>
      <c r="I587" s="6"/>
      <c r="P587" s="6"/>
      <c r="Q587" s="6"/>
      <c r="R587" s="6"/>
      <c r="S587" s="6"/>
    </row>
    <row r="588" spans="1:19" x14ac:dyDescent="0.25">
      <c r="A588" s="6"/>
      <c r="B588" s="6"/>
      <c r="C588" s="6"/>
      <c r="D588" s="6"/>
      <c r="E588" s="6"/>
      <c r="H588" s="6"/>
      <c r="I588" s="6"/>
      <c r="P588" s="6"/>
      <c r="Q588" s="6"/>
      <c r="R588" s="6"/>
      <c r="S588" s="6"/>
    </row>
    <row r="589" spans="1:19" x14ac:dyDescent="0.25">
      <c r="A589" s="6"/>
      <c r="B589" s="6"/>
      <c r="C589" s="6"/>
      <c r="D589" s="6"/>
      <c r="E589" s="6"/>
      <c r="H589" s="6"/>
      <c r="I589" s="6"/>
      <c r="P589" s="6"/>
      <c r="Q589" s="6"/>
      <c r="R589" s="6"/>
      <c r="S589" s="6"/>
    </row>
    <row r="590" spans="1:19" x14ac:dyDescent="0.25">
      <c r="A590" s="6"/>
      <c r="B590" s="6"/>
      <c r="C590" s="6"/>
      <c r="D590" s="6"/>
      <c r="E590" s="6"/>
      <c r="H590" s="6"/>
      <c r="I590" s="6"/>
      <c r="P590" s="6"/>
      <c r="Q590" s="6"/>
      <c r="R590" s="6"/>
      <c r="S590" s="6"/>
    </row>
    <row r="591" spans="1:19" x14ac:dyDescent="0.25">
      <c r="A591" s="6"/>
      <c r="B591" s="6"/>
      <c r="C591" s="6"/>
      <c r="D591" s="6"/>
      <c r="E591" s="6"/>
      <c r="H591" s="6"/>
      <c r="I591" s="6"/>
      <c r="P591" s="6"/>
      <c r="Q591" s="6"/>
      <c r="R591" s="6"/>
      <c r="S591" s="6"/>
    </row>
    <row r="592" spans="1:19" x14ac:dyDescent="0.25">
      <c r="A592" s="6"/>
      <c r="B592" s="6"/>
      <c r="C592" s="6"/>
      <c r="D592" s="6"/>
      <c r="E592" s="6"/>
      <c r="H592" s="6"/>
      <c r="I592" s="6"/>
      <c r="P592" s="6"/>
      <c r="Q592" s="6"/>
      <c r="R592" s="6"/>
      <c r="S592" s="6"/>
    </row>
    <row r="593" spans="1:19" x14ac:dyDescent="0.25">
      <c r="A593" s="6"/>
      <c r="B593" s="6"/>
      <c r="C593" s="6"/>
      <c r="D593" s="6"/>
      <c r="E593" s="6"/>
      <c r="H593" s="6"/>
      <c r="I593" s="6"/>
      <c r="P593" s="6"/>
      <c r="Q593" s="6"/>
      <c r="R593" s="6"/>
      <c r="S593" s="6"/>
    </row>
    <row r="594" spans="1:19" x14ac:dyDescent="0.25">
      <c r="A594" s="6"/>
      <c r="B594" s="6"/>
      <c r="C594" s="6"/>
      <c r="D594" s="6"/>
      <c r="E594" s="6"/>
      <c r="H594" s="6"/>
      <c r="I594" s="6"/>
      <c r="P594" s="6"/>
      <c r="Q594" s="6"/>
      <c r="R594" s="6"/>
      <c r="S594" s="6"/>
    </row>
    <row r="595" spans="1:19" x14ac:dyDescent="0.25">
      <c r="A595" s="6"/>
      <c r="B595" s="6"/>
      <c r="C595" s="6"/>
      <c r="D595" s="6"/>
      <c r="E595" s="6"/>
      <c r="H595" s="6"/>
      <c r="I595" s="6"/>
      <c r="P595" s="6"/>
      <c r="Q595" s="6"/>
      <c r="R595" s="6"/>
      <c r="S595" s="6"/>
    </row>
    <row r="596" spans="1:19" x14ac:dyDescent="0.25">
      <c r="A596" s="6"/>
      <c r="B596" s="6"/>
      <c r="C596" s="6"/>
      <c r="D596" s="6"/>
      <c r="E596" s="6"/>
      <c r="H596" s="6"/>
      <c r="I596" s="6"/>
      <c r="P596" s="6"/>
      <c r="Q596" s="6"/>
      <c r="R596" s="6"/>
      <c r="S596" s="6"/>
    </row>
    <row r="597" spans="1:19" x14ac:dyDescent="0.25">
      <c r="A597" s="6"/>
      <c r="B597" s="6"/>
      <c r="C597" s="6"/>
      <c r="D597" s="6"/>
      <c r="E597" s="6"/>
      <c r="H597" s="6"/>
      <c r="I597" s="6"/>
      <c r="P597" s="6"/>
      <c r="Q597" s="6"/>
      <c r="R597" s="6"/>
      <c r="S597" s="6"/>
    </row>
    <row r="598" spans="1:19" x14ac:dyDescent="0.25">
      <c r="A598" s="6"/>
      <c r="B598" s="6"/>
      <c r="C598" s="6"/>
      <c r="D598" s="6"/>
      <c r="E598" s="6"/>
      <c r="H598" s="6"/>
      <c r="I598" s="6"/>
      <c r="P598" s="6"/>
      <c r="Q598" s="6"/>
      <c r="R598" s="6"/>
      <c r="S598" s="6"/>
    </row>
    <row r="599" spans="1:19" x14ac:dyDescent="0.25">
      <c r="A599" s="6"/>
      <c r="B599" s="6"/>
      <c r="C599" s="6"/>
      <c r="D599" s="6"/>
      <c r="E599" s="6"/>
      <c r="H599" s="6"/>
      <c r="I599" s="6"/>
      <c r="P599" s="6"/>
      <c r="Q599" s="6"/>
      <c r="R599" s="6"/>
      <c r="S599" s="6"/>
    </row>
    <row r="600" spans="1:19" x14ac:dyDescent="0.25">
      <c r="A600" s="6"/>
      <c r="B600" s="6"/>
      <c r="C600" s="6"/>
      <c r="D600" s="6"/>
      <c r="E600" s="6"/>
      <c r="H600" s="6"/>
      <c r="I600" s="6"/>
      <c r="P600" s="6"/>
      <c r="Q600" s="6"/>
      <c r="R600" s="6"/>
      <c r="S600" s="6"/>
    </row>
    <row r="601" spans="1:19" x14ac:dyDescent="0.25">
      <c r="A601" s="6"/>
      <c r="B601" s="6"/>
      <c r="C601" s="6"/>
      <c r="D601" s="6"/>
      <c r="E601" s="6"/>
      <c r="H601" s="6"/>
      <c r="I601" s="6"/>
      <c r="P601" s="6"/>
      <c r="Q601" s="6"/>
      <c r="R601" s="6"/>
      <c r="S601" s="6"/>
    </row>
    <row r="602" spans="1:19" x14ac:dyDescent="0.25">
      <c r="A602" s="6"/>
      <c r="B602" s="6"/>
      <c r="C602" s="6"/>
      <c r="D602" s="6"/>
      <c r="E602" s="6"/>
      <c r="H602" s="6"/>
      <c r="I602" s="6"/>
      <c r="P602" s="6"/>
      <c r="Q602" s="6"/>
      <c r="R602" s="6"/>
      <c r="S602" s="6"/>
    </row>
    <row r="603" spans="1:19" x14ac:dyDescent="0.25">
      <c r="A603" s="6"/>
      <c r="B603" s="6"/>
      <c r="C603" s="6"/>
      <c r="D603" s="6"/>
      <c r="E603" s="6"/>
      <c r="H603" s="6"/>
      <c r="I603" s="6"/>
      <c r="P603" s="6"/>
      <c r="Q603" s="6"/>
      <c r="R603" s="6"/>
      <c r="S603" s="6"/>
    </row>
    <row r="604" spans="1:19" x14ac:dyDescent="0.25">
      <c r="A604" s="6"/>
      <c r="B604" s="6"/>
      <c r="C604" s="6"/>
      <c r="D604" s="6"/>
      <c r="E604" s="6"/>
      <c r="H604" s="6"/>
      <c r="I604" s="6"/>
      <c r="P604" s="6"/>
      <c r="Q604" s="6"/>
      <c r="R604" s="6"/>
      <c r="S604" s="6"/>
    </row>
    <row r="605" spans="1:19" x14ac:dyDescent="0.25">
      <c r="A605" s="6"/>
      <c r="B605" s="6"/>
      <c r="C605" s="6"/>
      <c r="D605" s="6"/>
      <c r="E605" s="6"/>
      <c r="H605" s="6"/>
      <c r="I605" s="6"/>
      <c r="P605" s="6"/>
      <c r="Q605" s="6"/>
      <c r="R605" s="6"/>
      <c r="S605" s="6"/>
    </row>
    <row r="606" spans="1:19" x14ac:dyDescent="0.25">
      <c r="A606" s="6"/>
      <c r="B606" s="6"/>
      <c r="C606" s="6"/>
      <c r="D606" s="6"/>
      <c r="E606" s="6"/>
      <c r="H606" s="6"/>
      <c r="I606" s="6"/>
      <c r="P606" s="6"/>
      <c r="Q606" s="6"/>
      <c r="R606" s="6"/>
      <c r="S606" s="6"/>
    </row>
    <row r="607" spans="1:19" x14ac:dyDescent="0.25">
      <c r="A607" s="6"/>
      <c r="B607" s="6"/>
      <c r="C607" s="6"/>
      <c r="D607" s="6"/>
      <c r="E607" s="6"/>
      <c r="H607" s="6"/>
      <c r="I607" s="6"/>
      <c r="P607" s="6"/>
      <c r="Q607" s="6"/>
      <c r="R607" s="6"/>
      <c r="S607" s="6"/>
    </row>
    <row r="608" spans="1:19" x14ac:dyDescent="0.25">
      <c r="A608" s="6"/>
      <c r="B608" s="6"/>
      <c r="C608" s="6"/>
      <c r="D608" s="6"/>
      <c r="E608" s="6"/>
      <c r="H608" s="6"/>
      <c r="I608" s="6"/>
      <c r="P608" s="6"/>
      <c r="Q608" s="6"/>
      <c r="R608" s="6"/>
      <c r="S608" s="6"/>
    </row>
    <row r="609" spans="1:19" x14ac:dyDescent="0.25">
      <c r="A609" s="6"/>
      <c r="B609" s="6"/>
      <c r="C609" s="6"/>
      <c r="D609" s="6"/>
      <c r="E609" s="6"/>
      <c r="H609" s="6"/>
      <c r="I609" s="6"/>
      <c r="P609" s="6"/>
      <c r="Q609" s="6"/>
      <c r="R609" s="6"/>
      <c r="S609" s="6"/>
    </row>
    <row r="610" spans="1:19" x14ac:dyDescent="0.25">
      <c r="A610" s="6"/>
      <c r="B610" s="6"/>
      <c r="C610" s="6"/>
      <c r="D610" s="6"/>
      <c r="E610" s="6"/>
      <c r="H610" s="6"/>
      <c r="I610" s="6"/>
      <c r="P610" s="6"/>
      <c r="Q610" s="6"/>
      <c r="R610" s="6"/>
      <c r="S610" s="6"/>
    </row>
    <row r="611" spans="1:19" x14ac:dyDescent="0.25">
      <c r="A611" s="6"/>
      <c r="B611" s="6"/>
      <c r="C611" s="6"/>
      <c r="D611" s="6"/>
      <c r="E611" s="6"/>
      <c r="H611" s="6"/>
      <c r="I611" s="6"/>
      <c r="P611" s="6"/>
      <c r="Q611" s="6"/>
      <c r="R611" s="6"/>
      <c r="S611" s="6"/>
    </row>
  </sheetData>
  <mergeCells count="1016">
    <mergeCell ref="A317:S317"/>
    <mergeCell ref="T132:T133"/>
    <mergeCell ref="O132:O134"/>
    <mergeCell ref="H132:H134"/>
    <mergeCell ref="G132:G134"/>
    <mergeCell ref="T103:T104"/>
    <mergeCell ref="T94:T102"/>
    <mergeCell ref="T112:T113"/>
    <mergeCell ref="A94:A95"/>
    <mergeCell ref="D94:D95"/>
    <mergeCell ref="E94:E95"/>
    <mergeCell ref="F94:F95"/>
    <mergeCell ref="G94:G95"/>
    <mergeCell ref="H94:H95"/>
    <mergeCell ref="I94:I95"/>
    <mergeCell ref="J94:J95"/>
    <mergeCell ref="K94:K95"/>
    <mergeCell ref="L94:L95"/>
    <mergeCell ref="M94:M95"/>
    <mergeCell ref="N94:N95"/>
    <mergeCell ref="O94:O95"/>
    <mergeCell ref="P94:P96"/>
    <mergeCell ref="Q94:Q95"/>
    <mergeCell ref="R94:R95"/>
    <mergeCell ref="S94:S95"/>
    <mergeCell ref="R103:R104"/>
    <mergeCell ref="S103:S104"/>
    <mergeCell ref="A132:A134"/>
    <mergeCell ref="P132:P134"/>
    <mergeCell ref="Q132:Q134"/>
    <mergeCell ref="R132:R134"/>
    <mergeCell ref="S132:S134"/>
    <mergeCell ref="E114:E115"/>
    <mergeCell ref="F114:F115"/>
    <mergeCell ref="S192:S193"/>
    <mergeCell ref="N189:N190"/>
    <mergeCell ref="Q141:Q142"/>
    <mergeCell ref="R114:R115"/>
    <mergeCell ref="S114:S115"/>
    <mergeCell ref="R141:R142"/>
    <mergeCell ref="S141:S142"/>
    <mergeCell ref="H183:H186"/>
    <mergeCell ref="J178:J182"/>
    <mergeCell ref="N183:N186"/>
    <mergeCell ref="L178:L182"/>
    <mergeCell ref="M178:M182"/>
    <mergeCell ref="M119:M120"/>
    <mergeCell ref="N119:N120"/>
    <mergeCell ref="O119:O120"/>
    <mergeCell ref="I132:I134"/>
    <mergeCell ref="F132:F134"/>
    <mergeCell ref="L189:L190"/>
    <mergeCell ref="M189:M190"/>
    <mergeCell ref="F119:F120"/>
    <mergeCell ref="G119:G120"/>
    <mergeCell ref="J119:J120"/>
    <mergeCell ref="E143:E145"/>
    <mergeCell ref="R227:R228"/>
    <mergeCell ref="S227:S228"/>
    <mergeCell ref="P234:P235"/>
    <mergeCell ref="Q234:Q235"/>
    <mergeCell ref="R234:R235"/>
    <mergeCell ref="S234:S235"/>
    <mergeCell ref="F121:F122"/>
    <mergeCell ref="G121:G122"/>
    <mergeCell ref="M183:M186"/>
    <mergeCell ref="R196:R198"/>
    <mergeCell ref="S196:S198"/>
    <mergeCell ref="P199:P200"/>
    <mergeCell ref="Q199:Q200"/>
    <mergeCell ref="R199:R200"/>
    <mergeCell ref="S199:S200"/>
    <mergeCell ref="P212:S213"/>
    <mergeCell ref="R201:R202"/>
    <mergeCell ref="S201:S202"/>
    <mergeCell ref="F194:F195"/>
    <mergeCell ref="G194:G195"/>
    <mergeCell ref="H194:H195"/>
    <mergeCell ref="I194:I195"/>
    <mergeCell ref="R217:R218"/>
    <mergeCell ref="S217:S218"/>
    <mergeCell ref="G189:G190"/>
    <mergeCell ref="Q189:Q190"/>
    <mergeCell ref="F143:F145"/>
    <mergeCell ref="P192:P193"/>
    <mergeCell ref="O189:O190"/>
    <mergeCell ref="N178:N182"/>
    <mergeCell ref="O178:O182"/>
    <mergeCell ref="S229:S230"/>
    <mergeCell ref="G54:G55"/>
    <mergeCell ref="C54:C55"/>
    <mergeCell ref="D54:D55"/>
    <mergeCell ref="E54:E55"/>
    <mergeCell ref="F54:F55"/>
    <mergeCell ref="Q227:Q228"/>
    <mergeCell ref="E194:E195"/>
    <mergeCell ref="D121:D122"/>
    <mergeCell ref="E121:E122"/>
    <mergeCell ref="A11:A17"/>
    <mergeCell ref="B11:B17"/>
    <mergeCell ref="C11:C17"/>
    <mergeCell ref="D11:D17"/>
    <mergeCell ref="E11:E17"/>
    <mergeCell ref="F11:F17"/>
    <mergeCell ref="G11:G17"/>
    <mergeCell ref="H11:H17"/>
    <mergeCell ref="I11:I17"/>
    <mergeCell ref="J11:J17"/>
    <mergeCell ref="K11:K17"/>
    <mergeCell ref="L11:L17"/>
    <mergeCell ref="M11:M17"/>
    <mergeCell ref="N11:N17"/>
    <mergeCell ref="O11:O17"/>
    <mergeCell ref="K183:K186"/>
    <mergeCell ref="L183:L186"/>
    <mergeCell ref="A121:A122"/>
    <mergeCell ref="A119:A120"/>
    <mergeCell ref="A114:A115"/>
    <mergeCell ref="B169:B177"/>
    <mergeCell ref="B147:B165"/>
    <mergeCell ref="E132:E134"/>
    <mergeCell ref="B178:B182"/>
    <mergeCell ref="B183:B186"/>
    <mergeCell ref="C183:C186"/>
    <mergeCell ref="D183:D186"/>
    <mergeCell ref="E183:E186"/>
    <mergeCell ref="F183:F186"/>
    <mergeCell ref="G183:G186"/>
    <mergeCell ref="O183:O186"/>
    <mergeCell ref="H189:H190"/>
    <mergeCell ref="I189:I190"/>
    <mergeCell ref="D178:D182"/>
    <mergeCell ref="E178:E182"/>
    <mergeCell ref="F178:F182"/>
    <mergeCell ref="G178:G182"/>
    <mergeCell ref="H178:H182"/>
    <mergeCell ref="R192:R193"/>
    <mergeCell ref="I183:I186"/>
    <mergeCell ref="I178:I182"/>
    <mergeCell ref="E189:E190"/>
    <mergeCell ref="F189:F190"/>
    <mergeCell ref="C178:C182"/>
    <mergeCell ref="D192:D193"/>
    <mergeCell ref="H192:H193"/>
    <mergeCell ref="I192:I193"/>
    <mergeCell ref="J192:J193"/>
    <mergeCell ref="C194:C195"/>
    <mergeCell ref="F199:F200"/>
    <mergeCell ref="G199:G200"/>
    <mergeCell ref="I196:I198"/>
    <mergeCell ref="R229:R230"/>
    <mergeCell ref="Q201:Q202"/>
    <mergeCell ref="L217:L218"/>
    <mergeCell ref="P217:P218"/>
    <mergeCell ref="C236:C237"/>
    <mergeCell ref="C234:C235"/>
    <mergeCell ref="C217:C218"/>
    <mergeCell ref="B196:B198"/>
    <mergeCell ref="O192:O193"/>
    <mergeCell ref="P196:P198"/>
    <mergeCell ref="Q196:Q198"/>
    <mergeCell ref="D212:D213"/>
    <mergeCell ref="E212:E213"/>
    <mergeCell ref="F212:F213"/>
    <mergeCell ref="K192:K193"/>
    <mergeCell ref="G212:G213"/>
    <mergeCell ref="H212:H213"/>
    <mergeCell ref="I212:I213"/>
    <mergeCell ref="E196:E198"/>
    <mergeCell ref="F196:F198"/>
    <mergeCell ref="G196:G198"/>
    <mergeCell ref="F201:F202"/>
    <mergeCell ref="G201:G202"/>
    <mergeCell ref="J194:J195"/>
    <mergeCell ref="Q77:Q78"/>
    <mergeCell ref="P59:P60"/>
    <mergeCell ref="I59:I60"/>
    <mergeCell ref="J59:J60"/>
    <mergeCell ref="N57:N58"/>
    <mergeCell ref="O57:O58"/>
    <mergeCell ref="P57:P58"/>
    <mergeCell ref="Q57:Q58"/>
    <mergeCell ref="K75:K76"/>
    <mergeCell ref="L75:L76"/>
    <mergeCell ref="F59:F60"/>
    <mergeCell ref="G59:G60"/>
    <mergeCell ref="Q103:Q104"/>
    <mergeCell ref="L105:L106"/>
    <mergeCell ref="M105:M106"/>
    <mergeCell ref="G57:G58"/>
    <mergeCell ref="J57:J58"/>
    <mergeCell ref="K57:K58"/>
    <mergeCell ref="P71:P72"/>
    <mergeCell ref="Q71:Q72"/>
    <mergeCell ref="C214:C215"/>
    <mergeCell ref="J183:J186"/>
    <mergeCell ref="M192:M193"/>
    <mergeCell ref="C192:C193"/>
    <mergeCell ref="E192:E193"/>
    <mergeCell ref="F192:F193"/>
    <mergeCell ref="M130:M131"/>
    <mergeCell ref="C143:C145"/>
    <mergeCell ref="G192:G193"/>
    <mergeCell ref="K189:K190"/>
    <mergeCell ref="Q229:Q230"/>
    <mergeCell ref="P227:P228"/>
    <mergeCell ref="B144:B145"/>
    <mergeCell ref="D143:D145"/>
    <mergeCell ref="G143:G145"/>
    <mergeCell ref="D132:D134"/>
    <mergeCell ref="B133:B134"/>
    <mergeCell ref="D166:D167"/>
    <mergeCell ref="E166:E167"/>
    <mergeCell ref="F166:F167"/>
    <mergeCell ref="G166:G167"/>
    <mergeCell ref="D194:D195"/>
    <mergeCell ref="B225:B226"/>
    <mergeCell ref="D234:D235"/>
    <mergeCell ref="E234:E235"/>
    <mergeCell ref="F234:F235"/>
    <mergeCell ref="G234:G235"/>
    <mergeCell ref="H234:H235"/>
    <mergeCell ref="A178:A182"/>
    <mergeCell ref="A183:A186"/>
    <mergeCell ref="A147:A165"/>
    <mergeCell ref="A166:A167"/>
    <mergeCell ref="A143:A145"/>
    <mergeCell ref="C147:C165"/>
    <mergeCell ref="A192:A193"/>
    <mergeCell ref="C114:C115"/>
    <mergeCell ref="D114:D115"/>
    <mergeCell ref="L57:L58"/>
    <mergeCell ref="M57:M58"/>
    <mergeCell ref="Q61:Q62"/>
    <mergeCell ref="E79:E82"/>
    <mergeCell ref="L77:L78"/>
    <mergeCell ref="C57:C58"/>
    <mergeCell ref="D61:D62"/>
    <mergeCell ref="E61:E62"/>
    <mergeCell ref="C59:C60"/>
    <mergeCell ref="H59:H60"/>
    <mergeCell ref="Q112:Q113"/>
    <mergeCell ref="P61:P62"/>
    <mergeCell ref="M75:M76"/>
    <mergeCell ref="M77:M78"/>
    <mergeCell ref="H57:H58"/>
    <mergeCell ref="G75:G76"/>
    <mergeCell ref="D59:D60"/>
    <mergeCell ref="E59:E60"/>
    <mergeCell ref="A112:A113"/>
    <mergeCell ref="A130:A131"/>
    <mergeCell ref="B80:B82"/>
    <mergeCell ref="F57:F58"/>
    <mergeCell ref="P67:P68"/>
    <mergeCell ref="B3:B7"/>
    <mergeCell ref="H20:H21"/>
    <mergeCell ref="I20:I21"/>
    <mergeCell ref="J20:J21"/>
    <mergeCell ref="K20:K21"/>
    <mergeCell ref="B30:B31"/>
    <mergeCell ref="B23:B25"/>
    <mergeCell ref="D103:D104"/>
    <mergeCell ref="E103:E104"/>
    <mergeCell ref="G103:G104"/>
    <mergeCell ref="H103:H104"/>
    <mergeCell ref="I103:I104"/>
    <mergeCell ref="J103:J104"/>
    <mergeCell ref="F103:F104"/>
    <mergeCell ref="H105:H106"/>
    <mergeCell ref="I105:I106"/>
    <mergeCell ref="J105:J106"/>
    <mergeCell ref="K105:K106"/>
    <mergeCell ref="B28:B29"/>
    <mergeCell ref="I44:I45"/>
    <mergeCell ref="J44:J45"/>
    <mergeCell ref="K44:K45"/>
    <mergeCell ref="C79:C82"/>
    <mergeCell ref="D57:D58"/>
    <mergeCell ref="B75:B76"/>
    <mergeCell ref="D75:D76"/>
    <mergeCell ref="E75:E76"/>
    <mergeCell ref="C75:C76"/>
    <mergeCell ref="B61:B62"/>
    <mergeCell ref="B84:B90"/>
    <mergeCell ref="I57:I58"/>
    <mergeCell ref="E57:E58"/>
    <mergeCell ref="L20:L21"/>
    <mergeCell ref="M20:M21"/>
    <mergeCell ref="H34:H35"/>
    <mergeCell ref="I34:I35"/>
    <mergeCell ref="J34:J35"/>
    <mergeCell ref="K34:K35"/>
    <mergeCell ref="L34:L35"/>
    <mergeCell ref="M34:M35"/>
    <mergeCell ref="C34:C35"/>
    <mergeCell ref="C18:C19"/>
    <mergeCell ref="D18:D19"/>
    <mergeCell ref="C44:C45"/>
    <mergeCell ref="D44:D45"/>
    <mergeCell ref="E44:E45"/>
    <mergeCell ref="F44:F45"/>
    <mergeCell ref="G44:G45"/>
    <mergeCell ref="C30:C31"/>
    <mergeCell ref="E18:E19"/>
    <mergeCell ref="F18:F19"/>
    <mergeCell ref="G18:G19"/>
    <mergeCell ref="H18:H19"/>
    <mergeCell ref="I18:I19"/>
    <mergeCell ref="J18:J19"/>
    <mergeCell ref="G20:G21"/>
    <mergeCell ref="G28:G29"/>
    <mergeCell ref="D34:D35"/>
    <mergeCell ref="E34:E35"/>
    <mergeCell ref="F34:F35"/>
    <mergeCell ref="G34:G35"/>
    <mergeCell ref="C42:C43"/>
    <mergeCell ref="D42:D43"/>
    <mergeCell ref="H44:H45"/>
    <mergeCell ref="S18:S19"/>
    <mergeCell ref="C141:C142"/>
    <mergeCell ref="D141:D142"/>
    <mergeCell ref="E141:E142"/>
    <mergeCell ref="F141:F142"/>
    <mergeCell ref="G141:G142"/>
    <mergeCell ref="H141:H142"/>
    <mergeCell ref="I141:I142"/>
    <mergeCell ref="J141:J142"/>
    <mergeCell ref="L18:L19"/>
    <mergeCell ref="M18:M19"/>
    <mergeCell ref="F52:F53"/>
    <mergeCell ref="G52:G53"/>
    <mergeCell ref="J30:J31"/>
    <mergeCell ref="I30:I31"/>
    <mergeCell ref="D32:D33"/>
    <mergeCell ref="C132:C134"/>
    <mergeCell ref="G32:G33"/>
    <mergeCell ref="H28:H29"/>
    <mergeCell ref="O84:O90"/>
    <mergeCell ref="C105:C106"/>
    <mergeCell ref="D105:D106"/>
    <mergeCell ref="E105:E106"/>
    <mergeCell ref="F105:F106"/>
    <mergeCell ref="G105:G106"/>
    <mergeCell ref="K103:K104"/>
    <mergeCell ref="L103:L104"/>
    <mergeCell ref="M103:M104"/>
    <mergeCell ref="N103:N104"/>
    <mergeCell ref="O103:O104"/>
    <mergeCell ref="P103:P104"/>
    <mergeCell ref="C103:C104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8:Q19"/>
    <mergeCell ref="R18:R19"/>
    <mergeCell ref="N18:N19"/>
    <mergeCell ref="C61:C62"/>
    <mergeCell ref="F61:F62"/>
    <mergeCell ref="G61:G62"/>
    <mergeCell ref="E20:E21"/>
    <mergeCell ref="F20:F21"/>
    <mergeCell ref="K18:K19"/>
    <mergeCell ref="I28:I29"/>
    <mergeCell ref="J32:J33"/>
    <mergeCell ref="H52:H53"/>
    <mergeCell ref="L54:L55"/>
    <mergeCell ref="M54:M55"/>
    <mergeCell ref="K54:K55"/>
    <mergeCell ref="H54:H55"/>
    <mergeCell ref="I54:I55"/>
    <mergeCell ref="J54:J55"/>
    <mergeCell ref="O18:O19"/>
    <mergeCell ref="T18:T19"/>
    <mergeCell ref="C20:C21"/>
    <mergeCell ref="D20:D21"/>
    <mergeCell ref="Q32:Q33"/>
    <mergeCell ref="R32:R33"/>
    <mergeCell ref="S32:S33"/>
    <mergeCell ref="T32:T33"/>
    <mergeCell ref="K23:K25"/>
    <mergeCell ref="J23:J25"/>
    <mergeCell ref="I23:I25"/>
    <mergeCell ref="H23:H25"/>
    <mergeCell ref="G23:G25"/>
    <mergeCell ref="F23:F25"/>
    <mergeCell ref="E23:E25"/>
    <mergeCell ref="D23:D25"/>
    <mergeCell ref="C23:C25"/>
    <mergeCell ref="M30:M31"/>
    <mergeCell ref="L30:L31"/>
    <mergeCell ref="K30:K31"/>
    <mergeCell ref="N20:N21"/>
    <mergeCell ref="O20:O21"/>
    <mergeCell ref="S20:S21"/>
    <mergeCell ref="K32:K33"/>
    <mergeCell ref="L32:L33"/>
    <mergeCell ref="M32:M33"/>
    <mergeCell ref="N32:N33"/>
    <mergeCell ref="O32:O33"/>
    <mergeCell ref="P32:P33"/>
    <mergeCell ref="K28:K29"/>
    <mergeCell ref="E32:E33"/>
    <mergeCell ref="F32:F33"/>
    <mergeCell ref="J28:J29"/>
    <mergeCell ref="T20:T21"/>
    <mergeCell ref="C32:C33"/>
    <mergeCell ref="I52:I53"/>
    <mergeCell ref="J52:J53"/>
    <mergeCell ref="K52:K53"/>
    <mergeCell ref="L52:L53"/>
    <mergeCell ref="M52:M53"/>
    <mergeCell ref="F30:F31"/>
    <mergeCell ref="E30:E31"/>
    <mergeCell ref="D30:D31"/>
    <mergeCell ref="D52:D53"/>
    <mergeCell ref="E52:E53"/>
    <mergeCell ref="F28:F29"/>
    <mergeCell ref="E28:E29"/>
    <mergeCell ref="D28:D29"/>
    <mergeCell ref="H30:H31"/>
    <mergeCell ref="G30:G31"/>
    <mergeCell ref="C28:C29"/>
    <mergeCell ref="O30:O31"/>
    <mergeCell ref="N30:N31"/>
    <mergeCell ref="T42:T43"/>
    <mergeCell ref="K42:K43"/>
    <mergeCell ref="L42:L43"/>
    <mergeCell ref="M42:M43"/>
    <mergeCell ref="N42:N43"/>
    <mergeCell ref="O42:O43"/>
    <mergeCell ref="P42:P43"/>
    <mergeCell ref="T34:T35"/>
    <mergeCell ref="R34:R35"/>
    <mergeCell ref="S34:S35"/>
    <mergeCell ref="H32:H33"/>
    <mergeCell ref="I32:I33"/>
    <mergeCell ref="T44:T45"/>
    <mergeCell ref="N44:N45"/>
    <mergeCell ref="O44:O45"/>
    <mergeCell ref="P44:P45"/>
    <mergeCell ref="Q44:Q45"/>
    <mergeCell ref="R44:R45"/>
    <mergeCell ref="S44:S45"/>
    <mergeCell ref="N34:N35"/>
    <mergeCell ref="O34:O35"/>
    <mergeCell ref="P34:P35"/>
    <mergeCell ref="Q34:Q35"/>
    <mergeCell ref="Q42:Q43"/>
    <mergeCell ref="R42:R43"/>
    <mergeCell ref="S42:S43"/>
    <mergeCell ref="T57:T58"/>
    <mergeCell ref="N52:N53"/>
    <mergeCell ref="O52:O53"/>
    <mergeCell ref="Q54:Q55"/>
    <mergeCell ref="R54:R55"/>
    <mergeCell ref="S54:S55"/>
    <mergeCell ref="R57:R58"/>
    <mergeCell ref="S57:S58"/>
    <mergeCell ref="T52:T53"/>
    <mergeCell ref="Q52:Q53"/>
    <mergeCell ref="R52:R53"/>
    <mergeCell ref="S52:S53"/>
    <mergeCell ref="N54:N55"/>
    <mergeCell ref="O54:O55"/>
    <mergeCell ref="P54:P55"/>
    <mergeCell ref="T54:T55"/>
    <mergeCell ref="P52:P53"/>
    <mergeCell ref="T63:T64"/>
    <mergeCell ref="P63:P64"/>
    <mergeCell ref="Q67:Q68"/>
    <mergeCell ref="R67:R68"/>
    <mergeCell ref="S67:S68"/>
    <mergeCell ref="T67:T68"/>
    <mergeCell ref="Q63:Q64"/>
    <mergeCell ref="R63:R64"/>
    <mergeCell ref="H61:H62"/>
    <mergeCell ref="I61:I62"/>
    <mergeCell ref="J61:J62"/>
    <mergeCell ref="K61:K62"/>
    <mergeCell ref="L61:L62"/>
    <mergeCell ref="M61:M62"/>
    <mergeCell ref="Q59:Q60"/>
    <mergeCell ref="R59:R60"/>
    <mergeCell ref="S59:S60"/>
    <mergeCell ref="T59:T60"/>
    <mergeCell ref="K59:K60"/>
    <mergeCell ref="T61:T62"/>
    <mergeCell ref="T65:T66"/>
    <mergeCell ref="P65:P66"/>
    <mergeCell ref="Q65:Q66"/>
    <mergeCell ref="R65:R66"/>
    <mergeCell ref="S65:S66"/>
    <mergeCell ref="N59:N60"/>
    <mergeCell ref="O59:O60"/>
    <mergeCell ref="S63:S64"/>
    <mergeCell ref="O61:O62"/>
    <mergeCell ref="N61:N62"/>
    <mergeCell ref="R61:R62"/>
    <mergeCell ref="S61:S62"/>
    <mergeCell ref="T69:T70"/>
    <mergeCell ref="P69:P70"/>
    <mergeCell ref="Q69:Q70"/>
    <mergeCell ref="R69:R70"/>
    <mergeCell ref="T75:T76"/>
    <mergeCell ref="C77:C78"/>
    <mergeCell ref="D77:D78"/>
    <mergeCell ref="E77:E78"/>
    <mergeCell ref="F77:F78"/>
    <mergeCell ref="G77:G78"/>
    <mergeCell ref="H77:H78"/>
    <mergeCell ref="I77:I78"/>
    <mergeCell ref="J77:J78"/>
    <mergeCell ref="N75:N76"/>
    <mergeCell ref="O75:O76"/>
    <mergeCell ref="P75:P76"/>
    <mergeCell ref="Q75:Q76"/>
    <mergeCell ref="R75:R76"/>
    <mergeCell ref="R77:R78"/>
    <mergeCell ref="S77:S78"/>
    <mergeCell ref="H75:H76"/>
    <mergeCell ref="T77:T78"/>
    <mergeCell ref="K77:K78"/>
    <mergeCell ref="P77:P78"/>
    <mergeCell ref="J75:J76"/>
    <mergeCell ref="N77:N78"/>
    <mergeCell ref="O77:O78"/>
    <mergeCell ref="S75:S76"/>
    <mergeCell ref="S69:S70"/>
    <mergeCell ref="F75:F76"/>
    <mergeCell ref="I75:I76"/>
    <mergeCell ref="G71:G72"/>
    <mergeCell ref="T79:T80"/>
    <mergeCell ref="C92:C93"/>
    <mergeCell ref="D92:D93"/>
    <mergeCell ref="E92:E93"/>
    <mergeCell ref="F92:F93"/>
    <mergeCell ref="G92:G93"/>
    <mergeCell ref="H92:H93"/>
    <mergeCell ref="I92:I93"/>
    <mergeCell ref="N84:N90"/>
    <mergeCell ref="D79:D82"/>
    <mergeCell ref="O79:O82"/>
    <mergeCell ref="N79:N82"/>
    <mergeCell ref="M79:M82"/>
    <mergeCell ref="L79:L82"/>
    <mergeCell ref="K79:K82"/>
    <mergeCell ref="J79:J82"/>
    <mergeCell ref="I79:I82"/>
    <mergeCell ref="H79:H82"/>
    <mergeCell ref="M84:M90"/>
    <mergeCell ref="L84:L90"/>
    <mergeCell ref="K84:K90"/>
    <mergeCell ref="J84:J90"/>
    <mergeCell ref="I84:I90"/>
    <mergeCell ref="H84:H90"/>
    <mergeCell ref="G84:G90"/>
    <mergeCell ref="R92:R93"/>
    <mergeCell ref="S92:S93"/>
    <mergeCell ref="Q92:Q93"/>
    <mergeCell ref="J92:J93"/>
    <mergeCell ref="G79:G82"/>
    <mergeCell ref="F79:F82"/>
    <mergeCell ref="T114:T115"/>
    <mergeCell ref="T105:T106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N105:N106"/>
    <mergeCell ref="O105:O106"/>
    <mergeCell ref="P105:P106"/>
    <mergeCell ref="Q105:Q106"/>
    <mergeCell ref="R105:R106"/>
    <mergeCell ref="S105:S106"/>
    <mergeCell ref="T92:T93"/>
    <mergeCell ref="K92:K93"/>
    <mergeCell ref="L92:L93"/>
    <mergeCell ref="M92:M93"/>
    <mergeCell ref="N92:N93"/>
    <mergeCell ref="O92:O93"/>
    <mergeCell ref="P92:P93"/>
    <mergeCell ref="H114:H115"/>
    <mergeCell ref="I114:I115"/>
    <mergeCell ref="J114:J115"/>
    <mergeCell ref="K114:K115"/>
    <mergeCell ref="L114:L115"/>
    <mergeCell ref="M114:M115"/>
    <mergeCell ref="N114:N115"/>
    <mergeCell ref="O114:O115"/>
    <mergeCell ref="G114:G115"/>
    <mergeCell ref="R112:R113"/>
    <mergeCell ref="S112:S113"/>
    <mergeCell ref="P112:P113"/>
    <mergeCell ref="P114:P115"/>
    <mergeCell ref="Q114:Q115"/>
    <mergeCell ref="N132:N134"/>
    <mergeCell ref="M132:M134"/>
    <mergeCell ref="L132:L134"/>
    <mergeCell ref="K132:K134"/>
    <mergeCell ref="J132:J134"/>
    <mergeCell ref="P121:P122"/>
    <mergeCell ref="Q121:Q122"/>
    <mergeCell ref="N121:N122"/>
    <mergeCell ref="O121:O122"/>
    <mergeCell ref="M121:M122"/>
    <mergeCell ref="L121:L122"/>
    <mergeCell ref="K121:K122"/>
    <mergeCell ref="J121:J122"/>
    <mergeCell ref="K112:K113"/>
    <mergeCell ref="L112:L113"/>
    <mergeCell ref="M112:M113"/>
    <mergeCell ref="N112:N113"/>
    <mergeCell ref="O112:O113"/>
    <mergeCell ref="L119:L120"/>
    <mergeCell ref="N130:N131"/>
    <mergeCell ref="K119:K120"/>
    <mergeCell ref="T121:T122"/>
    <mergeCell ref="Q119:Q120"/>
    <mergeCell ref="T130:T131"/>
    <mergeCell ref="R119:R120"/>
    <mergeCell ref="S119:S120"/>
    <mergeCell ref="T119:T120"/>
    <mergeCell ref="P119:P120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Q130:Q131"/>
    <mergeCell ref="R130:R131"/>
    <mergeCell ref="S130:S131"/>
    <mergeCell ref="K130:K131"/>
    <mergeCell ref="L130:L131"/>
    <mergeCell ref="P130:P131"/>
    <mergeCell ref="H119:H120"/>
    <mergeCell ref="I119:I120"/>
    <mergeCell ref="H121:H122"/>
    <mergeCell ref="I121:I122"/>
    <mergeCell ref="O130:O131"/>
    <mergeCell ref="E119:E120"/>
    <mergeCell ref="R121:R122"/>
    <mergeCell ref="S121:S122"/>
    <mergeCell ref="C119:C120"/>
    <mergeCell ref="D119:D120"/>
    <mergeCell ref="C121:C122"/>
    <mergeCell ref="T141:T142"/>
    <mergeCell ref="K141:K142"/>
    <mergeCell ref="L141:L142"/>
    <mergeCell ref="M141:M142"/>
    <mergeCell ref="N141:N142"/>
    <mergeCell ref="O141:O142"/>
    <mergeCell ref="P141:P142"/>
    <mergeCell ref="N166:N167"/>
    <mergeCell ref="H166:H167"/>
    <mergeCell ref="I166:I167"/>
    <mergeCell ref="J166:J167"/>
    <mergeCell ref="K166:K167"/>
    <mergeCell ref="L166:L167"/>
    <mergeCell ref="M166:M167"/>
    <mergeCell ref="T143:T144"/>
    <mergeCell ref="H143:H145"/>
    <mergeCell ref="I143:I145"/>
    <mergeCell ref="J143:J145"/>
    <mergeCell ref="K143:K145"/>
    <mergeCell ref="L143:L145"/>
    <mergeCell ref="M143:M145"/>
    <mergeCell ref="N143:N145"/>
    <mergeCell ref="O143:O145"/>
    <mergeCell ref="P143:P145"/>
    <mergeCell ref="Q143:Q145"/>
    <mergeCell ref="R143:R145"/>
    <mergeCell ref="S143:S145"/>
    <mergeCell ref="T151:T153"/>
    <mergeCell ref="T166:T167"/>
    <mergeCell ref="T189:T190"/>
    <mergeCell ref="R166:R167"/>
    <mergeCell ref="S166:S167"/>
    <mergeCell ref="P168:P170"/>
    <mergeCell ref="Q168:Q170"/>
    <mergeCell ref="R168:R170"/>
    <mergeCell ref="S168:S170"/>
    <mergeCell ref="C189:C190"/>
    <mergeCell ref="J187:J188"/>
    <mergeCell ref="K187:K188"/>
    <mergeCell ref="L187:L188"/>
    <mergeCell ref="M187:M188"/>
    <mergeCell ref="H187:H188"/>
    <mergeCell ref="T168:T169"/>
    <mergeCell ref="C187:C188"/>
    <mergeCell ref="D187:D188"/>
    <mergeCell ref="E187:E188"/>
    <mergeCell ref="F187:F188"/>
    <mergeCell ref="G187:G188"/>
    <mergeCell ref="D168:D177"/>
    <mergeCell ref="E168:E177"/>
    <mergeCell ref="F168:F177"/>
    <mergeCell ref="G168:G177"/>
    <mergeCell ref="C168:C177"/>
    <mergeCell ref="H168:H177"/>
    <mergeCell ref="I168:I177"/>
    <mergeCell ref="J168:J177"/>
    <mergeCell ref="K168:K177"/>
    <mergeCell ref="L168:L177"/>
    <mergeCell ref="M168:M177"/>
    <mergeCell ref="N168:N177"/>
    <mergeCell ref="I187:I188"/>
    <mergeCell ref="T187:T188"/>
    <mergeCell ref="O168:O177"/>
    <mergeCell ref="N187:N188"/>
    <mergeCell ref="O187:O188"/>
    <mergeCell ref="T217:T218"/>
    <mergeCell ref="C219:C224"/>
    <mergeCell ref="T212:T213"/>
    <mergeCell ref="T201:T202"/>
    <mergeCell ref="C212:C213"/>
    <mergeCell ref="H201:H202"/>
    <mergeCell ref="I201:I202"/>
    <mergeCell ref="J201:J202"/>
    <mergeCell ref="K201:K202"/>
    <mergeCell ref="L201:L202"/>
    <mergeCell ref="M201:M202"/>
    <mergeCell ref="T192:T193"/>
    <mergeCell ref="P194:P195"/>
    <mergeCell ref="Q194:Q195"/>
    <mergeCell ref="T199:T200"/>
    <mergeCell ref="C201:C202"/>
    <mergeCell ref="T196:T198"/>
    <mergeCell ref="C199:C200"/>
    <mergeCell ref="T194:T195"/>
    <mergeCell ref="C196:C198"/>
    <mergeCell ref="K194:K195"/>
    <mergeCell ref="L194:L195"/>
    <mergeCell ref="M194:M195"/>
    <mergeCell ref="N194:N195"/>
    <mergeCell ref="O194:O195"/>
    <mergeCell ref="O199:O200"/>
    <mergeCell ref="D199:D200"/>
    <mergeCell ref="E199:E200"/>
    <mergeCell ref="T219:T221"/>
    <mergeCell ref="C227:C228"/>
    <mergeCell ref="D225:D226"/>
    <mergeCell ref="E225:E226"/>
    <mergeCell ref="F225:F226"/>
    <mergeCell ref="G225:G226"/>
    <mergeCell ref="H225:H226"/>
    <mergeCell ref="I225:I226"/>
    <mergeCell ref="J225:J226"/>
    <mergeCell ref="T229:T230"/>
    <mergeCell ref="C225:C226"/>
    <mergeCell ref="D219:D224"/>
    <mergeCell ref="E219:E224"/>
    <mergeCell ref="F219:F224"/>
    <mergeCell ref="D229:D230"/>
    <mergeCell ref="E229:E230"/>
    <mergeCell ref="F229:F230"/>
    <mergeCell ref="G229:G230"/>
    <mergeCell ref="K225:K226"/>
    <mergeCell ref="L225:L226"/>
    <mergeCell ref="O227:O228"/>
    <mergeCell ref="M225:M226"/>
    <mergeCell ref="N225:N226"/>
    <mergeCell ref="G219:G224"/>
    <mergeCell ref="H219:H224"/>
    <mergeCell ref="I219:I224"/>
    <mergeCell ref="O225:O226"/>
    <mergeCell ref="P223:P224"/>
    <mergeCell ref="Q223:Q224"/>
    <mergeCell ref="R223:R224"/>
    <mergeCell ref="S223:S224"/>
    <mergeCell ref="P229:P230"/>
    <mergeCell ref="T227:T228"/>
    <mergeCell ref="C229:C230"/>
    <mergeCell ref="L229:L230"/>
    <mergeCell ref="M229:M230"/>
    <mergeCell ref="N229:N230"/>
    <mergeCell ref="O229:O230"/>
    <mergeCell ref="K229:K230"/>
    <mergeCell ref="E236:E237"/>
    <mergeCell ref="H229:H230"/>
    <mergeCell ref="I229:I230"/>
    <mergeCell ref="J229:J230"/>
    <mergeCell ref="F227:F228"/>
    <mergeCell ref="E227:E228"/>
    <mergeCell ref="T236:T237"/>
    <mergeCell ref="P236:P237"/>
    <mergeCell ref="Q236:Q237"/>
    <mergeCell ref="R236:R237"/>
    <mergeCell ref="S236:S237"/>
    <mergeCell ref="D236:D237"/>
    <mergeCell ref="G236:G237"/>
    <mergeCell ref="T234:T235"/>
    <mergeCell ref="F236:F237"/>
    <mergeCell ref="P20:P21"/>
    <mergeCell ref="Q20:Q21"/>
    <mergeCell ref="R20:R21"/>
    <mergeCell ref="O23:O25"/>
    <mergeCell ref="N23:N25"/>
    <mergeCell ref="M23:M25"/>
    <mergeCell ref="L23:L25"/>
    <mergeCell ref="O28:O29"/>
    <mergeCell ref="N28:N29"/>
    <mergeCell ref="M28:M29"/>
    <mergeCell ref="L28:L29"/>
    <mergeCell ref="O47:O51"/>
    <mergeCell ref="N47:N51"/>
    <mergeCell ref="L59:L60"/>
    <mergeCell ref="M59:M60"/>
    <mergeCell ref="L44:L45"/>
    <mergeCell ref="M44:M45"/>
    <mergeCell ref="Q217:Q218"/>
    <mergeCell ref="L192:L193"/>
    <mergeCell ref="N192:N193"/>
    <mergeCell ref="L196:L198"/>
    <mergeCell ref="O196:O198"/>
    <mergeCell ref="N236:N237"/>
    <mergeCell ref="O236:O237"/>
    <mergeCell ref="G42:G43"/>
    <mergeCell ref="H42:H43"/>
    <mergeCell ref="I42:I43"/>
    <mergeCell ref="J42:J43"/>
    <mergeCell ref="A214:A215"/>
    <mergeCell ref="A196:A198"/>
    <mergeCell ref="A194:A195"/>
    <mergeCell ref="A189:A190"/>
    <mergeCell ref="A187:A188"/>
    <mergeCell ref="A168:A177"/>
    <mergeCell ref="M47:M51"/>
    <mergeCell ref="L47:L51"/>
    <mergeCell ref="K47:K51"/>
    <mergeCell ref="J47:J51"/>
    <mergeCell ref="I47:I51"/>
    <mergeCell ref="H47:H51"/>
    <mergeCell ref="G47:G51"/>
    <mergeCell ref="F47:F51"/>
    <mergeCell ref="E47:E51"/>
    <mergeCell ref="D47:D51"/>
    <mergeCell ref="C47:C51"/>
    <mergeCell ref="B47:B51"/>
    <mergeCell ref="A47:A51"/>
    <mergeCell ref="A44:A45"/>
    <mergeCell ref="A42:A43"/>
    <mergeCell ref="A34:A35"/>
    <mergeCell ref="A32:A33"/>
    <mergeCell ref="F84:F90"/>
    <mergeCell ref="E84:E90"/>
    <mergeCell ref="D84:D90"/>
    <mergeCell ref="C84:C90"/>
    <mergeCell ref="A77:A78"/>
    <mergeCell ref="A75:A76"/>
    <mergeCell ref="A69:A70"/>
    <mergeCell ref="A67:A68"/>
    <mergeCell ref="A65:A66"/>
    <mergeCell ref="A63:A64"/>
    <mergeCell ref="A61:A62"/>
    <mergeCell ref="A52:A53"/>
    <mergeCell ref="A59:A60"/>
    <mergeCell ref="A54:A55"/>
    <mergeCell ref="A57:A58"/>
    <mergeCell ref="A71:A72"/>
    <mergeCell ref="C71:C72"/>
    <mergeCell ref="D71:D72"/>
    <mergeCell ref="E71:E72"/>
    <mergeCell ref="F71:F72"/>
    <mergeCell ref="E42:E43"/>
    <mergeCell ref="F42:F43"/>
    <mergeCell ref="P18:P19"/>
    <mergeCell ref="Q1:S1"/>
    <mergeCell ref="B2:P2"/>
    <mergeCell ref="A236:A237"/>
    <mergeCell ref="A234:A235"/>
    <mergeCell ref="A229:A230"/>
    <mergeCell ref="A227:A228"/>
    <mergeCell ref="A225:A226"/>
    <mergeCell ref="A219:A224"/>
    <mergeCell ref="A217:A218"/>
    <mergeCell ref="A212:A213"/>
    <mergeCell ref="A201:A202"/>
    <mergeCell ref="A199:A200"/>
    <mergeCell ref="J234:J235"/>
    <mergeCell ref="A30:A31"/>
    <mergeCell ref="A28:A29"/>
    <mergeCell ref="A23:A25"/>
    <mergeCell ref="A20:A21"/>
    <mergeCell ref="A18:A19"/>
    <mergeCell ref="A3:A7"/>
    <mergeCell ref="A105:A106"/>
    <mergeCell ref="A103:A104"/>
    <mergeCell ref="A92:A93"/>
    <mergeCell ref="A84:A90"/>
    <mergeCell ref="A79:A82"/>
    <mergeCell ref="P201:P202"/>
    <mergeCell ref="A141:A142"/>
    <mergeCell ref="P166:P167"/>
    <mergeCell ref="B220:B224"/>
    <mergeCell ref="N227:N228"/>
    <mergeCell ref="H236:H237"/>
    <mergeCell ref="I236:I237"/>
    <mergeCell ref="J236:J237"/>
    <mergeCell ref="K236:K237"/>
    <mergeCell ref="H214:H215"/>
    <mergeCell ref="I214:I215"/>
    <mergeCell ref="J214:J215"/>
    <mergeCell ref="K214:K215"/>
    <mergeCell ref="L214:L215"/>
    <mergeCell ref="M214:M215"/>
    <mergeCell ref="N214:N215"/>
    <mergeCell ref="L236:L237"/>
    <mergeCell ref="M236:M237"/>
    <mergeCell ref="D217:D218"/>
    <mergeCell ref="E217:E218"/>
    <mergeCell ref="F217:F218"/>
    <mergeCell ref="G217:G218"/>
    <mergeCell ref="H217:H218"/>
    <mergeCell ref="I217:I218"/>
    <mergeCell ref="J217:J218"/>
    <mergeCell ref="D227:D228"/>
    <mergeCell ref="K227:K228"/>
    <mergeCell ref="J227:J228"/>
    <mergeCell ref="O214:O215"/>
    <mergeCell ref="M196:M198"/>
    <mergeCell ref="K196:K198"/>
    <mergeCell ref="H196:H198"/>
    <mergeCell ref="C166:C167"/>
    <mergeCell ref="M217:M218"/>
    <mergeCell ref="N217:N218"/>
    <mergeCell ref="O217:O218"/>
    <mergeCell ref="N201:N202"/>
    <mergeCell ref="O201:O202"/>
    <mergeCell ref="I227:I228"/>
    <mergeCell ref="H227:H228"/>
    <mergeCell ref="G227:G228"/>
    <mergeCell ref="J219:J224"/>
    <mergeCell ref="K219:K224"/>
    <mergeCell ref="L219:L224"/>
    <mergeCell ref="D196:D198"/>
    <mergeCell ref="N196:N198"/>
    <mergeCell ref="M219:M224"/>
    <mergeCell ref="N219:N224"/>
    <mergeCell ref="O219:O224"/>
    <mergeCell ref="K217:K218"/>
    <mergeCell ref="J212:J213"/>
    <mergeCell ref="G214:G215"/>
    <mergeCell ref="K212:K213"/>
    <mergeCell ref="K234:K235"/>
    <mergeCell ref="L234:L235"/>
    <mergeCell ref="R71:R72"/>
    <mergeCell ref="S71:S72"/>
    <mergeCell ref="A73:A74"/>
    <mergeCell ref="C73:C74"/>
    <mergeCell ref="P73:P74"/>
    <mergeCell ref="Q73:Q74"/>
    <mergeCell ref="R73:R74"/>
    <mergeCell ref="S73:S74"/>
    <mergeCell ref="H71:H72"/>
    <mergeCell ref="I71:I72"/>
    <mergeCell ref="J71:J72"/>
    <mergeCell ref="K71:K72"/>
    <mergeCell ref="L71:L72"/>
    <mergeCell ref="M71:M72"/>
    <mergeCell ref="N71:N72"/>
    <mergeCell ref="O71:O72"/>
    <mergeCell ref="R214:R215"/>
    <mergeCell ref="S214:S215"/>
    <mergeCell ref="Q166:Q167"/>
    <mergeCell ref="P214:P215"/>
    <mergeCell ref="I234:I235"/>
    <mergeCell ref="M234:M235"/>
    <mergeCell ref="N234:N235"/>
    <mergeCell ref="O234:O235"/>
    <mergeCell ref="J199:J200"/>
    <mergeCell ref="K178:K182"/>
    <mergeCell ref="M227:M228"/>
    <mergeCell ref="L227:L228"/>
    <mergeCell ref="D201:D202"/>
    <mergeCell ref="E201:E202"/>
    <mergeCell ref="Q214:Q215"/>
    <mergeCell ref="Q192:Q193"/>
    <mergeCell ref="R189:R190"/>
    <mergeCell ref="S189:S190"/>
    <mergeCell ref="O166:O167"/>
    <mergeCell ref="J189:J190"/>
    <mergeCell ref="P189:P190"/>
    <mergeCell ref="D214:D215"/>
    <mergeCell ref="J196:J198"/>
    <mergeCell ref="D189:D190"/>
    <mergeCell ref="L212:L213"/>
    <mergeCell ref="M212:M213"/>
    <mergeCell ref="N212:N213"/>
    <mergeCell ref="O212:O213"/>
    <mergeCell ref="H199:H200"/>
    <mergeCell ref="I199:I200"/>
    <mergeCell ref="K199:K200"/>
    <mergeCell ref="L199:L200"/>
    <mergeCell ref="M199:M200"/>
    <mergeCell ref="N199:N200"/>
    <mergeCell ref="E214:E215"/>
    <mergeCell ref="F214:F215"/>
    <mergeCell ref="R194:R195"/>
    <mergeCell ref="S194:S195"/>
  </mergeCells>
  <pageMargins left="0.11811023622047245" right="0.11811023622047245" top="0.19685039370078741" bottom="0.15748031496062992" header="0.19685039370078741" footer="0.19685039370078741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13" workbookViewId="0">
      <selection activeCell="B15" sqref="B15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10" ht="23.25" x14ac:dyDescent="0.35">
      <c r="A1" s="29"/>
      <c r="B1" s="29"/>
      <c r="C1" s="29"/>
      <c r="D1" s="29"/>
      <c r="E1" s="29"/>
      <c r="F1" s="29"/>
      <c r="G1" s="32" t="s">
        <v>350</v>
      </c>
      <c r="H1" s="13"/>
      <c r="I1" s="13"/>
      <c r="J1" s="13"/>
    </row>
    <row r="2" spans="1:10" ht="18.75" x14ac:dyDescent="0.25">
      <c r="A2" s="376" t="s">
        <v>313</v>
      </c>
      <c r="B2" s="376"/>
      <c r="C2" s="376"/>
      <c r="D2" s="376"/>
      <c r="E2" s="376"/>
      <c r="F2" s="376"/>
      <c r="G2" s="376"/>
      <c r="H2" s="13"/>
      <c r="I2" s="13"/>
      <c r="J2" s="13"/>
    </row>
    <row r="3" spans="1:10" ht="24" thickBot="1" x14ac:dyDescent="0.4">
      <c r="A3" s="31"/>
      <c r="B3" s="29"/>
      <c r="C3" s="29"/>
      <c r="D3" s="29"/>
      <c r="E3" s="29"/>
      <c r="F3" s="29"/>
      <c r="G3" s="29"/>
      <c r="H3" s="13"/>
      <c r="I3" s="13"/>
      <c r="J3" s="13"/>
    </row>
    <row r="4" spans="1:10" x14ac:dyDescent="0.25">
      <c r="A4" s="379" t="s">
        <v>0</v>
      </c>
      <c r="B4" s="377" t="s">
        <v>314</v>
      </c>
      <c r="C4" s="377" t="s">
        <v>315</v>
      </c>
      <c r="D4" s="377" t="s">
        <v>322</v>
      </c>
      <c r="E4" s="377" t="s">
        <v>316</v>
      </c>
      <c r="F4" s="377" t="s">
        <v>317</v>
      </c>
      <c r="G4" s="377" t="s">
        <v>318</v>
      </c>
      <c r="H4" s="13"/>
      <c r="I4" s="13"/>
      <c r="J4" s="13"/>
    </row>
    <row r="5" spans="1:10" ht="95.25" customHeight="1" thickBot="1" x14ac:dyDescent="0.3">
      <c r="A5" s="380"/>
      <c r="B5" s="378"/>
      <c r="C5" s="378"/>
      <c r="D5" s="378"/>
      <c r="E5" s="378"/>
      <c r="F5" s="378"/>
      <c r="G5" s="378"/>
      <c r="H5" s="13"/>
      <c r="I5" s="13"/>
      <c r="J5" s="13"/>
    </row>
    <row r="6" spans="1:10" x14ac:dyDescent="0.25">
      <c r="A6" s="59">
        <v>1</v>
      </c>
      <c r="B6" s="17">
        <v>2</v>
      </c>
      <c r="C6" s="17">
        <v>3</v>
      </c>
      <c r="D6" s="17">
        <v>4</v>
      </c>
      <c r="E6" s="17">
        <v>5</v>
      </c>
      <c r="F6" s="18">
        <v>6</v>
      </c>
      <c r="G6" s="17">
        <v>7</v>
      </c>
      <c r="H6" s="13"/>
      <c r="I6" s="13"/>
      <c r="J6" s="13"/>
    </row>
    <row r="7" spans="1:10" s="13" customFormat="1" ht="168" customHeight="1" x14ac:dyDescent="0.25">
      <c r="A7" s="60" t="s">
        <v>18</v>
      </c>
      <c r="B7" s="167" t="s">
        <v>492</v>
      </c>
      <c r="C7" s="167" t="s">
        <v>493</v>
      </c>
      <c r="D7" s="167" t="s">
        <v>568</v>
      </c>
      <c r="E7" s="167" t="s">
        <v>319</v>
      </c>
      <c r="F7" s="168">
        <v>882920.6</v>
      </c>
      <c r="G7" s="167"/>
    </row>
    <row r="8" spans="1:10" s="13" customFormat="1" ht="110.25" x14ac:dyDescent="0.25">
      <c r="A8" s="3" t="s">
        <v>57</v>
      </c>
      <c r="B8" s="60" t="s">
        <v>496</v>
      </c>
      <c r="C8" s="15" t="s">
        <v>497</v>
      </c>
      <c r="D8" s="60" t="s">
        <v>567</v>
      </c>
      <c r="E8" s="60" t="s">
        <v>320</v>
      </c>
      <c r="F8" s="61">
        <v>70260.41</v>
      </c>
      <c r="G8" s="16"/>
    </row>
    <row r="9" spans="1:10" s="13" customFormat="1" ht="135.75" customHeight="1" x14ac:dyDescent="0.25">
      <c r="A9" s="3" t="s">
        <v>69</v>
      </c>
      <c r="B9" s="12" t="s">
        <v>498</v>
      </c>
      <c r="C9" s="16" t="s">
        <v>493</v>
      </c>
      <c r="D9" s="12" t="s">
        <v>499</v>
      </c>
      <c r="E9" s="60" t="s">
        <v>500</v>
      </c>
      <c r="F9" s="169">
        <v>53170.48</v>
      </c>
      <c r="G9" s="16"/>
    </row>
    <row r="10" spans="1:10" s="13" customFormat="1" ht="132.75" customHeight="1" x14ac:dyDescent="0.25">
      <c r="A10" s="3" t="s">
        <v>80</v>
      </c>
      <c r="B10" s="170" t="s">
        <v>553</v>
      </c>
      <c r="C10" s="15" t="s">
        <v>493</v>
      </c>
      <c r="D10" s="19" t="s">
        <v>569</v>
      </c>
      <c r="E10" s="12" t="s">
        <v>321</v>
      </c>
      <c r="F10" s="171">
        <v>363885.33</v>
      </c>
      <c r="G10" s="16"/>
    </row>
    <row r="11" spans="1:10" s="13" customFormat="1" ht="199.5" customHeight="1" x14ac:dyDescent="0.25">
      <c r="A11" s="3" t="s">
        <v>125</v>
      </c>
      <c r="B11" s="19" t="s">
        <v>563</v>
      </c>
      <c r="C11" s="15" t="s">
        <v>493</v>
      </c>
      <c r="D11" s="60" t="s">
        <v>570</v>
      </c>
      <c r="E11" s="12" t="s">
        <v>566</v>
      </c>
      <c r="F11" s="173">
        <v>781642.83</v>
      </c>
      <c r="G11" s="16"/>
    </row>
    <row r="12" spans="1:10" s="13" customFormat="1" ht="156" customHeight="1" x14ac:dyDescent="0.25">
      <c r="A12" s="3" t="s">
        <v>143</v>
      </c>
      <c r="B12" s="170" t="s">
        <v>552</v>
      </c>
      <c r="C12" s="15" t="s">
        <v>494</v>
      </c>
      <c r="D12" s="172" t="s">
        <v>571</v>
      </c>
      <c r="E12" s="60" t="s">
        <v>323</v>
      </c>
      <c r="F12" s="61">
        <v>538586.62</v>
      </c>
      <c r="G12" s="16"/>
    </row>
    <row r="13" spans="1:10" s="13" customFormat="1" ht="160.5" customHeight="1" x14ac:dyDescent="0.25">
      <c r="A13" s="3" t="s">
        <v>178</v>
      </c>
      <c r="B13" s="170" t="s">
        <v>557</v>
      </c>
      <c r="C13" s="15" t="s">
        <v>497</v>
      </c>
      <c r="D13" s="60" t="s">
        <v>558</v>
      </c>
      <c r="E13" s="60" t="s">
        <v>559</v>
      </c>
      <c r="F13" s="169">
        <v>452430.83</v>
      </c>
      <c r="G13" s="16"/>
    </row>
    <row r="14" spans="1:10" s="13" customFormat="1" ht="18.75" x14ac:dyDescent="0.3">
      <c r="B14" s="225" t="s">
        <v>371</v>
      </c>
      <c r="C14" s="32"/>
      <c r="D14" s="32"/>
      <c r="E14" s="32"/>
      <c r="F14" s="32"/>
      <c r="G14" s="32"/>
    </row>
    <row r="15" spans="1:10" s="13" customFormat="1" ht="18.75" x14ac:dyDescent="0.3">
      <c r="B15" s="225" t="s">
        <v>480</v>
      </c>
      <c r="C15" s="32"/>
      <c r="D15" s="32"/>
      <c r="E15" s="32"/>
      <c r="F15" s="32"/>
      <c r="G15" s="32"/>
    </row>
    <row r="16" spans="1:10" s="13" customFormat="1" ht="18.75" x14ac:dyDescent="0.3">
      <c r="C16" s="32"/>
      <c r="D16" s="32"/>
      <c r="E16" s="32"/>
      <c r="F16" s="32"/>
      <c r="G16" s="32"/>
    </row>
    <row r="17" spans="2:7" s="13" customFormat="1" ht="18.75" x14ac:dyDescent="0.3">
      <c r="B17" s="32"/>
      <c r="C17" s="32"/>
      <c r="D17" s="32"/>
      <c r="E17" s="32"/>
      <c r="F17" s="32"/>
      <c r="G17" s="32"/>
    </row>
    <row r="18" spans="2:7" s="13" customFormat="1" ht="18.75" x14ac:dyDescent="0.3">
      <c r="B18" s="32"/>
      <c r="C18" s="32"/>
      <c r="D18" s="32"/>
      <c r="E18" s="32"/>
      <c r="F18" s="32"/>
      <c r="G18" s="32"/>
    </row>
    <row r="19" spans="2:7" s="13" customFormat="1" ht="23.25" x14ac:dyDescent="0.35">
      <c r="B19" s="29"/>
      <c r="C19" s="29"/>
      <c r="D19" s="29"/>
      <c r="E19" s="29"/>
      <c r="F19" s="29"/>
      <c r="G19" s="29"/>
    </row>
    <row r="20" spans="2:7" s="13" customFormat="1" ht="23.25" x14ac:dyDescent="0.35">
      <c r="B20" s="29"/>
      <c r="C20" s="29"/>
      <c r="D20" s="29"/>
      <c r="E20" s="29"/>
      <c r="F20" s="29"/>
      <c r="G20" s="29"/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Реестр</vt:lpstr>
      <vt:lpstr>Свод!_GoBack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Говорова Л. М.</cp:lastModifiedBy>
  <cp:lastPrinted>2020-03-04T13:31:56Z</cp:lastPrinted>
  <dcterms:created xsi:type="dcterms:W3CDTF">2015-01-22T12:24:33Z</dcterms:created>
  <dcterms:modified xsi:type="dcterms:W3CDTF">2020-03-04T13:42:07Z</dcterms:modified>
</cp:coreProperties>
</file>