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Муниципальные программы\2023\2 кв 2023\сводный отчет 2 квартал\"/>
    </mc:Choice>
  </mc:AlternateContent>
  <bookViews>
    <workbookView xWindow="0" yWindow="0" windowWidth="28800" windowHeight="114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Q146" i="1" l="1"/>
  <c r="N146" i="1"/>
  <c r="J146" i="1"/>
  <c r="F146" i="1"/>
  <c r="Q145" i="1"/>
  <c r="N145" i="1"/>
  <c r="J145" i="1"/>
  <c r="F145" i="1"/>
  <c r="Q144" i="1"/>
  <c r="N144" i="1"/>
  <c r="J144" i="1"/>
  <c r="F144" i="1"/>
  <c r="M143" i="1"/>
  <c r="L143" i="1"/>
  <c r="J143" i="1" s="1"/>
  <c r="N143" i="1" s="1"/>
  <c r="K143" i="1"/>
  <c r="K138" i="1" s="1"/>
  <c r="I143" i="1"/>
  <c r="Q143" i="1" s="1"/>
  <c r="H143" i="1"/>
  <c r="F143" i="1" s="1"/>
  <c r="G143" i="1"/>
  <c r="Q142" i="1"/>
  <c r="N142" i="1"/>
  <c r="J142" i="1"/>
  <c r="F142" i="1"/>
  <c r="Q141" i="1"/>
  <c r="N141" i="1"/>
  <c r="J141" i="1"/>
  <c r="F141" i="1"/>
  <c r="Q140" i="1"/>
  <c r="J140" i="1"/>
  <c r="F140" i="1"/>
  <c r="N140" i="1" s="1"/>
  <c r="M139" i="1"/>
  <c r="L139" i="1"/>
  <c r="K139" i="1"/>
  <c r="J139" i="1"/>
  <c r="I139" i="1"/>
  <c r="Q139" i="1" s="1"/>
  <c r="H139" i="1"/>
  <c r="G139" i="1"/>
  <c r="M138" i="1"/>
  <c r="J136" i="1"/>
  <c r="F136" i="1"/>
  <c r="J135" i="1"/>
  <c r="F135" i="1"/>
  <c r="J134" i="1"/>
  <c r="F134" i="1"/>
  <c r="Q133" i="1"/>
  <c r="P133" i="1"/>
  <c r="N133" i="1"/>
  <c r="J133" i="1"/>
  <c r="F133" i="1"/>
  <c r="Q132" i="1"/>
  <c r="N132" i="1"/>
  <c r="J132" i="1"/>
  <c r="F132" i="1"/>
  <c r="M131" i="1"/>
  <c r="L131" i="1"/>
  <c r="J131" i="1" s="1"/>
  <c r="N131" i="1" s="1"/>
  <c r="K131" i="1"/>
  <c r="I131" i="1"/>
  <c r="Q131" i="1" s="1"/>
  <c r="H131" i="1"/>
  <c r="F131" i="1" s="1"/>
  <c r="G131" i="1"/>
  <c r="Q130" i="1"/>
  <c r="N130" i="1"/>
  <c r="J130" i="1"/>
  <c r="F130" i="1"/>
  <c r="Q129" i="1"/>
  <c r="N129" i="1"/>
  <c r="J129" i="1"/>
  <c r="F129" i="1"/>
  <c r="M128" i="1"/>
  <c r="L128" i="1"/>
  <c r="J128" i="1" s="1"/>
  <c r="N128" i="1" s="1"/>
  <c r="K128" i="1"/>
  <c r="I128" i="1"/>
  <c r="Q128" i="1" s="1"/>
  <c r="H128" i="1"/>
  <c r="F128" i="1" s="1"/>
  <c r="G128" i="1"/>
  <c r="Q127" i="1"/>
  <c r="P127" i="1"/>
  <c r="N127" i="1"/>
  <c r="J127" i="1"/>
  <c r="F127" i="1"/>
  <c r="Q126" i="1"/>
  <c r="N126" i="1"/>
  <c r="J126" i="1"/>
  <c r="F126" i="1"/>
  <c r="Q125" i="1"/>
  <c r="J125" i="1"/>
  <c r="F125" i="1"/>
  <c r="N125" i="1" s="1"/>
  <c r="M124" i="1"/>
  <c r="L124" i="1"/>
  <c r="K124" i="1"/>
  <c r="J124" i="1"/>
  <c r="I124" i="1"/>
  <c r="Q124" i="1" s="1"/>
  <c r="H124" i="1"/>
  <c r="P124" i="1" s="1"/>
  <c r="G124" i="1"/>
  <c r="Q123" i="1"/>
  <c r="N123" i="1"/>
  <c r="J123" i="1"/>
  <c r="F123" i="1"/>
  <c r="M122" i="1"/>
  <c r="L122" i="1"/>
  <c r="J122" i="1" s="1"/>
  <c r="K122" i="1"/>
  <c r="I122" i="1"/>
  <c r="Q122" i="1" s="1"/>
  <c r="H122" i="1"/>
  <c r="F122" i="1" s="1"/>
  <c r="G122" i="1"/>
  <c r="Q121" i="1"/>
  <c r="N121" i="1"/>
  <c r="J121" i="1"/>
  <c r="F121" i="1"/>
  <c r="M120" i="1"/>
  <c r="Q120" i="1" s="1"/>
  <c r="L120" i="1"/>
  <c r="J120" i="1" s="1"/>
  <c r="N120" i="1" s="1"/>
  <c r="K120" i="1"/>
  <c r="I120" i="1"/>
  <c r="H120" i="1"/>
  <c r="G120" i="1"/>
  <c r="F120" i="1"/>
  <c r="Q119" i="1"/>
  <c r="P119" i="1"/>
  <c r="N119" i="1"/>
  <c r="J119" i="1"/>
  <c r="F119" i="1"/>
  <c r="Q118" i="1"/>
  <c r="P118" i="1"/>
  <c r="N118" i="1"/>
  <c r="J118" i="1"/>
  <c r="F118" i="1"/>
  <c r="Q117" i="1"/>
  <c r="N117" i="1"/>
  <c r="J117" i="1"/>
  <c r="F117" i="1"/>
  <c r="Q116" i="1"/>
  <c r="J116" i="1"/>
  <c r="F116" i="1"/>
  <c r="N116" i="1" s="1"/>
  <c r="Q115" i="1"/>
  <c r="N115" i="1"/>
  <c r="J115" i="1"/>
  <c r="F115" i="1"/>
  <c r="P114" i="1"/>
  <c r="M114" i="1"/>
  <c r="Q114" i="1" s="1"/>
  <c r="L114" i="1"/>
  <c r="J114" i="1" s="1"/>
  <c r="K114" i="1"/>
  <c r="I114" i="1"/>
  <c r="H114" i="1"/>
  <c r="F114" i="1" s="1"/>
  <c r="G114" i="1"/>
  <c r="L113" i="1"/>
  <c r="K113" i="1"/>
  <c r="Q111" i="1"/>
  <c r="J111" i="1"/>
  <c r="F111" i="1"/>
  <c r="Q110" i="1"/>
  <c r="N110" i="1"/>
  <c r="J110" i="1"/>
  <c r="F110" i="1"/>
  <c r="Q109" i="1"/>
  <c r="N109" i="1"/>
  <c r="J109" i="1"/>
  <c r="F109" i="1"/>
  <c r="Q108" i="1"/>
  <c r="N108" i="1"/>
  <c r="J108" i="1"/>
  <c r="F108" i="1"/>
  <c r="M107" i="1"/>
  <c r="L107" i="1"/>
  <c r="J107" i="1" s="1"/>
  <c r="K107" i="1"/>
  <c r="I107" i="1"/>
  <c r="Q107" i="1" s="1"/>
  <c r="H107" i="1"/>
  <c r="F107" i="1" s="1"/>
  <c r="G107" i="1"/>
  <c r="Q106" i="1"/>
  <c r="P106" i="1"/>
  <c r="N106" i="1"/>
  <c r="J106" i="1"/>
  <c r="F106" i="1"/>
  <c r="Q105" i="1"/>
  <c r="N105" i="1"/>
  <c r="J105" i="1"/>
  <c r="F105" i="1"/>
  <c r="Q104" i="1"/>
  <c r="J104" i="1"/>
  <c r="F104" i="1"/>
  <c r="N104" i="1" s="1"/>
  <c r="Q103" i="1"/>
  <c r="N103" i="1"/>
  <c r="J103" i="1"/>
  <c r="F103" i="1"/>
  <c r="M102" i="1"/>
  <c r="Q102" i="1" s="1"/>
  <c r="L102" i="1"/>
  <c r="J102" i="1" s="1"/>
  <c r="K102" i="1"/>
  <c r="I102" i="1"/>
  <c r="H102" i="1"/>
  <c r="F102" i="1" s="1"/>
  <c r="G102" i="1"/>
  <c r="Q101" i="1"/>
  <c r="P101" i="1"/>
  <c r="J101" i="1"/>
  <c r="F101" i="1"/>
  <c r="N101" i="1" s="1"/>
  <c r="M100" i="1"/>
  <c r="L100" i="1"/>
  <c r="K100" i="1"/>
  <c r="J100" i="1"/>
  <c r="I100" i="1"/>
  <c r="Q100" i="1" s="1"/>
  <c r="H100" i="1"/>
  <c r="P100" i="1" s="1"/>
  <c r="G100" i="1"/>
  <c r="Q99" i="1"/>
  <c r="P99" i="1"/>
  <c r="N99" i="1"/>
  <c r="J99" i="1"/>
  <c r="F99" i="1"/>
  <c r="M98" i="1"/>
  <c r="L98" i="1"/>
  <c r="J98" i="1" s="1"/>
  <c r="K98" i="1"/>
  <c r="I98" i="1"/>
  <c r="Q98" i="1" s="1"/>
  <c r="H98" i="1"/>
  <c r="F98" i="1" s="1"/>
  <c r="G98" i="1"/>
  <c r="Q97" i="1"/>
  <c r="P97" i="1"/>
  <c r="N97" i="1"/>
  <c r="J97" i="1"/>
  <c r="F97" i="1"/>
  <c r="Q96" i="1"/>
  <c r="P96" i="1"/>
  <c r="N96" i="1"/>
  <c r="J96" i="1"/>
  <c r="F96" i="1"/>
  <c r="F95" i="1" s="1"/>
  <c r="M95" i="1"/>
  <c r="L95" i="1"/>
  <c r="J95" i="1" s="1"/>
  <c r="N95" i="1" s="1"/>
  <c r="K95" i="1"/>
  <c r="K90" i="1" s="1"/>
  <c r="I95" i="1"/>
  <c r="Q95" i="1" s="1"/>
  <c r="H95" i="1"/>
  <c r="G95" i="1"/>
  <c r="J94" i="1"/>
  <c r="F94" i="1"/>
  <c r="Q93" i="1"/>
  <c r="P93" i="1"/>
  <c r="N93" i="1"/>
  <c r="J93" i="1"/>
  <c r="F93" i="1"/>
  <c r="Q92" i="1"/>
  <c r="J92" i="1"/>
  <c r="F92" i="1"/>
  <c r="F91" i="1" s="1"/>
  <c r="M91" i="1"/>
  <c r="L91" i="1"/>
  <c r="K91" i="1"/>
  <c r="J91" i="1"/>
  <c r="I91" i="1"/>
  <c r="Q91" i="1" s="1"/>
  <c r="H91" i="1"/>
  <c r="P91" i="1" s="1"/>
  <c r="G91" i="1"/>
  <c r="M90" i="1"/>
  <c r="Q88" i="1"/>
  <c r="N88" i="1"/>
  <c r="J88" i="1"/>
  <c r="F88" i="1"/>
  <c r="M87" i="1"/>
  <c r="L87" i="1"/>
  <c r="J87" i="1" s="1"/>
  <c r="N87" i="1" s="1"/>
  <c r="K87" i="1"/>
  <c r="I87" i="1"/>
  <c r="Q87" i="1" s="1"/>
  <c r="H87" i="1"/>
  <c r="F87" i="1" s="1"/>
  <c r="G87" i="1"/>
  <c r="M86" i="1"/>
  <c r="H86" i="1"/>
  <c r="G86" i="1"/>
  <c r="G85" i="1" s="1"/>
  <c r="Q84" i="1"/>
  <c r="N84" i="1"/>
  <c r="J84" i="1"/>
  <c r="F84" i="1"/>
  <c r="Q83" i="1"/>
  <c r="N83" i="1"/>
  <c r="J83" i="1"/>
  <c r="F83" i="1"/>
  <c r="Q82" i="1"/>
  <c r="J82" i="1"/>
  <c r="F82" i="1"/>
  <c r="N82" i="1" s="1"/>
  <c r="M81" i="1"/>
  <c r="L81" i="1"/>
  <c r="K81" i="1"/>
  <c r="J81" i="1"/>
  <c r="I81" i="1"/>
  <c r="Q81" i="1" s="1"/>
  <c r="H81" i="1"/>
  <c r="G81" i="1"/>
  <c r="Q80" i="1"/>
  <c r="N80" i="1"/>
  <c r="J80" i="1"/>
  <c r="F80" i="1"/>
  <c r="M79" i="1"/>
  <c r="L79" i="1"/>
  <c r="J79" i="1" s="1"/>
  <c r="N79" i="1" s="1"/>
  <c r="K79" i="1"/>
  <c r="I79" i="1"/>
  <c r="Q79" i="1" s="1"/>
  <c r="H79" i="1"/>
  <c r="F79" i="1" s="1"/>
  <c r="G79" i="1"/>
  <c r="J78" i="1"/>
  <c r="F78" i="1"/>
  <c r="M77" i="1"/>
  <c r="L77" i="1"/>
  <c r="J77" i="1" s="1"/>
  <c r="K77" i="1"/>
  <c r="I77" i="1"/>
  <c r="H77" i="1"/>
  <c r="G77" i="1"/>
  <c r="F77" i="1"/>
  <c r="I76" i="1"/>
  <c r="I75" i="1" s="1"/>
  <c r="H76" i="1"/>
  <c r="F76" i="1" s="1"/>
  <c r="G76" i="1"/>
  <c r="G75" i="1" s="1"/>
  <c r="P74" i="1"/>
  <c r="N74" i="1"/>
  <c r="J74" i="1"/>
  <c r="F74" i="1"/>
  <c r="P73" i="1"/>
  <c r="N73" i="1"/>
  <c r="J73" i="1"/>
  <c r="F73" i="1"/>
  <c r="M72" i="1"/>
  <c r="L72" i="1"/>
  <c r="J72" i="1" s="1"/>
  <c r="N72" i="1" s="1"/>
  <c r="K72" i="1"/>
  <c r="I72" i="1"/>
  <c r="H72" i="1"/>
  <c r="G72" i="1"/>
  <c r="F72" i="1"/>
  <c r="P71" i="1"/>
  <c r="N71" i="1"/>
  <c r="J71" i="1"/>
  <c r="F71" i="1"/>
  <c r="M70" i="1"/>
  <c r="L70" i="1"/>
  <c r="J70" i="1" s="1"/>
  <c r="N70" i="1" s="1"/>
  <c r="K70" i="1"/>
  <c r="I70" i="1"/>
  <c r="H70" i="1"/>
  <c r="F70" i="1" s="1"/>
  <c r="G70" i="1"/>
  <c r="P69" i="1"/>
  <c r="J69" i="1"/>
  <c r="F69" i="1"/>
  <c r="N69" i="1" s="1"/>
  <c r="M68" i="1"/>
  <c r="L68" i="1"/>
  <c r="K68" i="1"/>
  <c r="J68" i="1"/>
  <c r="I68" i="1"/>
  <c r="H68" i="1"/>
  <c r="P68" i="1" s="1"/>
  <c r="G68" i="1"/>
  <c r="P67" i="1"/>
  <c r="N67" i="1"/>
  <c r="J67" i="1"/>
  <c r="F67" i="1"/>
  <c r="M66" i="1"/>
  <c r="L66" i="1"/>
  <c r="J66" i="1" s="1"/>
  <c r="N66" i="1" s="1"/>
  <c r="K66" i="1"/>
  <c r="I66" i="1"/>
  <c r="H66" i="1"/>
  <c r="F66" i="1" s="1"/>
  <c r="G66" i="1"/>
  <c r="P65" i="1"/>
  <c r="N65" i="1"/>
  <c r="J65" i="1"/>
  <c r="F65" i="1"/>
  <c r="P64" i="1"/>
  <c r="N64" i="1"/>
  <c r="J64" i="1"/>
  <c r="F64" i="1"/>
  <c r="M63" i="1"/>
  <c r="L63" i="1"/>
  <c r="J63" i="1" s="1"/>
  <c r="N63" i="1" s="1"/>
  <c r="K63" i="1"/>
  <c r="I63" i="1"/>
  <c r="H63" i="1"/>
  <c r="F63" i="1" s="1"/>
  <c r="G63" i="1"/>
  <c r="N62" i="1"/>
  <c r="J62" i="1"/>
  <c r="F62" i="1"/>
  <c r="M61" i="1"/>
  <c r="L61" i="1"/>
  <c r="J61" i="1" s="1"/>
  <c r="N61" i="1" s="1"/>
  <c r="K61" i="1"/>
  <c r="I61" i="1"/>
  <c r="H61" i="1"/>
  <c r="G61" i="1"/>
  <c r="F61" i="1"/>
  <c r="I60" i="1"/>
  <c r="I59" i="1" s="1"/>
  <c r="P58" i="1"/>
  <c r="O58" i="1"/>
  <c r="N58" i="1"/>
  <c r="J58" i="1"/>
  <c r="F58" i="1"/>
  <c r="P57" i="1"/>
  <c r="O57" i="1"/>
  <c r="N57" i="1"/>
  <c r="J57" i="1"/>
  <c r="F57" i="1"/>
  <c r="Q56" i="1"/>
  <c r="P56" i="1"/>
  <c r="O56" i="1"/>
  <c r="N56" i="1"/>
  <c r="J56" i="1"/>
  <c r="F56" i="1"/>
  <c r="Q55" i="1"/>
  <c r="P55" i="1"/>
  <c r="J55" i="1"/>
  <c r="F55" i="1"/>
  <c r="N55" i="1" s="1"/>
  <c r="Q54" i="1"/>
  <c r="P54" i="1"/>
  <c r="O54" i="1"/>
  <c r="N54" i="1"/>
  <c r="J54" i="1"/>
  <c r="F54" i="1"/>
  <c r="P53" i="1"/>
  <c r="N53" i="1"/>
  <c r="J53" i="1"/>
  <c r="F53" i="1"/>
  <c r="Q52" i="1"/>
  <c r="N52" i="1"/>
  <c r="J52" i="1"/>
  <c r="F52" i="1"/>
  <c r="Q51" i="1"/>
  <c r="J51" i="1"/>
  <c r="F51" i="1"/>
  <c r="N51" i="1" s="1"/>
  <c r="Q50" i="1"/>
  <c r="N50" i="1"/>
  <c r="J50" i="1"/>
  <c r="F50" i="1"/>
  <c r="P49" i="1"/>
  <c r="N49" i="1"/>
  <c r="J49" i="1"/>
  <c r="F49" i="1"/>
  <c r="Q48" i="1"/>
  <c r="P48" i="1"/>
  <c r="N48" i="1"/>
  <c r="J48" i="1"/>
  <c r="F48" i="1"/>
  <c r="Q47" i="1"/>
  <c r="P47" i="1"/>
  <c r="J47" i="1"/>
  <c r="F47" i="1"/>
  <c r="N47" i="1" s="1"/>
  <c r="Q46" i="1"/>
  <c r="P46" i="1"/>
  <c r="N46" i="1"/>
  <c r="J46" i="1"/>
  <c r="F46" i="1"/>
  <c r="Q45" i="1"/>
  <c r="P45" i="1"/>
  <c r="N45" i="1"/>
  <c r="J45" i="1"/>
  <c r="F45" i="1"/>
  <c r="Q44" i="1"/>
  <c r="P44" i="1"/>
  <c r="O44" i="1"/>
  <c r="N44" i="1"/>
  <c r="J44" i="1"/>
  <c r="F44" i="1"/>
  <c r="Q43" i="1"/>
  <c r="P43" i="1"/>
  <c r="O43" i="1"/>
  <c r="J43" i="1"/>
  <c r="F43" i="1"/>
  <c r="N43" i="1" s="1"/>
  <c r="P42" i="1"/>
  <c r="N42" i="1"/>
  <c r="J42" i="1"/>
  <c r="F42" i="1"/>
  <c r="P41" i="1"/>
  <c r="N41" i="1"/>
  <c r="J41" i="1"/>
  <c r="F41" i="1"/>
  <c r="P40" i="1"/>
  <c r="N40" i="1"/>
  <c r="J40" i="1"/>
  <c r="F40" i="1"/>
  <c r="O39" i="1"/>
  <c r="J39" i="1"/>
  <c r="F39" i="1"/>
  <c r="N39" i="1" s="1"/>
  <c r="O38" i="1"/>
  <c r="N38" i="1"/>
  <c r="J38" i="1"/>
  <c r="F38" i="1"/>
  <c r="P37" i="1"/>
  <c r="N37" i="1"/>
  <c r="J37" i="1"/>
  <c r="F37" i="1"/>
  <c r="Q36" i="1"/>
  <c r="N36" i="1"/>
  <c r="J36" i="1"/>
  <c r="F36" i="1"/>
  <c r="Q35" i="1"/>
  <c r="J35" i="1"/>
  <c r="F35" i="1"/>
  <c r="N35" i="1" s="1"/>
  <c r="Q34" i="1"/>
  <c r="N34" i="1"/>
  <c r="J34" i="1"/>
  <c r="F34" i="1"/>
  <c r="Q33" i="1"/>
  <c r="N33" i="1"/>
  <c r="J33" i="1"/>
  <c r="F33" i="1"/>
  <c r="M32" i="1"/>
  <c r="Q32" i="1" s="1"/>
  <c r="L32" i="1"/>
  <c r="P32" i="1" s="1"/>
  <c r="K32" i="1"/>
  <c r="O32" i="1" s="1"/>
  <c r="J32" i="1"/>
  <c r="I32" i="1"/>
  <c r="H32" i="1"/>
  <c r="G32" i="1"/>
  <c r="F32" i="1"/>
  <c r="N32" i="1" s="1"/>
  <c r="Q31" i="1"/>
  <c r="N31" i="1"/>
  <c r="J31" i="1"/>
  <c r="F31" i="1"/>
  <c r="M30" i="1"/>
  <c r="Q30" i="1" s="1"/>
  <c r="L30" i="1"/>
  <c r="J30" i="1" s="1"/>
  <c r="K30" i="1"/>
  <c r="I30" i="1"/>
  <c r="H30" i="1"/>
  <c r="F30" i="1" s="1"/>
  <c r="G30" i="1"/>
  <c r="L29" i="1"/>
  <c r="K29" i="1"/>
  <c r="I29" i="1"/>
  <c r="Q28" i="1"/>
  <c r="N28" i="1"/>
  <c r="J28" i="1"/>
  <c r="F28" i="1"/>
  <c r="M27" i="1"/>
  <c r="M18" i="1" s="1"/>
  <c r="L27" i="1"/>
  <c r="J27" i="1" s="1"/>
  <c r="K27" i="1"/>
  <c r="I27" i="1"/>
  <c r="H27" i="1"/>
  <c r="G27" i="1"/>
  <c r="F27" i="1"/>
  <c r="P26" i="1"/>
  <c r="N26" i="1"/>
  <c r="J26" i="1"/>
  <c r="F26" i="1"/>
  <c r="Q25" i="1"/>
  <c r="N25" i="1"/>
  <c r="J25" i="1"/>
  <c r="F25" i="1"/>
  <c r="P24" i="1"/>
  <c r="N24" i="1"/>
  <c r="J24" i="1"/>
  <c r="F24" i="1"/>
  <c r="P23" i="1"/>
  <c r="J23" i="1"/>
  <c r="F23" i="1"/>
  <c r="N23" i="1" s="1"/>
  <c r="Q22" i="1"/>
  <c r="N22" i="1"/>
  <c r="J22" i="1"/>
  <c r="F22" i="1"/>
  <c r="Q21" i="1"/>
  <c r="P21" i="1"/>
  <c r="N21" i="1"/>
  <c r="J21" i="1"/>
  <c r="F21" i="1"/>
  <c r="Q20" i="1"/>
  <c r="N20" i="1"/>
  <c r="J20" i="1"/>
  <c r="F20" i="1"/>
  <c r="F19" i="1" s="1"/>
  <c r="M19" i="1"/>
  <c r="L19" i="1"/>
  <c r="P19" i="1" s="1"/>
  <c r="K19" i="1"/>
  <c r="J19" i="1"/>
  <c r="I19" i="1"/>
  <c r="Q19" i="1" s="1"/>
  <c r="H19" i="1"/>
  <c r="G19" i="1"/>
  <c r="H18" i="1"/>
  <c r="G18" i="1"/>
  <c r="L17" i="1"/>
  <c r="P17" i="1" s="1"/>
  <c r="K17" i="1"/>
  <c r="O17" i="1" s="1"/>
  <c r="J17" i="1"/>
  <c r="I17" i="1"/>
  <c r="H17" i="1"/>
  <c r="G17" i="1"/>
  <c r="K16" i="1"/>
  <c r="I16" i="1"/>
  <c r="H16" i="1"/>
  <c r="H15" i="1" s="1"/>
  <c r="G16" i="1"/>
  <c r="K15" i="1"/>
  <c r="I15" i="1"/>
  <c r="K13" i="1"/>
  <c r="I13" i="1"/>
  <c r="Q18" i="1" l="1"/>
  <c r="F18" i="1"/>
  <c r="F17" i="1"/>
  <c r="P29" i="1"/>
  <c r="Q86" i="1"/>
  <c r="N114" i="1"/>
  <c r="J16" i="1"/>
  <c r="N27" i="1"/>
  <c r="K89" i="1"/>
  <c r="N107" i="1"/>
  <c r="N139" i="1"/>
  <c r="K137" i="1"/>
  <c r="N91" i="1"/>
  <c r="N122" i="1"/>
  <c r="F16" i="1"/>
  <c r="F29" i="1"/>
  <c r="J113" i="1"/>
  <c r="N30" i="1"/>
  <c r="J29" i="1"/>
  <c r="N29" i="1" s="1"/>
  <c r="J18" i="1"/>
  <c r="N18" i="1" s="1"/>
  <c r="N98" i="1"/>
  <c r="N102" i="1"/>
  <c r="N124" i="1"/>
  <c r="P70" i="1"/>
  <c r="P102" i="1"/>
  <c r="M17" i="1"/>
  <c r="I18" i="1"/>
  <c r="M29" i="1"/>
  <c r="Q29" i="1" s="1"/>
  <c r="K60" i="1"/>
  <c r="K14" i="1" s="1"/>
  <c r="K76" i="1"/>
  <c r="M85" i="1"/>
  <c r="I86" i="1"/>
  <c r="I85" i="1" s="1"/>
  <c r="G90" i="1"/>
  <c r="M113" i="1"/>
  <c r="G138" i="1"/>
  <c r="N17" i="1"/>
  <c r="N19" i="1"/>
  <c r="L60" i="1"/>
  <c r="P72" i="1"/>
  <c r="H75" i="1"/>
  <c r="F75" i="1" s="1"/>
  <c r="L76" i="1"/>
  <c r="H90" i="1"/>
  <c r="H89" i="1" s="1"/>
  <c r="N92" i="1"/>
  <c r="H138" i="1"/>
  <c r="H137" i="1" s="1"/>
  <c r="G13" i="1"/>
  <c r="G15" i="1"/>
  <c r="O15" i="1" s="1"/>
  <c r="K18" i="1"/>
  <c r="Q27" i="1"/>
  <c r="G29" i="1"/>
  <c r="O29" i="1" s="1"/>
  <c r="M60" i="1"/>
  <c r="M76" i="1"/>
  <c r="K86" i="1"/>
  <c r="M89" i="1"/>
  <c r="I90" i="1"/>
  <c r="I89" i="1" s="1"/>
  <c r="K112" i="1"/>
  <c r="G113" i="1"/>
  <c r="M137" i="1"/>
  <c r="I138" i="1"/>
  <c r="I137" i="1" s="1"/>
  <c r="L16" i="1"/>
  <c r="P63" i="1"/>
  <c r="F68" i="1"/>
  <c r="N68" i="1" s="1"/>
  <c r="H85" i="1"/>
  <c r="F85" i="1" s="1"/>
  <c r="L86" i="1"/>
  <c r="L14" i="1" s="1"/>
  <c r="P95" i="1"/>
  <c r="P98" i="1"/>
  <c r="F100" i="1"/>
  <c r="N100" i="1" s="1"/>
  <c r="L112" i="1"/>
  <c r="P112" i="1" s="1"/>
  <c r="H113" i="1"/>
  <c r="H112" i="1" s="1"/>
  <c r="P113" i="1"/>
  <c r="F124" i="1"/>
  <c r="P131" i="1"/>
  <c r="J138" i="1"/>
  <c r="F139" i="1"/>
  <c r="H13" i="1"/>
  <c r="L18" i="1"/>
  <c r="P18" i="1" s="1"/>
  <c r="H29" i="1"/>
  <c r="P66" i="1"/>
  <c r="F81" i="1"/>
  <c r="N81" i="1" s="1"/>
  <c r="M16" i="1"/>
  <c r="G60" i="1"/>
  <c r="I113" i="1"/>
  <c r="I112" i="1" s="1"/>
  <c r="H60" i="1"/>
  <c r="L90" i="1"/>
  <c r="L138" i="1"/>
  <c r="J981" i="1"/>
  <c r="F981" i="1"/>
  <c r="J980" i="1"/>
  <c r="F980" i="1"/>
  <c r="M979" i="1"/>
  <c r="L979" i="1"/>
  <c r="K979" i="1"/>
  <c r="J979" i="1" s="1"/>
  <c r="I979" i="1"/>
  <c r="Q979" i="1" s="1"/>
  <c r="H979" i="1"/>
  <c r="H975" i="1" s="1"/>
  <c r="G979" i="1"/>
  <c r="G975" i="1" s="1"/>
  <c r="M977" i="1"/>
  <c r="L977" i="1"/>
  <c r="K977" i="1"/>
  <c r="I977" i="1"/>
  <c r="H977" i="1"/>
  <c r="G977" i="1"/>
  <c r="F977" i="1" s="1"/>
  <c r="M976" i="1"/>
  <c r="M975" i="1" s="1"/>
  <c r="I976" i="1"/>
  <c r="F976" i="1" s="1"/>
  <c r="L975" i="1"/>
  <c r="K975" i="1"/>
  <c r="J973" i="1"/>
  <c r="F973" i="1"/>
  <c r="M972" i="1"/>
  <c r="J972" i="1" s="1"/>
  <c r="I972" i="1"/>
  <c r="H972" i="1"/>
  <c r="F972" i="1" s="1"/>
  <c r="G972" i="1"/>
  <c r="J970" i="1"/>
  <c r="F970" i="1"/>
  <c r="N969" i="1"/>
  <c r="F969" i="1"/>
  <c r="M968" i="1"/>
  <c r="L968" i="1"/>
  <c r="I968" i="1"/>
  <c r="I963" i="1" s="1"/>
  <c r="H968" i="1"/>
  <c r="G968" i="1"/>
  <c r="M966" i="1"/>
  <c r="J966" i="1" s="1"/>
  <c r="I966" i="1"/>
  <c r="F966" i="1" s="1"/>
  <c r="H965" i="1"/>
  <c r="F965" i="1" s="1"/>
  <c r="M964" i="1"/>
  <c r="J964" i="1" s="1"/>
  <c r="I964" i="1"/>
  <c r="H964" i="1"/>
  <c r="G964" i="1"/>
  <c r="L963" i="1"/>
  <c r="K963" i="1"/>
  <c r="H963" i="1"/>
  <c r="G963" i="1"/>
  <c r="Q961" i="1"/>
  <c r="J961" i="1"/>
  <c r="N961" i="1" s="1"/>
  <c r="F961" i="1"/>
  <c r="M960" i="1"/>
  <c r="J960" i="1" s="1"/>
  <c r="N960" i="1" s="1"/>
  <c r="I960" i="1"/>
  <c r="H960" i="1"/>
  <c r="G960" i="1"/>
  <c r="F960" i="1"/>
  <c r="Q958" i="1"/>
  <c r="J958" i="1"/>
  <c r="F958" i="1"/>
  <c r="F957" i="1" s="1"/>
  <c r="M957" i="1"/>
  <c r="I957" i="1"/>
  <c r="H957" i="1"/>
  <c r="G957" i="1"/>
  <c r="J955" i="1"/>
  <c r="F955" i="1"/>
  <c r="M954" i="1"/>
  <c r="L954" i="1"/>
  <c r="K954" i="1"/>
  <c r="J954" i="1"/>
  <c r="I954" i="1"/>
  <c r="H954" i="1"/>
  <c r="G954" i="1"/>
  <c r="F954" i="1"/>
  <c r="Q952" i="1"/>
  <c r="J952" i="1"/>
  <c r="N952" i="1" s="1"/>
  <c r="F952" i="1"/>
  <c r="M951" i="1"/>
  <c r="J951" i="1" s="1"/>
  <c r="I951" i="1"/>
  <c r="H951" i="1"/>
  <c r="G951" i="1"/>
  <c r="F951" i="1"/>
  <c r="Q949" i="1"/>
  <c r="J949" i="1"/>
  <c r="N949" i="1" s="1"/>
  <c r="F949" i="1"/>
  <c r="F948" i="1" s="1"/>
  <c r="Q948" i="1"/>
  <c r="M948" i="1"/>
  <c r="J948" i="1" s="1"/>
  <c r="I948" i="1"/>
  <c r="H948" i="1"/>
  <c r="G948" i="1"/>
  <c r="Q946" i="1"/>
  <c r="J946" i="1"/>
  <c r="N946" i="1" s="1"/>
  <c r="F946" i="1"/>
  <c r="F945" i="1" s="1"/>
  <c r="M945" i="1"/>
  <c r="L945" i="1"/>
  <c r="K945" i="1"/>
  <c r="J945" i="1" s="1"/>
  <c r="I945" i="1"/>
  <c r="Q945" i="1" s="1"/>
  <c r="H945" i="1"/>
  <c r="G945" i="1"/>
  <c r="Q943" i="1"/>
  <c r="J943" i="1"/>
  <c r="N943" i="1" s="1"/>
  <c r="F943" i="1"/>
  <c r="F942" i="1" s="1"/>
  <c r="M942" i="1"/>
  <c r="L942" i="1"/>
  <c r="K942" i="1"/>
  <c r="I942" i="1"/>
  <c r="Q942" i="1" s="1"/>
  <c r="H942" i="1"/>
  <c r="G942" i="1"/>
  <c r="M940" i="1"/>
  <c r="J940" i="1" s="1"/>
  <c r="I940" i="1"/>
  <c r="M939" i="1"/>
  <c r="J939" i="1" s="1"/>
  <c r="N939" i="1" s="1"/>
  <c r="I939" i="1"/>
  <c r="F939" i="1" s="1"/>
  <c r="M938" i="1"/>
  <c r="J938" i="1" s="1"/>
  <c r="I938" i="1"/>
  <c r="F938" i="1" s="1"/>
  <c r="M937" i="1"/>
  <c r="J937" i="1" s="1"/>
  <c r="I937" i="1"/>
  <c r="Q937" i="1" s="1"/>
  <c r="M936" i="1"/>
  <c r="J936" i="1" s="1"/>
  <c r="I936" i="1"/>
  <c r="F936" i="1" s="1"/>
  <c r="M935" i="1"/>
  <c r="J935" i="1" s="1"/>
  <c r="I935" i="1"/>
  <c r="F935" i="1" s="1"/>
  <c r="M934" i="1"/>
  <c r="I934" i="1"/>
  <c r="F934" i="1" s="1"/>
  <c r="I933" i="1"/>
  <c r="H933" i="1"/>
  <c r="Q931" i="1"/>
  <c r="J931" i="1"/>
  <c r="F931" i="1"/>
  <c r="F930" i="1"/>
  <c r="M929" i="1"/>
  <c r="Q929" i="1" s="1"/>
  <c r="L929" i="1"/>
  <c r="K929" i="1"/>
  <c r="J929" i="1"/>
  <c r="I929" i="1"/>
  <c r="H929" i="1"/>
  <c r="G929" i="1"/>
  <c r="Q927" i="1"/>
  <c r="N927" i="1"/>
  <c r="M927" i="1"/>
  <c r="J927" i="1"/>
  <c r="M926" i="1"/>
  <c r="L926" i="1"/>
  <c r="K926" i="1"/>
  <c r="J926" i="1" s="1"/>
  <c r="I926" i="1"/>
  <c r="I925" i="1" s="1"/>
  <c r="H926" i="1"/>
  <c r="F926" i="1" s="1"/>
  <c r="G926" i="1"/>
  <c r="G925" i="1" s="1"/>
  <c r="M925" i="1"/>
  <c r="L925" i="1"/>
  <c r="K925" i="1"/>
  <c r="J925" i="1" s="1"/>
  <c r="J923" i="1"/>
  <c r="J922" i="1" s="1"/>
  <c r="N922" i="1" s="1"/>
  <c r="F923" i="1"/>
  <c r="M922" i="1"/>
  <c r="L922" i="1"/>
  <c r="K922" i="1"/>
  <c r="I922" i="1"/>
  <c r="Q922" i="1" s="1"/>
  <c r="H922" i="1"/>
  <c r="G922" i="1"/>
  <c r="F922" i="1" s="1"/>
  <c r="J920" i="1"/>
  <c r="F920" i="1"/>
  <c r="M919" i="1"/>
  <c r="L919" i="1"/>
  <c r="K919" i="1"/>
  <c r="J919" i="1" s="1"/>
  <c r="I919" i="1"/>
  <c r="H919" i="1"/>
  <c r="G919" i="1"/>
  <c r="F919" i="1" s="1"/>
  <c r="M917" i="1"/>
  <c r="M915" i="1" s="1"/>
  <c r="L917" i="1"/>
  <c r="L915" i="1" s="1"/>
  <c r="K917" i="1"/>
  <c r="I917" i="1"/>
  <c r="H917" i="1"/>
  <c r="F917" i="1" s="1"/>
  <c r="G917" i="1"/>
  <c r="M916" i="1"/>
  <c r="L916" i="1"/>
  <c r="K916" i="1"/>
  <c r="I916" i="1"/>
  <c r="H916" i="1"/>
  <c r="H915" i="1" s="1"/>
  <c r="G916" i="1"/>
  <c r="F916" i="1" s="1"/>
  <c r="I915" i="1"/>
  <c r="G915" i="1"/>
  <c r="Q913" i="1"/>
  <c r="J913" i="1"/>
  <c r="F913" i="1"/>
  <c r="F912" i="1" s="1"/>
  <c r="M912" i="1"/>
  <c r="L912" i="1"/>
  <c r="K912" i="1"/>
  <c r="J912" i="1"/>
  <c r="N912" i="1" s="1"/>
  <c r="I912" i="1"/>
  <c r="Q912" i="1" s="1"/>
  <c r="H912" i="1"/>
  <c r="G912" i="1"/>
  <c r="Q910" i="1"/>
  <c r="J910" i="1"/>
  <c r="F910" i="1"/>
  <c r="N910" i="1" s="1"/>
  <c r="J909" i="1"/>
  <c r="F909" i="1"/>
  <c r="J908" i="1"/>
  <c r="F908" i="1"/>
  <c r="J907" i="1"/>
  <c r="F907" i="1"/>
  <c r="J906" i="1"/>
  <c r="F906" i="1"/>
  <c r="Q905" i="1"/>
  <c r="J905" i="1"/>
  <c r="N905" i="1" s="1"/>
  <c r="F905" i="1"/>
  <c r="J904" i="1"/>
  <c r="F904" i="1"/>
  <c r="M903" i="1"/>
  <c r="L903" i="1"/>
  <c r="K903" i="1"/>
  <c r="J903" i="1" s="1"/>
  <c r="I903" i="1"/>
  <c r="H903" i="1"/>
  <c r="G903" i="1"/>
  <c r="F903" i="1" s="1"/>
  <c r="Q901" i="1"/>
  <c r="P901" i="1"/>
  <c r="J901" i="1"/>
  <c r="J900" i="1" s="1"/>
  <c r="F901" i="1"/>
  <c r="M900" i="1"/>
  <c r="Q900" i="1" s="1"/>
  <c r="L900" i="1"/>
  <c r="K900" i="1"/>
  <c r="I900" i="1"/>
  <c r="H900" i="1"/>
  <c r="P900" i="1" s="1"/>
  <c r="G900" i="1"/>
  <c r="F900" i="1"/>
  <c r="Q898" i="1"/>
  <c r="P898" i="1"/>
  <c r="O898" i="1"/>
  <c r="J898" i="1"/>
  <c r="N898" i="1" s="1"/>
  <c r="F898" i="1"/>
  <c r="F897" i="1" s="1"/>
  <c r="M897" i="1"/>
  <c r="L897" i="1"/>
  <c r="K897" i="1"/>
  <c r="J897" i="1"/>
  <c r="I897" i="1"/>
  <c r="Q897" i="1" s="1"/>
  <c r="H897" i="1"/>
  <c r="G897" i="1"/>
  <c r="O897" i="1" s="1"/>
  <c r="M895" i="1"/>
  <c r="Q895" i="1" s="1"/>
  <c r="L895" i="1"/>
  <c r="K895" i="1"/>
  <c r="J895" i="1" s="1"/>
  <c r="N895" i="1" s="1"/>
  <c r="I895" i="1"/>
  <c r="F895" i="1" s="1"/>
  <c r="M894" i="1"/>
  <c r="L894" i="1"/>
  <c r="K894" i="1"/>
  <c r="J894" i="1"/>
  <c r="I894" i="1"/>
  <c r="H894" i="1"/>
  <c r="G894" i="1"/>
  <c r="F894" i="1" s="1"/>
  <c r="M893" i="1"/>
  <c r="L893" i="1"/>
  <c r="K893" i="1"/>
  <c r="J893" i="1"/>
  <c r="I893" i="1"/>
  <c r="H893" i="1"/>
  <c r="G893" i="1"/>
  <c r="M892" i="1"/>
  <c r="L892" i="1"/>
  <c r="J892" i="1" s="1"/>
  <c r="K892" i="1"/>
  <c r="I892" i="1"/>
  <c r="H892" i="1"/>
  <c r="G892" i="1"/>
  <c r="F892" i="1" s="1"/>
  <c r="M891" i="1"/>
  <c r="L891" i="1"/>
  <c r="K891" i="1"/>
  <c r="J891" i="1" s="1"/>
  <c r="I891" i="1"/>
  <c r="H891" i="1"/>
  <c r="G891" i="1"/>
  <c r="F891" i="1" s="1"/>
  <c r="M890" i="1"/>
  <c r="L890" i="1"/>
  <c r="K890" i="1"/>
  <c r="J890" i="1" s="1"/>
  <c r="I890" i="1"/>
  <c r="H890" i="1"/>
  <c r="G890" i="1"/>
  <c r="F890" i="1" s="1"/>
  <c r="M889" i="1"/>
  <c r="L889" i="1"/>
  <c r="K889" i="1"/>
  <c r="J889" i="1"/>
  <c r="I889" i="1"/>
  <c r="H889" i="1"/>
  <c r="F889" i="1" s="1"/>
  <c r="G889" i="1"/>
  <c r="M888" i="1"/>
  <c r="Q888" i="1" s="1"/>
  <c r="L888" i="1"/>
  <c r="K888" i="1"/>
  <c r="J888" i="1" s="1"/>
  <c r="I888" i="1"/>
  <c r="H888" i="1"/>
  <c r="F888" i="1" s="1"/>
  <c r="G888" i="1"/>
  <c r="M887" i="1"/>
  <c r="L887" i="1"/>
  <c r="K887" i="1"/>
  <c r="J887" i="1" s="1"/>
  <c r="I887" i="1"/>
  <c r="H887" i="1"/>
  <c r="F887" i="1" s="1"/>
  <c r="G887" i="1"/>
  <c r="M886" i="1"/>
  <c r="Q886" i="1" s="1"/>
  <c r="L886" i="1"/>
  <c r="J886" i="1" s="1"/>
  <c r="K886" i="1"/>
  <c r="I886" i="1"/>
  <c r="H886" i="1"/>
  <c r="H885" i="1" s="1"/>
  <c r="G886" i="1"/>
  <c r="G885" i="1" s="1"/>
  <c r="K885" i="1"/>
  <c r="O885" i="1" s="1"/>
  <c r="Q883" i="1"/>
  <c r="J883" i="1"/>
  <c r="N883" i="1" s="1"/>
  <c r="F883" i="1"/>
  <c r="F882" i="1" s="1"/>
  <c r="M882" i="1"/>
  <c r="L882" i="1"/>
  <c r="K882" i="1"/>
  <c r="I882" i="1"/>
  <c r="H882" i="1"/>
  <c r="G882" i="1"/>
  <c r="Q880" i="1"/>
  <c r="J880" i="1"/>
  <c r="N880" i="1" s="1"/>
  <c r="F880" i="1"/>
  <c r="F879" i="1" s="1"/>
  <c r="M879" i="1"/>
  <c r="Q879" i="1" s="1"/>
  <c r="L879" i="1"/>
  <c r="K879" i="1"/>
  <c r="I879" i="1"/>
  <c r="H879" i="1"/>
  <c r="H875" i="1" s="1"/>
  <c r="G879" i="1"/>
  <c r="G875" i="1" s="1"/>
  <c r="M877" i="1"/>
  <c r="J877" i="1"/>
  <c r="M876" i="1"/>
  <c r="J876" i="1"/>
  <c r="N876" i="1" s="1"/>
  <c r="I876" i="1"/>
  <c r="Q876" i="1" s="1"/>
  <c r="F876" i="1"/>
  <c r="M875" i="1"/>
  <c r="L875" i="1"/>
  <c r="J875" i="1" s="1"/>
  <c r="K875" i="1"/>
  <c r="K872" i="1" s="1"/>
  <c r="P14" i="1" l="1"/>
  <c r="K12" i="1"/>
  <c r="L13" i="1"/>
  <c r="L15" i="1"/>
  <c r="P15" i="1" s="1"/>
  <c r="N113" i="1"/>
  <c r="Q90" i="1"/>
  <c r="L137" i="1"/>
  <c r="Q89" i="1"/>
  <c r="L75" i="1"/>
  <c r="G137" i="1"/>
  <c r="F137" i="1" s="1"/>
  <c r="F138" i="1"/>
  <c r="N138" i="1" s="1"/>
  <c r="I14" i="1"/>
  <c r="I12" i="1" s="1"/>
  <c r="J137" i="1"/>
  <c r="K59" i="1"/>
  <c r="J60" i="1"/>
  <c r="J89" i="1"/>
  <c r="N89" i="1" s="1"/>
  <c r="P90" i="1"/>
  <c r="L89" i="1"/>
  <c r="P89" i="1" s="1"/>
  <c r="K85" i="1"/>
  <c r="J86" i="1"/>
  <c r="Q113" i="1"/>
  <c r="M112" i="1"/>
  <c r="Q112" i="1" s="1"/>
  <c r="Q17" i="1"/>
  <c r="M14" i="1"/>
  <c r="J90" i="1"/>
  <c r="Q16" i="1"/>
  <c r="M15" i="1"/>
  <c r="Q15" i="1" s="1"/>
  <c r="M13" i="1"/>
  <c r="K75" i="1"/>
  <c r="J76" i="1"/>
  <c r="N76" i="1" s="1"/>
  <c r="L85" i="1"/>
  <c r="Q76" i="1"/>
  <c r="M75" i="1"/>
  <c r="Q75" i="1" s="1"/>
  <c r="G89" i="1"/>
  <c r="F89" i="1" s="1"/>
  <c r="F90" i="1"/>
  <c r="Q137" i="1"/>
  <c r="M59" i="1"/>
  <c r="Q138" i="1"/>
  <c r="F86" i="1"/>
  <c r="H14" i="1"/>
  <c r="H12" i="1" s="1"/>
  <c r="H59" i="1"/>
  <c r="F13" i="1"/>
  <c r="F15" i="1"/>
  <c r="G14" i="1"/>
  <c r="O14" i="1" s="1"/>
  <c r="F60" i="1"/>
  <c r="F14" i="1" s="1"/>
  <c r="G59" i="1"/>
  <c r="F59" i="1" s="1"/>
  <c r="G112" i="1"/>
  <c r="F112" i="1" s="1"/>
  <c r="F113" i="1"/>
  <c r="P60" i="1"/>
  <c r="L59" i="1"/>
  <c r="Q85" i="1"/>
  <c r="N16" i="1"/>
  <c r="J15" i="1"/>
  <c r="N15" i="1" s="1"/>
  <c r="J13" i="1"/>
  <c r="I885" i="1"/>
  <c r="N900" i="1"/>
  <c r="F929" i="1"/>
  <c r="N929" i="1" s="1"/>
  <c r="G933" i="1"/>
  <c r="F963" i="1"/>
  <c r="J968" i="1"/>
  <c r="N968" i="1" s="1"/>
  <c r="N903" i="1"/>
  <c r="Q975" i="1"/>
  <c r="J879" i="1"/>
  <c r="F893" i="1"/>
  <c r="N901" i="1"/>
  <c r="N931" i="1"/>
  <c r="Q935" i="1"/>
  <c r="Q957" i="1"/>
  <c r="Q903" i="1"/>
  <c r="I875" i="1"/>
  <c r="N919" i="1"/>
  <c r="N936" i="1"/>
  <c r="Q939" i="1"/>
  <c r="Q960" i="1"/>
  <c r="P897" i="1"/>
  <c r="J917" i="1"/>
  <c r="Q936" i="1"/>
  <c r="Q940" i="1"/>
  <c r="N958" i="1"/>
  <c r="M963" i="1"/>
  <c r="Q963" i="1" s="1"/>
  <c r="F968" i="1"/>
  <c r="I975" i="1"/>
  <c r="F975" i="1" s="1"/>
  <c r="L885" i="1"/>
  <c r="P885" i="1" s="1"/>
  <c r="J916" i="1"/>
  <c r="Q919" i="1"/>
  <c r="N948" i="1"/>
  <c r="Q951" i="1"/>
  <c r="F964" i="1"/>
  <c r="J975" i="1"/>
  <c r="G872" i="1"/>
  <c r="G871" i="1" s="1"/>
  <c r="F915" i="1"/>
  <c r="Q915" i="1"/>
  <c r="Q934" i="1"/>
  <c r="N951" i="1"/>
  <c r="N935" i="1"/>
  <c r="K871" i="1"/>
  <c r="F885" i="1"/>
  <c r="N888" i="1"/>
  <c r="N945" i="1"/>
  <c r="N879" i="1"/>
  <c r="F875" i="1"/>
  <c r="N897" i="1"/>
  <c r="N886" i="1"/>
  <c r="Q925" i="1"/>
  <c r="F933" i="1"/>
  <c r="J882" i="1"/>
  <c r="N882" i="1" s="1"/>
  <c r="Q882" i="1"/>
  <c r="F886" i="1"/>
  <c r="J976" i="1"/>
  <c r="O886" i="1"/>
  <c r="J934" i="1"/>
  <c r="N934" i="1" s="1"/>
  <c r="F937" i="1"/>
  <c r="N937" i="1" s="1"/>
  <c r="F940" i="1"/>
  <c r="N940" i="1" s="1"/>
  <c r="J957" i="1"/>
  <c r="N957" i="1" s="1"/>
  <c r="F979" i="1"/>
  <c r="N979" i="1" s="1"/>
  <c r="Q875" i="1"/>
  <c r="I877" i="1"/>
  <c r="M885" i="1"/>
  <c r="Q885" i="1" s="1"/>
  <c r="J942" i="1"/>
  <c r="N942" i="1" s="1"/>
  <c r="L872" i="1"/>
  <c r="N913" i="1"/>
  <c r="H925" i="1"/>
  <c r="F925" i="1" s="1"/>
  <c r="N925" i="1" s="1"/>
  <c r="M933" i="1"/>
  <c r="K915" i="1"/>
  <c r="J915" i="1" s="1"/>
  <c r="N915" i="1" s="1"/>
  <c r="P886" i="1"/>
  <c r="G12" i="1" l="1"/>
  <c r="O12" i="1" s="1"/>
  <c r="N60" i="1"/>
  <c r="J14" i="1"/>
  <c r="N14" i="1" s="1"/>
  <c r="N86" i="1"/>
  <c r="J59" i="1"/>
  <c r="N59" i="1" s="1"/>
  <c r="L12" i="1"/>
  <c r="P12" i="1" s="1"/>
  <c r="P59" i="1"/>
  <c r="F12" i="1"/>
  <c r="N90" i="1"/>
  <c r="J85" i="1"/>
  <c r="N85" i="1" s="1"/>
  <c r="Q14" i="1"/>
  <c r="N137" i="1"/>
  <c r="J12" i="1"/>
  <c r="N12" i="1" s="1"/>
  <c r="N13" i="1"/>
  <c r="Q13" i="1"/>
  <c r="M12" i="1"/>
  <c r="Q12" i="1" s="1"/>
  <c r="J75" i="1"/>
  <c r="N75" i="1" s="1"/>
  <c r="J112" i="1"/>
  <c r="N112" i="1" s="1"/>
  <c r="H872" i="1"/>
  <c r="H871" i="1" s="1"/>
  <c r="F871" i="1" s="1"/>
  <c r="O872" i="1"/>
  <c r="N975" i="1"/>
  <c r="I872" i="1"/>
  <c r="I871" i="1" s="1"/>
  <c r="J963" i="1"/>
  <c r="N963" i="1" s="1"/>
  <c r="L871" i="1"/>
  <c r="O871" i="1"/>
  <c r="M872" i="1"/>
  <c r="Q933" i="1"/>
  <c r="J933" i="1"/>
  <c r="N933" i="1" s="1"/>
  <c r="J885" i="1"/>
  <c r="F872" i="1"/>
  <c r="N875" i="1"/>
  <c r="F877" i="1"/>
  <c r="N877" i="1" s="1"/>
  <c r="Q877" i="1"/>
  <c r="P871" i="1" l="1"/>
  <c r="P872" i="1"/>
  <c r="M871" i="1"/>
  <c r="Q872" i="1"/>
  <c r="N885" i="1"/>
  <c r="J872" i="1"/>
  <c r="N872" i="1" s="1"/>
  <c r="Q871" i="1" l="1"/>
  <c r="J871" i="1"/>
  <c r="N871" i="1" s="1"/>
  <c r="J868" i="1" l="1"/>
  <c r="M868" i="1" s="1"/>
  <c r="I868" i="1"/>
  <c r="J867" i="1"/>
  <c r="M867" i="1" s="1"/>
  <c r="I867" i="1"/>
  <c r="I866" i="1" s="1"/>
  <c r="F866" i="1"/>
  <c r="M864" i="1"/>
  <c r="I864" i="1"/>
  <c r="M863" i="1"/>
  <c r="I863" i="1"/>
  <c r="J862" i="1"/>
  <c r="J866" i="1" s="1"/>
  <c r="M866" i="1" s="1"/>
  <c r="F862" i="1"/>
  <c r="I862" i="1" s="1"/>
  <c r="J832" i="1"/>
  <c r="F832" i="1"/>
  <c r="F831" i="1" s="1"/>
  <c r="F835" i="1" s="1"/>
  <c r="F836" i="1" s="1"/>
  <c r="M831" i="1"/>
  <c r="M835" i="1" s="1"/>
  <c r="M836" i="1" s="1"/>
  <c r="J831" i="1"/>
  <c r="J835" i="1" s="1"/>
  <c r="J836" i="1" s="1"/>
  <c r="I831" i="1"/>
  <c r="I835" i="1" s="1"/>
  <c r="I836" i="1" s="1"/>
  <c r="M828" i="1"/>
  <c r="I828" i="1"/>
  <c r="J827" i="1"/>
  <c r="J828" i="1" s="1"/>
  <c r="F827" i="1"/>
  <c r="F828" i="1" s="1"/>
  <c r="M862" i="1" l="1"/>
  <c r="M823" i="1" l="1"/>
  <c r="J823" i="1" s="1"/>
  <c r="I823" i="1"/>
  <c r="H823" i="1"/>
  <c r="G823" i="1"/>
  <c r="F823" i="1"/>
  <c r="M822" i="1"/>
  <c r="J822" i="1" s="1"/>
  <c r="I822" i="1"/>
  <c r="H822" i="1"/>
  <c r="G822" i="1"/>
  <c r="F822" i="1"/>
  <c r="M821" i="1"/>
  <c r="J821" i="1" s="1"/>
  <c r="I821" i="1"/>
  <c r="H821" i="1"/>
  <c r="G821" i="1"/>
  <c r="F821" i="1"/>
  <c r="P820" i="1"/>
  <c r="J820" i="1"/>
  <c r="J795" i="1" s="1"/>
  <c r="F820" i="1"/>
  <c r="N820" i="1" s="1"/>
  <c r="L819" i="1"/>
  <c r="J819" i="1"/>
  <c r="I819" i="1"/>
  <c r="H819" i="1"/>
  <c r="G819" i="1"/>
  <c r="J818" i="1"/>
  <c r="I818" i="1"/>
  <c r="H818" i="1"/>
  <c r="G818" i="1"/>
  <c r="P817" i="1"/>
  <c r="J817" i="1"/>
  <c r="F817" i="1"/>
  <c r="F794" i="1" s="1"/>
  <c r="J816" i="1"/>
  <c r="J813" i="1" s="1"/>
  <c r="F816" i="1"/>
  <c r="F815" i="1" s="1"/>
  <c r="M815" i="1"/>
  <c r="L815" i="1"/>
  <c r="K815" i="1"/>
  <c r="I815" i="1"/>
  <c r="H815" i="1"/>
  <c r="G815" i="1"/>
  <c r="M814" i="1"/>
  <c r="L814" i="1"/>
  <c r="K814" i="1"/>
  <c r="J814" i="1"/>
  <c r="I814" i="1"/>
  <c r="H814" i="1"/>
  <c r="G814" i="1"/>
  <c r="F814" i="1"/>
  <c r="M813" i="1"/>
  <c r="L813" i="1"/>
  <c r="K813" i="1"/>
  <c r="I813" i="1"/>
  <c r="H813" i="1"/>
  <c r="G813" i="1"/>
  <c r="P812" i="1"/>
  <c r="N812" i="1"/>
  <c r="J812" i="1"/>
  <c r="F812" i="1"/>
  <c r="F809" i="1" s="1"/>
  <c r="F808" i="1" s="1"/>
  <c r="Q811" i="1"/>
  <c r="N811" i="1"/>
  <c r="J811" i="1"/>
  <c r="J810" i="1" s="1"/>
  <c r="F811" i="1"/>
  <c r="M810" i="1"/>
  <c r="L810" i="1"/>
  <c r="P810" i="1" s="1"/>
  <c r="K810" i="1"/>
  <c r="I810" i="1"/>
  <c r="H810" i="1"/>
  <c r="G810" i="1"/>
  <c r="M809" i="1"/>
  <c r="Q809" i="1" s="1"/>
  <c r="L809" i="1"/>
  <c r="L808" i="1" s="1"/>
  <c r="K809" i="1"/>
  <c r="K808" i="1" s="1"/>
  <c r="I809" i="1"/>
  <c r="I808" i="1" s="1"/>
  <c r="H809" i="1"/>
  <c r="H808" i="1" s="1"/>
  <c r="G809" i="1"/>
  <c r="M808" i="1"/>
  <c r="G808" i="1"/>
  <c r="Q804" i="1"/>
  <c r="P804" i="1"/>
  <c r="O804" i="1"/>
  <c r="J804" i="1"/>
  <c r="J790" i="1" s="1"/>
  <c r="F804" i="1"/>
  <c r="M803" i="1"/>
  <c r="L803" i="1"/>
  <c r="K803" i="1"/>
  <c r="I803" i="1"/>
  <c r="I802" i="1" s="1"/>
  <c r="H803" i="1"/>
  <c r="H802" i="1" s="1"/>
  <c r="G803" i="1"/>
  <c r="F803" i="1"/>
  <c r="M802" i="1"/>
  <c r="L802" i="1"/>
  <c r="P802" i="1" s="1"/>
  <c r="K802" i="1"/>
  <c r="F802" i="1"/>
  <c r="I797" i="1"/>
  <c r="I796" i="1" s="1"/>
  <c r="H797" i="1"/>
  <c r="H796" i="1" s="1"/>
  <c r="G797" i="1"/>
  <c r="G796" i="1" s="1"/>
  <c r="F797" i="1"/>
  <c r="F796" i="1" s="1"/>
  <c r="M795" i="1"/>
  <c r="L795" i="1"/>
  <c r="K795" i="1"/>
  <c r="I795" i="1"/>
  <c r="H795" i="1"/>
  <c r="G795" i="1"/>
  <c r="M794" i="1"/>
  <c r="L794" i="1"/>
  <c r="K794" i="1"/>
  <c r="J794" i="1"/>
  <c r="I794" i="1"/>
  <c r="H794" i="1"/>
  <c r="G794" i="1"/>
  <c r="M793" i="1"/>
  <c r="L793" i="1"/>
  <c r="K793" i="1"/>
  <c r="J793" i="1"/>
  <c r="I793" i="1"/>
  <c r="H793" i="1"/>
  <c r="G793" i="1"/>
  <c r="F793" i="1"/>
  <c r="M792" i="1"/>
  <c r="L792" i="1"/>
  <c r="K792" i="1"/>
  <c r="J792" i="1"/>
  <c r="N792" i="1" s="1"/>
  <c r="I792" i="1"/>
  <c r="H792" i="1"/>
  <c r="G792" i="1"/>
  <c r="F792" i="1"/>
  <c r="M791" i="1"/>
  <c r="L791" i="1"/>
  <c r="K791" i="1"/>
  <c r="J791" i="1"/>
  <c r="I791" i="1"/>
  <c r="H791" i="1"/>
  <c r="G791" i="1"/>
  <c r="M790" i="1"/>
  <c r="Q790" i="1" s="1"/>
  <c r="L790" i="1"/>
  <c r="K790" i="1"/>
  <c r="I790" i="1"/>
  <c r="H790" i="1"/>
  <c r="G790" i="1"/>
  <c r="F790" i="1"/>
  <c r="M789" i="1"/>
  <c r="M787" i="1" s="1"/>
  <c r="L789" i="1"/>
  <c r="L788" i="1" s="1"/>
  <c r="K789" i="1"/>
  <c r="K788" i="1" s="1"/>
  <c r="J789" i="1"/>
  <c r="I789" i="1"/>
  <c r="H789" i="1"/>
  <c r="H788" i="1" s="1"/>
  <c r="G789" i="1"/>
  <c r="G788" i="1" s="1"/>
  <c r="F789" i="1"/>
  <c r="M788" i="1"/>
  <c r="G787" i="1"/>
  <c r="G786" i="1" s="1"/>
  <c r="M774" i="1"/>
  <c r="L774" i="1"/>
  <c r="K774" i="1"/>
  <c r="J774" i="1"/>
  <c r="I774" i="1"/>
  <c r="H774" i="1"/>
  <c r="G774" i="1"/>
  <c r="F774" i="1"/>
  <c r="Q770" i="1"/>
  <c r="J770" i="1"/>
  <c r="N770" i="1" s="1"/>
  <c r="F770" i="1"/>
  <c r="Q769" i="1"/>
  <c r="M769" i="1"/>
  <c r="L769" i="1"/>
  <c r="L768" i="1" s="1"/>
  <c r="K769" i="1"/>
  <c r="K768" i="1" s="1"/>
  <c r="J769" i="1"/>
  <c r="N769" i="1" s="1"/>
  <c r="I769" i="1"/>
  <c r="F769" i="1" s="1"/>
  <c r="H769" i="1"/>
  <c r="H768" i="1" s="1"/>
  <c r="G769" i="1"/>
  <c r="G768" i="1" s="1"/>
  <c r="M768" i="1"/>
  <c r="J768" i="1" s="1"/>
  <c r="I768" i="1"/>
  <c r="F768" i="1" s="1"/>
  <c r="Q767" i="1"/>
  <c r="M767" i="1"/>
  <c r="J767" i="1" s="1"/>
  <c r="N767" i="1" s="1"/>
  <c r="L767" i="1"/>
  <c r="L766" i="1" s="1"/>
  <c r="L765" i="1" s="1"/>
  <c r="K767" i="1"/>
  <c r="K764" i="1" s="1"/>
  <c r="I767" i="1"/>
  <c r="F767" i="1" s="1"/>
  <c r="H767" i="1"/>
  <c r="H766" i="1" s="1"/>
  <c r="H765" i="1" s="1"/>
  <c r="G767" i="1"/>
  <c r="G764" i="1" s="1"/>
  <c r="M766" i="1"/>
  <c r="J766" i="1" s="1"/>
  <c r="I766" i="1"/>
  <c r="F766" i="1" s="1"/>
  <c r="H764" i="1"/>
  <c r="M762" i="1"/>
  <c r="L762" i="1"/>
  <c r="K762" i="1"/>
  <c r="J762" i="1"/>
  <c r="I762" i="1"/>
  <c r="H762" i="1"/>
  <c r="G762" i="1"/>
  <c r="F762" i="1"/>
  <c r="M759" i="1"/>
  <c r="L759" i="1"/>
  <c r="J759" i="1"/>
  <c r="I759" i="1"/>
  <c r="H759" i="1"/>
  <c r="F759" i="1"/>
  <c r="M756" i="1"/>
  <c r="L756" i="1"/>
  <c r="K756" i="1"/>
  <c r="J756" i="1"/>
  <c r="I756" i="1"/>
  <c r="H756" i="1"/>
  <c r="G756" i="1"/>
  <c r="F756" i="1"/>
  <c r="M747" i="1"/>
  <c r="K747" i="1"/>
  <c r="J747" i="1"/>
  <c r="I747" i="1"/>
  <c r="G747" i="1"/>
  <c r="F747" i="1"/>
  <c r="M746" i="1"/>
  <c r="K746" i="1"/>
  <c r="I746" i="1"/>
  <c r="G746" i="1"/>
  <c r="K745" i="1"/>
  <c r="K744" i="1" s="1"/>
  <c r="G745" i="1"/>
  <c r="M744" i="1"/>
  <c r="J744" i="1"/>
  <c r="I744" i="1"/>
  <c r="G744" i="1"/>
  <c r="F744" i="1"/>
  <c r="L742" i="1"/>
  <c r="L741" i="1" s="1"/>
  <c r="K742" i="1"/>
  <c r="K741" i="1" s="1"/>
  <c r="H742" i="1"/>
  <c r="H741" i="1" s="1"/>
  <c r="G742" i="1"/>
  <c r="G741" i="1"/>
  <c r="L737" i="1"/>
  <c r="K737" i="1"/>
  <c r="J737" i="1"/>
  <c r="H737" i="1"/>
  <c r="G737" i="1"/>
  <c r="F737" i="1"/>
  <c r="L736" i="1"/>
  <c r="L735" i="1" s="1"/>
  <c r="G736" i="1"/>
  <c r="G735" i="1" s="1"/>
  <c r="M735" i="1"/>
  <c r="I735" i="1"/>
  <c r="P722" i="1"/>
  <c r="J722" i="1"/>
  <c r="N722" i="1" s="1"/>
  <c r="F722" i="1"/>
  <c r="J721" i="1"/>
  <c r="N721" i="1" s="1"/>
  <c r="I721" i="1"/>
  <c r="H721" i="1"/>
  <c r="P721" i="1" s="1"/>
  <c r="G721" i="1"/>
  <c r="F721" i="1"/>
  <c r="F720" i="1" s="1"/>
  <c r="J720" i="1"/>
  <c r="N720" i="1" s="1"/>
  <c r="I720" i="1"/>
  <c r="G720" i="1"/>
  <c r="P698" i="1"/>
  <c r="J698" i="1"/>
  <c r="F698" i="1"/>
  <c r="N698" i="1" s="1"/>
  <c r="J697" i="1"/>
  <c r="H697" i="1"/>
  <c r="F697" i="1" s="1"/>
  <c r="J696" i="1"/>
  <c r="N697" i="1" l="1"/>
  <c r="H787" i="1"/>
  <c r="H786" i="1" s="1"/>
  <c r="J809" i="1"/>
  <c r="J808" i="1" s="1"/>
  <c r="N808" i="1" s="1"/>
  <c r="P697" i="1"/>
  <c r="I788" i="1"/>
  <c r="Q788" i="1" s="1"/>
  <c r="N819" i="1"/>
  <c r="P803" i="1"/>
  <c r="P819" i="1"/>
  <c r="Q808" i="1"/>
  <c r="L818" i="1"/>
  <c r="P818" i="1" s="1"/>
  <c r="H696" i="1"/>
  <c r="P696" i="1" s="1"/>
  <c r="Q791" i="1"/>
  <c r="F810" i="1"/>
  <c r="N810" i="1" s="1"/>
  <c r="N817" i="1"/>
  <c r="F819" i="1"/>
  <c r="F818" i="1" s="1"/>
  <c r="N818" i="1" s="1"/>
  <c r="O803" i="1"/>
  <c r="J815" i="1"/>
  <c r="Q810" i="1"/>
  <c r="N768" i="1"/>
  <c r="N766" i="1"/>
  <c r="P808" i="1"/>
  <c r="Q802" i="1"/>
  <c r="J788" i="1"/>
  <c r="N790" i="1"/>
  <c r="J787" i="1"/>
  <c r="M786" i="1"/>
  <c r="H736" i="1"/>
  <c r="H735" i="1" s="1"/>
  <c r="I765" i="1"/>
  <c r="F765" i="1" s="1"/>
  <c r="G766" i="1"/>
  <c r="G765" i="1" s="1"/>
  <c r="G685" i="1" s="1"/>
  <c r="G686" i="1" s="1"/>
  <c r="Q766" i="1"/>
  <c r="I787" i="1"/>
  <c r="I786" i="1" s="1"/>
  <c r="F795" i="1"/>
  <c r="N795" i="1" s="1"/>
  <c r="Q803" i="1"/>
  <c r="F813" i="1"/>
  <c r="F696" i="1"/>
  <c r="N696" i="1" s="1"/>
  <c r="H720" i="1"/>
  <c r="P720" i="1" s="1"/>
  <c r="K736" i="1"/>
  <c r="K735" i="1" s="1"/>
  <c r="J803" i="1"/>
  <c r="K787" i="1"/>
  <c r="K786" i="1" s="1"/>
  <c r="N809" i="1"/>
  <c r="F791" i="1"/>
  <c r="N791" i="1" s="1"/>
  <c r="N804" i="1"/>
  <c r="P809" i="1"/>
  <c r="L787" i="1"/>
  <c r="L786" i="1" s="1"/>
  <c r="L685" i="1" s="1"/>
  <c r="L764" i="1"/>
  <c r="M765" i="1"/>
  <c r="K766" i="1"/>
  <c r="K765" i="1" s="1"/>
  <c r="Q768" i="1"/>
  <c r="G802" i="1"/>
  <c r="O802" i="1" s="1"/>
  <c r="H685" i="1"/>
  <c r="H686" i="1" s="1"/>
  <c r="M685" i="1" l="1"/>
  <c r="M686" i="1" s="1"/>
  <c r="Q686" i="1" s="1"/>
  <c r="K685" i="1"/>
  <c r="I685" i="1"/>
  <c r="I686" i="1" s="1"/>
  <c r="Q765" i="1"/>
  <c r="J765" i="1"/>
  <c r="J786" i="1"/>
  <c r="Q786" i="1"/>
  <c r="P685" i="1"/>
  <c r="L686" i="1"/>
  <c r="P686" i="1" s="1"/>
  <c r="N803" i="1"/>
  <c r="J802" i="1"/>
  <c r="N802" i="1" s="1"/>
  <c r="F788" i="1"/>
  <c r="N788" i="1" s="1"/>
  <c r="F787" i="1"/>
  <c r="F786" i="1" s="1"/>
  <c r="F685" i="1" s="1"/>
  <c r="F686" i="1" s="1"/>
  <c r="Q787" i="1"/>
  <c r="N787" i="1" l="1"/>
  <c r="N786" i="1"/>
  <c r="N765" i="1"/>
  <c r="J685" i="1"/>
  <c r="K686" i="1"/>
  <c r="O686" i="1" s="1"/>
  <c r="O685" i="1"/>
  <c r="Q685" i="1"/>
  <c r="J686" i="1" l="1"/>
  <c r="N686" i="1" s="1"/>
  <c r="N685" i="1"/>
  <c r="N683" i="1" l="1"/>
  <c r="N682" i="1"/>
  <c r="P681" i="1"/>
  <c r="O681" i="1"/>
  <c r="M681" i="1"/>
  <c r="L681" i="1"/>
  <c r="K681" i="1"/>
  <c r="J681" i="1"/>
  <c r="N681" i="1" s="1"/>
  <c r="I681" i="1"/>
  <c r="H681" i="1"/>
  <c r="G681" i="1"/>
  <c r="F681" i="1"/>
  <c r="Q679" i="1"/>
  <c r="Q678" i="1" s="1"/>
  <c r="N679" i="1"/>
  <c r="N678" i="1" s="1"/>
  <c r="P678" i="1"/>
  <c r="O678" i="1"/>
  <c r="M678" i="1"/>
  <c r="L678" i="1"/>
  <c r="K678" i="1"/>
  <c r="J678" i="1"/>
  <c r="I678" i="1"/>
  <c r="H678" i="1"/>
  <c r="G678" i="1"/>
  <c r="F678" i="1"/>
  <c r="Q677" i="1"/>
  <c r="N677" i="1"/>
  <c r="M676" i="1"/>
  <c r="L676" i="1"/>
  <c r="K676" i="1"/>
  <c r="J676" i="1"/>
  <c r="I676" i="1"/>
  <c r="H676" i="1"/>
  <c r="G676" i="1"/>
  <c r="F676" i="1"/>
  <c r="Q675" i="1"/>
  <c r="N675" i="1"/>
  <c r="M673" i="1"/>
  <c r="J673" i="1"/>
  <c r="I673" i="1"/>
  <c r="F673" i="1"/>
  <c r="Q672" i="1"/>
  <c r="N672" i="1"/>
  <c r="Q671" i="1"/>
  <c r="N671" i="1"/>
  <c r="M669" i="1"/>
  <c r="Q669" i="1" s="1"/>
  <c r="L669" i="1"/>
  <c r="K669" i="1"/>
  <c r="J669" i="1"/>
  <c r="I669" i="1"/>
  <c r="H669" i="1"/>
  <c r="G669" i="1"/>
  <c r="F669" i="1"/>
  <c r="Q667" i="1"/>
  <c r="N667" i="1"/>
  <c r="Q666" i="1"/>
  <c r="N666" i="1"/>
  <c r="M665" i="1"/>
  <c r="L665" i="1"/>
  <c r="K665" i="1"/>
  <c r="J665" i="1"/>
  <c r="I665" i="1"/>
  <c r="H665" i="1"/>
  <c r="G665" i="1"/>
  <c r="F665" i="1"/>
  <c r="Q664" i="1"/>
  <c r="N664" i="1"/>
  <c r="Q663" i="1"/>
  <c r="N663" i="1"/>
  <c r="N662" i="1"/>
  <c r="M662" i="1"/>
  <c r="Q662" i="1" s="1"/>
  <c r="L662" i="1"/>
  <c r="J662" i="1"/>
  <c r="I662" i="1"/>
  <c r="H662" i="1"/>
  <c r="G662" i="1"/>
  <c r="F662" i="1"/>
  <c r="Q661" i="1"/>
  <c r="N661" i="1"/>
  <c r="Q660" i="1"/>
  <c r="N660" i="1"/>
  <c r="Q659" i="1"/>
  <c r="N659" i="1"/>
  <c r="Q658" i="1"/>
  <c r="N658" i="1"/>
  <c r="Q657" i="1"/>
  <c r="N657" i="1"/>
  <c r="Q656" i="1"/>
  <c r="N656" i="1"/>
  <c r="M655" i="1"/>
  <c r="L655" i="1"/>
  <c r="K655" i="1"/>
  <c r="K653" i="1" s="1"/>
  <c r="J655" i="1"/>
  <c r="N655" i="1" s="1"/>
  <c r="I655" i="1"/>
  <c r="I653" i="1" s="1"/>
  <c r="H655" i="1"/>
  <c r="G655" i="1"/>
  <c r="G653" i="1" s="1"/>
  <c r="G640" i="1" s="1"/>
  <c r="G639" i="1" s="1"/>
  <c r="F655" i="1"/>
  <c r="Q651" i="1"/>
  <c r="N651" i="1"/>
  <c r="Q650" i="1"/>
  <c r="N650" i="1"/>
  <c r="P649" i="1"/>
  <c r="O649" i="1"/>
  <c r="M649" i="1"/>
  <c r="L649" i="1"/>
  <c r="K649" i="1"/>
  <c r="J649" i="1"/>
  <c r="I649" i="1"/>
  <c r="H649" i="1"/>
  <c r="G649" i="1"/>
  <c r="F649" i="1"/>
  <c r="Q648" i="1"/>
  <c r="N648" i="1"/>
  <c r="Q647" i="1"/>
  <c r="N647" i="1"/>
  <c r="M646" i="1"/>
  <c r="Q646" i="1" s="1"/>
  <c r="L646" i="1"/>
  <c r="K646" i="1"/>
  <c r="J646" i="1"/>
  <c r="J638" i="1" s="1"/>
  <c r="I646" i="1"/>
  <c r="H646" i="1"/>
  <c r="G646" i="1"/>
  <c r="F646" i="1"/>
  <c r="Q645" i="1"/>
  <c r="N645" i="1"/>
  <c r="Q644" i="1"/>
  <c r="N644" i="1"/>
  <c r="Q643" i="1"/>
  <c r="N643" i="1"/>
  <c r="Q642" i="1"/>
  <c r="N642" i="1"/>
  <c r="Q641" i="1"/>
  <c r="N641" i="1"/>
  <c r="Q640" i="1"/>
  <c r="N640" i="1"/>
  <c r="L640" i="1"/>
  <c r="L639" i="1" s="1"/>
  <c r="K640" i="1"/>
  <c r="P639" i="1"/>
  <c r="O639" i="1"/>
  <c r="M639" i="1"/>
  <c r="K639" i="1"/>
  <c r="K638" i="1" s="1"/>
  <c r="J639" i="1"/>
  <c r="I639" i="1"/>
  <c r="F639" i="1"/>
  <c r="F638" i="1" s="1"/>
  <c r="F622" i="1"/>
  <c r="Q621" i="1"/>
  <c r="J621" i="1"/>
  <c r="N621" i="1" s="1"/>
  <c r="F621" i="1"/>
  <c r="L619" i="1"/>
  <c r="K619" i="1"/>
  <c r="H619" i="1"/>
  <c r="G619" i="1"/>
  <c r="Q598" i="1"/>
  <c r="N598" i="1"/>
  <c r="Q597" i="1"/>
  <c r="J597" i="1"/>
  <c r="F597" i="1"/>
  <c r="F595" i="1" s="1"/>
  <c r="N595" i="1" s="1"/>
  <c r="Q596" i="1"/>
  <c r="N596" i="1"/>
  <c r="M595" i="1"/>
  <c r="L595" i="1"/>
  <c r="K595" i="1"/>
  <c r="J595" i="1"/>
  <c r="I595" i="1"/>
  <c r="H595" i="1"/>
  <c r="G595" i="1"/>
  <c r="Q590" i="1"/>
  <c r="N590" i="1"/>
  <c r="Q589" i="1"/>
  <c r="J589" i="1"/>
  <c r="F589" i="1"/>
  <c r="F587" i="1" s="1"/>
  <c r="Q588" i="1"/>
  <c r="N588" i="1"/>
  <c r="M587" i="1"/>
  <c r="Q587" i="1" s="1"/>
  <c r="L587" i="1"/>
  <c r="K587" i="1"/>
  <c r="J587" i="1"/>
  <c r="I587" i="1"/>
  <c r="H587" i="1"/>
  <c r="P587" i="1" s="1"/>
  <c r="G587" i="1"/>
  <c r="M586" i="1"/>
  <c r="L586" i="1"/>
  <c r="K586" i="1"/>
  <c r="J586" i="1"/>
  <c r="I586" i="1"/>
  <c r="Q586" i="1" s="1"/>
  <c r="H586" i="1"/>
  <c r="G586" i="1"/>
  <c r="L544" i="1"/>
  <c r="K544" i="1"/>
  <c r="J544" i="1"/>
  <c r="I544" i="1"/>
  <c r="H544" i="1"/>
  <c r="G544" i="1"/>
  <c r="F544" i="1"/>
  <c r="M541" i="1"/>
  <c r="L541" i="1"/>
  <c r="K541" i="1"/>
  <c r="J541" i="1"/>
  <c r="I541" i="1"/>
  <c r="H541" i="1"/>
  <c r="G541" i="1"/>
  <c r="F541" i="1"/>
  <c r="Q539" i="1"/>
  <c r="N539" i="1"/>
  <c r="L538" i="1"/>
  <c r="K538" i="1"/>
  <c r="I538" i="1"/>
  <c r="Q538" i="1" s="1"/>
  <c r="H538" i="1"/>
  <c r="G538" i="1"/>
  <c r="F538" i="1"/>
  <c r="N538" i="1" s="1"/>
  <c r="Q537" i="1"/>
  <c r="N537" i="1"/>
  <c r="Q536" i="1"/>
  <c r="N536" i="1"/>
  <c r="P534" i="1"/>
  <c r="O534" i="1"/>
  <c r="M534" i="1"/>
  <c r="L534" i="1"/>
  <c r="K534" i="1"/>
  <c r="J534" i="1"/>
  <c r="I534" i="1"/>
  <c r="H534" i="1"/>
  <c r="G534" i="1"/>
  <c r="F534" i="1"/>
  <c r="Q533" i="1"/>
  <c r="N533" i="1"/>
  <c r="Q532" i="1"/>
  <c r="N532" i="1"/>
  <c r="Q530" i="1"/>
  <c r="N530" i="1"/>
  <c r="Q528" i="1"/>
  <c r="N528" i="1"/>
  <c r="O527" i="1"/>
  <c r="N527" i="1"/>
  <c r="M525" i="1"/>
  <c r="L525" i="1"/>
  <c r="K525" i="1"/>
  <c r="J525" i="1"/>
  <c r="I525" i="1"/>
  <c r="H525" i="1"/>
  <c r="F525" i="1" s="1"/>
  <c r="G525" i="1"/>
  <c r="P518" i="1"/>
  <c r="N518" i="1"/>
  <c r="P514" i="1"/>
  <c r="N514" i="1"/>
  <c r="Q513" i="1"/>
  <c r="O513" i="1"/>
  <c r="M513" i="1"/>
  <c r="L513" i="1"/>
  <c r="P513" i="1" s="1"/>
  <c r="K513" i="1"/>
  <c r="J513" i="1"/>
  <c r="I513" i="1"/>
  <c r="H513" i="1"/>
  <c r="G513" i="1"/>
  <c r="F513" i="1"/>
  <c r="N513" i="1" s="1"/>
  <c r="P511" i="1"/>
  <c r="N511" i="1"/>
  <c r="M510" i="1"/>
  <c r="L510" i="1"/>
  <c r="K510" i="1"/>
  <c r="I510" i="1"/>
  <c r="H510" i="1"/>
  <c r="G510" i="1"/>
  <c r="F510" i="1"/>
  <c r="N510" i="1" s="1"/>
  <c r="Q505" i="1"/>
  <c r="N505" i="1"/>
  <c r="Q503" i="1"/>
  <c r="N503" i="1"/>
  <c r="Q502" i="1"/>
  <c r="N502" i="1"/>
  <c r="Q500" i="1"/>
  <c r="N500" i="1"/>
  <c r="Q499" i="1"/>
  <c r="N499" i="1"/>
  <c r="N498" i="1"/>
  <c r="Q497" i="1"/>
  <c r="J497" i="1"/>
  <c r="F497" i="1"/>
  <c r="F487" i="1" s="1"/>
  <c r="N496" i="1"/>
  <c r="P494" i="1"/>
  <c r="N494" i="1"/>
  <c r="P492" i="1"/>
  <c r="N492" i="1"/>
  <c r="I490" i="1"/>
  <c r="Q490" i="1" s="1"/>
  <c r="H490" i="1"/>
  <c r="P490" i="1" s="1"/>
  <c r="G490" i="1"/>
  <c r="O490" i="1" s="1"/>
  <c r="F490" i="1"/>
  <c r="N490" i="1" s="1"/>
  <c r="Q489" i="1"/>
  <c r="I489" i="1"/>
  <c r="H489" i="1"/>
  <c r="P489" i="1" s="1"/>
  <c r="G489" i="1"/>
  <c r="O489" i="1" s="1"/>
  <c r="F489" i="1"/>
  <c r="N489" i="1" s="1"/>
  <c r="M488" i="1"/>
  <c r="L488" i="1"/>
  <c r="P488" i="1" s="1"/>
  <c r="K488" i="1"/>
  <c r="J488" i="1"/>
  <c r="I488" i="1"/>
  <c r="H488" i="1"/>
  <c r="G488" i="1"/>
  <c r="M487" i="1"/>
  <c r="L487" i="1"/>
  <c r="P487" i="1" s="1"/>
  <c r="K487" i="1"/>
  <c r="K482" i="1" s="1"/>
  <c r="J487" i="1"/>
  <c r="N487" i="1" s="1"/>
  <c r="I487" i="1"/>
  <c r="H487" i="1"/>
  <c r="G487" i="1"/>
  <c r="Q485" i="1"/>
  <c r="N485" i="1"/>
  <c r="Q484" i="1"/>
  <c r="N484" i="1"/>
  <c r="Q483" i="1"/>
  <c r="J483" i="1"/>
  <c r="N483" i="1" s="1"/>
  <c r="Q482" i="1"/>
  <c r="M481" i="1"/>
  <c r="Q481" i="1" s="1"/>
  <c r="H481" i="1"/>
  <c r="F481" i="1" s="1"/>
  <c r="N597" i="1" l="1"/>
  <c r="N639" i="1"/>
  <c r="Q639" i="1"/>
  <c r="O488" i="1"/>
  <c r="Q595" i="1"/>
  <c r="N669" i="1"/>
  <c r="Q487" i="1"/>
  <c r="N665" i="1"/>
  <c r="Q673" i="1"/>
  <c r="N587" i="1"/>
  <c r="N589" i="1"/>
  <c r="L653" i="1"/>
  <c r="Q681" i="1"/>
  <c r="O487" i="1"/>
  <c r="P510" i="1"/>
  <c r="N534" i="1"/>
  <c r="O587" i="1"/>
  <c r="I638" i="1"/>
  <c r="Q649" i="1"/>
  <c r="M653" i="1"/>
  <c r="Q653" i="1" s="1"/>
  <c r="Q676" i="1"/>
  <c r="N638" i="1"/>
  <c r="Q488" i="1"/>
  <c r="Q525" i="1"/>
  <c r="N646" i="1"/>
  <c r="N649" i="1"/>
  <c r="Q665" i="1"/>
  <c r="N676" i="1"/>
  <c r="F586" i="1"/>
  <c r="N586" i="1" s="1"/>
  <c r="F653" i="1"/>
  <c r="M638" i="1"/>
  <c r="H653" i="1"/>
  <c r="H640" i="1" s="1"/>
  <c r="H639" i="1" s="1"/>
  <c r="H638" i="1" s="1"/>
  <c r="N673" i="1"/>
  <c r="K481" i="1"/>
  <c r="O481" i="1" s="1"/>
  <c r="N525" i="1"/>
  <c r="F488" i="1"/>
  <c r="N488" i="1" s="1"/>
  <c r="G482" i="1"/>
  <c r="F482" i="1" s="1"/>
  <c r="G638" i="1"/>
  <c r="L482" i="1"/>
  <c r="J482" i="1" s="1"/>
  <c r="L638" i="1"/>
  <c r="Q655" i="1"/>
  <c r="J653" i="1"/>
  <c r="N497" i="1"/>
  <c r="N653" i="1" l="1"/>
  <c r="Q638" i="1"/>
  <c r="O482" i="1"/>
  <c r="P482" i="1"/>
  <c r="L481" i="1"/>
  <c r="P481" i="1" s="1"/>
  <c r="J481" i="1"/>
  <c r="N481" i="1" s="1"/>
  <c r="N482" i="1"/>
  <c r="Q471" i="1" l="1"/>
  <c r="J471" i="1"/>
  <c r="F471" i="1"/>
  <c r="Q470" i="1"/>
  <c r="J470" i="1"/>
  <c r="F470" i="1"/>
  <c r="Q469" i="1"/>
  <c r="J469" i="1"/>
  <c r="N469" i="1" s="1"/>
  <c r="F469" i="1"/>
  <c r="M468" i="1"/>
  <c r="M467" i="1" s="1"/>
  <c r="L468" i="1"/>
  <c r="L467" i="1" s="1"/>
  <c r="K468" i="1"/>
  <c r="K467" i="1" s="1"/>
  <c r="I468" i="1"/>
  <c r="I467" i="1" s="1"/>
  <c r="H468" i="1"/>
  <c r="H467" i="1" s="1"/>
  <c r="G468" i="1"/>
  <c r="G467" i="1"/>
  <c r="M460" i="1"/>
  <c r="I460" i="1"/>
  <c r="F460" i="1" s="1"/>
  <c r="F455" i="1" s="1"/>
  <c r="M459" i="1"/>
  <c r="M454" i="1" s="1"/>
  <c r="L459" i="1"/>
  <c r="L454" i="1" s="1"/>
  <c r="K459" i="1"/>
  <c r="J459" i="1" s="1"/>
  <c r="I459" i="1"/>
  <c r="I454" i="1" s="1"/>
  <c r="H459" i="1"/>
  <c r="H454" i="1" s="1"/>
  <c r="G459" i="1"/>
  <c r="M458" i="1"/>
  <c r="L458" i="1"/>
  <c r="K458" i="1"/>
  <c r="I458" i="1"/>
  <c r="H458" i="1"/>
  <c r="H457" i="1" s="1"/>
  <c r="G458" i="1"/>
  <c r="F458" i="1" s="1"/>
  <c r="L457" i="1"/>
  <c r="L456" i="1" s="1"/>
  <c r="L453" i="1"/>
  <c r="K453" i="1"/>
  <c r="I453" i="1"/>
  <c r="H453" i="1"/>
  <c r="F450" i="1"/>
  <c r="M449" i="1"/>
  <c r="L449" i="1"/>
  <c r="K449" i="1"/>
  <c r="J449" i="1"/>
  <c r="I449" i="1"/>
  <c r="H449" i="1"/>
  <c r="G449" i="1"/>
  <c r="F449" i="1"/>
  <c r="M448" i="1"/>
  <c r="L448" i="1"/>
  <c r="K448" i="1"/>
  <c r="J448" i="1"/>
  <c r="I448" i="1"/>
  <c r="I447" i="1" s="1"/>
  <c r="I446" i="1" s="1"/>
  <c r="I445" i="1" s="1"/>
  <c r="H448" i="1"/>
  <c r="H447" i="1" s="1"/>
  <c r="H446" i="1" s="1"/>
  <c r="H445" i="1" s="1"/>
  <c r="G448" i="1"/>
  <c r="F448" i="1"/>
  <c r="M447" i="1"/>
  <c r="M446" i="1" s="1"/>
  <c r="M445" i="1" s="1"/>
  <c r="L447" i="1"/>
  <c r="K447" i="1"/>
  <c r="K446" i="1" s="1"/>
  <c r="K445" i="1" s="1"/>
  <c r="G447" i="1"/>
  <c r="J444" i="1"/>
  <c r="F444" i="1"/>
  <c r="J443" i="1"/>
  <c r="F443" i="1"/>
  <c r="J442" i="1"/>
  <c r="F442" i="1"/>
  <c r="J441" i="1"/>
  <c r="F441" i="1"/>
  <c r="J440" i="1"/>
  <c r="F440" i="1"/>
  <c r="P439" i="1"/>
  <c r="J439" i="1"/>
  <c r="F439" i="1"/>
  <c r="J438" i="1"/>
  <c r="F438" i="1"/>
  <c r="J437" i="1"/>
  <c r="F437" i="1"/>
  <c r="P436" i="1"/>
  <c r="J436" i="1"/>
  <c r="N436" i="1" s="1"/>
  <c r="F436" i="1"/>
  <c r="M435" i="1"/>
  <c r="M434" i="1" s="1"/>
  <c r="L435" i="1"/>
  <c r="L434" i="1" s="1"/>
  <c r="K435" i="1"/>
  <c r="K434" i="1" s="1"/>
  <c r="I435" i="1"/>
  <c r="I434" i="1" s="1"/>
  <c r="H435" i="1"/>
  <c r="H434" i="1" s="1"/>
  <c r="G435" i="1"/>
  <c r="G434" i="1"/>
  <c r="M433" i="1"/>
  <c r="L433" i="1"/>
  <c r="K433" i="1"/>
  <c r="J433" i="1"/>
  <c r="H433" i="1"/>
  <c r="F433" i="1"/>
  <c r="M432" i="1"/>
  <c r="L432" i="1"/>
  <c r="K432" i="1"/>
  <c r="I432" i="1"/>
  <c r="I382" i="1" s="1"/>
  <c r="H432" i="1"/>
  <c r="P432" i="1" s="1"/>
  <c r="G432" i="1"/>
  <c r="M431" i="1"/>
  <c r="L431" i="1"/>
  <c r="L380" i="1" s="1"/>
  <c r="K431" i="1"/>
  <c r="I431" i="1"/>
  <c r="H431" i="1"/>
  <c r="G431" i="1"/>
  <c r="L430" i="1"/>
  <c r="J430" i="1" s="1"/>
  <c r="H430" i="1"/>
  <c r="F430" i="1" s="1"/>
  <c r="L429" i="1"/>
  <c r="J429" i="1"/>
  <c r="H429" i="1"/>
  <c r="F429" i="1" s="1"/>
  <c r="M428" i="1"/>
  <c r="M427" i="1" s="1"/>
  <c r="M426" i="1" s="1"/>
  <c r="L428" i="1"/>
  <c r="K428" i="1"/>
  <c r="I428" i="1"/>
  <c r="I427" i="1" s="1"/>
  <c r="I426" i="1" s="1"/>
  <c r="H428" i="1"/>
  <c r="H379" i="1" s="1"/>
  <c r="F379" i="1" s="1"/>
  <c r="Q425" i="1"/>
  <c r="J425" i="1"/>
  <c r="J424" i="1" s="1"/>
  <c r="J423" i="1" s="1"/>
  <c r="F425" i="1"/>
  <c r="M424" i="1"/>
  <c r="L424" i="1"/>
  <c r="L423" i="1" s="1"/>
  <c r="K424" i="1"/>
  <c r="K423" i="1" s="1"/>
  <c r="I424" i="1"/>
  <c r="Q424" i="1" s="1"/>
  <c r="H424" i="1"/>
  <c r="G424" i="1"/>
  <c r="G418" i="1" s="1"/>
  <c r="G417" i="1" s="1"/>
  <c r="M423" i="1"/>
  <c r="M419" i="1"/>
  <c r="L419" i="1"/>
  <c r="K419" i="1"/>
  <c r="I419" i="1"/>
  <c r="Q419" i="1" s="1"/>
  <c r="H419" i="1"/>
  <c r="G419" i="1"/>
  <c r="M418" i="1"/>
  <c r="L418" i="1"/>
  <c r="L417" i="1" s="1"/>
  <c r="Q410" i="1"/>
  <c r="J410" i="1"/>
  <c r="F410" i="1"/>
  <c r="F403" i="1" s="1"/>
  <c r="Q409" i="1"/>
  <c r="J409" i="1"/>
  <c r="N409" i="1" s="1"/>
  <c r="F409" i="1"/>
  <c r="M408" i="1"/>
  <c r="M407" i="1" s="1"/>
  <c r="Q407" i="1" s="1"/>
  <c r="L408" i="1"/>
  <c r="L401" i="1" s="1"/>
  <c r="L400" i="1" s="1"/>
  <c r="K408" i="1"/>
  <c r="J408" i="1" s="1"/>
  <c r="J407" i="1" s="1"/>
  <c r="I408" i="1"/>
  <c r="I407" i="1" s="1"/>
  <c r="H408" i="1"/>
  <c r="H407" i="1" s="1"/>
  <c r="G408" i="1"/>
  <c r="G407" i="1"/>
  <c r="M403" i="1"/>
  <c r="L403" i="1"/>
  <c r="K403" i="1"/>
  <c r="I403" i="1"/>
  <c r="I375" i="1" s="1"/>
  <c r="H403" i="1"/>
  <c r="G403" i="1"/>
  <c r="G375" i="1" s="1"/>
  <c r="F375" i="1" s="1"/>
  <c r="M402" i="1"/>
  <c r="M374" i="1" s="1"/>
  <c r="L402" i="1"/>
  <c r="K402" i="1"/>
  <c r="I402" i="1"/>
  <c r="H402" i="1"/>
  <c r="H374" i="1" s="1"/>
  <c r="G402" i="1"/>
  <c r="F402" i="1"/>
  <c r="M401" i="1"/>
  <c r="M400" i="1" s="1"/>
  <c r="Q400" i="1" s="1"/>
  <c r="I401" i="1"/>
  <c r="I400" i="1" s="1"/>
  <c r="G401" i="1"/>
  <c r="G400" i="1" s="1"/>
  <c r="Q399" i="1"/>
  <c r="J399" i="1"/>
  <c r="F399" i="1"/>
  <c r="P398" i="1"/>
  <c r="J398" i="1"/>
  <c r="N398" i="1" s="1"/>
  <c r="F398" i="1"/>
  <c r="M397" i="1"/>
  <c r="L397" i="1"/>
  <c r="L390" i="1" s="1"/>
  <c r="K397" i="1"/>
  <c r="I397" i="1"/>
  <c r="I396" i="1" s="1"/>
  <c r="H397" i="1"/>
  <c r="H396" i="1" s="1"/>
  <c r="G397" i="1"/>
  <c r="K396" i="1"/>
  <c r="M392" i="1"/>
  <c r="L392" i="1"/>
  <c r="L373" i="1" s="1"/>
  <c r="K392" i="1"/>
  <c r="I392" i="1"/>
  <c r="F392" i="1" s="1"/>
  <c r="M391" i="1"/>
  <c r="L391" i="1"/>
  <c r="L372" i="1" s="1"/>
  <c r="K391" i="1"/>
  <c r="J391" i="1"/>
  <c r="I391" i="1"/>
  <c r="H391" i="1"/>
  <c r="H390" i="1" s="1"/>
  <c r="H389" i="1" s="1"/>
  <c r="G391" i="1"/>
  <c r="M390" i="1"/>
  <c r="K390" i="1"/>
  <c r="K389" i="1" s="1"/>
  <c r="G390" i="1"/>
  <c r="M382" i="1"/>
  <c r="L382" i="1"/>
  <c r="J382" i="1" s="1"/>
  <c r="K382" i="1"/>
  <c r="L381" i="1"/>
  <c r="K381" i="1"/>
  <c r="H381" i="1"/>
  <c r="M380" i="1"/>
  <c r="H380" i="1"/>
  <c r="G380" i="1"/>
  <c r="M379" i="1"/>
  <c r="L379" i="1"/>
  <c r="K379" i="1"/>
  <c r="I379" i="1"/>
  <c r="M378" i="1"/>
  <c r="M377" i="1"/>
  <c r="L377" i="1"/>
  <c r="M376" i="1"/>
  <c r="L376" i="1"/>
  <c r="K376" i="1"/>
  <c r="H376" i="1"/>
  <c r="G376" i="1"/>
  <c r="L375" i="1"/>
  <c r="K375" i="1"/>
  <c r="H375" i="1"/>
  <c r="P374" i="1"/>
  <c r="O374" i="1"/>
  <c r="L374" i="1"/>
  <c r="K374" i="1"/>
  <c r="I374" i="1"/>
  <c r="M373" i="1"/>
  <c r="K373" i="1"/>
  <c r="I373" i="1"/>
  <c r="F373" i="1" s="1"/>
  <c r="M372" i="1"/>
  <c r="K372" i="1"/>
  <c r="I372" i="1"/>
  <c r="G372" i="1"/>
  <c r="O371" i="1"/>
  <c r="J309" i="1"/>
  <c r="F309" i="1"/>
  <c r="J308" i="1"/>
  <c r="F308" i="1"/>
  <c r="J307" i="1"/>
  <c r="F307" i="1"/>
  <c r="Q306" i="1"/>
  <c r="J306" i="1"/>
  <c r="F306" i="1"/>
  <c r="M305" i="1"/>
  <c r="Q305" i="1" s="1"/>
  <c r="L305" i="1"/>
  <c r="L304" i="1" s="1"/>
  <c r="K305" i="1"/>
  <c r="I305" i="1"/>
  <c r="I304" i="1" s="1"/>
  <c r="H305" i="1"/>
  <c r="H304" i="1" s="1"/>
  <c r="G305" i="1"/>
  <c r="G304" i="1" s="1"/>
  <c r="M304" i="1"/>
  <c r="K304" i="1"/>
  <c r="J300" i="1"/>
  <c r="I300" i="1"/>
  <c r="F300" i="1"/>
  <c r="J299" i="1"/>
  <c r="I299" i="1"/>
  <c r="F299" i="1" s="1"/>
  <c r="J298" i="1"/>
  <c r="I298" i="1"/>
  <c r="I217" i="1" s="1"/>
  <c r="M297" i="1"/>
  <c r="M216" i="1" s="1"/>
  <c r="L297" i="1"/>
  <c r="L296" i="1" s="1"/>
  <c r="L295" i="1" s="1"/>
  <c r="K297" i="1"/>
  <c r="I297" i="1"/>
  <c r="H297" i="1"/>
  <c r="H296" i="1" s="1"/>
  <c r="H295" i="1" s="1"/>
  <c r="G297" i="1"/>
  <c r="M296" i="1"/>
  <c r="M295" i="1" s="1"/>
  <c r="G296" i="1"/>
  <c r="G295" i="1" s="1"/>
  <c r="J219" i="1"/>
  <c r="I219" i="1"/>
  <c r="H219" i="1"/>
  <c r="G219" i="1"/>
  <c r="F219" i="1"/>
  <c r="J218" i="1"/>
  <c r="I218" i="1"/>
  <c r="H218" i="1"/>
  <c r="G218" i="1"/>
  <c r="J217" i="1"/>
  <c r="H217" i="1"/>
  <c r="G217" i="1"/>
  <c r="L216" i="1"/>
  <c r="L215" i="1" s="1"/>
  <c r="L214" i="1" s="1"/>
  <c r="H216" i="1"/>
  <c r="H215" i="1" s="1"/>
  <c r="G216" i="1"/>
  <c r="G215" i="1"/>
  <c r="G214" i="1" s="1"/>
  <c r="P390" i="1" l="1"/>
  <c r="L389" i="1"/>
  <c r="F391" i="1"/>
  <c r="N391" i="1" s="1"/>
  <c r="G457" i="1"/>
  <c r="G456" i="1" s="1"/>
  <c r="F459" i="1"/>
  <c r="F454" i="1" s="1"/>
  <c r="F217" i="1"/>
  <c r="F298" i="1"/>
  <c r="F305" i="1"/>
  <c r="F304" i="1" s="1"/>
  <c r="I376" i="1"/>
  <c r="F376" i="1" s="1"/>
  <c r="N399" i="1"/>
  <c r="N410" i="1"/>
  <c r="J419" i="1"/>
  <c r="F424" i="1"/>
  <c r="F297" i="1"/>
  <c r="F216" i="1" s="1"/>
  <c r="G371" i="1"/>
  <c r="G370" i="1" s="1"/>
  <c r="J381" i="1"/>
  <c r="Q397" i="1"/>
  <c r="I418" i="1"/>
  <c r="I417" i="1" s="1"/>
  <c r="P434" i="1"/>
  <c r="N470" i="1"/>
  <c r="H372" i="1"/>
  <c r="F372" i="1" s="1"/>
  <c r="Q376" i="1"/>
  <c r="P397" i="1"/>
  <c r="G427" i="1"/>
  <c r="G426" i="1" s="1"/>
  <c r="G454" i="1"/>
  <c r="I296" i="1"/>
  <c r="I295" i="1" s="1"/>
  <c r="Q295" i="1" s="1"/>
  <c r="L396" i="1"/>
  <c r="H401" i="1"/>
  <c r="H400" i="1" s="1"/>
  <c r="Q403" i="1"/>
  <c r="I423" i="1"/>
  <c r="Q423" i="1" s="1"/>
  <c r="P428" i="1"/>
  <c r="J447" i="1"/>
  <c r="J446" i="1" s="1"/>
  <c r="J445" i="1" s="1"/>
  <c r="K457" i="1"/>
  <c r="F397" i="1"/>
  <c r="N471" i="1"/>
  <c r="F408" i="1"/>
  <c r="J431" i="1"/>
  <c r="M457" i="1"/>
  <c r="Q304" i="1"/>
  <c r="J297" i="1"/>
  <c r="N306" i="1"/>
  <c r="M375" i="1"/>
  <c r="Q375" i="1" s="1"/>
  <c r="P396" i="1"/>
  <c r="Q402" i="1"/>
  <c r="Q374" i="1" s="1"/>
  <c r="N425" i="1"/>
  <c r="I457" i="1"/>
  <c r="Q460" i="1"/>
  <c r="J468" i="1"/>
  <c r="J467" i="1" s="1"/>
  <c r="Q373" i="1"/>
  <c r="J379" i="1"/>
  <c r="N379" i="1" s="1"/>
  <c r="P389" i="1"/>
  <c r="K407" i="1"/>
  <c r="L446" i="1"/>
  <c r="L445" i="1" s="1"/>
  <c r="J377" i="1"/>
  <c r="P379" i="1"/>
  <c r="F374" i="1"/>
  <c r="L407" i="1"/>
  <c r="L452" i="1"/>
  <c r="L451" i="1" s="1"/>
  <c r="H382" i="1"/>
  <c r="F382" i="1" s="1"/>
  <c r="N382" i="1" s="1"/>
  <c r="Q418" i="1"/>
  <c r="H427" i="1"/>
  <c r="H426" i="1" s="1"/>
  <c r="F426" i="1" s="1"/>
  <c r="J432" i="1"/>
  <c r="F434" i="1"/>
  <c r="P435" i="1"/>
  <c r="F447" i="1"/>
  <c r="Q467" i="1"/>
  <c r="I390" i="1"/>
  <c r="I389" i="1" s="1"/>
  <c r="J402" i="1"/>
  <c r="F428" i="1"/>
  <c r="F435" i="1"/>
  <c r="I455" i="1"/>
  <c r="F218" i="1"/>
  <c r="Q392" i="1"/>
  <c r="K401" i="1"/>
  <c r="K400" i="1" s="1"/>
  <c r="G446" i="1"/>
  <c r="F468" i="1"/>
  <c r="F467" i="1" s="1"/>
  <c r="I216" i="1"/>
  <c r="I215" i="1" s="1"/>
  <c r="F215" i="1" s="1"/>
  <c r="M371" i="1"/>
  <c r="M370" i="1" s="1"/>
  <c r="J376" i="1"/>
  <c r="F432" i="1"/>
  <c r="N439" i="1"/>
  <c r="Q454" i="1"/>
  <c r="M452" i="1"/>
  <c r="Q457" i="1"/>
  <c r="M456" i="1"/>
  <c r="J373" i="1"/>
  <c r="N373" i="1" s="1"/>
  <c r="J434" i="1"/>
  <c r="Q216" i="1"/>
  <c r="M215" i="1"/>
  <c r="F457" i="1"/>
  <c r="F453" i="1"/>
  <c r="F423" i="1"/>
  <c r="F418" i="1"/>
  <c r="F417" i="1" s="1"/>
  <c r="H456" i="1"/>
  <c r="H452" i="1"/>
  <c r="H451" i="1" s="1"/>
  <c r="N459" i="1"/>
  <c r="J454" i="1"/>
  <c r="N454" i="1" s="1"/>
  <c r="P372" i="1"/>
  <c r="N424" i="1"/>
  <c r="H214" i="1"/>
  <c r="J372" i="1"/>
  <c r="N423" i="1"/>
  <c r="K452" i="1"/>
  <c r="K451" i="1" s="1"/>
  <c r="K456" i="1"/>
  <c r="F401" i="1"/>
  <c r="F400" i="1" s="1"/>
  <c r="F407" i="1"/>
  <c r="N407" i="1" s="1"/>
  <c r="H418" i="1"/>
  <c r="H417" i="1" s="1"/>
  <c r="F419" i="1"/>
  <c r="N419" i="1" s="1"/>
  <c r="Q458" i="1"/>
  <c r="K216" i="1"/>
  <c r="H378" i="1"/>
  <c r="F378" i="1" s="1"/>
  <c r="P382" i="1"/>
  <c r="M389" i="1"/>
  <c r="Q389" i="1" s="1"/>
  <c r="P391" i="1"/>
  <c r="M396" i="1"/>
  <c r="Q396" i="1" s="1"/>
  <c r="J397" i="1"/>
  <c r="K427" i="1"/>
  <c r="K426" i="1" s="1"/>
  <c r="J428" i="1"/>
  <c r="G452" i="1"/>
  <c r="M453" i="1"/>
  <c r="Q453" i="1" s="1"/>
  <c r="K454" i="1"/>
  <c r="M455" i="1"/>
  <c r="J401" i="1"/>
  <c r="Q297" i="1"/>
  <c r="J305" i="1"/>
  <c r="I380" i="1"/>
  <c r="I371" i="1" s="1"/>
  <c r="I370" i="1" s="1"/>
  <c r="G381" i="1"/>
  <c r="F381" i="1" s="1"/>
  <c r="N381" i="1" s="1"/>
  <c r="J403" i="1"/>
  <c r="N403" i="1" s="1"/>
  <c r="N408" i="1"/>
  <c r="J418" i="1"/>
  <c r="L427" i="1"/>
  <c r="Q459" i="1"/>
  <c r="N468" i="1"/>
  <c r="H377" i="1"/>
  <c r="F377" i="1" s="1"/>
  <c r="N377" i="1" s="1"/>
  <c r="L378" i="1"/>
  <c r="J378" i="1" s="1"/>
  <c r="N378" i="1" s="1"/>
  <c r="G389" i="1"/>
  <c r="G396" i="1"/>
  <c r="F396" i="1" s="1"/>
  <c r="Q401" i="1"/>
  <c r="Q408" i="1"/>
  <c r="M417" i="1"/>
  <c r="Q417" i="1" s="1"/>
  <c r="K418" i="1"/>
  <c r="K417" i="1" s="1"/>
  <c r="G423" i="1"/>
  <c r="F431" i="1"/>
  <c r="F427" i="1" s="1"/>
  <c r="J435" i="1"/>
  <c r="N435" i="1" s="1"/>
  <c r="G453" i="1"/>
  <c r="J458" i="1"/>
  <c r="Q468" i="1"/>
  <c r="K296" i="1"/>
  <c r="K380" i="1"/>
  <c r="J380" i="1" s="1"/>
  <c r="J392" i="1"/>
  <c r="N392" i="1" s="1"/>
  <c r="H423" i="1"/>
  <c r="J460" i="1"/>
  <c r="J455" i="1" s="1"/>
  <c r="Q296" i="1" l="1"/>
  <c r="N432" i="1"/>
  <c r="F390" i="1"/>
  <c r="F389" i="1" s="1"/>
  <c r="N297" i="1"/>
  <c r="N376" i="1"/>
  <c r="F296" i="1"/>
  <c r="F295" i="1" s="1"/>
  <c r="J375" i="1"/>
  <c r="N375" i="1" s="1"/>
  <c r="I214" i="1"/>
  <c r="N434" i="1"/>
  <c r="F446" i="1"/>
  <c r="F445" i="1" s="1"/>
  <c r="G445" i="1"/>
  <c r="N402" i="1"/>
  <c r="N374" i="1" s="1"/>
  <c r="J374" i="1"/>
  <c r="N467" i="1"/>
  <c r="Q390" i="1"/>
  <c r="I452" i="1"/>
  <c r="I451" i="1" s="1"/>
  <c r="I456" i="1"/>
  <c r="Q456" i="1" s="1"/>
  <c r="Q455" i="1"/>
  <c r="N418" i="1"/>
  <c r="J417" i="1"/>
  <c r="N417" i="1" s="1"/>
  <c r="F380" i="1"/>
  <c r="F371" i="1" s="1"/>
  <c r="F213" i="1" s="1"/>
  <c r="F212" i="1" s="1"/>
  <c r="F456" i="1"/>
  <c r="F452" i="1"/>
  <c r="F451" i="1" s="1"/>
  <c r="Q370" i="1"/>
  <c r="M214" i="1"/>
  <c r="Q214" i="1" s="1"/>
  <c r="M213" i="1"/>
  <c r="Q215" i="1"/>
  <c r="J296" i="1"/>
  <c r="K295" i="1"/>
  <c r="G451" i="1"/>
  <c r="G213" i="1"/>
  <c r="G212" i="1" s="1"/>
  <c r="Q371" i="1"/>
  <c r="N372" i="1"/>
  <c r="L371" i="1"/>
  <c r="K371" i="1"/>
  <c r="K370" i="1" s="1"/>
  <c r="N428" i="1"/>
  <c r="J427" i="1"/>
  <c r="N427" i="1" s="1"/>
  <c r="K215" i="1"/>
  <c r="J216" i="1"/>
  <c r="J304" i="1"/>
  <c r="N304" i="1" s="1"/>
  <c r="N305" i="1"/>
  <c r="J426" i="1"/>
  <c r="N426" i="1" s="1"/>
  <c r="J400" i="1"/>
  <c r="N400" i="1" s="1"/>
  <c r="N401" i="1"/>
  <c r="N458" i="1"/>
  <c r="J453" i="1"/>
  <c r="N453" i="1" s="1"/>
  <c r="J457" i="1"/>
  <c r="P427" i="1"/>
  <c r="L426" i="1"/>
  <c r="P426" i="1" s="1"/>
  <c r="J396" i="1"/>
  <c r="N396" i="1" s="1"/>
  <c r="N397" i="1"/>
  <c r="J390" i="1"/>
  <c r="F214" i="1"/>
  <c r="H371" i="1"/>
  <c r="I213" i="1"/>
  <c r="I212" i="1" s="1"/>
  <c r="M451" i="1"/>
  <c r="Q451" i="1" s="1"/>
  <c r="Q452" i="1"/>
  <c r="J371" i="1" l="1"/>
  <c r="J456" i="1"/>
  <c r="N456" i="1" s="1"/>
  <c r="N457" i="1"/>
  <c r="J452" i="1"/>
  <c r="J215" i="1"/>
  <c r="N216" i="1"/>
  <c r="H370" i="1"/>
  <c r="F370" i="1" s="1"/>
  <c r="H213" i="1"/>
  <c r="H212" i="1" s="1"/>
  <c r="K214" i="1"/>
  <c r="K213" i="1"/>
  <c r="K212" i="1" s="1"/>
  <c r="J389" i="1"/>
  <c r="N389" i="1" s="1"/>
  <c r="N390" i="1"/>
  <c r="N296" i="1"/>
  <c r="J295" i="1"/>
  <c r="N295" i="1" s="1"/>
  <c r="P371" i="1"/>
  <c r="L370" i="1"/>
  <c r="L213" i="1"/>
  <c r="N371" i="1"/>
  <c r="Q213" i="1"/>
  <c r="M212" i="1"/>
  <c r="Q212" i="1" s="1"/>
  <c r="P370" i="1" l="1"/>
  <c r="J214" i="1"/>
  <c r="N214" i="1" s="1"/>
  <c r="N215" i="1"/>
  <c r="J213" i="1"/>
  <c r="J451" i="1"/>
  <c r="N451" i="1" s="1"/>
  <c r="N452" i="1"/>
  <c r="J370" i="1"/>
  <c r="N370" i="1" s="1"/>
  <c r="L212" i="1"/>
  <c r="P212" i="1" s="1"/>
  <c r="P213" i="1"/>
  <c r="N213" i="1" l="1"/>
  <c r="J212" i="1"/>
  <c r="N212" i="1" s="1"/>
  <c r="Q211" i="1" l="1"/>
  <c r="J211" i="1"/>
  <c r="F211" i="1"/>
  <c r="Q210" i="1"/>
  <c r="J210" i="1"/>
  <c r="F210" i="1"/>
  <c r="F207" i="1" s="1"/>
  <c r="F206" i="1" s="1"/>
  <c r="Q209" i="1"/>
  <c r="J209" i="1"/>
  <c r="J207" i="1" s="1"/>
  <c r="J206" i="1" s="1"/>
  <c r="N206" i="1" s="1"/>
  <c r="F209" i="1"/>
  <c r="M207" i="1"/>
  <c r="M205" i="1" s="1"/>
  <c r="L207" i="1"/>
  <c r="L206" i="1" s="1"/>
  <c r="K207" i="1"/>
  <c r="K206" i="1" s="1"/>
  <c r="I207" i="1"/>
  <c r="I206" i="1" s="1"/>
  <c r="H207" i="1"/>
  <c r="H206" i="1" s="1"/>
  <c r="G207" i="1"/>
  <c r="G206" i="1" s="1"/>
  <c r="M206" i="1"/>
  <c r="L203" i="1"/>
  <c r="K203" i="1"/>
  <c r="H203" i="1"/>
  <c r="G203" i="1"/>
  <c r="L202" i="1"/>
  <c r="K202" i="1"/>
  <c r="H202" i="1"/>
  <c r="G202" i="1"/>
  <c r="Q201" i="1"/>
  <c r="P201" i="1"/>
  <c r="O201" i="1"/>
  <c r="J201" i="1"/>
  <c r="F201" i="1"/>
  <c r="F199" i="1" s="1"/>
  <c r="F198" i="1" s="1"/>
  <c r="M199" i="1"/>
  <c r="M198" i="1" s="1"/>
  <c r="L199" i="1"/>
  <c r="K199" i="1"/>
  <c r="J199" i="1"/>
  <c r="I199" i="1"/>
  <c r="H199" i="1"/>
  <c r="H198" i="1" s="1"/>
  <c r="G199" i="1"/>
  <c r="G198" i="1" s="1"/>
  <c r="L198" i="1"/>
  <c r="K198" i="1"/>
  <c r="Q197" i="1"/>
  <c r="J197" i="1"/>
  <c r="N197" i="1" s="1"/>
  <c r="F197" i="1"/>
  <c r="M195" i="1"/>
  <c r="Q195" i="1" s="1"/>
  <c r="L195" i="1"/>
  <c r="L188" i="1" s="1"/>
  <c r="K195" i="1"/>
  <c r="K194" i="1" s="1"/>
  <c r="I195" i="1"/>
  <c r="H195" i="1"/>
  <c r="G195" i="1"/>
  <c r="G194" i="1" s="1"/>
  <c r="F195" i="1"/>
  <c r="F194" i="1" s="1"/>
  <c r="M194" i="1"/>
  <c r="L194" i="1"/>
  <c r="I194" i="1"/>
  <c r="H194" i="1"/>
  <c r="Q193" i="1"/>
  <c r="J193" i="1"/>
  <c r="F193" i="1"/>
  <c r="Q192" i="1"/>
  <c r="J192" i="1"/>
  <c r="N192" i="1" s="1"/>
  <c r="F192" i="1"/>
  <c r="M190" i="1"/>
  <c r="Q190" i="1" s="1"/>
  <c r="L190" i="1"/>
  <c r="K190" i="1"/>
  <c r="I190" i="1"/>
  <c r="I189" i="1" s="1"/>
  <c r="H190" i="1"/>
  <c r="H189" i="1" s="1"/>
  <c r="G190" i="1"/>
  <c r="G189" i="1" s="1"/>
  <c r="L189" i="1"/>
  <c r="P184" i="1"/>
  <c r="J184" i="1"/>
  <c r="N184" i="1" s="1"/>
  <c r="F184" i="1"/>
  <c r="Q183" i="1"/>
  <c r="P183" i="1"/>
  <c r="O183" i="1"/>
  <c r="J183" i="1"/>
  <c r="F183" i="1"/>
  <c r="Q182" i="1"/>
  <c r="P182" i="1"/>
  <c r="O182" i="1"/>
  <c r="J182" i="1"/>
  <c r="N182" i="1" s="1"/>
  <c r="F182" i="1"/>
  <c r="M180" i="1"/>
  <c r="M179" i="1" s="1"/>
  <c r="Q179" i="1" s="1"/>
  <c r="L180" i="1"/>
  <c r="L179" i="1" s="1"/>
  <c r="K180" i="1"/>
  <c r="O180" i="1" s="1"/>
  <c r="I180" i="1"/>
  <c r="I179" i="1" s="1"/>
  <c r="H180" i="1"/>
  <c r="P180" i="1" s="1"/>
  <c r="G180" i="1"/>
  <c r="G179" i="1"/>
  <c r="J178" i="1"/>
  <c r="F178" i="1"/>
  <c r="F175" i="1" s="1"/>
  <c r="F174" i="1" s="1"/>
  <c r="J177" i="1"/>
  <c r="F177" i="1"/>
  <c r="M175" i="1"/>
  <c r="M174" i="1" s="1"/>
  <c r="L175" i="1"/>
  <c r="L174" i="1" s="1"/>
  <c r="K175" i="1"/>
  <c r="I175" i="1"/>
  <c r="I174" i="1" s="1"/>
  <c r="H175" i="1"/>
  <c r="H174" i="1" s="1"/>
  <c r="G175" i="1"/>
  <c r="G174" i="1" s="1"/>
  <c r="K174" i="1"/>
  <c r="Q173" i="1"/>
  <c r="J173" i="1"/>
  <c r="F173" i="1"/>
  <c r="Q172" i="1"/>
  <c r="J172" i="1"/>
  <c r="F172" i="1"/>
  <c r="F169" i="1" s="1"/>
  <c r="F168" i="1" s="1"/>
  <c r="Q171" i="1"/>
  <c r="J171" i="1"/>
  <c r="F171" i="1"/>
  <c r="M169" i="1"/>
  <c r="M168" i="1" s="1"/>
  <c r="Q168" i="1" s="1"/>
  <c r="L169" i="1"/>
  <c r="K169" i="1"/>
  <c r="K168" i="1" s="1"/>
  <c r="I169" i="1"/>
  <c r="H169" i="1"/>
  <c r="H168" i="1" s="1"/>
  <c r="G169" i="1"/>
  <c r="G168" i="1" s="1"/>
  <c r="L168" i="1"/>
  <c r="I168" i="1"/>
  <c r="Q167" i="1"/>
  <c r="P167" i="1"/>
  <c r="O167" i="1"/>
  <c r="J167" i="1"/>
  <c r="F167" i="1"/>
  <c r="Q166" i="1"/>
  <c r="J166" i="1"/>
  <c r="F166" i="1"/>
  <c r="Q165" i="1"/>
  <c r="J165" i="1"/>
  <c r="F165" i="1"/>
  <c r="Q164" i="1"/>
  <c r="J164" i="1"/>
  <c r="N164" i="1" s="1"/>
  <c r="F164" i="1"/>
  <c r="M162" i="1"/>
  <c r="L162" i="1"/>
  <c r="L161" i="1" s="1"/>
  <c r="P161" i="1" s="1"/>
  <c r="K162" i="1"/>
  <c r="K161" i="1" s="1"/>
  <c r="I162" i="1"/>
  <c r="I161" i="1" s="1"/>
  <c r="H162" i="1"/>
  <c r="H161" i="1" s="1"/>
  <c r="G162" i="1"/>
  <c r="O162" i="1" s="1"/>
  <c r="P160" i="1"/>
  <c r="J160" i="1"/>
  <c r="F160" i="1"/>
  <c r="J159" i="1"/>
  <c r="F159" i="1"/>
  <c r="Q158" i="1"/>
  <c r="J158" i="1"/>
  <c r="N158" i="1" s="1"/>
  <c r="F158" i="1"/>
  <c r="M157" i="1"/>
  <c r="J157" i="1" s="1"/>
  <c r="I157" i="1"/>
  <c r="F157" i="1"/>
  <c r="Q156" i="1"/>
  <c r="J156" i="1"/>
  <c r="F156" i="1"/>
  <c r="L154" i="1"/>
  <c r="L152" i="1" s="1"/>
  <c r="K154" i="1"/>
  <c r="K153" i="1" s="1"/>
  <c r="I154" i="1"/>
  <c r="I153" i="1" s="1"/>
  <c r="H154" i="1"/>
  <c r="H153" i="1" s="1"/>
  <c r="G154" i="1"/>
  <c r="G153" i="1" s="1"/>
  <c r="L149" i="1" l="1"/>
  <c r="L150" i="1"/>
  <c r="M189" i="1"/>
  <c r="F190" i="1"/>
  <c r="F189" i="1" s="1"/>
  <c r="N201" i="1"/>
  <c r="N172" i="1"/>
  <c r="Q194" i="1"/>
  <c r="N166" i="1"/>
  <c r="N173" i="1"/>
  <c r="J190" i="1"/>
  <c r="J189" i="1" s="1"/>
  <c r="N193" i="1"/>
  <c r="O199" i="1"/>
  <c r="I205" i="1"/>
  <c r="I202" i="1" s="1"/>
  <c r="J169" i="1"/>
  <c r="J168" i="1" s="1"/>
  <c r="N168" i="1" s="1"/>
  <c r="K188" i="1"/>
  <c r="P199" i="1"/>
  <c r="N211" i="1"/>
  <c r="N199" i="1"/>
  <c r="L186" i="1"/>
  <c r="L185" i="1" s="1"/>
  <c r="J195" i="1"/>
  <c r="N195" i="1" s="1"/>
  <c r="O198" i="1"/>
  <c r="M188" i="1"/>
  <c r="Q205" i="1"/>
  <c r="M203" i="1"/>
  <c r="J205" i="1"/>
  <c r="M202" i="1"/>
  <c r="N167" i="1"/>
  <c r="Q169" i="1"/>
  <c r="J194" i="1"/>
  <c r="N194" i="1" s="1"/>
  <c r="F205" i="1"/>
  <c r="F162" i="1"/>
  <c r="F161" i="1" s="1"/>
  <c r="J175" i="1"/>
  <c r="J174" i="1" s="1"/>
  <c r="Q206" i="1"/>
  <c r="N210" i="1"/>
  <c r="J162" i="1"/>
  <c r="J198" i="1"/>
  <c r="N198" i="1" s="1"/>
  <c r="Q207" i="1"/>
  <c r="P154" i="1"/>
  <c r="Q157" i="1"/>
  <c r="N160" i="1"/>
  <c r="N171" i="1"/>
  <c r="K179" i="1"/>
  <c r="O179" i="1" s="1"/>
  <c r="N183" i="1"/>
  <c r="I203" i="1"/>
  <c r="H152" i="1"/>
  <c r="H149" i="1" s="1"/>
  <c r="P149" i="1" s="1"/>
  <c r="M154" i="1"/>
  <c r="Q154" i="1" s="1"/>
  <c r="F180" i="1"/>
  <c r="F179" i="1" s="1"/>
  <c r="Q189" i="1"/>
  <c r="F154" i="1"/>
  <c r="Q162" i="1"/>
  <c r="N190" i="1"/>
  <c r="H188" i="1"/>
  <c r="H186" i="1" s="1"/>
  <c r="H185" i="1" s="1"/>
  <c r="N209" i="1"/>
  <c r="N157" i="1"/>
  <c r="L153" i="1"/>
  <c r="P153" i="1" s="1"/>
  <c r="N156" i="1"/>
  <c r="M186" i="1"/>
  <c r="M185" i="1" s="1"/>
  <c r="Q199" i="1"/>
  <c r="N189" i="1"/>
  <c r="F153" i="1"/>
  <c r="J188" i="1"/>
  <c r="J161" i="1"/>
  <c r="N161" i="1" s="1"/>
  <c r="L147" i="1"/>
  <c r="J154" i="1"/>
  <c r="Q180" i="1"/>
  <c r="P162" i="1"/>
  <c r="N165" i="1"/>
  <c r="J180" i="1"/>
  <c r="K152" i="1"/>
  <c r="M161" i="1"/>
  <c r="Q161" i="1" s="1"/>
  <c r="K186" i="1"/>
  <c r="G188" i="1"/>
  <c r="O188" i="1" s="1"/>
  <c r="K189" i="1"/>
  <c r="N169" i="1"/>
  <c r="I152" i="1"/>
  <c r="P198" i="1"/>
  <c r="M153" i="1"/>
  <c r="Q153" i="1" s="1"/>
  <c r="H179" i="1"/>
  <c r="P179" i="1" s="1"/>
  <c r="N207" i="1"/>
  <c r="M152" i="1"/>
  <c r="G161" i="1"/>
  <c r="O161" i="1" s="1"/>
  <c r="I198" i="1"/>
  <c r="I188" i="1" s="1"/>
  <c r="I186" i="1" s="1"/>
  <c r="G152" i="1"/>
  <c r="N162" i="1" l="1"/>
  <c r="P152" i="1"/>
  <c r="H150" i="1"/>
  <c r="P150" i="1" s="1"/>
  <c r="Q202" i="1"/>
  <c r="F152" i="1"/>
  <c r="F150" i="1" s="1"/>
  <c r="H147" i="1"/>
  <c r="H148" i="1" s="1"/>
  <c r="P185" i="1"/>
  <c r="F203" i="1"/>
  <c r="F202" i="1"/>
  <c r="P186" i="1"/>
  <c r="P188" i="1"/>
  <c r="J202" i="1"/>
  <c r="N205" i="1"/>
  <c r="J203" i="1"/>
  <c r="Q203" i="1"/>
  <c r="I185" i="1"/>
  <c r="Q185" i="1" s="1"/>
  <c r="Q186" i="1"/>
  <c r="L148" i="1"/>
  <c r="J186" i="1"/>
  <c r="K185" i="1"/>
  <c r="N154" i="1"/>
  <c r="J153" i="1"/>
  <c r="N153" i="1" s="1"/>
  <c r="J152" i="1"/>
  <c r="O152" i="1"/>
  <c r="K150" i="1"/>
  <c r="K149" i="1"/>
  <c r="I150" i="1"/>
  <c r="I149" i="1"/>
  <c r="I147" i="1" s="1"/>
  <c r="I148" i="1" s="1"/>
  <c r="Q152" i="1"/>
  <c r="M150" i="1"/>
  <c r="M149" i="1"/>
  <c r="G186" i="1"/>
  <c r="G185" i="1" s="1"/>
  <c r="F188" i="1"/>
  <c r="F186" i="1" s="1"/>
  <c r="F185" i="1" s="1"/>
  <c r="G149" i="1"/>
  <c r="G150" i="1"/>
  <c r="N180" i="1"/>
  <c r="J179" i="1"/>
  <c r="N179" i="1" s="1"/>
  <c r="Q188" i="1"/>
  <c r="Q198" i="1"/>
  <c r="N203" i="1" l="1"/>
  <c r="P147" i="1"/>
  <c r="F149" i="1"/>
  <c r="P148" i="1"/>
  <c r="O186" i="1"/>
  <c r="N202" i="1"/>
  <c r="G147" i="1"/>
  <c r="G148" i="1" s="1"/>
  <c r="O185" i="1"/>
  <c r="N186" i="1"/>
  <c r="J185" i="1"/>
  <c r="N185" i="1" s="1"/>
  <c r="M147" i="1"/>
  <c r="Q149" i="1"/>
  <c r="O149" i="1"/>
  <c r="K147" i="1"/>
  <c r="O150" i="1"/>
  <c r="Q150" i="1"/>
  <c r="F147" i="1"/>
  <c r="F148" i="1" s="1"/>
  <c r="N188" i="1"/>
  <c r="N152" i="1"/>
  <c r="J150" i="1"/>
  <c r="N150" i="1" s="1"/>
  <c r="J149" i="1"/>
  <c r="K148" i="1" l="1"/>
  <c r="O148" i="1" s="1"/>
  <c r="O147" i="1"/>
  <c r="N149" i="1"/>
  <c r="J147" i="1"/>
  <c r="Q147" i="1"/>
  <c r="M148" i="1"/>
  <c r="Q148" i="1" s="1"/>
  <c r="J148" i="1" l="1"/>
  <c r="N148" i="1" s="1"/>
  <c r="N147" i="1"/>
  <c r="G11" i="1" l="1"/>
  <c r="H11" i="1" l="1"/>
  <c r="L11" i="1"/>
  <c r="P11" i="1" s="1"/>
  <c r="I11" i="1"/>
  <c r="K11" i="1" l="1"/>
  <c r="O11" i="1" s="1"/>
  <c r="M11" i="1" l="1"/>
  <c r="Q11" i="1" s="1"/>
  <c r="J11" i="1"/>
  <c r="N11" i="1" l="1"/>
</calcChain>
</file>

<file path=xl/sharedStrings.xml><?xml version="1.0" encoding="utf-8"?>
<sst xmlns="http://schemas.openxmlformats.org/spreadsheetml/2006/main" count="1918" uniqueCount="859">
  <si>
    <t>Отчет о выполнении Плана реализации муниципальнной программы</t>
  </si>
  <si>
    <t>Рамонского муниципального района Воронежской области</t>
  </si>
  <si>
    <t>Статус</t>
  </si>
  <si>
    <t>Наименование муниципальной программы, подпрограммы, основного мероприятия, мероприятия</t>
  </si>
  <si>
    <t xml:space="preserve">Ожидаемый непосредственный результат реализации муниципальной программы, подпрограммы (краткое описание). Содержание основного мероприятия (мероприятия) в соответствии с принятым Планом реализации </t>
  </si>
  <si>
    <t>Исполнитель мероприятия (структурное подразделение  администрации Рамонского муниципального района, иной главный распорядитель средств  бюджета района), Ф.И.О., должность исполнителя)</t>
  </si>
  <si>
    <t xml:space="preserve">   Код бюджетной классификации (в соответствии                 с решением СНД о бюджете района )              (далее - КБК)</t>
  </si>
  <si>
    <t xml:space="preserve">Бюджетные ассигнования на реализацию муниципальной программы в соответствии с решением СНД о бюджете района, (тыс. рублей)              </t>
  </si>
  <si>
    <t>Уровень освоения бюджетных ассигнований (%) &lt;1&gt;</t>
  </si>
  <si>
    <t xml:space="preserve"> поквартальный кассовый план на отчетную дату</t>
  </si>
  <si>
    <t>Кассовое исполнение (на отчетную дату нарастающим итогом)</t>
  </si>
  <si>
    <t>в том числе по источникам</t>
  </si>
  <si>
    <t xml:space="preserve">                                         Всего</t>
  </si>
  <si>
    <t xml:space="preserve">Всего </t>
  </si>
  <si>
    <t>Федеральный бюджет</t>
  </si>
  <si>
    <t>Областной бюджет</t>
  </si>
  <si>
    <t>Местный бюджет</t>
  </si>
  <si>
    <t xml:space="preserve">по состоянию на 01.07.2023 года </t>
  </si>
  <si>
    <t>МУНИЦИПАЛЬНАЯ ПРОГРАММА</t>
  </si>
  <si>
    <t>«Развитие образования Рамонского муниципального района Воронежской области на 2014 – 2025 годы»</t>
  </si>
  <si>
    <t xml:space="preserve">Будет обеспечено высокое качество образования в соответствии с меняющимися запросами населения и перспективными задачами развития общества и экономики; будет повышена эффективность реализации молодежной политики в интересах инновационного социально ориентированного развития страны; будут  cозданы условия для успешной социализации и эффективной самореализации детей, нуждающихся в особой заботе государства
</t>
  </si>
  <si>
    <t xml:space="preserve">отдел по образованию, спорту и молодежной политике администрации Рамонского муниципального района, зам. главы администрации – 
руководитель отдела по образованию,
спорту и молодежной политике                                                      Е.И. Корчагина
</t>
  </si>
  <si>
    <t>Итого</t>
  </si>
  <si>
    <t>Всего ГРБС 914</t>
  </si>
  <si>
    <t>Всего ГРБС 924</t>
  </si>
  <si>
    <t>Подпрограмма 1</t>
  </si>
  <si>
    <t>«Развитие дошкольного и общего образования»</t>
  </si>
  <si>
    <t xml:space="preserve">Основное мероприятие 1.1 </t>
  </si>
  <si>
    <t>Развитие дошкольного образования</t>
  </si>
  <si>
    <t xml:space="preserve">Отсутствие очереди на зачисление детей в возрасте от трех до семи лет в дошкольные образовательные учреждения. Отсутствие дошкольных образовательных учреждений, требующих капитального ремонта. 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дошкольного и общего образования. 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</si>
  <si>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ГРБС 924</t>
  </si>
  <si>
    <t>92407010210100590100</t>
  </si>
  <si>
    <t>92407010210100590200</t>
  </si>
  <si>
    <t>92407010210100590800</t>
  </si>
  <si>
    <t>92407010210178290100</t>
  </si>
  <si>
    <t>92407010210178490200</t>
  </si>
  <si>
    <t>92407090210188100400</t>
  </si>
  <si>
    <t>9241040210178150300</t>
  </si>
  <si>
    <t>ГРБС 914</t>
  </si>
  <si>
    <t>070900210188100400</t>
  </si>
  <si>
    <t xml:space="preserve">Основное мероприятие 1.2 </t>
  </si>
  <si>
    <t>Развитие общего образования</t>
  </si>
  <si>
    <t xml:space="preserve">Будет сформирована открытая, саморазвивающаяся, информационно и технически оснащенная образовательная система, способная в полной мере удовлетворять образовательные запросы личности и социума, обеспечивать доступность качественного образования.
Будут созданы условия для раскрытия творческого потенциала личности в процессе активного освоения культуры профессионального самоопределения, самообразования и саморазвития.
</t>
  </si>
  <si>
    <t>070900210288100400</t>
  </si>
  <si>
    <t>92407020210200590100</t>
  </si>
  <si>
    <t>92407020210200590200</t>
  </si>
  <si>
    <t>92407020210200590600</t>
  </si>
  <si>
    <t>92407020210200590800</t>
  </si>
  <si>
    <t>92407020210220540200</t>
  </si>
  <si>
    <t>92407020210253030100</t>
  </si>
  <si>
    <t>92407020210253030600</t>
  </si>
  <si>
    <t>92407020210278120100</t>
  </si>
  <si>
    <t>92407020210278120200</t>
  </si>
  <si>
    <t>92407020210278120600</t>
  </si>
  <si>
    <t>924070202102L3040200</t>
  </si>
  <si>
    <t>924070202102L3040600</t>
  </si>
  <si>
    <t>924070202102S8130200</t>
  </si>
  <si>
    <t>924070202102S8130600</t>
  </si>
  <si>
    <t>924070202102S8750200</t>
  </si>
  <si>
    <t>924070202102S8940200</t>
  </si>
  <si>
    <t>924070202102S9380200</t>
  </si>
  <si>
    <t>92407090210200590100</t>
  </si>
  <si>
    <t>92407090210200590200</t>
  </si>
  <si>
    <t>92407090210200590800</t>
  </si>
  <si>
    <t>92407090210278270200</t>
  </si>
  <si>
    <t>9240709021E155200400</t>
  </si>
  <si>
    <t>9240709021E1Д5200400</t>
  </si>
  <si>
    <t>9240702021E250980200</t>
  </si>
  <si>
    <t>9240709021EВ51790100</t>
  </si>
  <si>
    <t>9240709021EВ51790600</t>
  </si>
  <si>
    <t>Подпрограмма 2</t>
  </si>
  <si>
    <t>«Социализация детей-сирот и детей, нуждающихся в особой заботе государства»</t>
  </si>
  <si>
    <t xml:space="preserve">Сократится число  детей-сирот и детей, оставшихся без попечения родителей, воспитывающихся  в   интернатных учреждениях. 
Увеличится доля детей-сирот и детей, оставшихся без попечения родителей, воспитывающихся в семьях граждан.
Сократится число отказов от детей среди усыновителей, опекунов, приемных родителей. 
Сократится число случаев лишения родительских прав.
Снизится численность семей, находящихся в социально опасном положении.  
Сократится число правонарушений и преступлений, совершенных детьми сиротами и детьми, оставшимися без попечения родителей.
</t>
  </si>
  <si>
    <t>Основное мероприятие 2.1.</t>
  </si>
  <si>
    <t>Выплата единовременного пособия при всех формах устройства детей, лишенных родительского попечения, в семью</t>
  </si>
  <si>
    <t>10040220152600300</t>
  </si>
  <si>
    <t>Основное мероприятие 2.2.</t>
  </si>
  <si>
    <t>Осуществление государственных полномочий по созданию и организации деятельности комиссий по делам несовершеннолетних и защите их прав</t>
  </si>
  <si>
    <t>92401130220278391100</t>
  </si>
  <si>
    <t>92401130220278391200</t>
  </si>
  <si>
    <t>Основное мероприятие 2.3.</t>
  </si>
  <si>
    <t>Расходы на обеспечение выплат приемной семье на содержание подопечных детей</t>
  </si>
  <si>
    <t>92410040220378541300</t>
  </si>
  <si>
    <t>Основное мероприятие 2.4.</t>
  </si>
  <si>
    <t>Расходы на обеспечение выплаты вознаграждения, причитающегося приемному родителю</t>
  </si>
  <si>
    <t>92410040220478542300</t>
  </si>
  <si>
    <t>Основное мероприятие 2.5.</t>
  </si>
  <si>
    <t>Расходы на обеспечение выплат семьям опекунов на содержание подопечных детей</t>
  </si>
  <si>
    <t>92410040220578543300</t>
  </si>
  <si>
    <t>Основное мероприятие 2.6.</t>
  </si>
  <si>
    <t>Осуществление государственных полномочий по организации и осуществлению деятельности по опеке и попечительству</t>
  </si>
  <si>
    <t>92401130220878392100</t>
  </si>
  <si>
    <t>92401130220878392200</t>
  </si>
  <si>
    <t>Подпрограмма 3</t>
  </si>
  <si>
    <t>«Развитие дополнительного образования  и воспитание детей и молодежи Рамонского муниципального района (2014-2024 годы)»</t>
  </si>
  <si>
    <t xml:space="preserve">Увеличится доля детей, охваченных образовательными программами дополнительного образования детей, в общей численности детей и молодежи в возрасте 5 - 18 лет;
Усовершенствуется материально-техническая база учреждений дополнительного образования;
Будут созданы условия для обеспечения доступности услуг дополнительного образования детей для граждан независимо от места жительства, социально-экономического статуса, состояния здоровья; 
Будут созданы и поддержаны инновационные программы дополнительного образования с использованием новых средств и форм образовательной деятельности внедрение которых позволит повысить качество образования.
</t>
  </si>
  <si>
    <t>Основное мероприятие 3.1.</t>
  </si>
  <si>
    <t xml:space="preserve"> Развитие кадрового потенциала  системы дополнительного образования и развития одаренности детей и молодежи </t>
  </si>
  <si>
    <t>07030230480270200</t>
  </si>
  <si>
    <t>Основное мероприятие 3.2.</t>
  </si>
  <si>
    <t>Развитие информационно-методического обеспечения системы дополнительного образования и развития одаренности детей и молодежи</t>
  </si>
  <si>
    <t>92407030230580270200</t>
  </si>
  <si>
    <t>Основное мероприятие 3.3.</t>
  </si>
  <si>
    <t xml:space="preserve"> Финансовое обеспечение деятельности муниципальных учреждений дополнительного образования детей</t>
  </si>
  <si>
    <t>92407030230600590100</t>
  </si>
  <si>
    <t>92407030230600590200</t>
  </si>
  <si>
    <t>92407030230600590800</t>
  </si>
  <si>
    <t>Подпрограмма 4</t>
  </si>
  <si>
    <t>«Вовлечение молодежи  в социальную практику (2014 -2025 годы)»</t>
  </si>
  <si>
    <t>Увеличится  количество молодых людей, вовлеченных в программы и проекты, направленные на интеграцию в жизнь общества. Увеличится количество военно-патриотических объединений, военно-спортивных молодежных  клубов.Увеличится количество мероприятий, проектов (программ), направленных на формирования правовых, культурных и нравственных ценностей среди молодежи</t>
  </si>
  <si>
    <t>Основное мероприятие 4.1.</t>
  </si>
  <si>
    <t>Вовлечение молодежи в социальную практику и обеспечение поддержки научной, творческой и предпринимательской активности молодежи</t>
  </si>
  <si>
    <t>07070240180310200</t>
  </si>
  <si>
    <t>Подпрограмма 5</t>
  </si>
  <si>
    <t>«Создание условий для организации отдыха и   оздоровления   детей и молодежи Рамонского муниципального района»</t>
  </si>
  <si>
    <t xml:space="preserve">Будет создана система нормативно-правового регулирования сферы отдыха и оздоровления детей в Рамонском муниципальном районе. Увеличится % выполненных предписаний, выданных надзорными органами по обеспечению санитарно-гигиенического и противоэпидемиологического  режима  в  учреждениях отдыха и оздоровления детей и подростков. Увеличится количество детей, охваченных организованным отдыхом и оздоровлением, в общем количестве детей школьного возраста </t>
  </si>
  <si>
    <t>Основное мероприятие 5.1.</t>
  </si>
  <si>
    <t>Организация отдыха, оздоровления и занятости детей и молодежи</t>
  </si>
  <si>
    <t>924070902502S8410100</t>
  </si>
  <si>
    <t>924070902502S8410200</t>
  </si>
  <si>
    <t>924070702502S8410244</t>
  </si>
  <si>
    <t>Основное мероприятие 5.2.</t>
  </si>
  <si>
    <t>Организация отдыха и оздоровления детей в лагерях дневного пребывания</t>
  </si>
  <si>
    <t>924070702503S8320200</t>
  </si>
  <si>
    <t>924070702503S8320600</t>
  </si>
  <si>
    <t>Основное мероприятие 5.3.</t>
  </si>
  <si>
    <t>Организация оборонно-спортивных профильных смен для подростков допризывного возраста</t>
  </si>
  <si>
    <t>070902504S8320200</t>
  </si>
  <si>
    <t>Основное мероприятие 5.4.</t>
  </si>
  <si>
    <t>Организация профильных и тематических смен различной направленности в учреждениях отдыха и оздоровления детей и подростков</t>
  </si>
  <si>
    <t>924070902505S8320200</t>
  </si>
  <si>
    <t>Основное мероприятие 5.5.</t>
  </si>
  <si>
    <t xml:space="preserve"> Финансовое обеспечение деятельности МКУ РДОЛ "Бобренок"</t>
  </si>
  <si>
    <t>92407090250700590100</t>
  </si>
  <si>
    <t>92407090250700590200</t>
  </si>
  <si>
    <t>92407090250700590800</t>
  </si>
  <si>
    <t>924070902507S9230200</t>
  </si>
  <si>
    <t>Основное мероприятие 5.6.</t>
  </si>
  <si>
    <t>Финансовое обеспечение деятельности МКУ "Рамонский центр развития образования и молодежных проектов"</t>
  </si>
  <si>
    <t>92407070250800590100</t>
  </si>
  <si>
    <t>92407070250800590200</t>
  </si>
  <si>
    <t>92407070250800590800</t>
  </si>
  <si>
    <t>92407070250800590244</t>
  </si>
  <si>
    <t>Подпрограмма 6</t>
  </si>
  <si>
    <t>«Развитие физической культуры и спорта в Рамонском муниципальном районе Воронежской области на 2014-2024 гг»</t>
  </si>
  <si>
    <t>Будут созданы благоприятных условий для занятий физической культурой и спортом всех групп населения для привития ценностей здорового образа жизни, улучшения учебного процесса в детских дошкольных учреждениях, общеобразовательных школах, клубах по месту жительства</t>
  </si>
  <si>
    <t>Основное мероприятие 6.1</t>
  </si>
  <si>
    <t>Финансовое обеспечение деятельности МКУ "Рамонский районный центр физической культуры и спорта"</t>
  </si>
  <si>
    <t>92411020260100590100</t>
  </si>
  <si>
    <t>92411020260100590200</t>
  </si>
  <si>
    <t>92411020260100590800</t>
  </si>
  <si>
    <t>924110202601S8790100</t>
  </si>
  <si>
    <t>924110202601S8790200</t>
  </si>
  <si>
    <t>Основное мероприятие 6.2</t>
  </si>
  <si>
    <t>Организация и проведение физкультурных и спортивных мероприятий в Рамонском муниципальном районе Воронежской области</t>
  </si>
  <si>
    <t>92411020260280410200</t>
  </si>
  <si>
    <t>Основное мероприятие 6.3</t>
  </si>
  <si>
    <t xml:space="preserve">Обеспечение функционирования центра тестирования комплекса ГТО </t>
  </si>
  <si>
    <t>Основное мероприятие 6.4</t>
  </si>
  <si>
    <t>Финансовое обеспечение деятельности (оказания услуг) спортивного комплекса "Лидер" и стадиона "Юность"</t>
  </si>
  <si>
    <t>92411020260480590100</t>
  </si>
  <si>
    <t>92411020260480590200</t>
  </si>
  <si>
    <t>924110202604S8750200</t>
  </si>
  <si>
    <t>Основное мероприятие 6.5</t>
  </si>
  <si>
    <t>Финансовое обеспечение деятельности (оказания услуг) спортивного комплекса п.ВНИИСС</t>
  </si>
  <si>
    <t>92411020260580590100</t>
  </si>
  <si>
    <t>92411020260580590200</t>
  </si>
  <si>
    <t>Основное мероприятие 6.6</t>
  </si>
  <si>
    <t xml:space="preserve">Финансовое обеспечение деятельности (оказания услуг) плавательного бассейна </t>
  </si>
  <si>
    <t>92411020260680590100</t>
  </si>
  <si>
    <t>92411020260680590200</t>
  </si>
  <si>
    <t>92411020260680590242</t>
  </si>
  <si>
    <t>92411020260680590244</t>
  </si>
  <si>
    <t>92411020260680590247</t>
  </si>
  <si>
    <t>Подпрограмма 7</t>
  </si>
  <si>
    <t>«Финансовое обеспечение реализации муниципальной программы»</t>
  </si>
  <si>
    <t>Будет  обеспечено выполнение целей, задач и  показателей муниципальной программы в целом, в разрезе подпрограмм и основных мероприятий.</t>
  </si>
  <si>
    <t>Основное мероприятие 7.1</t>
  </si>
  <si>
    <t xml:space="preserve">Финансовое обеспечение деятельности отдела по образования, спорту и молодежной политике </t>
  </si>
  <si>
    <t>92407090270182010100</t>
  </si>
  <si>
    <t>92407090270182010200</t>
  </si>
  <si>
    <t>92407090270182010800</t>
  </si>
  <si>
    <t>Основное мероприятие 7.2</t>
  </si>
  <si>
    <t>Финансовое обеспечение деятельности (оказание услуг) структурных подразделений отдела по образованию, спорту и молодежной политике</t>
  </si>
  <si>
    <t>92407090270200590100</t>
  </si>
  <si>
    <t>92407090270200590200</t>
  </si>
  <si>
    <t>92407090270200590800</t>
  </si>
  <si>
    <t>«Развитие культуры и туризма в Рамонском муниципальном районе Воронежской области»</t>
  </si>
  <si>
    <t>Достижение плановых значений показателей муниципальной программы</t>
  </si>
  <si>
    <t>Всего, в том числе в разрезе ГРБС:</t>
  </si>
  <si>
    <t>Отдел по культуре, Филатова Ж.Е., руководитель</t>
  </si>
  <si>
    <t>х</t>
  </si>
  <si>
    <t>«Развитие культуры Рамонского муниципального района»</t>
  </si>
  <si>
    <t>Сохранение и развитие культурного потенциала района, создание информационно-деятельного пространства, обеспечивающего равные возможности доступа населения к историко-культурным ценностям</t>
  </si>
  <si>
    <t>всего</t>
  </si>
  <si>
    <t>в том числе по КБК</t>
  </si>
  <si>
    <t>ххххххх11ххххххххххх</t>
  </si>
  <si>
    <t>Основное мероприятие 1.1</t>
  </si>
  <si>
    <t>Создание условий для организации деятельности культурно-досуговых учреждений района</t>
  </si>
  <si>
    <t xml:space="preserve">Увеличение количества участников культурно-досуговых мероприятий, клубных формирований </t>
  </si>
  <si>
    <t>Всего, в том числе в разрезе ГРБС</t>
  </si>
  <si>
    <t>92208011110100590100</t>
  </si>
  <si>
    <t>92208011110100590200</t>
  </si>
  <si>
    <t>92208011110100590800</t>
  </si>
  <si>
    <t>927080111101L4670500</t>
  </si>
  <si>
    <t>927080111101S8440500</t>
  </si>
  <si>
    <t>Основное мероприятие 1.2</t>
  </si>
  <si>
    <t>Сохранение и развитие библиотечного обслуживания населения Рамонского муниципального района</t>
  </si>
  <si>
    <t xml:space="preserve">Увеличение числа посещений библиотеки
</t>
  </si>
  <si>
    <t>92208011110200590100</t>
  </si>
  <si>
    <t>92208011110200590200</t>
  </si>
  <si>
    <t>92208011110200590800</t>
  </si>
  <si>
    <t>922080111102L5190200</t>
  </si>
  <si>
    <t>Основное мероприятие 1.3</t>
  </si>
  <si>
    <t>Система мер по сохранению и развитию дополнительного образования детей в сфере культуры Рамонского муниципального района</t>
  </si>
  <si>
    <t>Увеличение количества учащихся ДШИ</t>
  </si>
  <si>
    <t xml:space="preserve">92207031110300590100 </t>
  </si>
  <si>
    <t>92207031110300590200</t>
  </si>
  <si>
    <t>92207031110300590800</t>
  </si>
  <si>
    <t>Основное мероприятие 1.4</t>
  </si>
  <si>
    <t>Региональный проект «Творческие люди»</t>
  </si>
  <si>
    <t xml:space="preserve">Исполнение плановых назначений по расходам на государственную поддержку отрасли культуры на 100%
</t>
  </si>
  <si>
    <t xml:space="preserve"> 9220801111А255190200</t>
  </si>
  <si>
    <t xml:space="preserve"> 9220801111А255190300</t>
  </si>
  <si>
    <t>Основное мероприятие 1.5</t>
  </si>
  <si>
    <t>Региональный проект «Культурная среда»</t>
  </si>
  <si>
    <t>9220703111А155190200</t>
  </si>
  <si>
    <t>9270801111А155130500</t>
  </si>
  <si>
    <t>9270801111А1Д5130500</t>
  </si>
  <si>
    <t>ПОДПРОГРАММА 2</t>
  </si>
  <si>
    <t>«Развитие туризма в Рамонском муниципальном районе»</t>
  </si>
  <si>
    <t>Создание комфортной туристской среды, сохранение и рациональное использование природного и культурного наследия района</t>
  </si>
  <si>
    <t>92204121120280840ххх</t>
  </si>
  <si>
    <t>Основное мероприятие 2.1</t>
  </si>
  <si>
    <t>Обеспечение базовых информационных и организационно-экономических условий для развития туризма в Рамонском муниципальном районе Воронежской области и продвижение туристского потенциала Рамонского муниципального района Воронежской области на региональном и межрегиональном уровне</t>
  </si>
  <si>
    <t>Объём внутреннего и въездного туристского потока</t>
  </si>
  <si>
    <t xml:space="preserve"> 91404121120100590600</t>
  </si>
  <si>
    <t xml:space="preserve"> 91404121120188100400</t>
  </si>
  <si>
    <t>Основное мероприятие 2.2</t>
  </si>
  <si>
    <t>Поддержка некоммерческих организаций, осуществляющих деятельность на территории Рамонского района Воронежской области по приоритетным направлениям туристской деятельности в сфере внутреннего и въездного туризма</t>
  </si>
  <si>
    <t>Сохранение количества некоммерческих организаций, осуществляющих деятельность на территории муниципального района по приоритетным направлениям туристской деятельности в сфере внутреннего и въездного туризма, - получателей муниципальной поддержки</t>
  </si>
  <si>
    <t xml:space="preserve"> 92204121120280840600</t>
  </si>
  <si>
    <t>Основное мероприятие 2.3</t>
  </si>
  <si>
    <t>Региональный проект "Развитие туристической инфраструктуры"</t>
  </si>
  <si>
    <t xml:space="preserve">Уровень исполнения плановых назначений по расходам на капитальные вложения в объекты государственной (муниципальной) собственности
</t>
  </si>
  <si>
    <t>9140412112J153380400</t>
  </si>
  <si>
    <t>Создание условий для эффективной реализации Муниципальной программы</t>
  </si>
  <si>
    <t>92208041130182010ххх</t>
  </si>
  <si>
    <t>Основное мероприятие 3.1</t>
  </si>
  <si>
    <t>Финансовое обеспечение деятельности отдела по культуре администрации Рамонского муниципального района Воронежской области</t>
  </si>
  <si>
    <t xml:space="preserve">Уровень исполнения плановых значений по расходам на реализацию Муниципальной программы на
99,9%
</t>
  </si>
  <si>
    <t>92208041130182010100</t>
  </si>
  <si>
    <t>92208041130182010200</t>
  </si>
  <si>
    <t>92208041130182010800</t>
  </si>
  <si>
    <t>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бюджетов поселений Рамонского муниципального района Воронежской области</t>
  </si>
  <si>
    <t>Отдел по финансам</t>
  </si>
  <si>
    <t>Организация управления муниципальными финансами и муниципальным долгом</t>
  </si>
  <si>
    <t>Повышение качества доступности информации о состоянии бюджетной системы, повышение доверия общества в сфере управления финансами, достижение плановых значений показателей</t>
  </si>
  <si>
    <t>Всего</t>
  </si>
  <si>
    <t>927 1403 3910470100 500</t>
  </si>
  <si>
    <t>927 0111 3910420540 800</t>
  </si>
  <si>
    <t>927 0111 3910420570 800</t>
  </si>
  <si>
    <t>927 0113 3910470100 800</t>
  </si>
  <si>
    <t>ОСНОВНОЕ МЕРОПРИЯТИЕ 1.1</t>
  </si>
  <si>
    <t>Нормативное правовое регулирование бюджетного процесса и других правоотношений</t>
  </si>
  <si>
    <t>Соответствие нормативных правовых актов муниципального района , регулирующих бюджетные правоотношения, требованиям бюджетного законодательства Российской Федерации</t>
  </si>
  <si>
    <t>КБК</t>
  </si>
  <si>
    <t>Мероприятие 1.1.1</t>
  </si>
  <si>
    <t>Подготовка проектов нормативных правовых актов муниципального района и изменений в нормативные правовые акты  муниципального района, регулирующие бюджетные правоотношения (включая решение Совета народных депутатов Рамонского муниципального района о бюджетном процессе в Рамонском муниципальном районе) с учетом совершенствования бюджетного законодательства Российской Федерации</t>
  </si>
  <si>
    <t>ОСНОВНОЕ МЕРОПРИЯТИЕ 1.2</t>
  </si>
  <si>
    <t>Составление проекта районного бюджета на очередной финансовый год и плановый период</t>
  </si>
  <si>
    <t>Обеспечение принятия в установленные сроки районного бюджета на очередной финансовый год и плановый период, соответствующего требованиям бюджетного законодательства</t>
  </si>
  <si>
    <t>Мероприятие 1.2.1</t>
  </si>
  <si>
    <t>Подготовка ежегодного распоряжения администрации муниципального района о разработке проекта решения о районном бюджете на очередной финансовый год и плановый период</t>
  </si>
  <si>
    <t>Обеспечение требований бюджетного законодательства</t>
  </si>
  <si>
    <t>Мероприятие 1.2.2</t>
  </si>
  <si>
    <t>Составление реестра расходных обязательств муниципального района, свода реестров расходных обязательств муниципальных образований, входящих в состав муниципального района, и их направление в департамент финансов Воронежской области</t>
  </si>
  <si>
    <t>Ведение среднесрочного финансового планирования, улучшение качества прогнозирования основных бюджетных параметров на средне- и долгосрочную перспективу</t>
  </si>
  <si>
    <t>Мероприятие 1.2.3</t>
  </si>
  <si>
    <t>Разработка основных подходов по формированию проекта районного бюджета на очередной финансовый год и на плановый период</t>
  </si>
  <si>
    <t>Выработка основных подходов к формированию проекта районного бюджета на очередной финансовый год и плановый период, обеспечение надежности и обоснованности бюджетных прогнозов</t>
  </si>
  <si>
    <t>Мероприятие 1.2.4</t>
  </si>
  <si>
    <t xml:space="preserve">Сбор, обработка и свод предложений бюджетных ассигнований на очередной финансовый год и плановый период </t>
  </si>
  <si>
    <t>Обеспечение надежности и обоснованности бюджетных прогнозов и внедрение в практику принципа результативности, установленного Бюджетным кодексом Российской Федерации</t>
  </si>
  <si>
    <t>Мероприятие 1.2.5</t>
  </si>
  <si>
    <t>Разработка расчетных проектировок (в том числе в разрезе программных мероприятий главных распорядителей бюджетных средств)</t>
  </si>
  <si>
    <t>Подготовка и расчет проектировок районного бюджета на очередной финансовый год и плановый период</t>
  </si>
  <si>
    <t>Мероприятие 1.2.6</t>
  </si>
  <si>
    <t>Осуществление сверки исходных данных с департаментом финансов Воронежской области для формирования межбюджетных отношений на очередной финансовый год и плановый период</t>
  </si>
  <si>
    <t>Проведение с департаментом финансов Воронежской области сверки исходных данных, необходимой для формирования межбюджетных отношений на очередной финансовый год и плановый период</t>
  </si>
  <si>
    <t>Мероприятие 1.2.7</t>
  </si>
  <si>
    <t>Разработка основных направлений бюджетной и налоговой политики на очередной финансовый год и плановый период</t>
  </si>
  <si>
    <t>Выработка бюджетной и налоговой политики района на очередной финансовый год и плановый период</t>
  </si>
  <si>
    <t>Мероприятие 1.2.8</t>
  </si>
  <si>
    <t>Формирование свода бюджетных проектировок и прогноза основных параметров консолидированного бюджета на очередной финансовый год и плановый период</t>
  </si>
  <si>
    <t>Обеспечение составления проекта районного бюджета на очередной финансовый год и плановый период и прогноза основных параметров консолидированного бюджета</t>
  </si>
  <si>
    <t>Мероприятие 1.2.9</t>
  </si>
  <si>
    <t>Разработка проекта решения Совета народных депутатов Рамонского муниципального района о районном бюджете на очередной финансовый год и плановый период в соответствии с правовым актом администрации  муниципального района</t>
  </si>
  <si>
    <t>Мероприятие 1.2.10</t>
  </si>
  <si>
    <t xml:space="preserve">Подготовка пояснительной записки к проекту районного бюджета на очередной финансовый год и плановый период и документов (материалов), направляемых одновременно с проектом районного бюджета на очередной финансовый год и плановый период в администрацию муниципального района и Совет народных депутатов Рамонского муниципального района </t>
  </si>
  <si>
    <t>ОСНОВНОЕ МЕРОПРИЯТИЕ 1.3</t>
  </si>
  <si>
    <t>Организация исполнения районного бюджета и формирование бюджетной отчетности</t>
  </si>
  <si>
    <t>Утверждение сводной бюджетной росписи районного бюджета</t>
  </si>
  <si>
    <t>Мероприятие 1.3.1</t>
  </si>
  <si>
    <t>Составление сводной бюджетной росписи районного бюджета</t>
  </si>
  <si>
    <t>Мероприятие 1.3.2</t>
  </si>
  <si>
    <t xml:space="preserve">Составление кассового плана районного бюджета </t>
  </si>
  <si>
    <t>Формирование кассового плана на очередной финансовый год с поквартальной разбивкой</t>
  </si>
  <si>
    <t>Мероприятие 1.3.3</t>
  </si>
  <si>
    <t>Ведение сводной бюджетной росписи районного бюджета</t>
  </si>
  <si>
    <t>Внесение изменений в сводную бюджетную роспись районного бюджета</t>
  </si>
  <si>
    <t>Мероприятие 1.3.4</t>
  </si>
  <si>
    <t>Ведение кассового плана районного бюджета</t>
  </si>
  <si>
    <t>Внесение изменений в кассовый план районного бюджета</t>
  </si>
  <si>
    <t>Мероприятие 1.3.5</t>
  </si>
  <si>
    <t>Подготовка проекта решения Совета народных депутатов Рамонского муниципального района «О внесении изменений в решение Совета народных депутатов Рамонского муниципального района Воронежской области о районном бюджете на текущий год и плановый период»</t>
  </si>
  <si>
    <t>Внесение изменений в районный бюджет</t>
  </si>
  <si>
    <t>Мероприятие 1.3.6</t>
  </si>
  <si>
    <t>Открытие и ведение лицевых счетов для учета операций по исполнению бюджета за счет районных средств, средств, получаемых из федерального, областного бюджетов и средств, получаемых от предпринимательской и иной приносящей доход деятельности</t>
  </si>
  <si>
    <t>Подготовка извещений об открытии (закрытии, переоформлении) лицевых счетов. Отражение на лицевых счетах соответствующих операций</t>
  </si>
  <si>
    <t>Мероприятие 1.3.7</t>
  </si>
  <si>
    <t>Ведение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 и источников финансирования дефицита бюджета</t>
  </si>
  <si>
    <t>Направление перечня главных распорядителей, распорядителей и получателей средств районного бюджета, главных администраторов и администраторов доходов районного бюджета, главных администраторов и администраторов источников финансирования дефицита бюджета (его изменений) в Управление Федерального казначейства по Воронежской области</t>
  </si>
  <si>
    <t>Мероприятие 1.3.8</t>
  </si>
  <si>
    <t>Осуществление учета исполнения районного бюджета по доходам, расходам и источникам финансирования дефицита бюджета в соответствии с требованиями действующего законодательства Российской Федерации и Воронежской области</t>
  </si>
  <si>
    <t>Своевременное и качественное выполнение операций по кассовому исполнению районного бюджета по доходам, расходам и источникам финансирования</t>
  </si>
  <si>
    <t>Мероприятие 1.3.9</t>
  </si>
  <si>
    <t>Осуществление составления отчета об исполнении районного консолидированного бюджета муниципального района ежемесячно, ежеквартально и за истекший год и представление его в департамент финансов Воронежской области</t>
  </si>
  <si>
    <t>Составление и своевременное представление отчетности за отчетный период</t>
  </si>
  <si>
    <t>Мероприятие 1.3.10</t>
  </si>
  <si>
    <t>Осуществление составления отчета по сети, штатам и контингентам получателей средств районного и консолидированного бюджетов муниципального района за истекший год, предоставление его в департамент финансов Воронежской области</t>
  </si>
  <si>
    <t>Составление и своевременное предоставление отчетности</t>
  </si>
  <si>
    <t>Мероприятие 1.3.11</t>
  </si>
  <si>
    <t>Составление и предоставление годового отчета об исполнении районного бюджета в Совет народных депутатов Рамонского муниципального района Воронежской области</t>
  </si>
  <si>
    <t>Утверждение Советом народных депутатов Рамонского муниципального района Воронежской области отчета об исполнении районного бюджета</t>
  </si>
  <si>
    <t xml:space="preserve">Управление резервным фондом администрации  муниципального района и иными средствами на исполнение расходных обязательств муниципального района  </t>
  </si>
  <si>
    <t>Финансовое обеспечение непредвиденных расходов</t>
  </si>
  <si>
    <t>Мероприятие 1.4.1</t>
  </si>
  <si>
    <t>Подготовка проекта распоряжения о выделении денежных средств</t>
  </si>
  <si>
    <t>Мероприятие 1.4.2</t>
  </si>
  <si>
    <t>Уточнение показателей сводной бюджетной росписи районного бюджета, бюджетных ассигнований и лимитов бюджетных обязательств, выделение денежных средств в соответствии с распоряжениями администрации  муниципального района «О выделении денежных средств»</t>
  </si>
  <si>
    <t>Мероприятие 1.4.3</t>
  </si>
  <si>
    <t>Осуществление контроля за выделением средств из резервного фонда администрации муниципального района и представление отчетов об их использовании главе  муниципального района, в Совет народных депутатов Рамонского муниципального района Воронежской области</t>
  </si>
  <si>
    <t>Контроль за выделением средств из резервного фонда</t>
  </si>
  <si>
    <t>ОСНОВНОЕ МЕРОПРИЯТИЕ 1.5</t>
  </si>
  <si>
    <t>Управление муниципальным долгом муниципального района</t>
  </si>
  <si>
    <t>Обеспечение приемлемого и экономически обоснованного объема и структуры муниципального долга района. Привлечение наиболее выгодных внутренних заимствований на рынках финансовых операций</t>
  </si>
  <si>
    <t>Мероприятие 1.5.1</t>
  </si>
  <si>
    <t>Осуществление муниципальных внутренних заимствований  муниципального района от имени Рамонского муниципального района в соответствии с требованиями Бюджетного кодекса Российской Федерации</t>
  </si>
  <si>
    <t>Мероприятие 1.5.2</t>
  </si>
  <si>
    <t>Осуществление управления муниципальным долгом муниципального района и его обслуживания</t>
  </si>
  <si>
    <t>Поддержание муниципального долга на экономически безопасном уровне для районного бюджета, исключение долговых рисков</t>
  </si>
  <si>
    <t>Мероприятие 1.5.3</t>
  </si>
  <si>
    <t>Ведение муниципальной долговой книги  муниципального района</t>
  </si>
  <si>
    <t>Регистрация и учет муниципального долга Рамонского муниципального района в муниципальной долговой книге Рамонского муниципального района</t>
  </si>
  <si>
    <t>Мероприятие 1.5.4</t>
  </si>
  <si>
    <t xml:space="preserve">Составление и предоставление актов сверки по долговым обязательствам муниципального района с департаментом финансов Воронежской области
</t>
  </si>
  <si>
    <t>Своевременное предоставление актов сверки за отчетный период</t>
  </si>
  <si>
    <t>Обеспечение внутреннего муниципального финансового контроля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</si>
  <si>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районного бюджета. Своевременное и полное погашение основного долга и процентов по долговым обязательствам</t>
  </si>
  <si>
    <t>Мероприятие 1.6.1</t>
  </si>
  <si>
    <t>Осуществление учета и контроля привлечения и погашения заемных средств, полученных из областного бюджета и в кредитных организациях</t>
  </si>
  <si>
    <t>Мероприятие 1.6.2</t>
  </si>
  <si>
    <t xml:space="preserve">Осуществление контроля за выделением средств из резервного фонда администрации  муниципального района и предоставление отчетов об их использовании главе  муниципального района в Совет народных депутатов Рамонского муниципального района </t>
  </si>
  <si>
    <t>Мероприятие 1.6.3</t>
  </si>
  <si>
    <t>Проведение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</si>
  <si>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Повышение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</si>
  <si>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ГРБС</t>
  </si>
  <si>
    <t>Мероприятие 1.6.4</t>
  </si>
  <si>
    <t>Формирование отчета о результатах мониторинга качества финансового менеджмента в отношении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</si>
  <si>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Формирование стимулов к повышению качества финансового менеджмента главных распорядителей средств районного бюджета, главных администраторов доходов районного бюджета, главных администраторов источников финансирования дефицита районного бюджета</t>
  </si>
  <si>
    <t>Мероприятие 1.6.5</t>
  </si>
  <si>
    <t>Проведение плановых контрольных мероприятий в части соблюдения законодательства в сфере бюджетных правоотношений и закупок</t>
  </si>
  <si>
    <t>Обеспечение соблюдения бюджетного законодательства Российской Федерации и Воронежской области, а также иных нормативных правовых актов, регулирующих бюджетные правоотношения и законодательства в сфере закупок</t>
  </si>
  <si>
    <t>Мероприятие 1.6.6</t>
  </si>
  <si>
    <t>Проведение внеплановых контрольных мероприятий в части соблюдения законодательства в сфере бюджетных правоотношений и закупок</t>
  </si>
  <si>
    <t>Предотвращение фактов неправомерного, нецелевого и неэффективного расходования средств районного бюджета и иных источников, а также имущества, находящегося в собственности Рамонского муниципального района</t>
  </si>
  <si>
    <t>Мероприятие 1.6.7</t>
  </si>
  <si>
    <t>Проведение мониторинга оценки качества управления муниципальными финансами</t>
  </si>
  <si>
    <t>Повышение качества управления муниципальными финансами</t>
  </si>
  <si>
    <t>ОСНОВНОЕ МЕРОПРИЯТИЕ 1.7</t>
  </si>
  <si>
    <t>Обеспечение доступности информации о бюджетном процессе в муниципальном районе</t>
  </si>
  <si>
    <t>Обеспечение открытости и прозрачности бюджетного процесса в муниципальном районе и деятельности Отдела по финансам. Обеспечение доступности информации о бюджетом процессе в муниципальном районе</t>
  </si>
  <si>
    <t>Мероприятие 1.7.1</t>
  </si>
  <si>
    <t>Размещение в сети Интернет на официальном сайте администрации утвержденных положений, порядков и методик расчета отдельных характеристик районного бюджета, методических рекомендаций и нормативных правовых актов, разрабатываемых Отделом по финансам</t>
  </si>
  <si>
    <t>Мероприятие 1.7.2</t>
  </si>
  <si>
    <t>Проведение публичных слушаний по годовому отчету об исполнении районного бюджета</t>
  </si>
  <si>
    <t>Обсуждение годового отчета об исполнении районного бюджета</t>
  </si>
  <si>
    <t>Мероприятие 1.7.3</t>
  </si>
  <si>
    <t>Проведение публичных слушаний по проекту районного бюджета</t>
  </si>
  <si>
    <t xml:space="preserve">Обеспечение участия населения в подготовке проекта районного бюджета, обеспечение открытости и прозрачности проекта решения о районном бюджете на очередной финансовый год и плановый период. </t>
  </si>
  <si>
    <t>Мероприятие 1.7.4</t>
  </si>
  <si>
    <t>Организация деятельности органов местного самоуправления  муниципального района, деятельности по предоставлению и размещению информации (сведений) о муниципальных учреждениях и их обособленных структурных подразделениях на официальном сайте в сети Интернет: www.bus.gov.ru</t>
  </si>
  <si>
    <t>Обеспечение открытости информации о деятельности муниципальных учреждений</t>
  </si>
  <si>
    <t>Мероприятие 1.7.5</t>
  </si>
  <si>
    <t>Регулярная публикация брошюры «Бюджет для граждан»</t>
  </si>
  <si>
    <t>Информирование населения в доступной форме о районном бюджете, планируемых и достигнутых результатах использования бюджетных средств</t>
  </si>
  <si>
    <t>Повышение устойчивости бюджетов поселений Рамонского муниципального района Воронежской области</t>
  </si>
  <si>
    <t>Совершенствование нормативного правового регулирования предоставления межбюджетных трансфертов из районного бюджета. Соответствие методик, регулирующих бюджетные правоотношения, требованиям бюджетного законодательства Российской Федерации</t>
  </si>
  <si>
    <t>927 1401 3920678050 500</t>
  </si>
  <si>
    <t>927 1401 3920688050 500</t>
  </si>
  <si>
    <t>927 1403 3920378030 500</t>
  </si>
  <si>
    <t>927 1403 3920388030 500</t>
  </si>
  <si>
    <t>927 1403 3920588510 500</t>
  </si>
  <si>
    <t>927 1403 3920670100 500</t>
  </si>
  <si>
    <t>927 1403 3920679060 500</t>
  </si>
  <si>
    <t>927 1403 3920679180 500</t>
  </si>
  <si>
    <t>927 1403 3920684160 500</t>
  </si>
  <si>
    <t>927 1403 3920620570 500</t>
  </si>
  <si>
    <t>Подготовка проектов нормативных правовых актов муниципального района об утверждении Порядка предоставления финансовой помощи поселениям муниципального района</t>
  </si>
  <si>
    <t>Мероприятие 2.1.1</t>
  </si>
  <si>
    <t>Подготовка проектов нормативных правовых актов муниципального района и изменений в нормативные правовые акты муниципального района, регулирующие порядок предоставления межбюджетных трансфертов поселениям муниципального района</t>
  </si>
  <si>
    <t xml:space="preserve">Выравнивание бюджетной обеспеченности поселений  муниципального района </t>
  </si>
  <si>
    <t>Создание условий для устойчивого исполнения бюджетов поселений муниципального района  в результате обеспечения минимально гарантированного уровня бюджетной обеспеченности поселений. Обеспечение единого подхода ко всем поселениям муниципального района при предоставлении дотаций на выравнивание бюджетной обеспеченности</t>
  </si>
  <si>
    <t>Мероприятие 2.2.1</t>
  </si>
  <si>
    <t>Распределение средств районного бюджета, направляемых на выравнивание бюджетной обеспеченности поселений муниципального района</t>
  </si>
  <si>
    <t>Мероприятие 2.2.2</t>
  </si>
  <si>
    <t>Предоставление бюджетам поселений муниципального района дотаций на выравнивание бюджетной обеспеченности поселений</t>
  </si>
  <si>
    <t>Сокращение дифференциации финансовых возможностей поселений по осуществлению органами местного самоуправления полномочий по решению вопросов местного значения</t>
  </si>
  <si>
    <t>927 1401 3920278050 500</t>
  </si>
  <si>
    <t>927 1401 3920288050 500</t>
  </si>
  <si>
    <t xml:space="preserve">Поддержка мер по обеспечению сбалансированности бюджетов поселений муниципального района </t>
  </si>
  <si>
    <t xml:space="preserve">Обеспечение единого подхода ко всем поселениям муниципального района при предоставлении иных межбюджетных трансфертов на поддержку мер по обеспечению сбалансированности бюджетов поселений </t>
  </si>
  <si>
    <t>Мероприятие 2.3.1</t>
  </si>
  <si>
    <t>Распределение иных межбюджетных трансфертов бюджетам поселений муниципального района на поддержку мер по обеспечению сбалансированности  бюджетов поселений</t>
  </si>
  <si>
    <t>Мероприятие 2.3.2</t>
  </si>
  <si>
    <t>Предоставление иных межбюджетных трансфертов бюджетам поселений муниципального района на поддержку мер по обеспечению сбалансированности бюджетов поселений</t>
  </si>
  <si>
    <t>Финансовое обеспечение исполнения расходных обязательств поселений муниципального района</t>
  </si>
  <si>
    <t>Мероприятие 2.3.3</t>
  </si>
  <si>
    <t>Анализ и оценка основных показателей бюджетов поселений муниципального района и подготовка заключения о целесообразности выделения (невыделения) бюджетных кредитов</t>
  </si>
  <si>
    <t>Оценка параметров бюджетов поселений муниципального района</t>
  </si>
  <si>
    <t>Мероприятие 2.3.4</t>
  </si>
  <si>
    <t>Предоставление бюджетных кредитов поселениям муниципального района на покрытие временных кассовых разрывов, возникающих при исполнении бюджетов поселений муниципального района</t>
  </si>
  <si>
    <t>Обеспечение своевременного исполнения расходных обязательств поселений муниципального района</t>
  </si>
  <si>
    <t xml:space="preserve">Содействие повышению качества организации и осуществления бюджетного процесса поселений муниципального района </t>
  </si>
  <si>
    <t>Мониторинг и оценка качества организации и осуществления бюджетного процесса поселений муниципального района</t>
  </si>
  <si>
    <t>Мероприятияе 2.5.1</t>
  </si>
  <si>
    <t>Проведение мониторинга и оценки качества организации и осуществления бюджетного процесса поселений муниципального района</t>
  </si>
  <si>
    <t>Рост качества организации и осуществления бюджетного процесса поселений муниципального района</t>
  </si>
  <si>
    <t>Мероприятияе 2.5.2</t>
  </si>
  <si>
    <t>Поощрение поселений муниципального района по результатам оценки эффективности их деятельности</t>
  </si>
  <si>
    <t>Поддержка социально значимых направлений расходов бюджетов поселений муниципального района</t>
  </si>
  <si>
    <t>Софинансирование расходных обязательств, возникающих при выполнении полномочий органов местного самоуправления поселений по вопросам местного значения, за счет субсидий и иных межбюджетных трансфертов, выделяемых из других бюджетов бюджетной системы РФ, в соответствии с заключенными соглашениями</t>
  </si>
  <si>
    <t>Финансовое обеспечение исполнения расходных обязательств поселений муниципального района по вопросам местного значения, за счет субсидий и иных межбюджетных трансфертов, выделяемых из областного бюджета в соответствии с заключенными соглашениями</t>
  </si>
  <si>
    <t>Мероприятие 2.6.1</t>
  </si>
  <si>
    <t>Предоставление иных межбюджетных трансфертов бюджетам поселений муниципального района за счет субсидий и иных межбюджетных трансфертов, выделяемых из других бюджетов бюджетной системы РФ</t>
  </si>
  <si>
    <t>Региональный проект «Чистая вода»</t>
  </si>
  <si>
    <t>Финансовое обеспечение исполнения расходных обязательств бюджетов поселений муниципального района</t>
  </si>
  <si>
    <t>927 0505 392F552430 500</t>
  </si>
  <si>
    <t>Мероприятие 2.7.1</t>
  </si>
  <si>
    <t>Предоставление иных межбюджетных трансфертов бюджетам поселений муниципального района в рамках регионального проекта «Чистая вода»</t>
  </si>
  <si>
    <t>Финансовое обеспечение реализации муниципальной программы</t>
  </si>
  <si>
    <t>Формирование и развитие обеспечивающих механизмов реализации муниципальной программы, достижение плановых показателей</t>
  </si>
  <si>
    <t>927 0106 3930182010 100</t>
  </si>
  <si>
    <t>927 0106 3930182010 200</t>
  </si>
  <si>
    <t>927 0106 3930182010 800</t>
  </si>
  <si>
    <t xml:space="preserve">Финансовое обеспечение деятельности Отдела по финансам, иных главных распорядителей средств районного бюджета – исполнителей </t>
  </si>
  <si>
    <t>Осуществление финансирования расходов Отдела по финансам, обеспечивающих его функционирование. Составление корректной сметы расходов</t>
  </si>
  <si>
    <t>Мероприятияе 3.1.1</t>
  </si>
  <si>
    <t>Планирование сметы расходов Отдела по финансам на очередной финансовый год и плановый период</t>
  </si>
  <si>
    <t>Мероприятияе 3.1.2</t>
  </si>
  <si>
    <t>Проведение торгов и иных процедур закупки товаров, работ, услуг</t>
  </si>
  <si>
    <t>Эффективное проведение закупочных процедур в соответствии с законодательством РФ</t>
  </si>
  <si>
    <t>Мероприятияе 3.1.3</t>
  </si>
  <si>
    <t>Подготовка документации на оплату расходов, обеспечивающих функционирование Отдела по финансам</t>
  </si>
  <si>
    <t>Своевременная выплата заработной платы и оплата счетов на приобретение товаров, работ, услуг</t>
  </si>
  <si>
    <t>Мероприятияе 3.1.4</t>
  </si>
  <si>
    <t>Учет операций по финансовому обеспечению деятельности Отдела по финансам и составление отчетности</t>
  </si>
  <si>
    <t>Качественное и своевременное составление отчетности об исполнении бюджета Отдела по финансам</t>
  </si>
  <si>
    <t xml:space="preserve">Финансовое обеспечение выполнения других расходных обязательств муниципального района                                                                 </t>
  </si>
  <si>
    <t>Осуществление финансирования расходов Отдела по финансам, обеспечивающих выполнение других расходных обязательств муниципального района</t>
  </si>
  <si>
    <t>Мероприятие 3.2.1</t>
  </si>
  <si>
    <t>Осуществление финансирования расходов Отдела по финансам, обеспечивающих выполнение других расходных обязательств муниципального  района</t>
  </si>
  <si>
    <t>Муниципальное управление Рамонского муниципального района Воронежской области</t>
  </si>
  <si>
    <t>Администрация Рамонского муниципального района Воронежской области</t>
  </si>
  <si>
    <t>МКУ «ЦОД ОМСУ»</t>
  </si>
  <si>
    <t>МКУ " Рамонский архив"</t>
  </si>
  <si>
    <t>МКУ "ЦБП"</t>
  </si>
  <si>
    <t>Развитие муниципального управления</t>
  </si>
  <si>
    <t>92701113910420540870</t>
  </si>
  <si>
    <t>92701113910420570870</t>
  </si>
  <si>
    <t>91401055910151200200</t>
  </si>
  <si>
    <t>91401135910278090100</t>
  </si>
  <si>
    <t>91401135910278090200</t>
  </si>
  <si>
    <t>91401135910378470100</t>
  </si>
  <si>
    <t>91401135910378470200</t>
  </si>
  <si>
    <t>91403105910556940200</t>
  </si>
  <si>
    <t>91401135910580200200</t>
  </si>
  <si>
    <t>91401135910580200400</t>
  </si>
  <si>
    <t>91401135910580200800</t>
  </si>
  <si>
    <t>91401135910780200200</t>
  </si>
  <si>
    <t>91410065910888890600</t>
  </si>
  <si>
    <t>91410065910680490600</t>
  </si>
  <si>
    <t>91401135910680500600</t>
  </si>
  <si>
    <t>91401135910981790200</t>
  </si>
  <si>
    <t>92401135910580200100</t>
  </si>
  <si>
    <t>92401135910580200200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</si>
  <si>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</si>
  <si>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Качественное и своевременное исполнение полномочий, переданных  федеральными законами и законами Воронежской области администрации муниципального района</t>
  </si>
  <si>
    <t>0</t>
  </si>
  <si>
    <t>Осуществление государственных полномочий по сбору информации от поселений, входящих в муниципальный район, необходимой для ведения регистра муниципальных правовых актов Воронежской области</t>
  </si>
  <si>
    <t xml:space="preserve">Осуществление государственных полномочий по созданию и организации деятельности административных комиссий 
</t>
  </si>
  <si>
    <t xml:space="preserve">Осуществление отдельных государственных полномочий по организации деятельности по отлову и содержанию безнадзорных животных
</t>
  </si>
  <si>
    <t xml:space="preserve">Финансовое обеспечение выполнения других расходных обязательств муниципального района органами местного самоуправления, иными главными распорядителями средств районного бюджета - исполнителями 
</t>
  </si>
  <si>
    <t>Качественное и своевременное исполнение полномочий администрации муниципального района</t>
  </si>
  <si>
    <t>91402045910570350200</t>
  </si>
  <si>
    <t xml:space="preserve">Предоставление 
субсидии СОНКО на обеспечение деятельности 
</t>
  </si>
  <si>
    <t xml:space="preserve">Повышение эффективности деятельности организации за счет увеличения ее финансового потенциала
 </t>
  </si>
  <si>
    <t>91410065910680500600</t>
  </si>
  <si>
    <t xml:space="preserve">Поддержка средств массовой информации 
</t>
  </si>
  <si>
    <t xml:space="preserve">Обеспечение публикаций муниципальных правовых актов в официальном издании органов местного самоуправления муниципального «Муниципальный вестник»;
Обеспечение публикаций о деятельности администрации муниципального района в общественно-политической газете «Голос Рамони»
 </t>
  </si>
  <si>
    <t xml:space="preserve">Предоставление на конкурсной основе грантов в форме субсидий СОНКО на реализацию программ (проектов) 
</t>
  </si>
  <si>
    <t>Финансовое обеспечение реализации перспективных проектов СОНКО</t>
  </si>
  <si>
    <t xml:space="preserve">Поощрение проектов, реализуемых в рамках ТОС 
</t>
  </si>
  <si>
    <t xml:space="preserve">Финансовое обеспечение реализации перспективных проектов ТОС
 </t>
  </si>
  <si>
    <t xml:space="preserve">Обеспечение соответствия нормативной правовой базы муниципального образования действующему законодательству 
</t>
  </si>
  <si>
    <t>Приведение муниципальных правовых актов в соответствие действующему 
законодательству, устранение выявленных противоречий</t>
  </si>
  <si>
    <t xml:space="preserve">Предоставление СОНКО помещений на безвозмездной основе в соответствии с соглашениями о безвозмездной передаче части нежилого помещения 
</t>
  </si>
  <si>
    <t xml:space="preserve">Повышение эффективности деятельности организации за счет предоставления безвозмездной имущественной поддержки
 </t>
  </si>
  <si>
    <t xml:space="preserve">Освещение и пропаганда деятельности НКО (в т.ч. СОНКО, ТОС) посредством размещения тематической информации на официальном сайте органов местного самоуправления муниципального района в сети Интернет и в ОПГ «Голос Рамони» 
</t>
  </si>
  <si>
    <t>Информирование населения о деятельности НКО района, привлечение жителей к их деятельности</t>
  </si>
  <si>
    <t xml:space="preserve">Стимулирование НКО (в т.ч. СОНКО, ТОС) к созданию страничек в социальных сетях 
</t>
  </si>
  <si>
    <t>Информирование населения о деятельности НКО района, привлечение</t>
  </si>
  <si>
    <t xml:space="preserve">Оказание содействия НКО (в т.ч. СОНКО, ТОС) в освещении их деятельности 
</t>
  </si>
  <si>
    <t xml:space="preserve">Информирование населения о деятельности НКО района, привлечение жителей к их деятельности
 </t>
  </si>
  <si>
    <t xml:space="preserve">Информационная поддержка конкурса среди СОНКО на предоставление грантов в форме субсидий из бюджета муниципального района на реализацию программ (проектов) 
</t>
  </si>
  <si>
    <t>Освещение мероприятий муниципальной поддержки СОНКО, информирование населения о деятельности НКО района, привлечение жителей к их деятельности</t>
  </si>
  <si>
    <t xml:space="preserve">Информационная поддержка конкурса среди ТОС на предоставление грантов из бюджета муниципального района на реализацию проектов 
</t>
  </si>
  <si>
    <t>Освещение мероприятий муниципальной поддержки ТОС, информирование населения о деятельности НКО района, привлечение жителей к их деятельности</t>
  </si>
  <si>
    <t xml:space="preserve">Проведение круглых столов и семинаров для представителей НКО с целью консультирования по актуальным вопросам организации и совершенствования их деятельности 
</t>
  </si>
  <si>
    <t>Повышение кадрового потенциала СОНКО</t>
  </si>
  <si>
    <t xml:space="preserve">Консультирование СОНКО по вопросам участия в  конкурсе на получение президентских грантов, а также конкурсах на получение грантов, проводимых администрацией муниципального района,  департаментом социальной защиты Воронежской области и другими организациями 
</t>
  </si>
  <si>
    <t xml:space="preserve">Информирование и повышение кадрового потенциала СОНКО
 </t>
  </si>
  <si>
    <t xml:space="preserve">Консультирование органов ТОС по вопросам участия в  конкурсах на получение грантов, проводимых Ассоциацией «Совет муниципальных образований Воронежской области» и администрацией муниципального района
</t>
  </si>
  <si>
    <t xml:space="preserve"> Информирование и повышение кадрового потенциала ТОС</t>
  </si>
  <si>
    <t xml:space="preserve">Привлечение НКО к активному участию в общерайонных акциях и субботниках 
</t>
  </si>
  <si>
    <t>Повышение гражданской ответственности членов НКО</t>
  </si>
  <si>
    <t xml:space="preserve">Привлечение НКО к активному участию в культурно-массовых и патриотических мероприятиях, проводимых в районе
</t>
  </si>
  <si>
    <t xml:space="preserve">Привлечение НКО к активному участию в оказании поддержки ветеранам, инвалидам, пенсионерам и иным лицам, находящимся в трудной жизненной 
</t>
  </si>
  <si>
    <t>Осуществление материально-технического  обеспечения деятельности администрации муниципального района</t>
  </si>
  <si>
    <t>91401135920200590100</t>
  </si>
  <si>
    <t>91401135920200590200</t>
  </si>
  <si>
    <t>91401135920200590800</t>
  </si>
  <si>
    <t xml:space="preserve"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 </t>
  </si>
  <si>
    <t>Бесперебойное функционирование МКУ «ЦОД ОМСУ»</t>
  </si>
  <si>
    <t xml:space="preserve">Финансовое обеспечение деятельности МКУ «ЦОД ОМСУ»
 </t>
  </si>
  <si>
    <t xml:space="preserve">Бесперебойное функционирование администрации муниципального района; 
Улучшение материально-технической базы администрации муниципального района
</t>
  </si>
  <si>
    <t>Развитие информационного общества и формирование электронного муниципалитета</t>
  </si>
  <si>
    <t xml:space="preserve">Развитие информационного общества и формирование электронного муниципалитета 
</t>
  </si>
  <si>
    <t xml:space="preserve">Создание качественно новых организационных и технических условий для развития информационного общества
 </t>
  </si>
  <si>
    <t xml:space="preserve">Организация предоставления муниципальных услуг, в том числе по принципу" одного окна"
</t>
  </si>
  <si>
    <t xml:space="preserve"> Увеличение количества принятых запросов на предоставление государственных и муниципальных услуг, межведомственных запросов, устранение избыточных процедур
 </t>
  </si>
  <si>
    <t xml:space="preserve">Регистрация граждан в ЕСИА 
</t>
  </si>
  <si>
    <t xml:space="preserve">Увеличение доли граждан, имеющих доступ к получению государственных и муниципальных услуг в электронном виде
 </t>
  </si>
  <si>
    <t>Развитие муниципальной службы</t>
  </si>
  <si>
    <t>92701063930182010200</t>
  </si>
  <si>
    <t xml:space="preserve">Совершенствование действующего муниципального законодательства о муниципальной службе и противодействии коррупции 
Разработка необходимых муниципальных правовых актов по обозначенным вопросам.
</t>
  </si>
  <si>
    <t>Обеспечение соответствия муниципальных правовых актов по вопросам 
муниципальной службы и противодействии коррупции
законодательству Российской Федерации и Воронежской области, устранение выявленных противоречий.</t>
  </si>
  <si>
    <t xml:space="preserve">Повышение профессионального уровня муниципальных служащих в целях формирования высококвалифицированного кадрового состава 
</t>
  </si>
  <si>
    <t xml:space="preserve">Определение потребности в повы-шении квалификации муниципальных служащих.
Разработка и утверждение планов повышения квалификации муниципальных служа-щих.
Обновление 
теоретических и практических 
знаний и навыков  муниципальных служащих в целях повышения их профессионального уровня
 </t>
  </si>
  <si>
    <t xml:space="preserve">Формирование эффективного кадрового резерва муниципальных служащих 
</t>
  </si>
  <si>
    <t xml:space="preserve">Создание условий 
для формирования 
кадрового состава, 
подготовленного к
реализации функций муниципального управления
 </t>
  </si>
  <si>
    <t xml:space="preserve">Осуществление антикоррупционных мер с целью снижения уровня коррупционности на муниципальной службе 
</t>
  </si>
  <si>
    <t>Исключение фактов коррупционных проявлений на муниципальной службе.
Обеспечение прозрачности деятельности муниципальных служащих</t>
  </si>
  <si>
    <t>Обеспечение реализации муниципальной программы</t>
  </si>
  <si>
    <t>91401045950182010100</t>
  </si>
  <si>
    <t>91401045950182010200</t>
  </si>
  <si>
    <t>91401045950182010800</t>
  </si>
  <si>
    <t>91410015950380470300</t>
  </si>
  <si>
    <t>91410035950481200300</t>
  </si>
  <si>
    <t>91410035950580520300</t>
  </si>
  <si>
    <t>МКУ "Рамонский архив"</t>
  </si>
  <si>
    <t>91401135950200590100</t>
  </si>
  <si>
    <t>91401135950200590200</t>
  </si>
  <si>
    <t>91401135950600590100</t>
  </si>
  <si>
    <t>91401135950600590200</t>
  </si>
  <si>
    <t>91401135950600590800</t>
  </si>
  <si>
    <t xml:space="preserve">Финансовое обеспечение деятельности администрации муниципального района, иных получателей средств районного бюджета-исполнителей 
</t>
  </si>
  <si>
    <t>Создание эффективной системы планирования и управления реализацией мероприятий Муниципальной программы.
Обеспечение эффективного и целенаправленного расходования бюджетных средств.</t>
  </si>
  <si>
    <t xml:space="preserve">Финансовое обеспечение деятельности подведомственных учреждений МКУ «Рамонский архив» 
</t>
  </si>
  <si>
    <t xml:space="preserve">Финансирование подведомственных администрации муниципального района муниципальных казенных учреждений: 
- МКУ «Рамонский архив»
 </t>
  </si>
  <si>
    <t xml:space="preserve">Осуществление выплаты пенсии за выслугу лет лицам, замещавшим выборные  муниципальные должности и должности муниципальной службы в органах местного самоуправления муниципального района
</t>
  </si>
  <si>
    <t>Ежемесячное перечисление пенсии за выслугу лет на счета лиц, замещавшим выборные муниципальные должности и должности муниципальной службы в органах местного самоуправления муниципального района</t>
  </si>
  <si>
    <t xml:space="preserve">Оказание мер социальной поддержки отдельным категориям медицинских работников
</t>
  </si>
  <si>
    <t>Привлечение в район медицинских работников</t>
  </si>
  <si>
    <t xml:space="preserve">Оказание мер социальной поддержки граждан, имеющих звание «Почетный гражданин Рамонского муниципального района Воронежской области»
</t>
  </si>
  <si>
    <t xml:space="preserve"> Ежемесячное перечисление выплаты гражданам имеющим звание «Почетный гражданин Рамонского муниципального района Воронежской области»
 </t>
  </si>
  <si>
    <t xml:space="preserve">Финансовое обеспечение деятельности подведомственных учреждений МКУ «ЦБП»
</t>
  </si>
  <si>
    <t>Финансирование подведомственных администрации муниципального района муниципальных казенных учреждений: 
- МКУ «ЦБП»</t>
  </si>
  <si>
    <t>Развитие сельского хозяйства на территории Рамонского муниципального района Воронежской области</t>
  </si>
  <si>
    <t>Администрация Рамонского муниципального района</t>
  </si>
  <si>
    <t>Развитие подотрасли растениеводства, переработки и реализации продукции растениеводства</t>
  </si>
  <si>
    <t xml:space="preserve">Увеличение производства продукции растениеводства. </t>
  </si>
  <si>
    <t>Обеспечение производства зерновых, зернобобовых, сахарной свеклы, масличных культур, картофеля</t>
  </si>
  <si>
    <t>Увеличение производства продукции растениеводства. Снижение доли семян зарубежной селекции и производства, используемых региональными сельскохозяйственными товаропроизводителями</t>
  </si>
  <si>
    <t>Сохранение и восстановление плодородия почв земель сельскохозяйственного назначения</t>
  </si>
  <si>
    <t>Предотвращение выбытия земель из сельскохозяйственного оборота, обеспечение прироста растениеводческой продукции</t>
  </si>
  <si>
    <t>Развитие подотрасли животноводства, переработки и реализации продукции животноводства</t>
  </si>
  <si>
    <t>Совершенствование развития подотрасли животноводства</t>
  </si>
  <si>
    <t>914 0405 2521078450 200</t>
  </si>
  <si>
    <t>Племенное животноводство</t>
  </si>
  <si>
    <t>Снижение зависимости сельскохозяйственных товаропроизводителей района от племенной продукции иностранного производства</t>
  </si>
  <si>
    <t>Развитие молочного скотоводства</t>
  </si>
  <si>
    <t>Развитие овцеводства и козоводства</t>
  </si>
  <si>
    <t>Сохранение традиционного уклада жизни и занятости на отдельных сельских территориях, поддержание доходов сельскохозяйственных организаций, крестьянских (фермерских) хозяйств и индивидуальных предпринимателей, специализирующихся на овцеводстве и козоводстве</t>
  </si>
  <si>
    <t>Развитие кролиководства</t>
  </si>
  <si>
    <t>Развитие подотраслей животноводства, направленных на обеспечение населения района продукцией для диетического питания</t>
  </si>
  <si>
    <t>Развитие рыбоводства</t>
  </si>
  <si>
    <t>Рост объемов производства товарной аквакультуры в целях увеличения среднедушевого потребления рыбы и рыбной продукции</t>
  </si>
  <si>
    <t>Модернизация отрасли животноводства</t>
  </si>
  <si>
    <t>Внедрение новых прогрессивных технологий содержания и кормления животных, направленных на повышение конкурентоспособности продукции животноводства</t>
  </si>
  <si>
    <t xml:space="preserve">Государственная поддержка кредитования подотрасли 
животноводства, переработки ее продукции, развития инфраструктуры и логистического обеспечения рынков продукции животноводства
</t>
  </si>
  <si>
    <t>эффективности производства животноводческой продукции и продуктов ее переработки,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</si>
  <si>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Обеспечение проведения противоэпизоотических мероприятий в Рамонском муниципальном районе Воронежской области</t>
  </si>
  <si>
    <t>Обеспечение эпизоотического, ветеринарного и санитарного благополучия на территории Рамонского района</t>
  </si>
  <si>
    <t>Развитие мясного скотоводства</t>
  </si>
  <si>
    <t>Формирование племенной базы крупного рогатого скота мясного направления</t>
  </si>
  <si>
    <t>Развитие племенной базы мясного скотоводства</t>
  </si>
  <si>
    <t>Формирование племенной базы крупного рогатого скота мясного направления, удовлетворяющей потребности отечественных сельскохозяйственных товаропроизводителей в племенной продукции</t>
  </si>
  <si>
    <t>Поддержка экономически значимой программы Воронежской области по развитию мясного скотоводства</t>
  </si>
  <si>
    <t>Создание условий для устойчивого развития подотрасли мясного скотоводства на территории Рамонского района в целях ускоренного импортозамещения в отношении мяса крупного рогатого скота</t>
  </si>
  <si>
    <t>Субсидирование части процентной ставки по инвестиционным кредитам (займам) на строительство и реконструкцию объектов для мясного скотоводства</t>
  </si>
  <si>
    <t>Повышение инвестиционной привлекательности подотрасли мясного скотоводства; поддержание эффективности производства и переработки мяса крупного рогатого скота, повышение финансовой устойчивости сельскохозяйственных товаропроизводителей, организаций агропромышленного комплекса, крестьянских (фермерских) хозяйств и организаций потребительской кооперации</t>
  </si>
  <si>
    <t>Поддержка малых форм хозяйствования</t>
  </si>
  <si>
    <t>Содействие начинающим предпринимателям путем поддержки начального этапа предпринимательской деятельности</t>
  </si>
  <si>
    <t>Поддержка начинающих фермеров</t>
  </si>
  <si>
    <t>Содействие начинающим предпринимателям путем поддержки начального этапа предпринимательской деятельности, создание дополнительных постоянных рабочих мест на сельских территориях</t>
  </si>
  <si>
    <t>Развитие семейных животноводческих ферм на базе крестьянских (фермерских) хозяйств</t>
  </si>
  <si>
    <t>Развитие малых форм хозяйствования в агропромышленном комплексе, создание дополнительных постоянных рабочих мест на сельских территориях</t>
  </si>
  <si>
    <t>Государственная поддержка кредитования малых форм хозяйствования</t>
  </si>
  <si>
    <t>Повышение доступности заемных ресурсов, поддержание финансовой устойчивости малых форм хозяйствования</t>
  </si>
  <si>
    <t>Оформление земельных участков в собственность крестьянских (фермерских) хозяйств</t>
  </si>
  <si>
    <t>Повышение уровня обеспечения крестьянских (фермерских) хозяйств земельными ресурсами, снижение затрат на уплату арендных платежей за использование земельных участков из земель сельскохозяйственного назначения</t>
  </si>
  <si>
    <t>Техническая и технологическая модернизация, инновационное развитие</t>
  </si>
  <si>
    <t>Содействие технической и технологической модернизации сельскохозяйственных товаропроизводителей</t>
  </si>
  <si>
    <t>Обновление парка сельскохозяйственной техники</t>
  </si>
  <si>
    <t>Содействие технической и технологической модернизации сельскохозяйственных товаропроизводителей, предприятий пищевой и перерабатывающей промышленности, а также косвенная поддержка отечественного сельхозмашиностроения</t>
  </si>
  <si>
    <t>Развитие биотехнологий</t>
  </si>
  <si>
    <t>Развитие энергосберегающих технологий и внедрение их в сельскохозяйственное производство в целях получения высококачественных, экологически чистых продуктов питания, восстановления плодородия почв</t>
  </si>
  <si>
    <t>Государственная поддержка сельскохозяйственных товаропроизводителей в виде компенсации части затрат на оплату электроэнергии в связи с резким ростом ее стоимости</t>
  </si>
  <si>
    <t>Сохранение доходности сельскохозяйственного производства в связи с возможным резким ростом тарифов и услуг естественных монополий (прежде всего на электроэнергию), а также изменением нормативных правовых актов в сфере тарифообразования для сельскохозяйственных товаропроизводителей</t>
  </si>
  <si>
    <t>Модернизация предприятий пищевой и перерабатывающей промышленности</t>
  </si>
  <si>
    <t>Стимулирование инвестиционной деятельности предприятий пищевой и перерабатывающей промышленности, расширение масштабов производства высокотехнологичной пищевой продукции и увеличение объемов экспорта</t>
  </si>
  <si>
    <t>Финансовое обеспечение реализации программы</t>
  </si>
  <si>
    <t>Осуществление финансирования расходов МБУ "ЦП АПК и СТ" обеспечивающих его функционирование</t>
  </si>
  <si>
    <t>914 0405 2560100590 600</t>
  </si>
  <si>
    <t>Финансовое обеспечение деятельности муниципального бюджетного учреждения «Центр поддержки агропромышленного комплекса и сельских территорий Рамонского муниципального района</t>
  </si>
  <si>
    <t>Предоставление консультационных услуг, доведение необходимой информации до сельхозтоваропроизводителей, проведение семинаров по наиболее актуальным для сельского населения темам, проведение конкурсов среди сельских товаропроизводителей всех форм собственности</t>
  </si>
  <si>
    <t>Осуществление деятельности по реализации ФЦП "Устойчивое развитие сельских территорий на 2014 - 2017 годы и на период до 2020 года</t>
  </si>
  <si>
    <t xml:space="preserve">Удовлетворение потребностей сельского населения </t>
  </si>
  <si>
    <t>Улучшение жилищных условий граждан, проживающих в сельской местности, в том числе молодых семей и молодых специалистов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</si>
  <si>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</t>
  </si>
  <si>
    <t>Развитие социальной и инженерной инфраструктуры в сельской местности</t>
  </si>
  <si>
    <t>Обустройство населенных пунктов, расположенных в сельской местности, объектами социальной и инженерной инфраструктуры</t>
  </si>
  <si>
    <t>Поддержка комплексной компактной застройки и благоустройства сельских территорий</t>
  </si>
  <si>
    <t>Грантовая поддержка местных инициатив сельских сообществ по улучшению условий жизнедеятельности</t>
  </si>
  <si>
    <t>Активизация участия сельского населения в реализации общественно значимых проектов, мобилизация собственных материальных, трудовых и финансовых ресурсов граждан, их объединений, общественных организаций, предпринимательского сообщества, муниципальных образований в целях местного развития, формирование и развитие в сельской местности институтов гражданского общества, способствующих созданию условий для устойчивого развития сельских территорий</t>
  </si>
  <si>
    <t>Комплексное развитие сельских территорий</t>
  </si>
  <si>
    <t>Обеспечение сельского населения комфортными условиями проживания на сельских территориях</t>
  </si>
  <si>
    <t>000 000 2580000000 000</t>
  </si>
  <si>
    <t>914 1003 25801L5760 300</t>
  </si>
  <si>
    <t>927 0412 25803L5760 500</t>
  </si>
  <si>
    <t>927 0409 25803S8850 500</t>
  </si>
  <si>
    <t>927 0502 25803S8000 500</t>
  </si>
  <si>
    <t>927 0502 25803S8140 500</t>
  </si>
  <si>
    <t>927 0503 25803S8670 500</t>
  </si>
  <si>
    <t>Создание условий для обеспечения доступным и комфортным жильем сельского населения</t>
  </si>
  <si>
    <t>Удовлетворение потребностей сельского населения в благоустроенном жилье, привлечение и закрепление в сельской местности молодых специалистов путем предоставления социальных выплат на строительство (приобретение) жилья гражданам, проживающим на сельских территориях</t>
  </si>
  <si>
    <t>Развитие рынка труда (кадрового потенциала) на сельских территориях</t>
  </si>
  <si>
    <t>Оказание содействия сельскохозяйственным товаропроизводителям (кроме граждан, ведущих личное подсобное хозяйство) в обеспечении квалифицированными специалистами путем возмещения затрат по заключенным с работниками ученическим договорам и по заключенным договорам о целевом обучении на прохождение обучения в образовательных учреждениях высшего, среднего и дополнительного профессионального образования, подведомственных Министерству сельского хозяйства Российской Федерации, а также находящихся в ведении иных федеральных органов исполнительной власти</t>
  </si>
  <si>
    <t>Создание и развитие инфраструктуры на сельских территориях (благоустройство сельских территорий)</t>
  </si>
  <si>
    <t>Повышение уровня комплексного обустройства населенных пунктов, расположенных на сельских территориях, объектами социальной и инженерной инфраструктуры</t>
  </si>
  <si>
    <t>"Региональный проект  "Комплексная система обращения с твердыми коммунальными отходами" "Создание развития инфраструктуры на сельских территориях" (в т.ч. Государственная поддержка закупки контейнеров для раздельного накопления твердых коммунальных отходов)</t>
  </si>
  <si>
    <t>Дорожное хозяйство: строительство,капитальный ремонт и ремонт  автомобильных дорог общего пользования местного значения</t>
  </si>
  <si>
    <t>8.5.1.</t>
  </si>
  <si>
    <t>осуществление дорожной деятельности</t>
  </si>
  <si>
    <t>8.5.2.</t>
  </si>
  <si>
    <t>капремонт и ремонт автодорог</t>
  </si>
  <si>
    <t>Коммунальное хозяйство</t>
  </si>
  <si>
    <t>8.6.1.</t>
  </si>
  <si>
    <t>Организация системы раздельного накопления ТКО» в рамках ГП ВО «Обеспечение качественными жилищно-коммунальными услугами населения ВО</t>
  </si>
  <si>
    <t>8.6.2.</t>
  </si>
  <si>
    <t>Модернизация уличного освещения в рамках ГП ВО «Энергоэффективность и развитие энергетики</t>
  </si>
  <si>
    <t>Обеспечение уличного освещения в рамках ГП ВО "Энергоэффективность и развитие энергетики"</t>
  </si>
  <si>
    <t>Создание условий и предпосылок для развития агропромышленного комплекса Рамонского муниципального района Воронежской области</t>
  </si>
  <si>
    <t>Обеспечение деятельности по выработке эффективной политики в сфере развития агропромышленного комплекса и сельских территорий, а также реализации мероприятий государственной программы</t>
  </si>
  <si>
    <t>914 0405 2590181550 800</t>
  </si>
  <si>
    <t>Проведение конкурсов, выставок, семинаров и прочих научно – практических мероприятий</t>
  </si>
  <si>
    <t>Формирование и эффективное управление муниципальной собственностью Рамонского муниципального района Воронежской области</t>
  </si>
  <si>
    <t>Совершенствование системы управления и распоряжения муниципальным имуществом Рамонского муниципального района Воронежской области путем внедрения современных форм и методов управления</t>
  </si>
  <si>
    <t>Отдел имущественных и земельных отношений</t>
  </si>
  <si>
    <t>......</t>
  </si>
  <si>
    <t>Управление муниципальной собственностью Рамонского муниципального района Воронежской области</t>
  </si>
  <si>
    <t>Оптимизация состава и структуры муниципального имущества Рамонского муниципального района Воронежской области с учетом обеспечения полномочий органов муниципальной власти Рамонского муниципального района Воронежской области</t>
  </si>
  <si>
    <t>93501133810180200200</t>
  </si>
  <si>
    <t>....</t>
  </si>
  <si>
    <t>Организация управления муниципальным имуществом и земельными ресурсами Рамонского муниципального района Воронежской области</t>
  </si>
  <si>
    <t>повышение достоверности сведений о муниципальном имуществе</t>
  </si>
  <si>
    <t>Осуществление полномочий собственника в отношении имущества муниципальных унитарных предприятий и муниципальных учреждений</t>
  </si>
  <si>
    <t>повышение эффективности распоряжения имуществом муниципальными организациями</t>
  </si>
  <si>
    <t>Проведение комплексных кадастровых работ</t>
  </si>
  <si>
    <t>повышение достоверности сведений о местоположении границ объектов недвижимости</t>
  </si>
  <si>
    <t>Организация и управление муниципальным заказом Рамонского муниципального района Воронежской области</t>
  </si>
  <si>
    <t>эффективное использование бюджетных средств при размещении муниципального заказа</t>
  </si>
  <si>
    <t>расширение возможностей для участия физических и юридических лиц в размещении муниципального заказа и проведении публичных торгов</t>
  </si>
  <si>
    <t>Планирование и нормирование муниципального заказа Рамонского муниципального района  Воронежской области</t>
  </si>
  <si>
    <t>своевременное удовлетворение муниципальных нужд в товарах, работах и услугах</t>
  </si>
  <si>
    <t>Управление муниципальным заказом Рамонского муниципального района  Воронежской области</t>
  </si>
  <si>
    <t>повышение объемов и качества оказываемых услуг, снижение затрат на их оказание</t>
  </si>
  <si>
    <t>Обеспечение поступления в консолидированный бюджет Рамонского муниципального района Воронежской области максимально возможных в текущей экономической ситуации доходов от управления и распоряжения муниципальным имуществом за счет применения рациональных инструментов управления</t>
  </si>
  <si>
    <t>93501133830182010100</t>
  </si>
  <si>
    <t>93501133830182010200</t>
  </si>
  <si>
    <t>Финансовое обеспечение деятельности отдела имущественных и земельных отношений администрации Рамонского муниципального района Воронежской области</t>
  </si>
  <si>
    <t>повышение качества планирования и контроля достижения целей, решения задач и результатов деятельности отдела</t>
  </si>
  <si>
    <t>информационно-коммуникационное и материально-техническое развитие сферы имущественно-земельных отношений</t>
  </si>
  <si>
    <r>
      <t xml:space="preserve">повышение </t>
    </r>
    <r>
      <rPr>
        <sz val="10"/>
        <color theme="1"/>
        <rFont val="Times New Roman"/>
        <family val="1"/>
        <charset val="204"/>
      </rPr>
      <t>доходности Рамонского муниципального района;</t>
    </r>
  </si>
  <si>
    <t>Создание благоприятных условий для населения Рамонского муниципального района Воронежской области</t>
  </si>
  <si>
    <t>Отдел экономического развития</t>
  </si>
  <si>
    <t>"Развитие и поддержка малого и среднего предпринимательства в Рамонском муниципальном районе Воронежской области"</t>
  </si>
  <si>
    <t>91404126010280380600</t>
  </si>
  <si>
    <t>91404126010380380800</t>
  </si>
  <si>
    <t>Развитие инфраструктуры поддержки предпринимательства.</t>
  </si>
  <si>
    <t>Развитие системы консультационного обслуживания субъектов малого и среднего предпринимательства</t>
  </si>
  <si>
    <t>Финансовая поддержка субъектов малого и среднего предпринимательства.</t>
  </si>
  <si>
    <t>Содействие развитию деятельности малых и средних предприятий, создание новых рабочих мест</t>
  </si>
  <si>
    <t>"Обеспечение доступным и комфортным жильем и коммунальными услугами населения Рамонского муниципального района Воронежской области"</t>
  </si>
  <si>
    <t>914100460201L4970300</t>
  </si>
  <si>
    <t>924041260203S8100400</t>
  </si>
  <si>
    <t>91404126020488100400</t>
  </si>
  <si>
    <t>914050260204S9120200</t>
  </si>
  <si>
    <t>91405056020488100400</t>
  </si>
  <si>
    <t>927050260204S8620500</t>
  </si>
  <si>
    <t>914050560204S8100400</t>
  </si>
  <si>
    <t>927050560204S8100500</t>
  </si>
  <si>
    <t>91405026020481580800</t>
  </si>
  <si>
    <t>91404126020580850200</t>
  </si>
  <si>
    <t>Обеспечение жильем  молодых семей</t>
  </si>
  <si>
    <t>Создание условий для повышения качества жизни граждан путем предоставления государственной поддержки в решении жилищной проблемы молодым семьям, признанным органами местного самоуправления в установленном порядке нуждающимися в жилых помещениях и включенным в сводный список</t>
  </si>
  <si>
    <t>Отдел по образованию, спорту и молодежной политике</t>
  </si>
  <si>
    <t>Газификация Рамонского муниципального района Воронежской области</t>
  </si>
  <si>
    <t xml:space="preserve">Улучшение проживания и  потребление качественных коммунальных услуг.  </t>
  </si>
  <si>
    <t>Отдел муниципального хозяйства, промышленности и дорожной деятельности</t>
  </si>
  <si>
    <t>Реформирование и модернизация ЖКХ</t>
  </si>
  <si>
    <t xml:space="preserve">Предоставление гражданам благоустроенного и комфортного жилья. Увеличение количества семей, улучшивших жилищные условия. </t>
  </si>
  <si>
    <t>Градостроительное проектирование</t>
  </si>
  <si>
    <t>Обеспечение своевременной актуализации и приведения в соответствие требованиям действующего законодательства схемы территориального планирования Рамонского муниципального района Воронежской области.</t>
  </si>
  <si>
    <t>Отдел градостроительной деятельности</t>
  </si>
  <si>
    <t>"Охрана окружающей среды"</t>
  </si>
  <si>
    <t>914050260303S9340200</t>
  </si>
  <si>
    <t>91406056030181120200</t>
  </si>
  <si>
    <t>Развитие системы обращения с отходами производства и потребления (ТБО) на территории муниципального района</t>
  </si>
  <si>
    <t> Обеспечение на территории муниципального района экологически безопасного обращения с отходами производства и потребления.</t>
  </si>
  <si>
    <t>Повышение эффективности экологического мониторинга, повышение уровня экологического образования, информационное обеспечение</t>
  </si>
  <si>
    <t>Реализация мероприятий по экологическому воспитанию и формированию экологической культуры населения в области обращения с ТКО.</t>
  </si>
  <si>
    <t>"Энергосбережение на территории Рамонского муниципального района Воронежской области "</t>
  </si>
  <si>
    <t>91405026040381220200</t>
  </si>
  <si>
    <t>92405026040381220200</t>
  </si>
  <si>
    <t>Замена/установка современных окон с многокамерными стеклопакетами, входных групп</t>
  </si>
  <si>
    <t>Снижение энергопотребления и уменьшение бюджетных средств, направляемых на оплату энергетических ресурсов.</t>
  </si>
  <si>
    <t>"Профилактика правонарушений в Рамонском муниципальном районе Воронежской области"</t>
  </si>
  <si>
    <t>92208016060181880200</t>
  </si>
  <si>
    <t>92407036060281880200</t>
  </si>
  <si>
    <t>92407036060381880200</t>
  </si>
  <si>
    <t>92407036060481880200</t>
  </si>
  <si>
    <t>92407036060581880200</t>
  </si>
  <si>
    <t>92407036060681880200</t>
  </si>
  <si>
    <t>92407036060781880200</t>
  </si>
  <si>
    <t xml:space="preserve">Профилактика асоциального поведения граждан в рамках осуществления общественно- массовой и культурно-просветительской деятельности учреждений культуры </t>
  </si>
  <si>
    <t>Снижение роста преступности, культурное развитие граждан.</t>
  </si>
  <si>
    <t>Профилактика и предупреждение детского дорожно-транспортного травматизма</t>
  </si>
  <si>
    <t>Снижение детского дорожно-транспортного травматизма, правовое просвещение детей и подростков.</t>
  </si>
  <si>
    <t>Проведение рейдов с целью посещения и выявления семей социального риска и несовершеннолетних, ведущих асоциальный образ жизни</t>
  </si>
  <si>
    <t>Правовое воспитание, индивидуальная работа, своевременное разрешение вопроса о предотвращении прав и законных интересов несовершеннолетних.</t>
  </si>
  <si>
    <t xml:space="preserve">Проведение межведомственной комплексной профилактической акции «Без наркотиков» на базе образовательных организаций района и летних оздоровительных лагерей </t>
  </si>
  <si>
    <t>Формирование мотивации здорового образа жизни, правовое воспитание</t>
  </si>
  <si>
    <t>Обеспечение участия подростков, состоящих на учете в органах и учреждениях системы профилактики безнадзорности и правонарушений несовершеннолетних, в работе областного специализированного лагеря</t>
  </si>
  <si>
    <t>Организация оздоровления, физического развития детей из семей, нуждающихся в защите государства. Правовое воспитание.</t>
  </si>
  <si>
    <t>Изготовление и распространение печатной продукции, направленной на профилактику асоциального поведения несовершеннолетних и пропаганду здорового образа жизни</t>
  </si>
  <si>
    <t>Профилактическая работа.</t>
  </si>
  <si>
    <t>Производство и размещение в общественных местах наружной рекламы по проблемам асоциального поведения граждан, пропаганде здорового образа жизни</t>
  </si>
  <si>
    <t>"Защита населения и территории Рамонского муниципального района Воронежской области от чрезвычайных ситуаций, пожарной безопасности и безопасности людей на водных объектах"</t>
  </si>
  <si>
    <t>Отдел по делам ГО и ЧС</t>
  </si>
  <si>
    <t>91403106080181430200</t>
  </si>
  <si>
    <t>91403106080120570200</t>
  </si>
  <si>
    <t>91403106080281430200</t>
  </si>
  <si>
    <t>Развитие и модернизация системы защиты  населения от угроз чрезвычайных ситуаций и пожаров</t>
  </si>
  <si>
    <t>Обеспечение комплексной безопасности населения и территории Рамонского муниципального района Воронежской области</t>
  </si>
  <si>
    <t>Создание системы обеспечения вызова экстренных оперативных служб по единому номеру «112» на базе Единой дежурно-диспетчерской службы муниципального района</t>
  </si>
  <si>
    <t>"Обеспечение пассажирских перевозок по социально значимым внутримуниципальным маршрутам"</t>
  </si>
  <si>
    <t>91408086090181920200</t>
  </si>
  <si>
    <t>914040860901S9260200</t>
  </si>
  <si>
    <t>Обеспечение экономической устойчивости транспортных предприятий автомобильного транспорта</t>
  </si>
  <si>
    <t>ВСЕГО ПО ПРОГРАММАМ</t>
  </si>
  <si>
    <t>Подпрограмма  1</t>
  </si>
  <si>
    <t>Основное мероприятие 1.6</t>
  </si>
  <si>
    <t>Основное мероприятие 2.5</t>
  </si>
  <si>
    <t>Основное мероприятие 2.6</t>
  </si>
  <si>
    <t>Основное мероприятие 2.7</t>
  </si>
  <si>
    <t>Основное мероприятие 3.2</t>
  </si>
  <si>
    <t xml:space="preserve">Основное мероприятие
1.1
</t>
  </si>
  <si>
    <t xml:space="preserve">Основное мероприятие
1.2
</t>
  </si>
  <si>
    <t>Основное мероприятие 1.7</t>
  </si>
  <si>
    <t>Основное мероприятие 1.8</t>
  </si>
  <si>
    <t>Основное мероприятие 1.9</t>
  </si>
  <si>
    <t>Основное мероприятие 1.10</t>
  </si>
  <si>
    <t>Основное мероприятие  1.11</t>
  </si>
  <si>
    <t>Основное мероприятие 1.12</t>
  </si>
  <si>
    <t>Основное мероприятие 1.13</t>
  </si>
  <si>
    <t>Основное мероприятие 1.14</t>
  </si>
  <si>
    <t>Основное мероприятие 1.15</t>
  </si>
  <si>
    <t>Основное мероприятие 1.16</t>
  </si>
  <si>
    <t>Основное мероприятие 1.17</t>
  </si>
  <si>
    <t>Основное мероприятие 1.18</t>
  </si>
  <si>
    <t>Основное мероприятие 1.19</t>
  </si>
  <si>
    <t>Основное мероприятие 1.20</t>
  </si>
  <si>
    <t>Основное мероприятиее 1.21</t>
  </si>
  <si>
    <t>Основное мероприятие 1.22</t>
  </si>
  <si>
    <t>Основное мероприятие 3.3</t>
  </si>
  <si>
    <t xml:space="preserve">Подпрограмма 4 
</t>
  </si>
  <si>
    <t>Мероприятие 4.2</t>
  </si>
  <si>
    <t>Мероприятие 4.3</t>
  </si>
  <si>
    <t>Мероприятие 4.4</t>
  </si>
  <si>
    <t xml:space="preserve">Подпрограмма 5
</t>
  </si>
  <si>
    <t>Мероприятие 5.2</t>
  </si>
  <si>
    <t>Мероприятие 5.3</t>
  </si>
  <si>
    <t>Мероприятие 5.4</t>
  </si>
  <si>
    <t>Мероприятие 5.5</t>
  </si>
  <si>
    <t>Мероприятие 5.6</t>
  </si>
  <si>
    <t>Подрограмма 1</t>
  </si>
  <si>
    <t>Основное мероприятие  2.2</t>
  </si>
  <si>
    <t>Основное мероприятие 2.4</t>
  </si>
  <si>
    <t>Основное мероприятие 2.8</t>
  </si>
  <si>
    <t>Подпрограмма  3</t>
  </si>
  <si>
    <t>Основное мероприятие 4.1</t>
  </si>
  <si>
    <t>Основное мероприятие 4.2</t>
  </si>
  <si>
    <t>Основное мероприятие 4.3</t>
  </si>
  <si>
    <t>Основное мероприятие 4.4</t>
  </si>
  <si>
    <t>Основное мероприятие 5.1</t>
  </si>
  <si>
    <t>Основное мероприятие 5.2</t>
  </si>
  <si>
    <t>Основное мероприятиее 5.3</t>
  </si>
  <si>
    <t>Основное мероприятие 5.4</t>
  </si>
  <si>
    <t xml:space="preserve">Подпрограмма 6 </t>
  </si>
  <si>
    <t>Основное мероприятие 7.3</t>
  </si>
  <si>
    <t>Основное мероприятие 7.4</t>
  </si>
  <si>
    <t>Подпрограмма 8</t>
  </si>
  <si>
    <t>Основное мероприятие 8.1</t>
  </si>
  <si>
    <t>Основное мероприятие 8.2</t>
  </si>
  <si>
    <t>Основное мероприятие 8.3</t>
  </si>
  <si>
    <t>Основное мероприятие 8.4</t>
  </si>
  <si>
    <t>Основное мероприятие 8.5</t>
  </si>
  <si>
    <t>Основное мероприятие 8.6</t>
  </si>
  <si>
    <t>Основное мероприятие 8.7</t>
  </si>
  <si>
    <t>Подпрограмма  9</t>
  </si>
  <si>
    <t>Основное мероприятие 9.1</t>
  </si>
  <si>
    <t>Подпрограмма  2</t>
  </si>
  <si>
    <t>Основное мероприятие  2.5</t>
  </si>
  <si>
    <t>Основное мероприятие 6.7</t>
  </si>
  <si>
    <t>Подпрограмма 9</t>
  </si>
  <si>
    <r>
      <rPr>
        <sz val="10"/>
        <color theme="1"/>
        <rFont val="Times New Roman"/>
        <family val="1"/>
        <charset val="204"/>
      </rPr>
      <t>Выравнивание сезонности производства молока, повышение уровня товарности молока во всех формах хозяйствования;
создание условий для формирования молочного кластера на территории района</t>
    </r>
    <r>
      <rPr>
        <sz val="10"/>
        <color theme="1"/>
        <rFont val="Calibri"/>
        <family val="2"/>
        <charset val="204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</si>
</sst>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"/>
    <numFmt numFmtId="165" formatCode="0.0"/>
    <numFmt numFmtId="166" formatCode="#,##0.0"/>
    <numFmt numFmtId="167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u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49" fontId="5" fillId="0" borderId="10">
      <alignment horizontal="center" vertical="top" shrinkToFit="1"/>
    </xf>
    <xf numFmtId="166" fontId="6" fillId="0" borderId="12">
      <alignment horizontal="right" vertical="top" shrinkToFit="1"/>
    </xf>
    <xf numFmtId="166" fontId="6" fillId="0" borderId="13">
      <alignment horizontal="right" vertical="top" shrinkToFit="1"/>
    </xf>
  </cellStyleXfs>
  <cellXfs count="813">
    <xf numFmtId="0" fontId="0" fillId="0" borderId="0" xfId="0"/>
    <xf numFmtId="2" fontId="0" fillId="0" borderId="0" xfId="0" applyNumberFormat="1" applyAlignment="1">
      <alignment horizontal="center" vertical="center"/>
    </xf>
    <xf numFmtId="165" fontId="7" fillId="0" borderId="8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165" fontId="7" fillId="0" borderId="9" xfId="0" applyNumberFormat="1" applyFont="1" applyBorder="1" applyAlignment="1">
      <alignment vertical="center" wrapText="1"/>
    </xf>
    <xf numFmtId="0" fontId="7" fillId="0" borderId="2" xfId="0" applyFont="1" applyBorder="1" applyAlignment="1">
      <alignment horizontal="center" wrapText="1"/>
    </xf>
    <xf numFmtId="166" fontId="7" fillId="0" borderId="20" xfId="0" applyNumberFormat="1" applyFont="1" applyBorder="1" applyAlignment="1">
      <alignment horizontal="right" vertical="center" wrapText="1"/>
    </xf>
    <xf numFmtId="166" fontId="7" fillId="0" borderId="2" xfId="0" applyNumberFormat="1" applyFont="1" applyBorder="1" applyAlignment="1">
      <alignment horizontal="right" vertical="center" wrapText="1"/>
    </xf>
    <xf numFmtId="166" fontId="7" fillId="0" borderId="19" xfId="0" applyNumberFormat="1" applyFont="1" applyBorder="1" applyAlignment="1">
      <alignment horizontal="right" vertical="center" wrapText="1"/>
    </xf>
    <xf numFmtId="166" fontId="7" fillId="0" borderId="21" xfId="0" applyNumberFormat="1" applyFont="1" applyBorder="1" applyAlignment="1">
      <alignment horizontal="right" vertical="center" wrapText="1"/>
    </xf>
    <xf numFmtId="0" fontId="8" fillId="0" borderId="3" xfId="0" applyFont="1" applyBorder="1" applyAlignment="1">
      <alignment horizontal="center" vertical="center" wrapText="1"/>
    </xf>
    <xf numFmtId="166" fontId="8" fillId="0" borderId="8" xfId="0" applyNumberFormat="1" applyFont="1" applyBorder="1" applyAlignment="1">
      <alignment vertical="center" wrapText="1"/>
    </xf>
    <xf numFmtId="166" fontId="8" fillId="0" borderId="1" xfId="0" applyNumberFormat="1" applyFont="1" applyBorder="1" applyAlignment="1">
      <alignment vertical="center" wrapText="1"/>
    </xf>
    <xf numFmtId="166" fontId="8" fillId="0" borderId="3" xfId="0" applyNumberFormat="1" applyFont="1" applyBorder="1" applyAlignment="1">
      <alignment vertical="center" wrapText="1"/>
    </xf>
    <xf numFmtId="166" fontId="8" fillId="0" borderId="9" xfId="0" applyNumberFormat="1" applyFont="1" applyBorder="1" applyAlignment="1">
      <alignment vertical="center" wrapText="1"/>
    </xf>
    <xf numFmtId="166" fontId="8" fillId="0" borderId="8" xfId="0" applyNumberFormat="1" applyFont="1" applyBorder="1" applyAlignment="1">
      <alignment horizontal="right" vertical="center" wrapText="1"/>
    </xf>
    <xf numFmtId="166" fontId="8" fillId="0" borderId="1" xfId="0" applyNumberFormat="1" applyFont="1" applyBorder="1" applyAlignment="1">
      <alignment horizontal="right" vertical="center" wrapText="1"/>
    </xf>
    <xf numFmtId="165" fontId="8" fillId="0" borderId="8" xfId="0" applyNumberFormat="1" applyFont="1" applyBorder="1" applyAlignment="1">
      <alignment vertical="center" wrapText="1"/>
    </xf>
    <xf numFmtId="165" fontId="8" fillId="0" borderId="1" xfId="0" applyNumberFormat="1" applyFont="1" applyBorder="1" applyAlignment="1">
      <alignment vertical="center" wrapText="1"/>
    </xf>
    <xf numFmtId="165" fontId="8" fillId="0" borderId="9" xfId="0" applyNumberFormat="1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6" fontId="9" fillId="0" borderId="9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wrapText="1"/>
    </xf>
    <xf numFmtId="166" fontId="10" fillId="0" borderId="8" xfId="0" applyNumberFormat="1" applyFont="1" applyBorder="1" applyAlignment="1">
      <alignment vertical="center" wrapText="1"/>
    </xf>
    <xf numFmtId="166" fontId="10" fillId="0" borderId="1" xfId="0" applyNumberFormat="1" applyFont="1" applyBorder="1" applyAlignment="1">
      <alignment vertical="center" wrapText="1"/>
    </xf>
    <xf numFmtId="166" fontId="10" fillId="0" borderId="3" xfId="0" applyNumberFormat="1" applyFont="1" applyBorder="1" applyAlignment="1">
      <alignment vertical="center" wrapText="1"/>
    </xf>
    <xf numFmtId="166" fontId="10" fillId="0" borderId="9" xfId="0" applyNumberFormat="1" applyFont="1" applyBorder="1" applyAlignment="1">
      <alignment vertical="center" wrapText="1"/>
    </xf>
    <xf numFmtId="166" fontId="10" fillId="0" borderId="22" xfId="0" applyNumberFormat="1" applyFont="1" applyBorder="1" applyAlignment="1">
      <alignment vertical="center" wrapText="1"/>
    </xf>
    <xf numFmtId="166" fontId="10" fillId="0" borderId="24" xfId="0" applyNumberFormat="1" applyFont="1" applyBorder="1" applyAlignment="1">
      <alignment vertical="center" wrapText="1"/>
    </xf>
    <xf numFmtId="166" fontId="8" fillId="0" borderId="1" xfId="0" applyNumberFormat="1" applyFont="1" applyBorder="1" applyAlignment="1">
      <alignment wrapText="1"/>
    </xf>
    <xf numFmtId="0" fontId="8" fillId="0" borderId="9" xfId="0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wrapText="1"/>
    </xf>
    <xf numFmtId="165" fontId="8" fillId="0" borderId="8" xfId="0" applyNumberFormat="1" applyFont="1" applyBorder="1" applyAlignment="1">
      <alignment wrapText="1"/>
    </xf>
    <xf numFmtId="165" fontId="8" fillId="0" borderId="9" xfId="0" applyNumberFormat="1" applyFont="1" applyBorder="1" applyAlignment="1">
      <alignment wrapText="1"/>
    </xf>
    <xf numFmtId="166" fontId="12" fillId="0" borderId="1" xfId="0" applyNumberFormat="1" applyFont="1" applyBorder="1" applyAlignment="1">
      <alignment vertical="center" wrapText="1"/>
    </xf>
    <xf numFmtId="4" fontId="10" fillId="0" borderId="1" xfId="0" applyNumberFormat="1" applyFont="1" applyBorder="1" applyAlignment="1">
      <alignment wrapText="1"/>
    </xf>
    <xf numFmtId="4" fontId="10" fillId="0" borderId="1" xfId="0" applyNumberFormat="1" applyFont="1" applyBorder="1" applyAlignment="1">
      <alignment vertical="center" wrapText="1"/>
    </xf>
    <xf numFmtId="166" fontId="10" fillId="0" borderId="1" xfId="0" applyNumberFormat="1" applyFont="1" applyBorder="1" applyAlignment="1">
      <alignment wrapText="1"/>
    </xf>
    <xf numFmtId="4" fontId="9" fillId="2" borderId="1" xfId="0" applyNumberFormat="1" applyFont="1" applyFill="1" applyBorder="1" applyAlignment="1">
      <alignment wrapText="1"/>
    </xf>
    <xf numFmtId="4" fontId="10" fillId="2" borderId="1" xfId="0" applyNumberFormat="1" applyFont="1" applyFill="1" applyBorder="1" applyAlignment="1">
      <alignment wrapText="1"/>
    </xf>
    <xf numFmtId="166" fontId="10" fillId="2" borderId="1" xfId="0" applyNumberFormat="1" applyFont="1" applyFill="1" applyBorder="1" applyAlignment="1">
      <alignment wrapText="1"/>
    </xf>
    <xf numFmtId="4" fontId="9" fillId="2" borderId="1" xfId="0" applyNumberFormat="1" applyFont="1" applyFill="1" applyBorder="1" applyAlignment="1">
      <alignment horizontal="right" wrapText="1"/>
    </xf>
    <xf numFmtId="166" fontId="10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right" wrapText="1"/>
    </xf>
    <xf numFmtId="0" fontId="8" fillId="0" borderId="2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166" fontId="10" fillId="2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0" fontId="8" fillId="0" borderId="11" xfId="0" applyFont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vertical="center" wrapText="1"/>
    </xf>
    <xf numFmtId="2" fontId="10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vertical="center" wrapText="1"/>
    </xf>
    <xf numFmtId="2" fontId="7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vertical="center" wrapText="1"/>
    </xf>
    <xf numFmtId="4" fontId="4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right" wrapText="1"/>
    </xf>
    <xf numFmtId="166" fontId="10" fillId="2" borderId="14" xfId="0" applyNumberFormat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wrapText="1"/>
    </xf>
    <xf numFmtId="4" fontId="10" fillId="2" borderId="14" xfId="0" applyNumberFormat="1" applyFont="1" applyFill="1" applyBorder="1" applyAlignment="1">
      <alignment horizontal="right" wrapText="1"/>
    </xf>
    <xf numFmtId="166" fontId="9" fillId="2" borderId="14" xfId="0" applyNumberFormat="1" applyFont="1" applyFill="1" applyBorder="1" applyAlignment="1">
      <alignment horizontal="right" wrapText="1"/>
    </xf>
    <xf numFmtId="166" fontId="10" fillId="2" borderId="2" xfId="0" applyNumberFormat="1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33" xfId="0" applyNumberFormat="1" applyFont="1" applyFill="1" applyBorder="1" applyAlignment="1">
      <alignment horizontal="center" vertical="center" wrapText="1"/>
    </xf>
    <xf numFmtId="0" fontId="2" fillId="2" borderId="35" xfId="0" applyNumberFormat="1" applyFont="1" applyFill="1" applyBorder="1" applyAlignment="1">
      <alignment horizontal="center" vertical="center" wrapText="1"/>
    </xf>
    <xf numFmtId="4" fontId="16" fillId="4" borderId="33" xfId="0" applyNumberFormat="1" applyFont="1" applyFill="1" applyBorder="1" applyAlignment="1">
      <alignment horizontal="center" vertical="center" wrapText="1"/>
    </xf>
    <xf numFmtId="4" fontId="16" fillId="4" borderId="36" xfId="0" applyNumberFormat="1" applyFont="1" applyFill="1" applyBorder="1" applyAlignment="1">
      <alignment horizontal="center" vertical="center" wrapText="1"/>
    </xf>
    <xf numFmtId="4" fontId="16" fillId="4" borderId="39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vertical="center" wrapText="1"/>
    </xf>
    <xf numFmtId="2" fontId="8" fillId="2" borderId="11" xfId="0" applyNumberFormat="1" applyFont="1" applyFill="1" applyBorder="1" applyAlignment="1">
      <alignment vertical="center" wrapText="1"/>
    </xf>
    <xf numFmtId="2" fontId="10" fillId="2" borderId="11" xfId="0" applyNumberFormat="1" applyFont="1" applyFill="1" applyBorder="1" applyAlignment="1">
      <alignment vertical="center" wrapText="1"/>
    </xf>
    <xf numFmtId="166" fontId="8" fillId="0" borderId="7" xfId="0" applyNumberFormat="1" applyFont="1" applyBorder="1" applyAlignment="1">
      <alignment vertical="center" wrapText="1"/>
    </xf>
    <xf numFmtId="166" fontId="10" fillId="0" borderId="23" xfId="0" applyNumberFormat="1" applyFont="1" applyBorder="1" applyAlignment="1">
      <alignment vertical="center" wrapText="1"/>
    </xf>
    <xf numFmtId="0" fontId="7" fillId="0" borderId="21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4" fontId="16" fillId="4" borderId="32" xfId="0" applyNumberFormat="1" applyFont="1" applyFill="1" applyBorder="1" applyAlignment="1">
      <alignment horizontal="center" vertical="center" wrapText="1"/>
    </xf>
    <xf numFmtId="4" fontId="16" fillId="4" borderId="35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Border="1" applyAlignment="1">
      <alignment vertical="center" wrapText="1"/>
    </xf>
    <xf numFmtId="4" fontId="10" fillId="0" borderId="9" xfId="0" applyNumberFormat="1" applyFont="1" applyBorder="1" applyAlignment="1">
      <alignment vertical="center" wrapText="1"/>
    </xf>
    <xf numFmtId="4" fontId="9" fillId="2" borderId="8" xfId="0" applyNumberFormat="1" applyFont="1" applyFill="1" applyBorder="1" applyAlignment="1">
      <alignment wrapText="1"/>
    </xf>
    <xf numFmtId="4" fontId="9" fillId="2" borderId="9" xfId="0" applyNumberFormat="1" applyFont="1" applyFill="1" applyBorder="1" applyAlignment="1">
      <alignment wrapText="1"/>
    </xf>
    <xf numFmtId="4" fontId="9" fillId="2" borderId="8" xfId="0" applyNumberFormat="1" applyFont="1" applyFill="1" applyBorder="1" applyAlignment="1">
      <alignment horizontal="right" wrapText="1"/>
    </xf>
    <xf numFmtId="4" fontId="9" fillId="2" borderId="9" xfId="0" applyNumberFormat="1" applyFont="1" applyFill="1" applyBorder="1" applyAlignment="1">
      <alignment horizontal="right" wrapText="1"/>
    </xf>
    <xf numFmtId="166" fontId="9" fillId="2" borderId="29" xfId="0" applyNumberFormat="1" applyFont="1" applyFill="1" applyBorder="1" applyAlignment="1">
      <alignment horizontal="right" wrapText="1"/>
    </xf>
    <xf numFmtId="166" fontId="9" fillId="2" borderId="30" xfId="0" applyNumberFormat="1" applyFont="1" applyFill="1" applyBorder="1" applyAlignment="1">
      <alignment horizontal="right" wrapText="1"/>
    </xf>
    <xf numFmtId="4" fontId="10" fillId="2" borderId="29" xfId="0" applyNumberFormat="1" applyFont="1" applyFill="1" applyBorder="1" applyAlignment="1">
      <alignment horizontal="right" wrapText="1"/>
    </xf>
    <xf numFmtId="4" fontId="10" fillId="2" borderId="30" xfId="0" applyNumberFormat="1" applyFont="1" applyFill="1" applyBorder="1" applyAlignment="1">
      <alignment horizontal="right" wrapText="1"/>
    </xf>
    <xf numFmtId="4" fontId="10" fillId="2" borderId="8" xfId="0" applyNumberFormat="1" applyFont="1" applyFill="1" applyBorder="1" applyAlignment="1">
      <alignment horizontal="right" wrapText="1"/>
    </xf>
    <xf numFmtId="4" fontId="10" fillId="2" borderId="9" xfId="0" applyNumberFormat="1" applyFont="1" applyFill="1" applyBorder="1" applyAlignment="1">
      <alignment horizontal="right" wrapText="1"/>
    </xf>
    <xf numFmtId="4" fontId="10" fillId="2" borderId="20" xfId="0" applyNumberFormat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166" fontId="10" fillId="2" borderId="20" xfId="0" applyNumberFormat="1" applyFont="1" applyFill="1" applyBorder="1" applyAlignment="1">
      <alignment horizontal="right" wrapText="1"/>
    </xf>
    <xf numFmtId="166" fontId="10" fillId="2" borderId="21" xfId="0" applyNumberFormat="1" applyFont="1" applyFill="1" applyBorder="1" applyAlignment="1">
      <alignment horizontal="right" wrapText="1"/>
    </xf>
    <xf numFmtId="166" fontId="10" fillId="2" borderId="8" xfId="0" applyNumberFormat="1" applyFont="1" applyFill="1" applyBorder="1" applyAlignment="1">
      <alignment horizontal="right" wrapText="1"/>
    </xf>
    <xf numFmtId="166" fontId="10" fillId="2" borderId="9" xfId="0" applyNumberFormat="1" applyFont="1" applyFill="1" applyBorder="1" applyAlignment="1">
      <alignment horizontal="right" wrapText="1"/>
    </xf>
    <xf numFmtId="166" fontId="10" fillId="2" borderId="20" xfId="0" applyNumberFormat="1" applyFont="1" applyFill="1" applyBorder="1" applyAlignment="1">
      <alignment wrapText="1"/>
    </xf>
    <xf numFmtId="166" fontId="10" fillId="2" borderId="21" xfId="0" applyNumberFormat="1" applyFont="1" applyFill="1" applyBorder="1" applyAlignment="1">
      <alignment wrapText="1"/>
    </xf>
    <xf numFmtId="166" fontId="10" fillId="2" borderId="8" xfId="0" applyNumberFormat="1" applyFont="1" applyFill="1" applyBorder="1" applyAlignment="1">
      <alignment wrapText="1"/>
    </xf>
    <xf numFmtId="166" fontId="10" fillId="2" borderId="9" xfId="0" applyNumberFormat="1" applyFont="1" applyFill="1" applyBorder="1" applyAlignment="1">
      <alignment wrapText="1"/>
    </xf>
    <xf numFmtId="166" fontId="10" fillId="2" borderId="29" xfId="0" applyNumberFormat="1" applyFont="1" applyFill="1" applyBorder="1" applyAlignment="1">
      <alignment horizontal="right" wrapText="1"/>
    </xf>
    <xf numFmtId="166" fontId="10" fillId="2" borderId="30" xfId="0" applyNumberFormat="1" applyFont="1" applyFill="1" applyBorder="1" applyAlignment="1">
      <alignment horizontal="right" wrapText="1"/>
    </xf>
    <xf numFmtId="2" fontId="8" fillId="0" borderId="8" xfId="0" applyNumberFormat="1" applyFont="1" applyFill="1" applyBorder="1" applyAlignment="1">
      <alignment vertical="center" wrapText="1"/>
    </xf>
    <xf numFmtId="2" fontId="8" fillId="0" borderId="9" xfId="0" applyNumberFormat="1" applyFont="1" applyFill="1" applyBorder="1" applyAlignment="1">
      <alignment vertical="center" wrapText="1"/>
    </xf>
    <xf numFmtId="2" fontId="8" fillId="2" borderId="8" xfId="0" applyNumberFormat="1" applyFont="1" applyFill="1" applyBorder="1" applyAlignment="1">
      <alignment vertical="center" wrapText="1"/>
    </xf>
    <xf numFmtId="2" fontId="8" fillId="2" borderId="9" xfId="0" applyNumberFormat="1" applyFont="1" applyFill="1" applyBorder="1" applyAlignment="1">
      <alignment vertical="center" wrapText="1"/>
    </xf>
    <xf numFmtId="2" fontId="10" fillId="2" borderId="8" xfId="0" applyNumberFormat="1" applyFont="1" applyFill="1" applyBorder="1" applyAlignment="1">
      <alignment vertical="center" wrapText="1"/>
    </xf>
    <xf numFmtId="2" fontId="10" fillId="2" borderId="9" xfId="0" applyNumberFormat="1" applyFont="1" applyFill="1" applyBorder="1" applyAlignment="1">
      <alignment vertical="center" wrapText="1"/>
    </xf>
    <xf numFmtId="2" fontId="10" fillId="0" borderId="8" xfId="0" applyNumberFormat="1" applyFont="1" applyFill="1" applyBorder="1" applyAlignment="1">
      <alignment vertical="center" wrapText="1"/>
    </xf>
    <xf numFmtId="2" fontId="10" fillId="0" borderId="9" xfId="0" applyNumberFormat="1" applyFont="1" applyFill="1" applyBorder="1" applyAlignment="1">
      <alignment vertical="center" wrapText="1"/>
    </xf>
    <xf numFmtId="2" fontId="7" fillId="2" borderId="8" xfId="0" applyNumberFormat="1" applyFont="1" applyFill="1" applyBorder="1" applyAlignment="1">
      <alignment vertical="center" wrapText="1"/>
    </xf>
    <xf numFmtId="2" fontId="7" fillId="2" borderId="9" xfId="0" applyNumberFormat="1" applyFont="1" applyFill="1" applyBorder="1" applyAlignment="1">
      <alignment vertical="center" wrapText="1"/>
    </xf>
    <xf numFmtId="2" fontId="8" fillId="2" borderId="42" xfId="0" applyNumberFormat="1" applyFont="1" applyFill="1" applyBorder="1" applyAlignment="1">
      <alignment vertical="center" wrapText="1"/>
    </xf>
    <xf numFmtId="2" fontId="8" fillId="2" borderId="44" xfId="0" applyNumberFormat="1" applyFont="1" applyFill="1" applyBorder="1" applyAlignment="1">
      <alignment vertical="center" wrapText="1"/>
    </xf>
    <xf numFmtId="2" fontId="10" fillId="0" borderId="9" xfId="0" applyNumberFormat="1" applyFont="1" applyBorder="1" applyAlignment="1">
      <alignment vertical="center" wrapText="1"/>
    </xf>
    <xf numFmtId="0" fontId="8" fillId="0" borderId="8" xfId="0" applyFont="1" applyBorder="1" applyAlignment="1">
      <alignment horizontal="right" vertical="center" wrapText="1"/>
    </xf>
    <xf numFmtId="165" fontId="8" fillId="0" borderId="7" xfId="0" applyNumberFormat="1" applyFont="1" applyBorder="1" applyAlignment="1">
      <alignment vertical="center" wrapText="1"/>
    </xf>
    <xf numFmtId="4" fontId="10" fillId="0" borderId="8" xfId="0" applyNumberFormat="1" applyFont="1" applyBorder="1" applyAlignment="1">
      <alignment wrapText="1"/>
    </xf>
    <xf numFmtId="4" fontId="10" fillId="2" borderId="8" xfId="0" applyNumberFormat="1" applyFont="1" applyFill="1" applyBorder="1" applyAlignment="1">
      <alignment wrapText="1"/>
    </xf>
    <xf numFmtId="0" fontId="10" fillId="2" borderId="8" xfId="0" applyFont="1" applyFill="1" applyBorder="1" applyAlignment="1">
      <alignment horizontal="right" wrapText="1"/>
    </xf>
    <xf numFmtId="165" fontId="10" fillId="2" borderId="8" xfId="0" applyNumberFormat="1" applyFont="1" applyFill="1" applyBorder="1" applyAlignment="1">
      <alignment horizontal="right" wrapText="1"/>
    </xf>
    <xf numFmtId="2" fontId="8" fillId="0" borderId="8" xfId="0" applyNumberFormat="1" applyFont="1" applyBorder="1" applyAlignment="1">
      <alignment vertical="center" wrapText="1"/>
    </xf>
    <xf numFmtId="2" fontId="8" fillId="0" borderId="9" xfId="0" applyNumberFormat="1" applyFont="1" applyBorder="1" applyAlignment="1">
      <alignment vertical="center" wrapText="1"/>
    </xf>
    <xf numFmtId="2" fontId="7" fillId="0" borderId="9" xfId="0" applyNumberFormat="1" applyFont="1" applyBorder="1" applyAlignment="1">
      <alignment vertical="center" wrapText="1"/>
    </xf>
    <xf numFmtId="2" fontId="10" fillId="2" borderId="42" xfId="0" applyNumberFormat="1" applyFont="1" applyFill="1" applyBorder="1" applyAlignment="1">
      <alignment vertical="center" wrapText="1"/>
    </xf>
    <xf numFmtId="4" fontId="16" fillId="4" borderId="34" xfId="0" applyNumberFormat="1" applyFont="1" applyFill="1" applyBorder="1" applyAlignment="1">
      <alignment horizontal="center" vertical="center" wrapText="1"/>
    </xf>
    <xf numFmtId="166" fontId="8" fillId="0" borderId="3" xfId="0" applyNumberFormat="1" applyFont="1" applyBorder="1" applyAlignment="1">
      <alignment horizontal="right" vertical="center" wrapText="1"/>
    </xf>
    <xf numFmtId="166" fontId="8" fillId="0" borderId="3" xfId="0" applyNumberFormat="1" applyFont="1" applyBorder="1" applyAlignment="1">
      <alignment wrapText="1"/>
    </xf>
    <xf numFmtId="0" fontId="8" fillId="0" borderId="3" xfId="0" applyFont="1" applyBorder="1" applyAlignment="1">
      <alignment horizontal="right" vertical="center" wrapText="1"/>
    </xf>
    <xf numFmtId="0" fontId="8" fillId="0" borderId="3" xfId="0" applyFont="1" applyBorder="1" applyAlignment="1">
      <alignment wrapText="1"/>
    </xf>
    <xf numFmtId="165" fontId="8" fillId="0" borderId="3" xfId="0" applyNumberFormat="1" applyFont="1" applyBorder="1" applyAlignment="1">
      <alignment wrapText="1"/>
    </xf>
    <xf numFmtId="4" fontId="10" fillId="0" borderId="3" xfId="0" applyNumberFormat="1" applyFont="1" applyBorder="1" applyAlignment="1">
      <alignment wrapText="1"/>
    </xf>
    <xf numFmtId="4" fontId="10" fillId="0" borderId="3" xfId="0" applyNumberFormat="1" applyFont="1" applyBorder="1" applyAlignment="1">
      <alignment vertical="center" wrapText="1"/>
    </xf>
    <xf numFmtId="4" fontId="10" fillId="2" borderId="3" xfId="0" applyNumberFormat="1" applyFont="1" applyFill="1" applyBorder="1" applyAlignment="1">
      <alignment wrapText="1"/>
    </xf>
    <xf numFmtId="4" fontId="9" fillId="2" borderId="3" xfId="0" applyNumberFormat="1" applyFont="1" applyFill="1" applyBorder="1" applyAlignment="1">
      <alignment horizontal="right" wrapText="1"/>
    </xf>
    <xf numFmtId="166" fontId="9" fillId="2" borderId="16" xfId="0" applyNumberFormat="1" applyFont="1" applyFill="1" applyBorder="1" applyAlignment="1">
      <alignment horizontal="right" wrapText="1"/>
    </xf>
    <xf numFmtId="4" fontId="10" fillId="2" borderId="16" xfId="0" applyNumberFormat="1" applyFont="1" applyFill="1" applyBorder="1" applyAlignment="1">
      <alignment horizontal="right" wrapText="1"/>
    </xf>
    <xf numFmtId="4" fontId="10" fillId="2" borderId="3" xfId="0" applyNumberFormat="1" applyFont="1" applyFill="1" applyBorder="1" applyAlignment="1">
      <alignment horizontal="right" wrapText="1"/>
    </xf>
    <xf numFmtId="4" fontId="10" fillId="2" borderId="19" xfId="0" applyNumberFormat="1" applyFont="1" applyFill="1" applyBorder="1" applyAlignment="1">
      <alignment horizontal="right" wrapText="1"/>
    </xf>
    <xf numFmtId="166" fontId="10" fillId="2" borderId="19" xfId="0" applyNumberFormat="1" applyFont="1" applyFill="1" applyBorder="1" applyAlignment="1">
      <alignment horizontal="right" wrapText="1"/>
    </xf>
    <xf numFmtId="166" fontId="10" fillId="2" borderId="3" xfId="0" applyNumberFormat="1" applyFont="1" applyFill="1" applyBorder="1" applyAlignment="1">
      <alignment horizontal="right" wrapText="1"/>
    </xf>
    <xf numFmtId="166" fontId="10" fillId="2" borderId="19" xfId="0" applyNumberFormat="1" applyFont="1" applyFill="1" applyBorder="1" applyAlignment="1">
      <alignment wrapText="1"/>
    </xf>
    <xf numFmtId="166" fontId="10" fillId="2" borderId="3" xfId="0" applyNumberFormat="1" applyFont="1" applyFill="1" applyBorder="1" applyAlignment="1">
      <alignment wrapText="1"/>
    </xf>
    <xf numFmtId="166" fontId="10" fillId="2" borderId="16" xfId="0" applyNumberFormat="1" applyFont="1" applyFill="1" applyBorder="1" applyAlignment="1">
      <alignment horizontal="right" wrapText="1"/>
    </xf>
    <xf numFmtId="0" fontId="10" fillId="2" borderId="3" xfId="0" applyFont="1" applyFill="1" applyBorder="1" applyAlignment="1">
      <alignment horizontal="right" wrapText="1"/>
    </xf>
    <xf numFmtId="165" fontId="10" fillId="2" borderId="3" xfId="0" applyNumberFormat="1" applyFont="1" applyFill="1" applyBorder="1" applyAlignment="1">
      <alignment horizontal="right" wrapText="1"/>
    </xf>
    <xf numFmtId="2" fontId="8" fillId="0" borderId="3" xfId="0" applyNumberFormat="1" applyFont="1" applyFill="1" applyBorder="1" applyAlignment="1">
      <alignment vertical="center" wrapText="1"/>
    </xf>
    <xf numFmtId="2" fontId="8" fillId="2" borderId="3" xfId="0" applyNumberFormat="1" applyFont="1" applyFill="1" applyBorder="1" applyAlignment="1">
      <alignment vertical="center" wrapText="1"/>
    </xf>
    <xf numFmtId="2" fontId="7" fillId="2" borderId="3" xfId="0" applyNumberFormat="1" applyFont="1" applyFill="1" applyBorder="1" applyAlignment="1">
      <alignment vertical="center" wrapText="1"/>
    </xf>
    <xf numFmtId="2" fontId="10" fillId="2" borderId="3" xfId="0" applyNumberFormat="1" applyFont="1" applyFill="1" applyBorder="1" applyAlignment="1">
      <alignment vertical="center" wrapText="1"/>
    </xf>
    <xf numFmtId="2" fontId="10" fillId="0" borderId="3" xfId="0" applyNumberFormat="1" applyFont="1" applyFill="1" applyBorder="1" applyAlignment="1">
      <alignment vertical="center" wrapText="1"/>
    </xf>
    <xf numFmtId="2" fontId="8" fillId="0" borderId="3" xfId="0" applyNumberFormat="1" applyFont="1" applyBorder="1" applyAlignment="1">
      <alignment vertical="center" wrapText="1"/>
    </xf>
    <xf numFmtId="2" fontId="10" fillId="2" borderId="15" xfId="0" applyNumberFormat="1" applyFont="1" applyFill="1" applyBorder="1" applyAlignment="1">
      <alignment vertical="center" wrapText="1"/>
    </xf>
    <xf numFmtId="0" fontId="2" fillId="2" borderId="32" xfId="0" applyNumberFormat="1" applyFont="1" applyFill="1" applyBorder="1" applyAlignment="1">
      <alignment horizontal="center" vertical="center" wrapText="1"/>
    </xf>
    <xf numFmtId="166" fontId="10" fillId="0" borderId="8" xfId="0" applyNumberFormat="1" applyFont="1" applyBorder="1" applyAlignment="1">
      <alignment wrapText="1"/>
    </xf>
    <xf numFmtId="166" fontId="9" fillId="2" borderId="21" xfId="0" applyNumberFormat="1" applyFont="1" applyFill="1" applyBorder="1" applyAlignment="1">
      <alignment horizontal="right" wrapText="1"/>
    </xf>
    <xf numFmtId="166" fontId="9" fillId="2" borderId="9" xfId="0" applyNumberFormat="1" applyFont="1" applyFill="1" applyBorder="1" applyAlignment="1">
      <alignment horizontal="right" wrapText="1"/>
    </xf>
    <xf numFmtId="166" fontId="9" fillId="2" borderId="21" xfId="0" applyNumberFormat="1" applyFont="1" applyFill="1" applyBorder="1" applyAlignment="1">
      <alignment vertical="center" wrapText="1"/>
    </xf>
    <xf numFmtId="166" fontId="10" fillId="2" borderId="8" xfId="0" applyNumberFormat="1" applyFont="1" applyFill="1" applyBorder="1" applyAlignment="1">
      <alignment vertical="center" wrapText="1"/>
    </xf>
    <xf numFmtId="166" fontId="10" fillId="2" borderId="9" xfId="0" applyNumberFormat="1" applyFont="1" applyFill="1" applyBorder="1" applyAlignment="1">
      <alignment vertical="center" wrapText="1"/>
    </xf>
    <xf numFmtId="167" fontId="7" fillId="0" borderId="9" xfId="0" applyNumberFormat="1" applyFont="1" applyBorder="1" applyAlignment="1">
      <alignment horizontal="right" vertical="center" wrapText="1"/>
    </xf>
    <xf numFmtId="2" fontId="10" fillId="0" borderId="8" xfId="0" applyNumberFormat="1" applyFont="1" applyBorder="1" applyAlignment="1">
      <alignment vertical="center" wrapText="1"/>
    </xf>
    <xf numFmtId="2" fontId="14" fillId="0" borderId="9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center" wrapText="1"/>
    </xf>
    <xf numFmtId="0" fontId="7" fillId="5" borderId="30" xfId="0" applyFont="1" applyFill="1" applyBorder="1" applyAlignment="1">
      <alignment horizontal="center" wrapText="1"/>
    </xf>
    <xf numFmtId="166" fontId="7" fillId="5" borderId="29" xfId="0" applyNumberFormat="1" applyFont="1" applyFill="1" applyBorder="1" applyAlignment="1">
      <alignment horizontal="right" vertical="center" wrapText="1"/>
    </xf>
    <xf numFmtId="166" fontId="7" fillId="5" borderId="14" xfId="0" applyNumberFormat="1" applyFont="1" applyFill="1" applyBorder="1" applyAlignment="1">
      <alignment horizontal="right" vertical="center" wrapText="1"/>
    </xf>
    <xf numFmtId="166" fontId="7" fillId="5" borderId="30" xfId="0" applyNumberFormat="1" applyFont="1" applyFill="1" applyBorder="1" applyAlignment="1">
      <alignment horizontal="right" vertical="center" wrapText="1"/>
    </xf>
    <xf numFmtId="166" fontId="7" fillId="5" borderId="16" xfId="0" applyNumberFormat="1" applyFont="1" applyFill="1" applyBorder="1" applyAlignment="1">
      <alignment horizontal="right" vertical="center" wrapText="1"/>
    </xf>
    <xf numFmtId="165" fontId="7" fillId="5" borderId="29" xfId="0" applyNumberFormat="1" applyFont="1" applyFill="1" applyBorder="1" applyAlignment="1">
      <alignment vertical="center" wrapText="1"/>
    </xf>
    <xf numFmtId="165" fontId="7" fillId="5" borderId="14" xfId="0" applyNumberFormat="1" applyFont="1" applyFill="1" applyBorder="1" applyAlignment="1">
      <alignment vertical="center" wrapText="1"/>
    </xf>
    <xf numFmtId="165" fontId="7" fillId="5" borderId="30" xfId="0" applyNumberFormat="1" applyFont="1" applyFill="1" applyBorder="1" applyAlignment="1">
      <alignment vertical="center" wrapText="1"/>
    </xf>
    <xf numFmtId="166" fontId="8" fillId="0" borderId="22" xfId="0" applyNumberFormat="1" applyFont="1" applyBorder="1" applyAlignment="1">
      <alignment vertical="center" wrapText="1"/>
    </xf>
    <xf numFmtId="166" fontId="8" fillId="0" borderId="24" xfId="0" applyNumberFormat="1" applyFont="1" applyBorder="1" applyAlignment="1">
      <alignment vertical="center" wrapText="1"/>
    </xf>
    <xf numFmtId="166" fontId="8" fillId="0" borderId="23" xfId="0" applyNumberFormat="1" applyFont="1" applyBorder="1" applyAlignment="1">
      <alignment vertical="center" wrapText="1"/>
    </xf>
    <xf numFmtId="165" fontId="8" fillId="0" borderId="22" xfId="0" applyNumberFormat="1" applyFont="1" applyBorder="1" applyAlignment="1">
      <alignment vertical="center" wrapText="1"/>
    </xf>
    <xf numFmtId="166" fontId="8" fillId="0" borderId="20" xfId="0" applyNumberFormat="1" applyFont="1" applyBorder="1" applyAlignment="1">
      <alignment vertical="center" wrapText="1"/>
    </xf>
    <xf numFmtId="166" fontId="8" fillId="0" borderId="2" xfId="0" applyNumberFormat="1" applyFont="1" applyBorder="1" applyAlignment="1">
      <alignment vertical="center" wrapText="1"/>
    </xf>
    <xf numFmtId="166" fontId="8" fillId="0" borderId="21" xfId="0" applyNumberFormat="1" applyFont="1" applyBorder="1" applyAlignment="1">
      <alignment vertical="center" wrapText="1"/>
    </xf>
    <xf numFmtId="165" fontId="8" fillId="0" borderId="20" xfId="0" applyNumberFormat="1" applyFont="1" applyBorder="1" applyAlignment="1">
      <alignment wrapText="1"/>
    </xf>
    <xf numFmtId="165" fontId="8" fillId="0" borderId="2" xfId="0" applyNumberFormat="1" applyFont="1" applyBorder="1" applyAlignment="1">
      <alignment wrapText="1"/>
    </xf>
    <xf numFmtId="165" fontId="8" fillId="0" borderId="19" xfId="0" applyNumberFormat="1" applyFont="1" applyBorder="1" applyAlignment="1">
      <alignment wrapText="1"/>
    </xf>
    <xf numFmtId="165" fontId="8" fillId="0" borderId="21" xfId="0" applyNumberFormat="1" applyFont="1" applyBorder="1" applyAlignment="1">
      <alignment wrapText="1"/>
    </xf>
    <xf numFmtId="0" fontId="7" fillId="0" borderId="5" xfId="0" applyFont="1" applyBorder="1" applyAlignment="1">
      <alignment horizontal="center" wrapText="1"/>
    </xf>
    <xf numFmtId="0" fontId="7" fillId="5" borderId="6" xfId="0" applyFont="1" applyFill="1" applyBorder="1" applyAlignment="1">
      <alignment horizontal="center" wrapText="1"/>
    </xf>
    <xf numFmtId="4" fontId="9" fillId="5" borderId="4" xfId="0" applyNumberFormat="1" applyFont="1" applyFill="1" applyBorder="1" applyAlignment="1">
      <alignment horizontal="right" vertical="center" wrapText="1"/>
    </xf>
    <xf numFmtId="4" fontId="9" fillId="5" borderId="5" xfId="0" applyNumberFormat="1" applyFont="1" applyFill="1" applyBorder="1" applyAlignment="1">
      <alignment horizontal="right" vertical="center" wrapText="1"/>
    </xf>
    <xf numFmtId="4" fontId="9" fillId="5" borderId="6" xfId="0" applyNumberFormat="1" applyFont="1" applyFill="1" applyBorder="1" applyAlignment="1">
      <alignment horizontal="right" vertical="center" wrapText="1"/>
    </xf>
    <xf numFmtId="4" fontId="9" fillId="5" borderId="40" xfId="0" applyNumberFormat="1" applyFont="1" applyFill="1" applyBorder="1" applyAlignment="1">
      <alignment horizontal="right" vertical="center" wrapText="1"/>
    </xf>
    <xf numFmtId="166" fontId="10" fillId="5" borderId="4" xfId="0" applyNumberFormat="1" applyFont="1" applyFill="1" applyBorder="1" applyAlignment="1">
      <alignment vertical="center" wrapText="1"/>
    </xf>
    <xf numFmtId="166" fontId="10" fillId="5" borderId="5" xfId="0" applyNumberFormat="1" applyFont="1" applyFill="1" applyBorder="1" applyAlignment="1">
      <alignment vertical="center" wrapText="1"/>
    </xf>
    <xf numFmtId="166" fontId="10" fillId="5" borderId="6" xfId="0" applyNumberFormat="1" applyFont="1" applyFill="1" applyBorder="1" applyAlignment="1">
      <alignment vertical="center" wrapText="1"/>
    </xf>
    <xf numFmtId="4" fontId="10" fillId="2" borderId="25" xfId="0" applyNumberFormat="1" applyFont="1" applyFill="1" applyBorder="1" applyAlignment="1">
      <alignment horizontal="right" wrapText="1"/>
    </xf>
    <xf numFmtId="4" fontId="10" fillId="2" borderId="26" xfId="0" applyNumberFormat="1" applyFont="1" applyFill="1" applyBorder="1" applyAlignment="1">
      <alignment horizontal="right" wrapText="1"/>
    </xf>
    <xf numFmtId="4" fontId="10" fillId="2" borderId="28" xfId="0" applyNumberFormat="1" applyFont="1" applyFill="1" applyBorder="1" applyAlignment="1">
      <alignment horizontal="right" wrapText="1"/>
    </xf>
    <xf numFmtId="4" fontId="10" fillId="2" borderId="27" xfId="0" applyNumberFormat="1" applyFont="1" applyFill="1" applyBorder="1" applyAlignment="1">
      <alignment horizontal="right" wrapText="1"/>
    </xf>
    <xf numFmtId="166" fontId="10" fillId="2" borderId="25" xfId="0" applyNumberFormat="1" applyFont="1" applyFill="1" applyBorder="1" applyAlignment="1">
      <alignment horizontal="right" wrapText="1"/>
    </xf>
    <xf numFmtId="166" fontId="10" fillId="2" borderId="26" xfId="0" applyNumberFormat="1" applyFont="1" applyFill="1" applyBorder="1" applyAlignment="1">
      <alignment horizontal="right" wrapText="1"/>
    </xf>
    <xf numFmtId="166" fontId="10" fillId="2" borderId="28" xfId="0" applyNumberFormat="1" applyFont="1" applyFill="1" applyBorder="1" applyAlignment="1">
      <alignment horizontal="right" wrapText="1"/>
    </xf>
    <xf numFmtId="0" fontId="0" fillId="0" borderId="0" xfId="0" applyAlignment="1">
      <alignment horizontal="center" vertical="center"/>
    </xf>
    <xf numFmtId="4" fontId="10" fillId="0" borderId="20" xfId="0" applyNumberFormat="1" applyFont="1" applyBorder="1" applyAlignment="1">
      <alignment vertical="center" wrapText="1"/>
    </xf>
    <xf numFmtId="4" fontId="10" fillId="0" borderId="2" xfId="0" applyNumberFormat="1" applyFont="1" applyBorder="1" applyAlignment="1">
      <alignment vertical="center" wrapText="1"/>
    </xf>
    <xf numFmtId="4" fontId="10" fillId="0" borderId="21" xfId="0" applyNumberFormat="1" applyFont="1" applyBorder="1" applyAlignment="1">
      <alignment vertical="center" wrapText="1"/>
    </xf>
    <xf numFmtId="4" fontId="10" fillId="0" borderId="19" xfId="0" applyNumberFormat="1" applyFont="1" applyBorder="1" applyAlignment="1">
      <alignment vertical="center" wrapText="1"/>
    </xf>
    <xf numFmtId="4" fontId="17" fillId="0" borderId="20" xfId="0" applyNumberFormat="1" applyFont="1" applyBorder="1" applyAlignment="1">
      <alignment vertical="center" wrapText="1"/>
    </xf>
    <xf numFmtId="4" fontId="17" fillId="0" borderId="2" xfId="0" applyNumberFormat="1" applyFont="1" applyBorder="1" applyAlignment="1">
      <alignment vertical="center" wrapText="1"/>
    </xf>
    <xf numFmtId="4" fontId="17" fillId="0" borderId="21" xfId="0" applyNumberFormat="1" applyFont="1" applyBorder="1" applyAlignment="1">
      <alignment vertical="center" wrapText="1"/>
    </xf>
    <xf numFmtId="4" fontId="10" fillId="2" borderId="20" xfId="0" applyNumberFormat="1" applyFont="1" applyFill="1" applyBorder="1" applyAlignment="1">
      <alignment vertical="center" wrapText="1"/>
    </xf>
    <xf numFmtId="4" fontId="10" fillId="2" borderId="2" xfId="0" applyNumberFormat="1" applyFont="1" applyFill="1" applyBorder="1" applyAlignment="1">
      <alignment vertical="center" wrapText="1"/>
    </xf>
    <xf numFmtId="4" fontId="10" fillId="2" borderId="21" xfId="0" applyNumberFormat="1" applyFont="1" applyFill="1" applyBorder="1" applyAlignment="1">
      <alignment vertical="center" wrapText="1"/>
    </xf>
    <xf numFmtId="4" fontId="10" fillId="2" borderId="19" xfId="0" applyNumberFormat="1" applyFont="1" applyFill="1" applyBorder="1" applyAlignment="1">
      <alignment vertical="center" wrapText="1"/>
    </xf>
    <xf numFmtId="166" fontId="10" fillId="2" borderId="20" xfId="0" applyNumberFormat="1" applyFont="1" applyFill="1" applyBorder="1" applyAlignment="1">
      <alignment vertical="center" wrapText="1"/>
    </xf>
    <xf numFmtId="166" fontId="10" fillId="2" borderId="2" xfId="0" applyNumberFormat="1" applyFont="1" applyFill="1" applyBorder="1" applyAlignment="1">
      <alignment vertical="center" wrapText="1"/>
    </xf>
    <xf numFmtId="4" fontId="10" fillId="2" borderId="8" xfId="0" applyNumberFormat="1" applyFont="1" applyFill="1" applyBorder="1" applyAlignment="1">
      <alignment vertical="center" wrapText="1"/>
    </xf>
    <xf numFmtId="4" fontId="10" fillId="2" borderId="1" xfId="0" applyNumberFormat="1" applyFont="1" applyFill="1" applyBorder="1" applyAlignment="1">
      <alignment vertical="center" wrapText="1"/>
    </xf>
    <xf numFmtId="4" fontId="10" fillId="2" borderId="9" xfId="0" applyNumberFormat="1" applyFont="1" applyFill="1" applyBorder="1" applyAlignment="1">
      <alignment vertical="center" wrapText="1"/>
    </xf>
    <xf numFmtId="4" fontId="10" fillId="2" borderId="3" xfId="0" applyNumberFormat="1" applyFont="1" applyFill="1" applyBorder="1" applyAlignment="1">
      <alignment vertical="center" wrapText="1"/>
    </xf>
    <xf numFmtId="167" fontId="8" fillId="2" borderId="20" xfId="0" applyNumberFormat="1" applyFont="1" applyFill="1" applyBorder="1" applyAlignment="1">
      <alignment horizontal="right" vertical="center" wrapText="1"/>
    </xf>
    <xf numFmtId="167" fontId="8" fillId="2" borderId="2" xfId="0" applyNumberFormat="1" applyFont="1" applyFill="1" applyBorder="1" applyAlignment="1">
      <alignment horizontal="right" vertical="center" wrapText="1"/>
    </xf>
    <xf numFmtId="167" fontId="8" fillId="2" borderId="21" xfId="0" applyNumberFormat="1" applyFont="1" applyFill="1" applyBorder="1" applyAlignment="1">
      <alignment horizontal="right" vertical="center" wrapText="1"/>
    </xf>
    <xf numFmtId="167" fontId="8" fillId="2" borderId="19" xfId="0" applyNumberFormat="1" applyFont="1" applyFill="1" applyBorder="1" applyAlignment="1">
      <alignment horizontal="right" vertical="center" wrapText="1"/>
    </xf>
    <xf numFmtId="167" fontId="8" fillId="2" borderId="8" xfId="0" applyNumberFormat="1" applyFont="1" applyFill="1" applyBorder="1" applyAlignment="1">
      <alignment horizontal="right" vertical="center" wrapText="1"/>
    </xf>
    <xf numFmtId="167" fontId="8" fillId="2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Border="1" applyAlignment="1">
      <alignment horizontal="right" vertical="center" wrapText="1"/>
    </xf>
    <xf numFmtId="167" fontId="8" fillId="0" borderId="8" xfId="0" applyNumberFormat="1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top" wrapText="1"/>
    </xf>
    <xf numFmtId="167" fontId="7" fillId="5" borderId="4" xfId="0" applyNumberFormat="1" applyFont="1" applyFill="1" applyBorder="1" applyAlignment="1">
      <alignment horizontal="right" vertical="center" wrapText="1"/>
    </xf>
    <xf numFmtId="167" fontId="7" fillId="5" borderId="5" xfId="0" applyNumberFormat="1" applyFont="1" applyFill="1" applyBorder="1" applyAlignment="1">
      <alignment horizontal="right" vertical="center" wrapText="1"/>
    </xf>
    <xf numFmtId="167" fontId="7" fillId="5" borderId="6" xfId="0" applyNumberFormat="1" applyFont="1" applyFill="1" applyBorder="1" applyAlignment="1">
      <alignment horizontal="right" vertical="center" wrapText="1"/>
    </xf>
    <xf numFmtId="167" fontId="7" fillId="5" borderId="40" xfId="0" applyNumberFormat="1" applyFont="1" applyFill="1" applyBorder="1" applyAlignment="1">
      <alignment horizontal="right" vertical="center" wrapText="1"/>
    </xf>
    <xf numFmtId="2" fontId="8" fillId="2" borderId="25" xfId="0" applyNumberFormat="1" applyFont="1" applyFill="1" applyBorder="1" applyAlignment="1">
      <alignment vertical="center" wrapText="1"/>
    </xf>
    <xf numFmtId="2" fontId="8" fillId="2" borderId="26" xfId="0" applyNumberFormat="1" applyFont="1" applyFill="1" applyBorder="1" applyAlignment="1">
      <alignment vertical="center" wrapText="1"/>
    </xf>
    <xf numFmtId="2" fontId="8" fillId="2" borderId="28" xfId="0" applyNumberFormat="1" applyFont="1" applyFill="1" applyBorder="1" applyAlignment="1">
      <alignment vertical="center" wrapText="1"/>
    </xf>
    <xf numFmtId="2" fontId="8" fillId="2" borderId="27" xfId="0" applyNumberFormat="1" applyFont="1" applyFill="1" applyBorder="1" applyAlignment="1">
      <alignment vertical="center" wrapText="1"/>
    </xf>
    <xf numFmtId="2" fontId="7" fillId="2" borderId="25" xfId="0" applyNumberFormat="1" applyFont="1" applyFill="1" applyBorder="1" applyAlignment="1">
      <alignment vertical="center" wrapText="1"/>
    </xf>
    <xf numFmtId="2" fontId="8" fillId="0" borderId="26" xfId="0" applyNumberFormat="1" applyFont="1" applyBorder="1" applyAlignment="1">
      <alignment vertical="center" wrapText="1"/>
    </xf>
    <xf numFmtId="2" fontId="7" fillId="0" borderId="28" xfId="0" applyNumberFormat="1" applyFont="1" applyBorder="1" applyAlignment="1">
      <alignment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40" xfId="0" applyFont="1" applyFill="1" applyBorder="1" applyAlignment="1">
      <alignment horizontal="right" vertical="center" wrapText="1"/>
    </xf>
    <xf numFmtId="0" fontId="8" fillId="0" borderId="25" xfId="0" applyFont="1" applyBorder="1" applyAlignment="1">
      <alignment horizontal="right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0" fontId="8" fillId="0" borderId="27" xfId="0" applyFont="1" applyBorder="1" applyAlignment="1">
      <alignment horizontal="right" vertical="center" wrapText="1"/>
    </xf>
    <xf numFmtId="2" fontId="14" fillId="0" borderId="26" xfId="0" applyNumberFormat="1" applyFont="1" applyBorder="1" applyAlignment="1">
      <alignment horizontal="right" vertical="center"/>
    </xf>
    <xf numFmtId="2" fontId="14" fillId="0" borderId="28" xfId="0" applyNumberFormat="1" applyFont="1" applyBorder="1" applyAlignment="1">
      <alignment horizontal="right" vertical="center"/>
    </xf>
    <xf numFmtId="0" fontId="8" fillId="2" borderId="8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16" fillId="2" borderId="29" xfId="0" applyFont="1" applyFill="1" applyBorder="1" applyAlignment="1">
      <alignment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 wrapText="1"/>
    </xf>
    <xf numFmtId="0" fontId="16" fillId="2" borderId="27" xfId="0" applyFont="1" applyFill="1" applyBorder="1" applyAlignment="1">
      <alignment horizontal="center" vertical="center" wrapText="1"/>
    </xf>
    <xf numFmtId="2" fontId="16" fillId="2" borderId="26" xfId="0" applyNumberFormat="1" applyFont="1" applyFill="1" applyBorder="1" applyAlignment="1">
      <alignment horizontal="center" vertical="center" wrapText="1"/>
    </xf>
    <xf numFmtId="2" fontId="16" fillId="2" borderId="28" xfId="0" applyNumberFormat="1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/>
    </xf>
    <xf numFmtId="164" fontId="9" fillId="3" borderId="4" xfId="2" applyNumberFormat="1" applyFont="1" applyFill="1" applyBorder="1" applyAlignment="1">
      <alignment horizontal="right" wrapText="1"/>
    </xf>
    <xf numFmtId="4" fontId="9" fillId="3" borderId="5" xfId="2" applyNumberFormat="1" applyFont="1" applyFill="1" applyBorder="1" applyAlignment="1">
      <alignment horizontal="right" wrapText="1"/>
    </xf>
    <xf numFmtId="164" fontId="9" fillId="3" borderId="5" xfId="2" applyNumberFormat="1" applyFont="1" applyFill="1" applyBorder="1" applyAlignment="1">
      <alignment horizontal="right" wrapText="1"/>
    </xf>
    <xf numFmtId="4" fontId="9" fillId="3" borderId="6" xfId="2" applyNumberFormat="1" applyFont="1" applyFill="1" applyBorder="1" applyAlignment="1">
      <alignment horizontal="right" wrapText="1"/>
    </xf>
    <xf numFmtId="4" fontId="9" fillId="3" borderId="40" xfId="2" applyNumberFormat="1" applyFont="1" applyFill="1" applyBorder="1" applyAlignment="1">
      <alignment horizontal="right" wrapText="1"/>
    </xf>
    <xf numFmtId="165" fontId="7" fillId="3" borderId="4" xfId="0" applyNumberFormat="1" applyFont="1" applyFill="1" applyBorder="1" applyAlignment="1">
      <alignment horizontal="center" vertical="center"/>
    </xf>
    <xf numFmtId="165" fontId="8" fillId="3" borderId="5" xfId="0" applyNumberFormat="1" applyFont="1" applyFill="1" applyBorder="1" applyAlignment="1">
      <alignment horizontal="center" vertical="center"/>
    </xf>
    <xf numFmtId="165" fontId="8" fillId="3" borderId="6" xfId="0" applyNumberFormat="1" applyFont="1" applyFill="1" applyBorder="1" applyAlignment="1">
      <alignment horizontal="center" vertical="center"/>
    </xf>
    <xf numFmtId="49" fontId="18" fillId="0" borderId="9" xfId="3" applyNumberFormat="1" applyFont="1" applyFill="1" applyBorder="1" applyAlignment="1" applyProtection="1">
      <alignment horizontal="center" shrinkToFit="1"/>
    </xf>
    <xf numFmtId="4" fontId="10" fillId="0" borderId="8" xfId="2" applyNumberFormat="1" applyFont="1" applyFill="1" applyBorder="1" applyAlignment="1">
      <alignment horizontal="right" wrapText="1"/>
    </xf>
    <xf numFmtId="4" fontId="10" fillId="0" borderId="1" xfId="2" applyNumberFormat="1" applyFont="1" applyFill="1" applyBorder="1" applyAlignment="1">
      <alignment horizontal="right" wrapText="1"/>
    </xf>
    <xf numFmtId="4" fontId="10" fillId="0" borderId="9" xfId="2" applyNumberFormat="1" applyFont="1" applyFill="1" applyBorder="1" applyAlignment="1">
      <alignment horizontal="right" wrapText="1"/>
    </xf>
    <xf numFmtId="4" fontId="10" fillId="0" borderId="3" xfId="2" applyNumberFormat="1" applyFont="1" applyFill="1" applyBorder="1" applyAlignment="1">
      <alignment horizontal="right" wrapText="1"/>
    </xf>
    <xf numFmtId="165" fontId="8" fillId="0" borderId="8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 vertical="center"/>
    </xf>
    <xf numFmtId="165" fontId="8" fillId="0" borderId="9" xfId="0" applyNumberFormat="1" applyFont="1" applyBorder="1" applyAlignment="1">
      <alignment horizontal="center" vertical="center"/>
    </xf>
    <xf numFmtId="0" fontId="7" fillId="2" borderId="9" xfId="2" applyFont="1" applyFill="1" applyBorder="1" applyAlignment="1">
      <alignment horizontal="center"/>
    </xf>
    <xf numFmtId="4" fontId="10" fillId="2" borderId="8" xfId="2" applyNumberFormat="1" applyFont="1" applyFill="1" applyBorder="1" applyAlignment="1">
      <alignment horizontal="right" wrapText="1"/>
    </xf>
    <xf numFmtId="4" fontId="10" fillId="2" borderId="1" xfId="2" applyNumberFormat="1" applyFont="1" applyFill="1" applyBorder="1" applyAlignment="1">
      <alignment horizontal="right" wrapText="1"/>
    </xf>
    <xf numFmtId="4" fontId="10" fillId="2" borderId="9" xfId="2" applyNumberFormat="1" applyFont="1" applyFill="1" applyBorder="1" applyAlignment="1">
      <alignment horizontal="right" wrapText="1"/>
    </xf>
    <xf numFmtId="4" fontId="10" fillId="2" borderId="3" xfId="2" applyNumberFormat="1" applyFont="1" applyFill="1" applyBorder="1" applyAlignment="1">
      <alignment horizontal="right" wrapText="1"/>
    </xf>
    <xf numFmtId="49" fontId="18" fillId="2" borderId="9" xfId="3" applyNumberFormat="1" applyFont="1" applyFill="1" applyBorder="1" applyAlignment="1" applyProtection="1">
      <alignment horizontal="center" shrinkToFit="1"/>
    </xf>
    <xf numFmtId="165" fontId="8" fillId="0" borderId="8" xfId="0" applyNumberFormat="1" applyFont="1" applyFill="1" applyBorder="1" applyAlignment="1">
      <alignment horizontal="center"/>
    </xf>
    <xf numFmtId="4" fontId="15" fillId="0" borderId="8" xfId="4" applyNumberFormat="1" applyFont="1" applyFill="1" applyBorder="1" applyAlignment="1" applyProtection="1">
      <alignment horizontal="right" shrinkToFit="1"/>
    </xf>
    <xf numFmtId="4" fontId="15" fillId="0" borderId="1" xfId="4" applyNumberFormat="1" applyFont="1" applyFill="1" applyBorder="1" applyAlignment="1" applyProtection="1">
      <alignment horizontal="right" shrinkToFit="1"/>
    </xf>
    <xf numFmtId="4" fontId="15" fillId="0" borderId="9" xfId="4" applyNumberFormat="1" applyFont="1" applyFill="1" applyBorder="1" applyAlignment="1" applyProtection="1">
      <alignment horizontal="right" shrinkToFit="1"/>
    </xf>
    <xf numFmtId="4" fontId="15" fillId="0" borderId="3" xfId="4" applyNumberFormat="1" applyFont="1" applyFill="1" applyBorder="1" applyAlignment="1" applyProtection="1">
      <alignment horizontal="right" shrinkToFit="1"/>
    </xf>
    <xf numFmtId="166" fontId="15" fillId="0" borderId="1" xfId="4" applyNumberFormat="1" applyFont="1" applyFill="1" applyBorder="1" applyAlignment="1" applyProtection="1">
      <alignment horizontal="right" shrinkToFit="1"/>
    </xf>
    <xf numFmtId="166" fontId="15" fillId="0" borderId="9" xfId="5" applyNumberFormat="1" applyFont="1" applyFill="1" applyBorder="1" applyAlignment="1" applyProtection="1">
      <alignment horizontal="right" shrinkToFit="1"/>
    </xf>
    <xf numFmtId="166" fontId="15" fillId="0" borderId="3" xfId="4" applyNumberFormat="1" applyFont="1" applyFill="1" applyBorder="1" applyAlignment="1" applyProtection="1">
      <alignment horizontal="right" shrinkToFit="1"/>
    </xf>
    <xf numFmtId="166" fontId="15" fillId="0" borderId="3" xfId="5" applyNumberFormat="1" applyFont="1" applyFill="1" applyBorder="1" applyAlignment="1" applyProtection="1">
      <alignment horizontal="right" shrinkToFit="1"/>
    </xf>
    <xf numFmtId="4" fontId="15" fillId="0" borderId="9" xfId="5" applyNumberFormat="1" applyFont="1" applyFill="1" applyBorder="1" applyAlignment="1" applyProtection="1">
      <alignment horizontal="right" shrinkToFit="1"/>
    </xf>
    <xf numFmtId="4" fontId="15" fillId="2" borderId="8" xfId="4" applyNumberFormat="1" applyFont="1" applyFill="1" applyBorder="1" applyAlignment="1" applyProtection="1">
      <alignment horizontal="right" shrinkToFit="1"/>
    </xf>
    <xf numFmtId="4" fontId="15" fillId="2" borderId="1" xfId="4" applyNumberFormat="1" applyFont="1" applyFill="1" applyBorder="1" applyAlignment="1" applyProtection="1">
      <alignment horizontal="right" shrinkToFit="1"/>
    </xf>
    <xf numFmtId="4" fontId="15" fillId="2" borderId="9" xfId="4" applyNumberFormat="1" applyFont="1" applyFill="1" applyBorder="1" applyAlignment="1" applyProtection="1">
      <alignment horizontal="right" shrinkToFit="1"/>
    </xf>
    <xf numFmtId="4" fontId="15" fillId="2" borderId="3" xfId="4" applyNumberFormat="1" applyFont="1" applyFill="1" applyBorder="1" applyAlignment="1" applyProtection="1">
      <alignment horizontal="right" shrinkToFit="1"/>
    </xf>
    <xf numFmtId="4" fontId="8" fillId="2" borderId="1" xfId="2" applyNumberFormat="1" applyFont="1" applyFill="1" applyBorder="1" applyAlignment="1"/>
    <xf numFmtId="4" fontId="8" fillId="2" borderId="9" xfId="2" applyNumberFormat="1" applyFont="1" applyFill="1" applyBorder="1" applyAlignment="1"/>
    <xf numFmtId="4" fontId="8" fillId="2" borderId="3" xfId="2" applyNumberFormat="1" applyFont="1" applyFill="1" applyBorder="1" applyAlignment="1"/>
    <xf numFmtId="4" fontId="8" fillId="0" borderId="1" xfId="2" applyNumberFormat="1" applyFont="1" applyFill="1" applyBorder="1" applyAlignment="1"/>
    <xf numFmtId="4" fontId="8" fillId="0" borderId="9" xfId="2" applyNumberFormat="1" applyFont="1" applyFill="1" applyBorder="1" applyAlignment="1"/>
    <xf numFmtId="4" fontId="8" fillId="0" borderId="3" xfId="2" applyNumberFormat="1" applyFont="1" applyFill="1" applyBorder="1" applyAlignment="1"/>
    <xf numFmtId="166" fontId="15" fillId="0" borderId="9" xfId="4" applyNumberFormat="1" applyFont="1" applyFill="1" applyBorder="1" applyAlignment="1" applyProtection="1">
      <alignment horizontal="right" shrinkToFit="1"/>
    </xf>
    <xf numFmtId="166" fontId="8" fillId="0" borderId="1" xfId="2" applyNumberFormat="1" applyFont="1" applyFill="1" applyBorder="1" applyAlignment="1"/>
    <xf numFmtId="166" fontId="8" fillId="0" borderId="9" xfId="2" applyNumberFormat="1" applyFont="1" applyFill="1" applyBorder="1" applyAlignment="1"/>
    <xf numFmtId="166" fontId="8" fillId="0" borderId="3" xfId="2" applyNumberFormat="1" applyFont="1" applyFill="1" applyBorder="1" applyAlignment="1"/>
    <xf numFmtId="4" fontId="15" fillId="0" borderId="1" xfId="4" applyNumberFormat="1" applyFont="1" applyFill="1" applyBorder="1" applyProtection="1">
      <alignment horizontal="right" vertical="top" shrinkToFit="1"/>
    </xf>
    <xf numFmtId="4" fontId="15" fillId="0" borderId="9" xfId="5" applyNumberFormat="1" applyFont="1" applyFill="1" applyBorder="1" applyProtection="1">
      <alignment horizontal="right" vertical="top" shrinkToFit="1"/>
    </xf>
    <xf numFmtId="4" fontId="15" fillId="0" borderId="3" xfId="5" applyNumberFormat="1" applyFont="1" applyFill="1" applyBorder="1" applyProtection="1">
      <alignment horizontal="right" vertical="top" shrinkToFit="1"/>
    </xf>
    <xf numFmtId="166" fontId="15" fillId="0" borderId="1" xfId="4" applyNumberFormat="1" applyFont="1" applyFill="1" applyBorder="1" applyProtection="1">
      <alignment horizontal="right" vertical="top" shrinkToFit="1"/>
    </xf>
    <xf numFmtId="166" fontId="15" fillId="0" borderId="9" xfId="5" applyNumberFormat="1" applyFont="1" applyFill="1" applyBorder="1" applyProtection="1">
      <alignment horizontal="right" vertical="top" shrinkToFit="1"/>
    </xf>
    <xf numFmtId="166" fontId="15" fillId="0" borderId="3" xfId="5" applyNumberFormat="1" applyFont="1" applyFill="1" applyBorder="1" applyProtection="1">
      <alignment horizontal="right" vertical="top" shrinkToFit="1"/>
    </xf>
    <xf numFmtId="166" fontId="10" fillId="0" borderId="1" xfId="2" applyNumberFormat="1" applyFont="1" applyFill="1" applyBorder="1" applyAlignment="1">
      <alignment horizontal="right" wrapText="1"/>
    </xf>
    <xf numFmtId="166" fontId="10" fillId="0" borderId="9" xfId="2" applyNumberFormat="1" applyFont="1" applyFill="1" applyBorder="1" applyAlignment="1">
      <alignment horizontal="right" wrapText="1"/>
    </xf>
    <xf numFmtId="166" fontId="10" fillId="0" borderId="3" xfId="2" applyNumberFormat="1" applyFont="1" applyFill="1" applyBorder="1" applyAlignment="1">
      <alignment horizontal="right" wrapText="1"/>
    </xf>
    <xf numFmtId="4" fontId="15" fillId="0" borderId="25" xfId="4" applyNumberFormat="1" applyFont="1" applyFill="1" applyBorder="1" applyAlignment="1" applyProtection="1">
      <alignment horizontal="right" shrinkToFit="1"/>
    </xf>
    <xf numFmtId="166" fontId="10" fillId="0" borderId="26" xfId="2" applyNumberFormat="1" applyFont="1" applyFill="1" applyBorder="1" applyAlignment="1">
      <alignment horizontal="right" wrapText="1"/>
    </xf>
    <xf numFmtId="166" fontId="10" fillId="0" borderId="28" xfId="2" applyNumberFormat="1" applyFont="1" applyFill="1" applyBorder="1" applyAlignment="1">
      <alignment horizontal="right" wrapText="1"/>
    </xf>
    <xf numFmtId="166" fontId="10" fillId="0" borderId="27" xfId="2" applyNumberFormat="1" applyFont="1" applyFill="1" applyBorder="1" applyAlignment="1">
      <alignment horizontal="right" wrapText="1"/>
    </xf>
    <xf numFmtId="165" fontId="8" fillId="0" borderId="25" xfId="0" applyNumberFormat="1" applyFont="1" applyBorder="1" applyAlignment="1">
      <alignment horizontal="center"/>
    </xf>
    <xf numFmtId="165" fontId="8" fillId="0" borderId="26" xfId="0" applyNumberFormat="1" applyFont="1" applyBorder="1" applyAlignment="1">
      <alignment horizontal="center" vertical="center"/>
    </xf>
    <xf numFmtId="165" fontId="8" fillId="0" borderId="28" xfId="0" applyNumberFormat="1" applyFont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 wrapText="1"/>
    </xf>
    <xf numFmtId="2" fontId="18" fillId="3" borderId="4" xfId="0" applyNumberFormat="1" applyFont="1" applyFill="1" applyBorder="1" applyAlignment="1">
      <alignment horizontal="center" vertical="center" wrapText="1"/>
    </xf>
    <xf numFmtId="2" fontId="18" fillId="3" borderId="5" xfId="0" applyNumberFormat="1" applyFont="1" applyFill="1" applyBorder="1" applyAlignment="1">
      <alignment horizontal="center" vertical="center" wrapText="1"/>
    </xf>
    <xf numFmtId="2" fontId="18" fillId="3" borderId="6" xfId="0" applyNumberFormat="1" applyFont="1" applyFill="1" applyBorder="1" applyAlignment="1">
      <alignment horizontal="center" vertical="center" wrapText="1"/>
    </xf>
    <xf numFmtId="2" fontId="18" fillId="3" borderId="40" xfId="0" applyNumberFormat="1" applyFont="1" applyFill="1" applyBorder="1" applyAlignment="1">
      <alignment horizontal="center" vertical="center" wrapText="1"/>
    </xf>
    <xf numFmtId="2" fontId="7" fillId="3" borderId="5" xfId="0" applyNumberFormat="1" applyFont="1" applyFill="1" applyBorder="1" applyAlignment="1">
      <alignment horizontal="center" vertical="center"/>
    </xf>
    <xf numFmtId="165" fontId="7" fillId="3" borderId="5" xfId="0" applyNumberFormat="1" applyFont="1" applyFill="1" applyBorder="1" applyAlignment="1">
      <alignment horizontal="center" vertical="center"/>
    </xf>
    <xf numFmtId="165" fontId="7" fillId="3" borderId="6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8" fillId="0" borderId="9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9" xfId="0" applyNumberFormat="1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left" vertical="center" wrapText="1"/>
    </xf>
    <xf numFmtId="0" fontId="15" fillId="0" borderId="11" xfId="0" applyFont="1" applyFill="1" applyBorder="1" applyAlignment="1">
      <alignment vertical="center" wrapText="1"/>
    </xf>
    <xf numFmtId="0" fontId="15" fillId="0" borderId="14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2" fontId="8" fillId="2" borderId="8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9" xfId="0" applyNumberFormat="1" applyFont="1" applyFill="1" applyBorder="1" applyAlignment="1">
      <alignment horizontal="center" vertical="center" wrapText="1"/>
    </xf>
    <xf numFmtId="2" fontId="10" fillId="2" borderId="8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165" fontId="8" fillId="2" borderId="8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8" fillId="2" borderId="9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9" xfId="0" applyNumberFormat="1" applyFont="1" applyFill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165" fontId="10" fillId="0" borderId="8" xfId="0" applyNumberFormat="1" applyFont="1" applyFill="1" applyBorder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165" fontId="10" fillId="0" borderId="9" xfId="0" applyNumberFormat="1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0" fillId="2" borderId="9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 wrapText="1"/>
    </xf>
    <xf numFmtId="165" fontId="10" fillId="2" borderId="8" xfId="0" applyNumberFormat="1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165" fontId="10" fillId="2" borderId="9" xfId="0" applyNumberFormat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1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0" fontId="10" fillId="0" borderId="19" xfId="0" applyFont="1" applyFill="1" applyBorder="1" applyAlignment="1">
      <alignment horizontal="left" vertical="center" wrapText="1"/>
    </xf>
    <xf numFmtId="0" fontId="15" fillId="0" borderId="15" xfId="0" applyFont="1" applyFill="1" applyBorder="1" applyAlignment="1">
      <alignment horizontal="left" vertical="center" wrapText="1"/>
    </xf>
    <xf numFmtId="0" fontId="10" fillId="0" borderId="15" xfId="0" applyFont="1" applyFill="1" applyBorder="1" applyAlignment="1">
      <alignment vertical="center" wrapText="1"/>
    </xf>
    <xf numFmtId="2" fontId="8" fillId="2" borderId="8" xfId="0" applyNumberFormat="1" applyFont="1" applyFill="1" applyBorder="1" applyAlignment="1">
      <alignment horizontal="right" vertical="center" wrapText="1"/>
    </xf>
    <xf numFmtId="2" fontId="10" fillId="2" borderId="1" xfId="0" applyNumberFormat="1" applyFont="1" applyFill="1" applyBorder="1" applyAlignment="1">
      <alignment horizontal="right" vertical="center" wrapText="1"/>
    </xf>
    <xf numFmtId="2" fontId="10" fillId="2" borderId="9" xfId="0" applyNumberFormat="1" applyFont="1" applyFill="1" applyBorder="1" applyAlignment="1">
      <alignment horizontal="right" vertical="center" wrapText="1"/>
    </xf>
    <xf numFmtId="0" fontId="10" fillId="0" borderId="29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vertical="center" wrapText="1"/>
    </xf>
    <xf numFmtId="2" fontId="15" fillId="2" borderId="8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vertical="center" wrapText="1"/>
    </xf>
    <xf numFmtId="0" fontId="8" fillId="0" borderId="49" xfId="0" applyFont="1" applyFill="1" applyBorder="1" applyAlignment="1">
      <alignment vertical="center" wrapText="1"/>
    </xf>
    <xf numFmtId="2" fontId="8" fillId="0" borderId="25" xfId="0" applyNumberFormat="1" applyFont="1" applyFill="1" applyBorder="1" applyAlignment="1">
      <alignment horizontal="center" vertical="center" wrapText="1"/>
    </xf>
    <xf numFmtId="2" fontId="10" fillId="0" borderId="26" xfId="0" applyNumberFormat="1" applyFont="1" applyFill="1" applyBorder="1" applyAlignment="1">
      <alignment horizontal="center" vertical="center" wrapText="1"/>
    </xf>
    <xf numFmtId="2" fontId="10" fillId="0" borderId="28" xfId="0" applyNumberFormat="1" applyFont="1" applyFill="1" applyBorder="1" applyAlignment="1">
      <alignment horizontal="center" vertical="center" wrapText="1"/>
    </xf>
    <xf numFmtId="2" fontId="10" fillId="0" borderId="25" xfId="0" applyNumberFormat="1" applyFont="1" applyFill="1" applyBorder="1" applyAlignment="1">
      <alignment horizontal="center" vertical="center" wrapText="1"/>
    </xf>
    <xf numFmtId="2" fontId="10" fillId="0" borderId="27" xfId="0" applyNumberFormat="1" applyFont="1" applyFill="1" applyBorder="1" applyAlignment="1">
      <alignment horizontal="center" vertical="center" wrapText="1"/>
    </xf>
    <xf numFmtId="165" fontId="10" fillId="0" borderId="25" xfId="0" applyNumberFormat="1" applyFont="1" applyFill="1" applyBorder="1" applyAlignment="1">
      <alignment horizontal="center" vertical="center"/>
    </xf>
    <xf numFmtId="165" fontId="10" fillId="0" borderId="26" xfId="0" applyNumberFormat="1" applyFont="1" applyFill="1" applyBorder="1" applyAlignment="1">
      <alignment horizontal="center" vertical="center"/>
    </xf>
    <xf numFmtId="165" fontId="10" fillId="0" borderId="28" xfId="0" applyNumberFormat="1" applyFont="1" applyFill="1" applyBorder="1" applyAlignment="1">
      <alignment horizontal="center" vertical="center"/>
    </xf>
    <xf numFmtId="0" fontId="8" fillId="0" borderId="4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14" fillId="0" borderId="14" xfId="0" applyFont="1" applyBorder="1" applyAlignment="1">
      <alignment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2" fontId="14" fillId="3" borderId="5" xfId="0" applyNumberFormat="1" applyFont="1" applyFill="1" applyBorder="1" applyAlignment="1">
      <alignment horizontal="center" vertical="center"/>
    </xf>
    <xf numFmtId="2" fontId="14" fillId="3" borderId="6" xfId="0" applyNumberFormat="1" applyFont="1" applyFill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2" fontId="14" fillId="0" borderId="9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wrapText="1"/>
    </xf>
    <xf numFmtId="0" fontId="7" fillId="3" borderId="30" xfId="0" applyFont="1" applyFill="1" applyBorder="1" applyAlignment="1">
      <alignment horizontal="center" wrapText="1"/>
    </xf>
    <xf numFmtId="2" fontId="7" fillId="3" borderId="29" xfId="0" applyNumberFormat="1" applyFont="1" applyFill="1" applyBorder="1" applyAlignment="1">
      <alignment vertical="center" wrapText="1"/>
    </xf>
    <xf numFmtId="2" fontId="7" fillId="3" borderId="14" xfId="0" applyNumberFormat="1" applyFont="1" applyFill="1" applyBorder="1" applyAlignment="1">
      <alignment horizontal="center" vertical="center" wrapText="1"/>
    </xf>
    <xf numFmtId="2" fontId="7" fillId="3" borderId="30" xfId="0" applyNumberFormat="1" applyFont="1" applyFill="1" applyBorder="1" applyAlignment="1">
      <alignment horizontal="center" vertical="center" wrapText="1"/>
    </xf>
    <xf numFmtId="2" fontId="7" fillId="3" borderId="29" xfId="0" applyNumberFormat="1" applyFont="1" applyFill="1" applyBorder="1" applyAlignment="1">
      <alignment horizontal="center" vertical="center" wrapText="1"/>
    </xf>
    <xf numFmtId="2" fontId="7" fillId="3" borderId="16" xfId="0" applyNumberFormat="1" applyFont="1" applyFill="1" applyBorder="1" applyAlignment="1">
      <alignment horizontal="center" vertical="center" wrapText="1"/>
    </xf>
    <xf numFmtId="2" fontId="7" fillId="3" borderId="29" xfId="0" applyNumberFormat="1" applyFont="1" applyFill="1" applyBorder="1" applyAlignment="1">
      <alignment horizontal="center" vertical="center"/>
    </xf>
    <xf numFmtId="2" fontId="7" fillId="3" borderId="14" xfId="0" applyNumberFormat="1" applyFont="1" applyFill="1" applyBorder="1" applyAlignment="1">
      <alignment horizontal="center" vertical="center"/>
    </xf>
    <xf numFmtId="2" fontId="7" fillId="3" borderId="30" xfId="0" applyNumberFormat="1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2" fontId="8" fillId="2" borderId="8" xfId="0" applyNumberFormat="1" applyFont="1" applyFill="1" applyBorder="1" applyAlignment="1">
      <alignment horizontal="center" vertical="center"/>
    </xf>
    <xf numFmtId="2" fontId="8" fillId="2" borderId="1" xfId="0" applyNumberFormat="1" applyFont="1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center" vertical="center"/>
    </xf>
    <xf numFmtId="2" fontId="14" fillId="2" borderId="8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3" xfId="0" applyFont="1" applyFill="1" applyBorder="1" applyAlignment="1">
      <alignment horizontal="center" vertical="center"/>
    </xf>
    <xf numFmtId="2" fontId="14" fillId="2" borderId="1" xfId="0" applyNumberFormat="1" applyFont="1" applyFill="1" applyBorder="1" applyAlignment="1">
      <alignment horizontal="center" vertical="center"/>
    </xf>
    <xf numFmtId="2" fontId="14" fillId="2" borderId="9" xfId="0" applyNumberFormat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2" fontId="14" fillId="2" borderId="3" xfId="0" applyNumberFormat="1" applyFont="1" applyFill="1" applyBorder="1" applyAlignment="1">
      <alignment horizontal="center" vertical="center"/>
    </xf>
    <xf numFmtId="2" fontId="7" fillId="2" borderId="8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7" fillId="2" borderId="9" xfId="0" applyNumberFormat="1" applyFont="1" applyFill="1" applyBorder="1" applyAlignment="1">
      <alignment horizontal="center" vertical="center" wrapText="1"/>
    </xf>
    <xf numFmtId="2" fontId="8" fillId="2" borderId="25" xfId="0" applyNumberFormat="1" applyFont="1" applyFill="1" applyBorder="1" applyAlignment="1">
      <alignment horizontal="center" vertical="center" wrapText="1"/>
    </xf>
    <xf numFmtId="2" fontId="8" fillId="2" borderId="26" xfId="0" applyNumberFormat="1" applyFont="1" applyFill="1" applyBorder="1" applyAlignment="1">
      <alignment horizontal="center" vertical="center" wrapText="1"/>
    </xf>
    <xf numFmtId="2" fontId="8" fillId="2" borderId="28" xfId="0" applyNumberFormat="1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14" fillId="2" borderId="26" xfId="0" applyFont="1" applyFill="1" applyBorder="1" applyAlignment="1">
      <alignment horizontal="center" vertical="center"/>
    </xf>
    <xf numFmtId="0" fontId="14" fillId="2" borderId="27" xfId="0" applyFont="1" applyFill="1" applyBorder="1" applyAlignment="1">
      <alignment horizontal="center" vertical="center"/>
    </xf>
    <xf numFmtId="2" fontId="7" fillId="2" borderId="25" xfId="0" applyNumberFormat="1" applyFont="1" applyFill="1" applyBorder="1" applyAlignment="1">
      <alignment horizontal="center" vertical="center"/>
    </xf>
    <xf numFmtId="2" fontId="14" fillId="2" borderId="26" xfId="0" applyNumberFormat="1" applyFont="1" applyFill="1" applyBorder="1" applyAlignment="1">
      <alignment horizontal="center" vertical="center"/>
    </xf>
    <xf numFmtId="2" fontId="7" fillId="2" borderId="28" xfId="0" applyNumberFormat="1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 wrapText="1"/>
    </xf>
    <xf numFmtId="49" fontId="18" fillId="0" borderId="9" xfId="3" applyFont="1" applyFill="1" applyBorder="1" applyAlignment="1" applyProtection="1">
      <alignment horizontal="center" shrinkToFit="1"/>
    </xf>
    <xf numFmtId="49" fontId="7" fillId="0" borderId="9" xfId="2" applyNumberFormat="1" applyFont="1" applyFill="1" applyBorder="1" applyAlignment="1">
      <alignment horizontal="center"/>
    </xf>
    <xf numFmtId="49" fontId="18" fillId="0" borderId="9" xfId="3" applyFont="1" applyFill="1" applyBorder="1" applyProtection="1">
      <alignment horizontal="center" vertical="top" shrinkToFit="1"/>
    </xf>
    <xf numFmtId="49" fontId="18" fillId="0" borderId="28" xfId="3" applyFont="1" applyFill="1" applyBorder="1" applyAlignment="1" applyProtection="1">
      <alignment horizontal="center" shrinkToFit="1"/>
    </xf>
    <xf numFmtId="0" fontId="18" fillId="0" borderId="9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center" vertical="center" wrapText="1"/>
    </xf>
    <xf numFmtId="49" fontId="7" fillId="0" borderId="24" xfId="0" applyNumberFormat="1" applyFont="1" applyFill="1" applyBorder="1" applyAlignment="1">
      <alignment horizontal="center" vertical="center" wrapText="1"/>
    </xf>
    <xf numFmtId="49" fontId="18" fillId="0" borderId="24" xfId="0" applyNumberFormat="1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49" fontId="9" fillId="0" borderId="24" xfId="0" applyNumberFormat="1" applyFont="1" applyFill="1" applyBorder="1" applyAlignment="1">
      <alignment horizontal="center" vertical="center" wrapText="1"/>
    </xf>
    <xf numFmtId="49" fontId="7" fillId="2" borderId="24" xfId="0" applyNumberFormat="1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49" fontId="9" fillId="2" borderId="24" xfId="0" applyNumberFormat="1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49" fontId="9" fillId="2" borderId="9" xfId="0" applyNumberFormat="1" applyFont="1" applyFill="1" applyBorder="1" applyAlignment="1">
      <alignment horizontal="center" vertical="center" wrapText="1"/>
    </xf>
    <xf numFmtId="0" fontId="18" fillId="2" borderId="24" xfId="0" applyFont="1" applyFill="1" applyBorder="1" applyAlignment="1">
      <alignment horizontal="center" vertical="center" wrapText="1"/>
    </xf>
    <xf numFmtId="49" fontId="18" fillId="2" borderId="24" xfId="0" applyNumberFormat="1" applyFont="1" applyFill="1" applyBorder="1" applyAlignment="1">
      <alignment horizontal="center" vertical="center" wrapText="1"/>
    </xf>
    <xf numFmtId="49" fontId="7" fillId="2" borderId="9" xfId="0" applyNumberFormat="1" applyFont="1" applyFill="1" applyBorder="1" applyAlignment="1">
      <alignment horizontal="left" vertical="center" wrapText="1"/>
    </xf>
    <xf numFmtId="49" fontId="7" fillId="0" borderId="50" xfId="0" applyNumberFormat="1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9" fontId="7" fillId="2" borderId="30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7" fillId="2" borderId="28" xfId="0" applyNumberFormat="1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3" fontId="7" fillId="0" borderId="9" xfId="0" applyNumberFormat="1" applyFont="1" applyFill="1" applyBorder="1" applyAlignment="1">
      <alignment horizontal="center" vertical="center" wrapText="1"/>
    </xf>
    <xf numFmtId="3" fontId="9" fillId="0" borderId="9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7" fillId="0" borderId="28" xfId="0" applyNumberFormat="1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4" fillId="0" borderId="0" xfId="0" applyFont="1"/>
    <xf numFmtId="0" fontId="10" fillId="0" borderId="20" xfId="1" applyFont="1" applyFill="1" applyBorder="1" applyAlignment="1">
      <alignment horizontal="center" vertical="center" wrapText="1"/>
    </xf>
    <xf numFmtId="0" fontId="10" fillId="0" borderId="42" xfId="1" applyFont="1" applyFill="1" applyBorder="1" applyAlignment="1">
      <alignment horizontal="center" vertical="center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top" wrapText="1"/>
    </xf>
    <xf numFmtId="0" fontId="10" fillId="0" borderId="11" xfId="1" applyFont="1" applyFill="1" applyBorder="1" applyAlignment="1">
      <alignment horizontal="center" vertical="top" wrapText="1"/>
    </xf>
    <xf numFmtId="0" fontId="10" fillId="0" borderId="14" xfId="1" applyFont="1" applyFill="1" applyBorder="1" applyAlignment="1">
      <alignment horizontal="center" vertical="top" wrapText="1"/>
    </xf>
    <xf numFmtId="0" fontId="10" fillId="0" borderId="2" xfId="2" applyFont="1" applyFill="1" applyBorder="1" applyAlignment="1">
      <alignment horizontal="center" vertical="top" wrapText="1"/>
    </xf>
    <xf numFmtId="0" fontId="10" fillId="0" borderId="11" xfId="2" applyFont="1" applyFill="1" applyBorder="1" applyAlignment="1">
      <alignment horizontal="center" vertical="top" wrapText="1"/>
    </xf>
    <xf numFmtId="0" fontId="10" fillId="0" borderId="14" xfId="2" applyFont="1" applyFill="1" applyBorder="1" applyAlignment="1">
      <alignment horizontal="center" vertical="top" wrapText="1"/>
    </xf>
    <xf numFmtId="0" fontId="9" fillId="3" borderId="46" xfId="1" applyFont="1" applyFill="1" applyBorder="1" applyAlignment="1">
      <alignment horizontal="center" vertical="center" wrapText="1"/>
    </xf>
    <xf numFmtId="0" fontId="9" fillId="3" borderId="47" xfId="1" applyFont="1" applyFill="1" applyBorder="1" applyAlignment="1">
      <alignment horizontal="center" vertical="center" wrapText="1"/>
    </xf>
    <xf numFmtId="0" fontId="9" fillId="3" borderId="48" xfId="1" applyFont="1" applyFill="1" applyBorder="1" applyAlignment="1">
      <alignment horizontal="center" vertical="center" wrapText="1"/>
    </xf>
    <xf numFmtId="0" fontId="10" fillId="0" borderId="41" xfId="1" applyFont="1" applyFill="1" applyBorder="1" applyAlignment="1">
      <alignment horizontal="center" vertical="top" wrapText="1"/>
    </xf>
    <xf numFmtId="0" fontId="10" fillId="0" borderId="7" xfId="1" applyFont="1" applyFill="1" applyBorder="1" applyAlignment="1">
      <alignment horizontal="center" vertical="top" wrapText="1"/>
    </xf>
    <xf numFmtId="0" fontId="10" fillId="0" borderId="5" xfId="1" applyFont="1" applyFill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10" fillId="0" borderId="5" xfId="2" applyFont="1" applyFill="1" applyBorder="1" applyAlignment="1">
      <alignment horizontal="center" vertical="top" wrapText="1"/>
    </xf>
    <xf numFmtId="0" fontId="10" fillId="0" borderId="1" xfId="2" applyFont="1" applyFill="1" applyBorder="1" applyAlignment="1">
      <alignment horizontal="center" vertical="top" wrapText="1"/>
    </xf>
    <xf numFmtId="0" fontId="9" fillId="0" borderId="29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2" fontId="16" fillId="2" borderId="9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6" fillId="2" borderId="4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25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28" xfId="0" applyFont="1" applyFill="1" applyBorder="1" applyAlignment="1">
      <alignment horizontal="center" vertical="center" wrapText="1"/>
    </xf>
    <xf numFmtId="0" fontId="16" fillId="2" borderId="43" xfId="0" applyFont="1" applyFill="1" applyBorder="1" applyAlignment="1">
      <alignment horizontal="center" vertical="center" wrapText="1"/>
    </xf>
    <xf numFmtId="0" fontId="16" fillId="2" borderId="31" xfId="0" applyFont="1" applyFill="1" applyBorder="1" applyAlignment="1">
      <alignment horizontal="center" vertical="center" wrapText="1"/>
    </xf>
    <xf numFmtId="0" fontId="16" fillId="2" borderId="45" xfId="0" applyFont="1" applyFill="1" applyBorder="1" applyAlignment="1">
      <alignment horizontal="center" vertical="center" wrapText="1"/>
    </xf>
    <xf numFmtId="2" fontId="16" fillId="2" borderId="4" xfId="0" applyNumberFormat="1" applyFont="1" applyFill="1" applyBorder="1" applyAlignment="1">
      <alignment horizontal="center" vertical="center" wrapText="1"/>
    </xf>
    <xf numFmtId="2" fontId="16" fillId="2" borderId="5" xfId="0" applyNumberFormat="1" applyFont="1" applyFill="1" applyBorder="1" applyAlignment="1">
      <alignment horizontal="center" vertical="center" wrapText="1"/>
    </xf>
    <xf numFmtId="2" fontId="16" fillId="2" borderId="6" xfId="0" applyNumberFormat="1" applyFont="1" applyFill="1" applyBorder="1" applyAlignment="1">
      <alignment horizontal="center" vertical="center" wrapText="1"/>
    </xf>
    <xf numFmtId="2" fontId="16" fillId="2" borderId="8" xfId="0" applyNumberFormat="1" applyFont="1" applyFill="1" applyBorder="1" applyAlignment="1">
      <alignment horizontal="center" vertical="center" wrapText="1"/>
    </xf>
    <xf numFmtId="0" fontId="16" fillId="2" borderId="32" xfId="0" applyFont="1" applyFill="1" applyBorder="1" applyAlignment="1">
      <alignment horizontal="center" vertical="center" wrapText="1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2" borderId="30" xfId="0" applyFont="1" applyFill="1" applyBorder="1" applyAlignment="1">
      <alignment horizontal="center" vertical="center" wrapText="1"/>
    </xf>
    <xf numFmtId="0" fontId="16" fillId="2" borderId="40" xfId="0" applyFont="1" applyFill="1" applyBorder="1" applyAlignment="1">
      <alignment horizontal="center" vertical="center" wrapText="1"/>
    </xf>
    <xf numFmtId="2" fontId="16" fillId="2" borderId="25" xfId="0" applyNumberFormat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4" fillId="0" borderId="1" xfId="0" applyFont="1" applyBorder="1"/>
    <xf numFmtId="0" fontId="8" fillId="0" borderId="11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0" fillId="0" borderId="25" xfId="1" applyFont="1" applyFill="1" applyBorder="1" applyAlignment="1">
      <alignment horizontal="center" vertical="center" wrapText="1"/>
    </xf>
    <xf numFmtId="0" fontId="10" fillId="0" borderId="26" xfId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0" borderId="26" xfId="0" applyFont="1" applyBorder="1" applyAlignment="1">
      <alignment horizontal="center" vertical="top"/>
    </xf>
    <xf numFmtId="0" fontId="18" fillId="5" borderId="4" xfId="0" applyFont="1" applyFill="1" applyBorder="1" applyAlignment="1">
      <alignment horizontal="center" vertical="center" wrapText="1"/>
    </xf>
    <xf numFmtId="0" fontId="18" fillId="5" borderId="8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42" xfId="0" applyFont="1" applyFill="1" applyBorder="1" applyAlignment="1">
      <alignment horizontal="center" vertical="center" wrapText="1"/>
    </xf>
    <xf numFmtId="0" fontId="15" fillId="0" borderId="29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4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11" xfId="0" applyFont="1" applyFill="1" applyBorder="1" applyAlignment="1">
      <alignment horizontal="center" wrapText="1"/>
    </xf>
    <xf numFmtId="0" fontId="8" fillId="0" borderId="17" xfId="0" applyFont="1" applyFill="1" applyBorder="1" applyAlignment="1">
      <alignment horizontal="left" vertical="center" wrapText="1"/>
    </xf>
    <xf numFmtId="0" fontId="8" fillId="0" borderId="18" xfId="0" applyFont="1" applyFill="1" applyBorder="1" applyAlignment="1">
      <alignment horizontal="left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4" fillId="0" borderId="14" xfId="0" applyFont="1" applyBorder="1" applyAlignment="1">
      <alignment vertical="top" wrapText="1"/>
    </xf>
    <xf numFmtId="0" fontId="8" fillId="0" borderId="2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left" vertical="top" wrapText="1"/>
    </xf>
    <xf numFmtId="0" fontId="14" fillId="0" borderId="14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14" fillId="0" borderId="4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7" fillId="5" borderId="42" xfId="0" applyFont="1" applyFill="1" applyBorder="1" applyAlignment="1">
      <alignment horizontal="center" vertical="center" wrapText="1"/>
    </xf>
    <xf numFmtId="0" fontId="13" fillId="5" borderId="4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top" wrapText="1"/>
    </xf>
    <xf numFmtId="0" fontId="13" fillId="0" borderId="11" xfId="0" applyFont="1" applyBorder="1" applyAlignment="1">
      <alignment vertical="top" wrapText="1"/>
    </xf>
    <xf numFmtId="0" fontId="7" fillId="0" borderId="11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left" vertical="top" wrapText="1"/>
    </xf>
    <xf numFmtId="0" fontId="15" fillId="0" borderId="8" xfId="0" applyFont="1" applyFill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top" wrapText="1"/>
    </xf>
    <xf numFmtId="0" fontId="8" fillId="0" borderId="11" xfId="0" applyFont="1" applyBorder="1" applyAlignment="1">
      <alignment horizontal="left" vertical="top" wrapText="1"/>
    </xf>
    <xf numFmtId="0" fontId="14" fillId="0" borderId="2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7" fillId="0" borderId="2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top" wrapText="1"/>
    </xf>
    <xf numFmtId="0" fontId="14" fillId="0" borderId="1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2" xfId="0" applyFont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14" fillId="5" borderId="42" xfId="0" applyFont="1" applyFill="1" applyBorder="1" applyAlignment="1">
      <alignment horizontal="center" vertical="center" wrapText="1"/>
    </xf>
    <xf numFmtId="0" fontId="14" fillId="5" borderId="29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vertical="top" wrapText="1"/>
    </xf>
    <xf numFmtId="0" fontId="11" fillId="0" borderId="31" xfId="0" applyFont="1" applyBorder="1" applyAlignment="1">
      <alignment vertical="top" wrapText="1"/>
    </xf>
    <xf numFmtId="0" fontId="19" fillId="0" borderId="11" xfId="0" applyFont="1" applyBorder="1" applyAlignment="1">
      <alignment vertical="top" wrapText="1"/>
    </xf>
    <xf numFmtId="0" fontId="19" fillId="0" borderId="14" xfId="0" applyFont="1" applyBorder="1" applyAlignment="1">
      <alignment vertical="top" wrapText="1"/>
    </xf>
    <xf numFmtId="166" fontId="10" fillId="2" borderId="2" xfId="0" applyNumberFormat="1" applyFont="1" applyFill="1" applyBorder="1" applyAlignment="1">
      <alignment horizontal="right" wrapText="1"/>
    </xf>
    <xf numFmtId="166" fontId="20" fillId="2" borderId="11" xfId="0" applyNumberFormat="1" applyFont="1" applyFill="1" applyBorder="1" applyAlignment="1">
      <alignment horizontal="right" wrapText="1"/>
    </xf>
    <xf numFmtId="166" fontId="20" fillId="2" borderId="14" xfId="0" applyNumberFormat="1" applyFont="1" applyFill="1" applyBorder="1" applyAlignment="1">
      <alignment horizontal="right" wrapText="1"/>
    </xf>
    <xf numFmtId="166" fontId="10" fillId="2" borderId="11" xfId="0" applyNumberFormat="1" applyFont="1" applyFill="1" applyBorder="1" applyAlignment="1">
      <alignment horizontal="right" wrapText="1"/>
    </xf>
    <xf numFmtId="166" fontId="10" fillId="2" borderId="14" xfId="0" applyNumberFormat="1" applyFont="1" applyFill="1" applyBorder="1" applyAlignment="1">
      <alignment horizontal="right" wrapText="1"/>
    </xf>
    <xf numFmtId="166" fontId="10" fillId="2" borderId="21" xfId="0" applyNumberFormat="1" applyFont="1" applyFill="1" applyBorder="1" applyAlignment="1">
      <alignment horizontal="right" wrapText="1"/>
    </xf>
    <xf numFmtId="166" fontId="20" fillId="2" borderId="44" xfId="0" applyNumberFormat="1" applyFont="1" applyFill="1" applyBorder="1" applyAlignment="1">
      <alignment horizontal="right" wrapText="1"/>
    </xf>
    <xf numFmtId="166" fontId="20" fillId="2" borderId="30" xfId="0" applyNumberFormat="1" applyFont="1" applyFill="1" applyBorder="1" applyAlignment="1">
      <alignment horizontal="right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wrapText="1"/>
    </xf>
    <xf numFmtId="4" fontId="10" fillId="2" borderId="14" xfId="0" applyNumberFormat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4" fontId="10" fillId="2" borderId="30" xfId="0" applyNumberFormat="1" applyFont="1" applyFill="1" applyBorder="1" applyAlignment="1">
      <alignment horizontal="right" wrapText="1"/>
    </xf>
    <xf numFmtId="4" fontId="10" fillId="2" borderId="20" xfId="0" applyNumberFormat="1" applyFont="1" applyFill="1" applyBorder="1" applyAlignment="1">
      <alignment horizontal="right" wrapText="1"/>
    </xf>
    <xf numFmtId="4" fontId="10" fillId="2" borderId="29" xfId="0" applyNumberFormat="1" applyFont="1" applyFill="1" applyBorder="1" applyAlignment="1">
      <alignment horizontal="right" wrapText="1"/>
    </xf>
    <xf numFmtId="4" fontId="10" fillId="2" borderId="19" xfId="0" applyNumberFormat="1" applyFont="1" applyFill="1" applyBorder="1" applyAlignment="1">
      <alignment horizontal="right" wrapText="1"/>
    </xf>
    <xf numFmtId="4" fontId="10" fillId="2" borderId="16" xfId="0" applyNumberFormat="1" applyFont="1" applyFill="1" applyBorder="1" applyAlignment="1">
      <alignment horizontal="right" wrapText="1"/>
    </xf>
    <xf numFmtId="4" fontId="20" fillId="2" borderId="42" xfId="0" applyNumberFormat="1" applyFont="1" applyFill="1" applyBorder="1" applyAlignment="1">
      <alignment horizontal="right" wrapText="1"/>
    </xf>
    <xf numFmtId="4" fontId="20" fillId="2" borderId="29" xfId="0" applyNumberFormat="1" applyFont="1" applyFill="1" applyBorder="1" applyAlignment="1">
      <alignment horizontal="right" wrapText="1"/>
    </xf>
    <xf numFmtId="4" fontId="20" fillId="2" borderId="11" xfId="0" applyNumberFormat="1" applyFont="1" applyFill="1" applyBorder="1" applyAlignment="1">
      <alignment horizontal="right" wrapText="1"/>
    </xf>
    <xf numFmtId="4" fontId="20" fillId="2" borderId="14" xfId="0" applyNumberFormat="1" applyFont="1" applyFill="1" applyBorder="1" applyAlignment="1">
      <alignment horizontal="right" wrapText="1"/>
    </xf>
    <xf numFmtId="4" fontId="20" fillId="2" borderId="15" xfId="0" applyNumberFormat="1" applyFont="1" applyFill="1" applyBorder="1" applyAlignment="1">
      <alignment horizontal="right" wrapText="1"/>
    </xf>
    <xf numFmtId="4" fontId="20" fillId="2" borderId="16" xfId="0" applyNumberFormat="1" applyFont="1" applyFill="1" applyBorder="1" applyAlignment="1">
      <alignment horizontal="right" wrapText="1"/>
    </xf>
    <xf numFmtId="166" fontId="10" fillId="2" borderId="20" xfId="0" applyNumberFormat="1" applyFont="1" applyFill="1" applyBorder="1" applyAlignment="1">
      <alignment horizontal="right" wrapText="1"/>
    </xf>
    <xf numFmtId="166" fontId="10" fillId="2" borderId="42" xfId="0" applyNumberFormat="1" applyFont="1" applyFill="1" applyBorder="1" applyAlignment="1">
      <alignment horizontal="right" wrapText="1"/>
    </xf>
    <xf numFmtId="166" fontId="10" fillId="2" borderId="29" xfId="0" applyNumberFormat="1" applyFont="1" applyFill="1" applyBorder="1" applyAlignment="1">
      <alignment horizontal="right" wrapText="1"/>
    </xf>
    <xf numFmtId="49" fontId="7" fillId="2" borderId="21" xfId="0" applyNumberFormat="1" applyFont="1" applyFill="1" applyBorder="1" applyAlignment="1">
      <alignment horizontal="center" vertical="center" wrapText="1"/>
    </xf>
    <xf numFmtId="49" fontId="13" fillId="2" borderId="44" xfId="0" applyNumberFormat="1" applyFont="1" applyFill="1" applyBorder="1" applyAlignment="1">
      <alignment horizontal="center" vertical="center" wrapText="1"/>
    </xf>
    <xf numFmtId="49" fontId="13" fillId="2" borderId="30" xfId="0" applyNumberFormat="1" applyFont="1" applyFill="1" applyBorder="1" applyAlignment="1">
      <alignment horizontal="center" vertical="center" wrapText="1"/>
    </xf>
    <xf numFmtId="4" fontId="20" fillId="2" borderId="44" xfId="0" applyNumberFormat="1" applyFont="1" applyFill="1" applyBorder="1" applyAlignment="1">
      <alignment horizontal="right" wrapText="1"/>
    </xf>
    <xf numFmtId="4" fontId="20" fillId="2" borderId="30" xfId="0" applyNumberFormat="1" applyFont="1" applyFill="1" applyBorder="1" applyAlignment="1">
      <alignment horizontal="right" wrapText="1"/>
    </xf>
    <xf numFmtId="166" fontId="10" fillId="2" borderId="44" xfId="0" applyNumberFormat="1" applyFont="1" applyFill="1" applyBorder="1" applyAlignment="1">
      <alignment horizontal="right" wrapText="1"/>
    </xf>
    <xf numFmtId="166" fontId="10" fillId="2" borderId="30" xfId="0" applyNumberFormat="1" applyFont="1" applyFill="1" applyBorder="1" applyAlignment="1">
      <alignment horizontal="right" wrapText="1"/>
    </xf>
    <xf numFmtId="49" fontId="7" fillId="2" borderId="44" xfId="0" applyNumberFormat="1" applyFont="1" applyFill="1" applyBorder="1" applyAlignment="1">
      <alignment horizontal="center" vertical="center" wrapText="1"/>
    </xf>
    <xf numFmtId="49" fontId="7" fillId="2" borderId="30" xfId="0" applyNumberFormat="1" applyFont="1" applyFill="1" applyBorder="1" applyAlignment="1">
      <alignment horizontal="center" vertical="center" wrapText="1"/>
    </xf>
    <xf numFmtId="4" fontId="10" fillId="2" borderId="42" xfId="0" applyNumberFormat="1" applyFont="1" applyFill="1" applyBorder="1" applyAlignment="1">
      <alignment horizontal="right" wrapText="1"/>
    </xf>
    <xf numFmtId="4" fontId="10" fillId="2" borderId="11" xfId="0" applyNumberFormat="1" applyFont="1" applyFill="1" applyBorder="1" applyAlignment="1">
      <alignment horizontal="right" wrapText="1"/>
    </xf>
    <xf numFmtId="4" fontId="10" fillId="2" borderId="44" xfId="0" applyNumberFormat="1" applyFont="1" applyFill="1" applyBorder="1" applyAlignment="1">
      <alignment horizontal="right" wrapText="1"/>
    </xf>
    <xf numFmtId="4" fontId="10" fillId="2" borderId="15" xfId="0" applyNumberFormat="1" applyFont="1" applyFill="1" applyBorder="1" applyAlignment="1">
      <alignment horizontal="right" wrapText="1"/>
    </xf>
    <xf numFmtId="166" fontId="10" fillId="2" borderId="19" xfId="0" applyNumberFormat="1" applyFont="1" applyFill="1" applyBorder="1" applyAlignment="1">
      <alignment horizontal="right" wrapText="1"/>
    </xf>
    <xf numFmtId="166" fontId="10" fillId="2" borderId="16" xfId="0" applyNumberFormat="1" applyFont="1" applyFill="1" applyBorder="1" applyAlignment="1">
      <alignment horizontal="right" wrapText="1"/>
    </xf>
    <xf numFmtId="166" fontId="9" fillId="2" borderId="21" xfId="0" applyNumberFormat="1" applyFont="1" applyFill="1" applyBorder="1" applyAlignment="1">
      <alignment horizontal="right" wrapText="1"/>
    </xf>
    <xf numFmtId="166" fontId="9" fillId="2" borderId="30" xfId="0" applyNumberFormat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4" fontId="9" fillId="2" borderId="30" xfId="0" applyNumberFormat="1" applyFont="1" applyFill="1" applyBorder="1" applyAlignment="1">
      <alignment horizontal="right" wrapText="1"/>
    </xf>
    <xf numFmtId="0" fontId="7" fillId="2" borderId="44" xfId="0" applyFont="1" applyFill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wrapText="1"/>
    </xf>
    <xf numFmtId="166" fontId="10" fillId="2" borderId="14" xfId="0" applyNumberFormat="1" applyFont="1" applyFill="1" applyBorder="1" applyAlignment="1">
      <alignment wrapText="1"/>
    </xf>
    <xf numFmtId="166" fontId="10" fillId="2" borderId="21" xfId="0" applyNumberFormat="1" applyFont="1" applyFill="1" applyBorder="1" applyAlignment="1">
      <alignment wrapText="1"/>
    </xf>
    <xf numFmtId="166" fontId="10" fillId="2" borderId="30" xfId="0" applyNumberFormat="1" applyFont="1" applyFill="1" applyBorder="1" applyAlignment="1">
      <alignment wrapText="1"/>
    </xf>
    <xf numFmtId="166" fontId="10" fillId="2" borderId="20" xfId="0" applyNumberFormat="1" applyFont="1" applyFill="1" applyBorder="1" applyAlignment="1">
      <alignment wrapText="1"/>
    </xf>
    <xf numFmtId="166" fontId="10" fillId="2" borderId="29" xfId="0" applyNumberFormat="1" applyFont="1" applyFill="1" applyBorder="1" applyAlignment="1">
      <alignment wrapText="1"/>
    </xf>
    <xf numFmtId="166" fontId="10" fillId="2" borderId="19" xfId="0" applyNumberFormat="1" applyFont="1" applyFill="1" applyBorder="1" applyAlignment="1">
      <alignment wrapText="1"/>
    </xf>
    <xf numFmtId="166" fontId="10" fillId="2" borderId="16" xfId="0" applyNumberFormat="1" applyFont="1" applyFill="1" applyBorder="1" applyAlignment="1">
      <alignment wrapText="1"/>
    </xf>
    <xf numFmtId="0" fontId="7" fillId="0" borderId="4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0" fontId="8" fillId="0" borderId="14" xfId="0" applyFont="1" applyBorder="1" applyAlignment="1">
      <alignment vertical="top" wrapText="1"/>
    </xf>
    <xf numFmtId="0" fontId="8" fillId="0" borderId="14" xfId="0" applyFont="1" applyBorder="1" applyAlignment="1">
      <alignment horizontal="left" vertical="top" wrapText="1"/>
    </xf>
    <xf numFmtId="0" fontId="7" fillId="0" borderId="29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166" fontId="9" fillId="2" borderId="2" xfId="0" applyNumberFormat="1" applyFont="1" applyFill="1" applyBorder="1" applyAlignment="1">
      <alignment horizontal="right" wrapText="1"/>
    </xf>
    <xf numFmtId="166" fontId="9" fillId="2" borderId="14" xfId="0" applyNumberFormat="1" applyFont="1" applyFill="1" applyBorder="1" applyAlignment="1">
      <alignment horizontal="right" wrapText="1"/>
    </xf>
    <xf numFmtId="0" fontId="7" fillId="0" borderId="31" xfId="0" applyFont="1" applyBorder="1" applyAlignment="1">
      <alignment horizontal="left" vertical="top" wrapText="1"/>
    </xf>
    <xf numFmtId="0" fontId="8" fillId="0" borderId="25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top" wrapText="1"/>
    </xf>
    <xf numFmtId="0" fontId="8" fillId="0" borderId="49" xfId="0" applyFont="1" applyBorder="1" applyAlignment="1">
      <alignment horizontal="center" vertical="center" wrapText="1"/>
    </xf>
    <xf numFmtId="0" fontId="14" fillId="0" borderId="49" xfId="0" applyFont="1" applyBorder="1" applyAlignment="1">
      <alignment vertical="top" wrapText="1"/>
    </xf>
    <xf numFmtId="0" fontId="14" fillId="0" borderId="49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49" fontId="7" fillId="0" borderId="9" xfId="0" applyNumberFormat="1" applyFont="1" applyBorder="1" applyAlignment="1">
      <alignment horizontal="center" vertical="center"/>
    </xf>
    <xf numFmtId="2" fontId="8" fillId="2" borderId="2" xfId="0" applyNumberFormat="1" applyFont="1" applyFill="1" applyBorder="1" applyAlignment="1">
      <alignment horizontal="center" vertical="center"/>
    </xf>
    <xf numFmtId="2" fontId="8" fillId="2" borderId="14" xfId="0" applyNumberFormat="1" applyFont="1" applyFill="1" applyBorder="1" applyAlignment="1">
      <alignment horizontal="center" vertical="center"/>
    </xf>
    <xf numFmtId="2" fontId="8" fillId="2" borderId="21" xfId="0" applyNumberFormat="1" applyFont="1" applyFill="1" applyBorder="1" applyAlignment="1">
      <alignment horizontal="center" vertical="center"/>
    </xf>
    <xf numFmtId="2" fontId="8" fillId="2" borderId="30" xfId="0" applyNumberFormat="1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 wrapText="1"/>
    </xf>
    <xf numFmtId="0" fontId="13" fillId="2" borderId="4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top" wrapText="1"/>
    </xf>
    <xf numFmtId="0" fontId="13" fillId="2" borderId="1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0" fontId="13" fillId="2" borderId="1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2" fontId="8" fillId="2" borderId="2" xfId="0" applyNumberFormat="1" applyFont="1" applyFill="1" applyBorder="1" applyAlignment="1">
      <alignment horizontal="center" vertical="center" wrapText="1"/>
    </xf>
    <xf numFmtId="2" fontId="14" fillId="2" borderId="14" xfId="0" applyNumberFormat="1" applyFont="1" applyFill="1" applyBorder="1" applyAlignment="1">
      <alignment horizontal="center" vertical="center" wrapText="1"/>
    </xf>
    <xf numFmtId="2" fontId="8" fillId="2" borderId="19" xfId="0" applyNumberFormat="1" applyFont="1" applyFill="1" applyBorder="1" applyAlignment="1">
      <alignment horizontal="center" vertical="center" wrapText="1"/>
    </xf>
    <xf numFmtId="2" fontId="14" fillId="2" borderId="16" xfId="0" applyNumberFormat="1" applyFont="1" applyFill="1" applyBorder="1" applyAlignment="1">
      <alignment horizontal="center" vertical="center" wrapText="1"/>
    </xf>
    <xf numFmtId="2" fontId="8" fillId="2" borderId="20" xfId="0" applyNumberFormat="1" applyFont="1" applyFill="1" applyBorder="1" applyAlignment="1">
      <alignment horizontal="center" vertical="center"/>
    </xf>
    <xf numFmtId="2" fontId="8" fillId="2" borderId="29" xfId="0" applyNumberFormat="1" applyFont="1" applyFill="1" applyBorder="1" applyAlignment="1">
      <alignment horizontal="center" vertical="center"/>
    </xf>
    <xf numFmtId="2" fontId="8" fillId="2" borderId="20" xfId="0" applyNumberFormat="1" applyFont="1" applyFill="1" applyBorder="1" applyAlignment="1">
      <alignment vertical="center" wrapText="1"/>
    </xf>
    <xf numFmtId="2" fontId="14" fillId="2" borderId="29" xfId="0" applyNumberFormat="1" applyFont="1" applyFill="1" applyBorder="1" applyAlignment="1">
      <alignment vertical="center" wrapText="1"/>
    </xf>
    <xf numFmtId="2" fontId="8" fillId="2" borderId="2" xfId="0" applyNumberFormat="1" applyFont="1" applyFill="1" applyBorder="1" applyAlignment="1">
      <alignment vertical="center" wrapText="1"/>
    </xf>
    <xf numFmtId="2" fontId="14" fillId="2" borderId="14" xfId="0" applyNumberFormat="1" applyFont="1" applyFill="1" applyBorder="1" applyAlignment="1">
      <alignment vertical="center" wrapText="1"/>
    </xf>
    <xf numFmtId="2" fontId="8" fillId="2" borderId="21" xfId="0" applyNumberFormat="1" applyFont="1" applyFill="1" applyBorder="1" applyAlignment="1">
      <alignment vertical="center" wrapText="1"/>
    </xf>
    <xf numFmtId="2" fontId="14" fillId="2" borderId="30" xfId="0" applyNumberFormat="1" applyFont="1" applyFill="1" applyBorder="1" applyAlignment="1">
      <alignment vertical="center" wrapText="1"/>
    </xf>
    <xf numFmtId="2" fontId="8" fillId="2" borderId="20" xfId="0" applyNumberFormat="1" applyFont="1" applyFill="1" applyBorder="1" applyAlignment="1">
      <alignment horizontal="center" vertical="center" wrapText="1"/>
    </xf>
    <xf numFmtId="2" fontId="8" fillId="2" borderId="29" xfId="0" applyNumberFormat="1" applyFont="1" applyFill="1" applyBorder="1" applyAlignment="1">
      <alignment horizontal="center" vertical="center" wrapText="1"/>
    </xf>
    <xf numFmtId="0" fontId="7" fillId="3" borderId="42" xfId="0" applyFont="1" applyFill="1" applyBorder="1" applyAlignment="1">
      <alignment horizontal="center" vertical="center" wrapText="1"/>
    </xf>
    <xf numFmtId="0" fontId="13" fillId="3" borderId="42" xfId="0" applyFont="1" applyFill="1" applyBorder="1" applyAlignment="1">
      <alignment horizontal="center" vertical="center" wrapText="1"/>
    </xf>
    <xf numFmtId="0" fontId="13" fillId="3" borderId="29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vertical="top" wrapText="1"/>
    </xf>
    <xf numFmtId="0" fontId="13" fillId="2" borderId="14" xfId="0" applyFont="1" applyFill="1" applyBorder="1" applyAlignment="1">
      <alignment vertical="top" wrapText="1"/>
    </xf>
    <xf numFmtId="0" fontId="7" fillId="2" borderId="11" xfId="0" applyFont="1" applyFill="1" applyBorder="1" applyAlignment="1">
      <alignment horizontal="left" vertical="top" wrapText="1"/>
    </xf>
    <xf numFmtId="0" fontId="13" fillId="2" borderId="1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0" fontId="14" fillId="2" borderId="14" xfId="0" applyFont="1" applyFill="1" applyBorder="1" applyAlignment="1">
      <alignment horizontal="center" vertical="top" wrapText="1"/>
    </xf>
    <xf numFmtId="0" fontId="7" fillId="2" borderId="21" xfId="0" applyFont="1" applyFill="1" applyBorder="1" applyAlignment="1">
      <alignment horizontal="center" wrapText="1"/>
    </xf>
    <xf numFmtId="0" fontId="13" fillId="2" borderId="30" xfId="0" applyFont="1" applyFill="1" applyBorder="1" applyAlignment="1">
      <alignment horizontal="center" wrapText="1"/>
    </xf>
    <xf numFmtId="0" fontId="8" fillId="2" borderId="20" xfId="0" applyFont="1" applyFill="1" applyBorder="1" applyAlignment="1">
      <alignment horizontal="center" vertical="center" wrapText="1"/>
    </xf>
    <xf numFmtId="0" fontId="14" fillId="2" borderId="42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vertical="top" wrapText="1"/>
    </xf>
    <xf numFmtId="0" fontId="14" fillId="2" borderId="11" xfId="0" applyFont="1" applyFill="1" applyBorder="1" applyAlignment="1">
      <alignment vertical="top" wrapText="1"/>
    </xf>
    <xf numFmtId="0" fontId="8" fillId="2" borderId="2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2" borderId="4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left" vertical="top" wrapText="1"/>
    </xf>
    <xf numFmtId="0" fontId="7" fillId="2" borderId="1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0" fontId="14" fillId="2" borderId="1" xfId="0" applyFont="1" applyFill="1" applyBorder="1" applyAlignment="1">
      <alignment vertical="top" wrapText="1"/>
    </xf>
    <xf numFmtId="0" fontId="14" fillId="2" borderId="26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26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4" fontId="16" fillId="4" borderId="37" xfId="0" applyNumberFormat="1" applyFont="1" applyFill="1" applyBorder="1" applyAlignment="1">
      <alignment horizontal="center" vertical="center" wrapText="1"/>
    </xf>
    <xf numFmtId="4" fontId="16" fillId="4" borderId="38" xfId="0" applyNumberFormat="1" applyFont="1" applyFill="1" applyBorder="1" applyAlignment="1">
      <alignment horizontal="center" vertical="center" wrapText="1"/>
    </xf>
    <xf numFmtId="4" fontId="16" fillId="4" borderId="39" xfId="0" applyNumberFormat="1" applyFont="1" applyFill="1" applyBorder="1" applyAlignment="1">
      <alignment horizontal="center" vertical="center" wrapText="1"/>
    </xf>
  </cellXfs>
  <cellStyles count="6">
    <cellStyle name="ex66" xfId="3"/>
    <cellStyle name="st75" xfId="4"/>
    <cellStyle name="st76" xfId="5"/>
    <cellStyle name="Обычный" xfId="0" builtinId="0"/>
    <cellStyle name="Обычный 2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Q981"/>
  <sheetViews>
    <sheetView tabSelected="1" topLeftCell="D1" zoomScale="73" zoomScaleNormal="73" workbookViewId="0">
      <selection activeCell="F11" sqref="F11"/>
    </sheetView>
  </sheetViews>
  <sheetFormatPr defaultRowHeight="15" x14ac:dyDescent="0.25"/>
  <cols>
    <col min="1" max="1" width="29.140625" style="225" customWidth="1"/>
    <col min="2" max="2" width="25" customWidth="1"/>
    <col min="3" max="3" width="20.5703125" customWidth="1"/>
    <col min="4" max="4" width="23.42578125" customWidth="1"/>
    <col min="5" max="5" width="26.7109375" style="508" customWidth="1"/>
    <col min="6" max="6" width="17.7109375" customWidth="1"/>
    <col min="7" max="7" width="24.5703125" customWidth="1"/>
    <col min="8" max="8" width="21.140625" customWidth="1"/>
    <col min="9" max="9" width="24" customWidth="1"/>
    <col min="10" max="10" width="22.28515625" customWidth="1"/>
    <col min="11" max="11" width="21.42578125" customWidth="1"/>
    <col min="12" max="12" width="18.5703125" customWidth="1"/>
    <col min="13" max="13" width="22.7109375" customWidth="1"/>
    <col min="14" max="14" width="19.42578125" customWidth="1"/>
    <col min="15" max="15" width="20.5703125" customWidth="1"/>
    <col min="16" max="16" width="28" customWidth="1"/>
    <col min="17" max="17" width="25.5703125" customWidth="1"/>
  </cols>
  <sheetData>
    <row r="3" spans="1:17" ht="18.75" x14ac:dyDescent="0.25">
      <c r="A3" s="531" t="s">
        <v>0</v>
      </c>
      <c r="B3" s="531"/>
      <c r="C3" s="531"/>
      <c r="D3" s="531"/>
      <c r="E3" s="531"/>
      <c r="F3" s="531"/>
      <c r="G3" s="531"/>
      <c r="H3" s="531"/>
      <c r="I3" s="531"/>
      <c r="J3" s="531"/>
      <c r="K3" s="531"/>
      <c r="L3" s="531"/>
      <c r="M3" s="531"/>
      <c r="N3" s="531"/>
      <c r="O3" s="531"/>
      <c r="P3" s="531"/>
      <c r="Q3" s="1"/>
    </row>
    <row r="4" spans="1:17" ht="18.75" x14ac:dyDescent="0.25">
      <c r="A4" s="531" t="s">
        <v>1</v>
      </c>
      <c r="B4" s="531"/>
      <c r="C4" s="531"/>
      <c r="D4" s="531"/>
      <c r="E4" s="531"/>
      <c r="F4" s="531"/>
      <c r="G4" s="531"/>
      <c r="H4" s="531"/>
      <c r="I4" s="531"/>
      <c r="J4" s="531"/>
      <c r="K4" s="531"/>
      <c r="L4" s="531"/>
      <c r="M4" s="531"/>
      <c r="N4" s="531"/>
      <c r="O4" s="531"/>
      <c r="P4" s="531"/>
      <c r="Q4" s="1"/>
    </row>
    <row r="5" spans="1:17" ht="19.5" thickBot="1" x14ac:dyDescent="0.35">
      <c r="A5" s="532" t="s">
        <v>17</v>
      </c>
      <c r="B5" s="532"/>
      <c r="C5" s="532"/>
      <c r="D5" s="532"/>
      <c r="E5" s="532"/>
      <c r="F5" s="532"/>
      <c r="G5" s="532"/>
      <c r="H5" s="532"/>
      <c r="I5" s="532"/>
      <c r="J5" s="532"/>
      <c r="K5" s="532"/>
      <c r="L5" s="532"/>
      <c r="M5" s="532"/>
      <c r="N5" s="532"/>
      <c r="O5" s="532"/>
      <c r="P5" s="532"/>
      <c r="Q5" s="1"/>
    </row>
    <row r="6" spans="1:17" ht="16.5" thickBot="1" x14ac:dyDescent="0.3">
      <c r="A6" s="533" t="s">
        <v>2</v>
      </c>
      <c r="B6" s="536" t="s">
        <v>3</v>
      </c>
      <c r="C6" s="536" t="s">
        <v>4</v>
      </c>
      <c r="D6" s="539" t="s">
        <v>5</v>
      </c>
      <c r="E6" s="542" t="s">
        <v>6</v>
      </c>
      <c r="F6" s="545" t="s">
        <v>7</v>
      </c>
      <c r="G6" s="546"/>
      <c r="H6" s="546"/>
      <c r="I6" s="546"/>
      <c r="J6" s="546"/>
      <c r="K6" s="546"/>
      <c r="L6" s="546"/>
      <c r="M6" s="547"/>
      <c r="N6" s="548" t="s">
        <v>8</v>
      </c>
      <c r="O6" s="549"/>
      <c r="P6" s="549"/>
      <c r="Q6" s="550"/>
    </row>
    <row r="7" spans="1:17" ht="16.5" thickBot="1" x14ac:dyDescent="0.3">
      <c r="A7" s="534"/>
      <c r="B7" s="537"/>
      <c r="C7" s="537"/>
      <c r="D7" s="540"/>
      <c r="E7" s="543"/>
      <c r="F7" s="552" t="s">
        <v>9</v>
      </c>
      <c r="G7" s="553"/>
      <c r="H7" s="553"/>
      <c r="I7" s="554"/>
      <c r="J7" s="545" t="s">
        <v>10</v>
      </c>
      <c r="K7" s="546"/>
      <c r="L7" s="546"/>
      <c r="M7" s="547"/>
      <c r="N7" s="551"/>
      <c r="O7" s="529"/>
      <c r="P7" s="529"/>
      <c r="Q7" s="530"/>
    </row>
    <row r="8" spans="1:17" ht="15.75" x14ac:dyDescent="0.25">
      <c r="A8" s="534"/>
      <c r="B8" s="537"/>
      <c r="C8" s="537"/>
      <c r="D8" s="540"/>
      <c r="E8" s="543"/>
      <c r="F8" s="283"/>
      <c r="G8" s="555" t="s">
        <v>11</v>
      </c>
      <c r="H8" s="555"/>
      <c r="I8" s="556"/>
      <c r="J8" s="284"/>
      <c r="K8" s="536" t="s">
        <v>11</v>
      </c>
      <c r="L8" s="536"/>
      <c r="M8" s="557"/>
      <c r="N8" s="551" t="s">
        <v>12</v>
      </c>
      <c r="O8" s="529" t="s">
        <v>11</v>
      </c>
      <c r="P8" s="529"/>
      <c r="Q8" s="530"/>
    </row>
    <row r="9" spans="1:17" ht="195.75" customHeight="1" thickBot="1" x14ac:dyDescent="0.3">
      <c r="A9" s="535"/>
      <c r="B9" s="538"/>
      <c r="C9" s="538"/>
      <c r="D9" s="541"/>
      <c r="E9" s="544"/>
      <c r="F9" s="285" t="s">
        <v>13</v>
      </c>
      <c r="G9" s="286" t="s">
        <v>14</v>
      </c>
      <c r="H9" s="286" t="s">
        <v>15</v>
      </c>
      <c r="I9" s="287" t="s">
        <v>16</v>
      </c>
      <c r="J9" s="285" t="s">
        <v>13</v>
      </c>
      <c r="K9" s="286" t="s">
        <v>14</v>
      </c>
      <c r="L9" s="286" t="s">
        <v>15</v>
      </c>
      <c r="M9" s="288" t="s">
        <v>16</v>
      </c>
      <c r="N9" s="558"/>
      <c r="O9" s="289" t="s">
        <v>14</v>
      </c>
      <c r="P9" s="289" t="s">
        <v>15</v>
      </c>
      <c r="Q9" s="290" t="s">
        <v>16</v>
      </c>
    </row>
    <row r="10" spans="1:17" ht="16.5" thickBot="1" x14ac:dyDescent="0.3">
      <c r="A10" s="76">
        <v>1</v>
      </c>
      <c r="B10" s="77">
        <v>2</v>
      </c>
      <c r="C10" s="77">
        <v>3</v>
      </c>
      <c r="D10" s="77">
        <v>4</v>
      </c>
      <c r="E10" s="476">
        <v>5</v>
      </c>
      <c r="F10" s="76">
        <v>6</v>
      </c>
      <c r="G10" s="77">
        <v>7</v>
      </c>
      <c r="H10" s="77">
        <v>8</v>
      </c>
      <c r="I10" s="79">
        <v>9</v>
      </c>
      <c r="J10" s="76">
        <v>10</v>
      </c>
      <c r="K10" s="77">
        <v>11</v>
      </c>
      <c r="L10" s="77">
        <v>12</v>
      </c>
      <c r="M10" s="78">
        <v>13</v>
      </c>
      <c r="N10" s="179">
        <v>14</v>
      </c>
      <c r="O10" s="80">
        <v>15</v>
      </c>
      <c r="P10" s="80">
        <v>16</v>
      </c>
      <c r="Q10" s="81">
        <v>17</v>
      </c>
    </row>
    <row r="11" spans="1:17" s="59" customFormat="1" ht="15.75" customHeight="1" thickBot="1" x14ac:dyDescent="0.3">
      <c r="A11" s="810" t="s">
        <v>792</v>
      </c>
      <c r="B11" s="811"/>
      <c r="C11" s="811"/>
      <c r="D11" s="811"/>
      <c r="E11" s="812"/>
      <c r="F11" s="102">
        <f>F12+F147+F212+F481+F685+F827+F871</f>
        <v>2670490.3934899997</v>
      </c>
      <c r="G11" s="82">
        <f t="shared" ref="G11:I11" si="0">G12+G147+G212+G481+G685+G827+G871</f>
        <v>936887.19897999999</v>
      </c>
      <c r="H11" s="82">
        <f t="shared" si="0"/>
        <v>733978.17953999992</v>
      </c>
      <c r="I11" s="103">
        <f t="shared" si="0"/>
        <v>999625.01497000013</v>
      </c>
      <c r="J11" s="102">
        <f t="shared" ref="J11" si="1">J12+J147+J212+J481+J685+J827+J871</f>
        <v>994209.55556999985</v>
      </c>
      <c r="K11" s="82">
        <f t="shared" ref="K11" si="2">K12+K147+K212+K481+K685+K827+K871</f>
        <v>104972.4074</v>
      </c>
      <c r="L11" s="82">
        <f t="shared" ref="L11" si="3">L12+L147+L212+L481+L685+L827+L871</f>
        <v>373695.96976000001</v>
      </c>
      <c r="M11" s="151">
        <f t="shared" ref="M11" si="4">M12+M147+M212+M481+M685+M827+M871</f>
        <v>515541.17840999999</v>
      </c>
      <c r="N11" s="102">
        <f>J11/F11*100</f>
        <v>37.229475080443606</v>
      </c>
      <c r="O11" s="83">
        <f t="shared" ref="O11:Q26" si="5">K11/G11*100</f>
        <v>11.204380582239216</v>
      </c>
      <c r="P11" s="83">
        <f>L11/H11*100</f>
        <v>50.913771032567126</v>
      </c>
      <c r="Q11" s="84">
        <f t="shared" si="5"/>
        <v>51.573457115363595</v>
      </c>
    </row>
    <row r="12" spans="1:17" ht="15" customHeight="1" x14ac:dyDescent="0.25">
      <c r="A12" s="518" t="s">
        <v>18</v>
      </c>
      <c r="B12" s="521" t="s">
        <v>19</v>
      </c>
      <c r="C12" s="523" t="s">
        <v>20</v>
      </c>
      <c r="D12" s="525" t="s">
        <v>21</v>
      </c>
      <c r="E12" s="291" t="s">
        <v>22</v>
      </c>
      <c r="F12" s="292">
        <f>F13+F14</f>
        <v>1213508.9534299998</v>
      </c>
      <c r="G12" s="293">
        <f t="shared" ref="G12:I12" si="6">G13+G14</f>
        <v>97658.05799999999</v>
      </c>
      <c r="H12" s="294">
        <f t="shared" si="6"/>
        <v>534842.34609999997</v>
      </c>
      <c r="I12" s="295">
        <f t="shared" si="6"/>
        <v>581008.54932999995</v>
      </c>
      <c r="J12" s="292">
        <f>J13+J14</f>
        <v>663858.79445999989</v>
      </c>
      <c r="K12" s="293">
        <f t="shared" ref="K12:M12" si="7">K13+K14</f>
        <v>24722.945810000005</v>
      </c>
      <c r="L12" s="293">
        <f t="shared" si="7"/>
        <v>342342.84735</v>
      </c>
      <c r="M12" s="296">
        <f t="shared" si="7"/>
        <v>296793.0013</v>
      </c>
      <c r="N12" s="297">
        <f>J12/F12*100</f>
        <v>54.705718699775055</v>
      </c>
      <c r="O12" s="298">
        <f t="shared" si="5"/>
        <v>25.31582781422912</v>
      </c>
      <c r="P12" s="298">
        <f t="shared" si="5"/>
        <v>64.008179203894201</v>
      </c>
      <c r="Q12" s="299">
        <f t="shared" si="5"/>
        <v>51.082381084108306</v>
      </c>
    </row>
    <row r="13" spans="1:17" x14ac:dyDescent="0.25">
      <c r="A13" s="519"/>
      <c r="B13" s="522"/>
      <c r="C13" s="524"/>
      <c r="D13" s="526"/>
      <c r="E13" s="300" t="s">
        <v>23</v>
      </c>
      <c r="F13" s="301">
        <f>F16</f>
        <v>2600.4</v>
      </c>
      <c r="G13" s="302">
        <f t="shared" ref="G13:I13" si="8">G16</f>
        <v>0</v>
      </c>
      <c r="H13" s="302">
        <f t="shared" si="8"/>
        <v>0</v>
      </c>
      <c r="I13" s="303">
        <f t="shared" si="8"/>
        <v>2600.4</v>
      </c>
      <c r="J13" s="301">
        <f>J16</f>
        <v>120.30391</v>
      </c>
      <c r="K13" s="302">
        <f t="shared" ref="K13:M13" si="9">K16</f>
        <v>0</v>
      </c>
      <c r="L13" s="302">
        <f t="shared" si="9"/>
        <v>0</v>
      </c>
      <c r="M13" s="304">
        <f t="shared" si="9"/>
        <v>120.30391</v>
      </c>
      <c r="N13" s="305">
        <f t="shared" ref="N13:Q73" si="10">J13/F13*100</f>
        <v>4.6263617135825257</v>
      </c>
      <c r="O13" s="306">
        <v>0</v>
      </c>
      <c r="P13" s="306">
        <v>0</v>
      </c>
      <c r="Q13" s="307">
        <f t="shared" si="5"/>
        <v>4.6263617135825257</v>
      </c>
    </row>
    <row r="14" spans="1:17" ht="33.75" customHeight="1" thickBot="1" x14ac:dyDescent="0.3">
      <c r="A14" s="520"/>
      <c r="B14" s="522"/>
      <c r="C14" s="524"/>
      <c r="D14" s="526"/>
      <c r="E14" s="300" t="s">
        <v>24</v>
      </c>
      <c r="F14" s="301">
        <f t="shared" ref="F14:M14" si="11">F17+F60+F76+F86+F90+F113+F138</f>
        <v>1210908.5534299999</v>
      </c>
      <c r="G14" s="302">
        <f t="shared" si="11"/>
        <v>97658.05799999999</v>
      </c>
      <c r="H14" s="302">
        <f t="shared" si="11"/>
        <v>534842.34609999997</v>
      </c>
      <c r="I14" s="303">
        <f t="shared" si="11"/>
        <v>578408.14932999993</v>
      </c>
      <c r="J14" s="301">
        <f t="shared" si="11"/>
        <v>663738.49054999987</v>
      </c>
      <c r="K14" s="302">
        <f t="shared" si="11"/>
        <v>24722.945810000005</v>
      </c>
      <c r="L14" s="302">
        <f t="shared" si="11"/>
        <v>342342.84735</v>
      </c>
      <c r="M14" s="304">
        <f t="shared" si="11"/>
        <v>296672.69738999999</v>
      </c>
      <c r="N14" s="305">
        <f t="shared" si="10"/>
        <v>54.813263038724521</v>
      </c>
      <c r="O14" s="306">
        <f t="shared" si="5"/>
        <v>25.31582781422912</v>
      </c>
      <c r="P14" s="306">
        <f t="shared" si="5"/>
        <v>64.008179203894201</v>
      </c>
      <c r="Q14" s="307">
        <f t="shared" si="5"/>
        <v>51.291237465041128</v>
      </c>
    </row>
    <row r="15" spans="1:17" ht="15" customHeight="1" x14ac:dyDescent="0.25">
      <c r="A15" s="527" t="s">
        <v>25</v>
      </c>
      <c r="B15" s="524" t="s">
        <v>26</v>
      </c>
      <c r="C15" s="524"/>
      <c r="D15" s="526"/>
      <c r="E15" s="308" t="s">
        <v>22</v>
      </c>
      <c r="F15" s="309">
        <f>F16+F17</f>
        <v>1041630.63749</v>
      </c>
      <c r="G15" s="310">
        <f t="shared" ref="G15:I15" si="12">G16+G17</f>
        <v>97658.05799999999</v>
      </c>
      <c r="H15" s="310">
        <f t="shared" si="12"/>
        <v>503648.04100000003</v>
      </c>
      <c r="I15" s="311">
        <f t="shared" si="12"/>
        <v>440324.53848999995</v>
      </c>
      <c r="J15" s="309">
        <f>J16+J17</f>
        <v>567246.70167999994</v>
      </c>
      <c r="K15" s="310">
        <f t="shared" ref="K15:M15" si="13">K16+K17</f>
        <v>24722.945810000005</v>
      </c>
      <c r="L15" s="310">
        <f t="shared" si="13"/>
        <v>330671.79047999997</v>
      </c>
      <c r="M15" s="312">
        <f t="shared" si="13"/>
        <v>211851.96539</v>
      </c>
      <c r="N15" s="305">
        <f t="shared" si="10"/>
        <v>54.45756694012811</v>
      </c>
      <c r="O15" s="306">
        <f t="shared" si="5"/>
        <v>25.31582781422912</v>
      </c>
      <c r="P15" s="306">
        <f t="shared" si="5"/>
        <v>65.655331414264339</v>
      </c>
      <c r="Q15" s="307">
        <f t="shared" si="5"/>
        <v>48.112686637111253</v>
      </c>
    </row>
    <row r="16" spans="1:17" x14ac:dyDescent="0.25">
      <c r="A16" s="528"/>
      <c r="B16" s="524"/>
      <c r="C16" s="524"/>
      <c r="D16" s="526"/>
      <c r="E16" s="300" t="s">
        <v>23</v>
      </c>
      <c r="F16" s="301">
        <f>F27+F30</f>
        <v>2600.4</v>
      </c>
      <c r="G16" s="302">
        <f t="shared" ref="G16:M16" si="14">G27+G30</f>
        <v>0</v>
      </c>
      <c r="H16" s="302">
        <f t="shared" si="14"/>
        <v>0</v>
      </c>
      <c r="I16" s="303">
        <f t="shared" si="14"/>
        <v>2600.4</v>
      </c>
      <c r="J16" s="301">
        <f t="shared" si="14"/>
        <v>120.30391</v>
      </c>
      <c r="K16" s="302">
        <f t="shared" si="14"/>
        <v>0</v>
      </c>
      <c r="L16" s="302">
        <f t="shared" si="14"/>
        <v>0</v>
      </c>
      <c r="M16" s="304">
        <f t="shared" si="14"/>
        <v>120.30391</v>
      </c>
      <c r="N16" s="305">
        <f t="shared" si="10"/>
        <v>4.6263617135825257</v>
      </c>
      <c r="O16" s="306">
        <v>0</v>
      </c>
      <c r="P16" s="306">
        <v>0</v>
      </c>
      <c r="Q16" s="307">
        <f t="shared" si="5"/>
        <v>4.6263617135825257</v>
      </c>
    </row>
    <row r="17" spans="1:17" x14ac:dyDescent="0.25">
      <c r="A17" s="528"/>
      <c r="B17" s="524"/>
      <c r="C17" s="524"/>
      <c r="D17" s="526"/>
      <c r="E17" s="313" t="s">
        <v>24</v>
      </c>
      <c r="F17" s="309">
        <f t="shared" ref="F17:M17" si="15">F19+F32</f>
        <v>1039030.23749</v>
      </c>
      <c r="G17" s="310">
        <f t="shared" si="15"/>
        <v>97658.05799999999</v>
      </c>
      <c r="H17" s="310">
        <f t="shared" si="15"/>
        <v>503648.04100000003</v>
      </c>
      <c r="I17" s="311">
        <f t="shared" si="15"/>
        <v>437724.13848999992</v>
      </c>
      <c r="J17" s="309">
        <f t="shared" si="15"/>
        <v>567126.39776999992</v>
      </c>
      <c r="K17" s="310">
        <f t="shared" si="15"/>
        <v>24722.945810000005</v>
      </c>
      <c r="L17" s="310">
        <f t="shared" si="15"/>
        <v>330671.79047999997</v>
      </c>
      <c r="M17" s="312">
        <f t="shared" si="15"/>
        <v>211731.66148000001</v>
      </c>
      <c r="N17" s="314">
        <f t="shared" si="10"/>
        <v>54.582280409857489</v>
      </c>
      <c r="O17" s="306">
        <f t="shared" si="5"/>
        <v>25.31582781422912</v>
      </c>
      <c r="P17" s="306">
        <f t="shared" si="5"/>
        <v>65.655331414264339</v>
      </c>
      <c r="Q17" s="307">
        <f t="shared" si="5"/>
        <v>48.371027060651159</v>
      </c>
    </row>
    <row r="18" spans="1:17" ht="15" customHeight="1" x14ac:dyDescent="0.25">
      <c r="A18" s="509" t="s">
        <v>27</v>
      </c>
      <c r="B18" s="512" t="s">
        <v>28</v>
      </c>
      <c r="C18" s="512" t="s">
        <v>29</v>
      </c>
      <c r="D18" s="515" t="s">
        <v>21</v>
      </c>
      <c r="E18" s="308" t="s">
        <v>22</v>
      </c>
      <c r="F18" s="309">
        <f t="shared" ref="F18:M18" si="16">F19+F27</f>
        <v>253185.13008</v>
      </c>
      <c r="G18" s="310">
        <f t="shared" si="16"/>
        <v>0</v>
      </c>
      <c r="H18" s="310">
        <f t="shared" si="16"/>
        <v>81280.5</v>
      </c>
      <c r="I18" s="311">
        <f t="shared" si="16"/>
        <v>171904.63008</v>
      </c>
      <c r="J18" s="309">
        <f t="shared" si="16"/>
        <v>148977.92166999998</v>
      </c>
      <c r="K18" s="310">
        <f t="shared" si="16"/>
        <v>0</v>
      </c>
      <c r="L18" s="310">
        <f t="shared" si="16"/>
        <v>63545.401239999999</v>
      </c>
      <c r="M18" s="312">
        <f t="shared" si="16"/>
        <v>85432.520430000004</v>
      </c>
      <c r="N18" s="314">
        <f t="shared" si="10"/>
        <v>58.841497375034145</v>
      </c>
      <c r="O18" s="306">
        <v>0</v>
      </c>
      <c r="P18" s="306">
        <f t="shared" si="5"/>
        <v>78.180376892366553</v>
      </c>
      <c r="Q18" s="307">
        <f t="shared" si="5"/>
        <v>49.697626172280465</v>
      </c>
    </row>
    <row r="19" spans="1:17" x14ac:dyDescent="0.25">
      <c r="A19" s="510"/>
      <c r="B19" s="513"/>
      <c r="C19" s="513"/>
      <c r="D19" s="516"/>
      <c r="E19" s="300" t="s">
        <v>30</v>
      </c>
      <c r="F19" s="315">
        <f t="shared" ref="F19:M19" si="17">SUM(F20:F26)</f>
        <v>253064.73008000001</v>
      </c>
      <c r="G19" s="316">
        <f t="shared" si="17"/>
        <v>0</v>
      </c>
      <c r="H19" s="316">
        <f t="shared" si="17"/>
        <v>81280.5</v>
      </c>
      <c r="I19" s="317">
        <f t="shared" si="17"/>
        <v>171784.23008000001</v>
      </c>
      <c r="J19" s="315">
        <f t="shared" si="17"/>
        <v>148857.61775999999</v>
      </c>
      <c r="K19" s="316">
        <f t="shared" si="17"/>
        <v>0</v>
      </c>
      <c r="L19" s="316">
        <f t="shared" si="17"/>
        <v>63545.401239999999</v>
      </c>
      <c r="M19" s="318">
        <f t="shared" si="17"/>
        <v>85312.216520000002</v>
      </c>
      <c r="N19" s="314">
        <f t="shared" si="10"/>
        <v>58.821953463425118</v>
      </c>
      <c r="O19" s="306">
        <v>0</v>
      </c>
      <c r="P19" s="306">
        <f t="shared" si="5"/>
        <v>78.180376892366553</v>
      </c>
      <c r="Q19" s="307">
        <f t="shared" si="5"/>
        <v>49.662426219374183</v>
      </c>
    </row>
    <row r="20" spans="1:17" x14ac:dyDescent="0.25">
      <c r="A20" s="510"/>
      <c r="B20" s="513"/>
      <c r="C20" s="513"/>
      <c r="D20" s="516"/>
      <c r="E20" s="477" t="s">
        <v>31</v>
      </c>
      <c r="F20" s="315">
        <f>SUM(G20:I20)</f>
        <v>36691.229229999997</v>
      </c>
      <c r="G20" s="319"/>
      <c r="H20" s="319"/>
      <c r="I20" s="320">
        <v>36691.229229999997</v>
      </c>
      <c r="J20" s="315">
        <f>SUM(K20:M20)</f>
        <v>28930.808010000001</v>
      </c>
      <c r="K20" s="319"/>
      <c r="L20" s="319"/>
      <c r="M20" s="321">
        <v>28930.808010000001</v>
      </c>
      <c r="N20" s="314">
        <f t="shared" si="10"/>
        <v>78.849383400720711</v>
      </c>
      <c r="O20" s="306">
        <v>0</v>
      </c>
      <c r="P20" s="306">
        <v>0</v>
      </c>
      <c r="Q20" s="307">
        <f t="shared" si="5"/>
        <v>78.849383400720711</v>
      </c>
    </row>
    <row r="21" spans="1:17" x14ac:dyDescent="0.25">
      <c r="A21" s="510"/>
      <c r="B21" s="513"/>
      <c r="C21" s="513"/>
      <c r="D21" s="516"/>
      <c r="E21" s="477" t="s">
        <v>32</v>
      </c>
      <c r="F21" s="315">
        <f t="shared" ref="F21:F60" si="18">SUM(G21:I21)</f>
        <v>113393.00085</v>
      </c>
      <c r="G21" s="319"/>
      <c r="H21" s="319">
        <v>1000</v>
      </c>
      <c r="I21" s="320">
        <v>112393.00085</v>
      </c>
      <c r="J21" s="315">
        <f t="shared" ref="J21:J90" si="19">SUM(K21:M21)</f>
        <v>49344.384259999999</v>
      </c>
      <c r="K21" s="319"/>
      <c r="L21" s="319"/>
      <c r="M21" s="322">
        <v>49344.384259999999</v>
      </c>
      <c r="N21" s="314">
        <f t="shared" si="10"/>
        <v>43.516252229072215</v>
      </c>
      <c r="O21" s="306">
        <v>0</v>
      </c>
      <c r="P21" s="306">
        <f t="shared" si="5"/>
        <v>0</v>
      </c>
      <c r="Q21" s="307">
        <f t="shared" si="5"/>
        <v>43.903431607680929</v>
      </c>
    </row>
    <row r="22" spans="1:17" x14ac:dyDescent="0.25">
      <c r="A22" s="510"/>
      <c r="B22" s="513"/>
      <c r="C22" s="513"/>
      <c r="D22" s="516"/>
      <c r="E22" s="477" t="s">
        <v>33</v>
      </c>
      <c r="F22" s="315">
        <f t="shared" si="18"/>
        <v>17700</v>
      </c>
      <c r="G22" s="319"/>
      <c r="H22" s="319"/>
      <c r="I22" s="320">
        <v>17700</v>
      </c>
      <c r="J22" s="315">
        <f t="shared" si="19"/>
        <v>7037.0242500000004</v>
      </c>
      <c r="K22" s="319"/>
      <c r="L22" s="319"/>
      <c r="M22" s="322">
        <v>7037.0242500000004</v>
      </c>
      <c r="N22" s="314">
        <f t="shared" si="10"/>
        <v>39.757199152542377</v>
      </c>
      <c r="O22" s="306">
        <v>0</v>
      </c>
      <c r="P22" s="306">
        <v>0</v>
      </c>
      <c r="Q22" s="307">
        <f t="shared" si="5"/>
        <v>39.757199152542377</v>
      </c>
    </row>
    <row r="23" spans="1:17" x14ac:dyDescent="0.25">
      <c r="A23" s="510"/>
      <c r="B23" s="513"/>
      <c r="C23" s="513"/>
      <c r="D23" s="516"/>
      <c r="E23" s="477" t="s">
        <v>34</v>
      </c>
      <c r="F23" s="315">
        <f t="shared" si="18"/>
        <v>74223.5</v>
      </c>
      <c r="G23" s="319"/>
      <c r="H23" s="319">
        <v>74223.5</v>
      </c>
      <c r="I23" s="320"/>
      <c r="J23" s="315">
        <f t="shared" si="19"/>
        <v>63544.476560000003</v>
      </c>
      <c r="K23" s="319"/>
      <c r="L23" s="319">
        <v>63544.476560000003</v>
      </c>
      <c r="M23" s="322"/>
      <c r="N23" s="314">
        <f t="shared" si="10"/>
        <v>85.612341859384159</v>
      </c>
      <c r="O23" s="306">
        <v>0</v>
      </c>
      <c r="P23" s="306">
        <f t="shared" si="5"/>
        <v>85.612341859384159</v>
      </c>
      <c r="Q23" s="307">
        <v>0</v>
      </c>
    </row>
    <row r="24" spans="1:17" x14ac:dyDescent="0.25">
      <c r="A24" s="510"/>
      <c r="B24" s="513"/>
      <c r="C24" s="513"/>
      <c r="D24" s="516"/>
      <c r="E24" s="477" t="s">
        <v>35</v>
      </c>
      <c r="F24" s="315">
        <f t="shared" si="18"/>
        <v>6000</v>
      </c>
      <c r="G24" s="319"/>
      <c r="H24" s="319">
        <v>6000</v>
      </c>
      <c r="I24" s="320"/>
      <c r="J24" s="315">
        <f t="shared" si="19"/>
        <v>0</v>
      </c>
      <c r="K24" s="319"/>
      <c r="L24" s="319"/>
      <c r="M24" s="322"/>
      <c r="N24" s="314">
        <f t="shared" si="10"/>
        <v>0</v>
      </c>
      <c r="O24" s="306">
        <v>0</v>
      </c>
      <c r="P24" s="306">
        <f t="shared" si="5"/>
        <v>0</v>
      </c>
      <c r="Q24" s="307">
        <v>0</v>
      </c>
    </row>
    <row r="25" spans="1:17" x14ac:dyDescent="0.25">
      <c r="A25" s="510"/>
      <c r="B25" s="513"/>
      <c r="C25" s="513"/>
      <c r="D25" s="516"/>
      <c r="E25" s="477" t="s">
        <v>36</v>
      </c>
      <c r="F25" s="315">
        <f t="shared" si="18"/>
        <v>5000</v>
      </c>
      <c r="G25" s="319"/>
      <c r="H25" s="319"/>
      <c r="I25" s="320">
        <v>5000</v>
      </c>
      <c r="J25" s="315">
        <f t="shared" si="19"/>
        <v>0</v>
      </c>
      <c r="K25" s="319"/>
      <c r="L25" s="319"/>
      <c r="M25" s="322"/>
      <c r="N25" s="314">
        <f t="shared" si="10"/>
        <v>0</v>
      </c>
      <c r="O25" s="306">
        <v>0</v>
      </c>
      <c r="P25" s="306">
        <v>0</v>
      </c>
      <c r="Q25" s="307">
        <f t="shared" si="5"/>
        <v>0</v>
      </c>
    </row>
    <row r="26" spans="1:17" x14ac:dyDescent="0.25">
      <c r="A26" s="510"/>
      <c r="B26" s="513"/>
      <c r="C26" s="513"/>
      <c r="D26" s="516"/>
      <c r="E26" s="477" t="s">
        <v>37</v>
      </c>
      <c r="F26" s="315">
        <f t="shared" si="18"/>
        <v>57</v>
      </c>
      <c r="G26" s="319"/>
      <c r="H26" s="319">
        <v>57</v>
      </c>
      <c r="I26" s="323"/>
      <c r="J26" s="315">
        <f t="shared" si="19"/>
        <v>0.92467999999999995</v>
      </c>
      <c r="K26" s="319"/>
      <c r="L26" s="319">
        <v>0.92467999999999995</v>
      </c>
      <c r="M26" s="322"/>
      <c r="N26" s="314">
        <f t="shared" si="10"/>
        <v>1.6222456140350876</v>
      </c>
      <c r="O26" s="306">
        <v>0</v>
      </c>
      <c r="P26" s="306">
        <f t="shared" si="5"/>
        <v>1.6222456140350876</v>
      </c>
      <c r="Q26" s="307">
        <v>0</v>
      </c>
    </row>
    <row r="27" spans="1:17" x14ac:dyDescent="0.25">
      <c r="A27" s="510"/>
      <c r="B27" s="513"/>
      <c r="C27" s="513"/>
      <c r="D27" s="516"/>
      <c r="E27" s="300" t="s">
        <v>38</v>
      </c>
      <c r="F27" s="315">
        <f t="shared" si="18"/>
        <v>120.4</v>
      </c>
      <c r="G27" s="316">
        <f>SUM(G28:G28)</f>
        <v>0</v>
      </c>
      <c r="H27" s="316">
        <f>SUM(H28:H28)</f>
        <v>0</v>
      </c>
      <c r="I27" s="317">
        <f>SUM(I28:I28)</f>
        <v>120.4</v>
      </c>
      <c r="J27" s="315">
        <f t="shared" si="19"/>
        <v>120.30391</v>
      </c>
      <c r="K27" s="316">
        <f>SUM(K28:K28)</f>
        <v>0</v>
      </c>
      <c r="L27" s="316">
        <f>SUM(L28:L28)</f>
        <v>0</v>
      </c>
      <c r="M27" s="318">
        <f>SUM(M28:M28)</f>
        <v>120.30391</v>
      </c>
      <c r="N27" s="314">
        <f t="shared" si="10"/>
        <v>99.920191029900323</v>
      </c>
      <c r="O27" s="306">
        <v>0</v>
      </c>
      <c r="P27" s="306">
        <v>0</v>
      </c>
      <c r="Q27" s="307">
        <f t="shared" si="10"/>
        <v>99.920191029900323</v>
      </c>
    </row>
    <row r="28" spans="1:17" x14ac:dyDescent="0.25">
      <c r="A28" s="511"/>
      <c r="B28" s="514"/>
      <c r="C28" s="514"/>
      <c r="D28" s="517"/>
      <c r="E28" s="300" t="s">
        <v>39</v>
      </c>
      <c r="F28" s="315">
        <f t="shared" si="18"/>
        <v>120.4</v>
      </c>
      <c r="G28" s="316"/>
      <c r="H28" s="316"/>
      <c r="I28" s="317">
        <v>120.4</v>
      </c>
      <c r="J28" s="315">
        <f t="shared" si="19"/>
        <v>120.30391</v>
      </c>
      <c r="K28" s="316"/>
      <c r="L28" s="316"/>
      <c r="M28" s="318">
        <v>120.30391</v>
      </c>
      <c r="N28" s="314">
        <f t="shared" si="10"/>
        <v>99.920191029900323</v>
      </c>
      <c r="O28" s="306">
        <v>0</v>
      </c>
      <c r="P28" s="306">
        <v>0</v>
      </c>
      <c r="Q28" s="307">
        <f t="shared" si="10"/>
        <v>99.920191029900323</v>
      </c>
    </row>
    <row r="29" spans="1:17" ht="15" customHeight="1" x14ac:dyDescent="0.25">
      <c r="A29" s="509" t="s">
        <v>40</v>
      </c>
      <c r="B29" s="512" t="s">
        <v>41</v>
      </c>
      <c r="C29" s="512" t="s">
        <v>42</v>
      </c>
      <c r="D29" s="515" t="s">
        <v>21</v>
      </c>
      <c r="E29" s="308" t="s">
        <v>22</v>
      </c>
      <c r="F29" s="324">
        <f>F30+F32</f>
        <v>788445.50740999996</v>
      </c>
      <c r="G29" s="325">
        <f t="shared" ref="G29:M29" si="20">G30+G32</f>
        <v>97658.05799999999</v>
      </c>
      <c r="H29" s="325">
        <f t="shared" si="20"/>
        <v>422367.54100000003</v>
      </c>
      <c r="I29" s="326">
        <f t="shared" si="20"/>
        <v>268419.90840999992</v>
      </c>
      <c r="J29" s="324">
        <f t="shared" si="20"/>
        <v>418268.78000999993</v>
      </c>
      <c r="K29" s="325">
        <f t="shared" si="20"/>
        <v>24722.945810000005</v>
      </c>
      <c r="L29" s="325">
        <f t="shared" si="20"/>
        <v>267126.38923999999</v>
      </c>
      <c r="M29" s="327">
        <f t="shared" si="20"/>
        <v>126419.44496000002</v>
      </c>
      <c r="N29" s="314">
        <f t="shared" si="10"/>
        <v>53.049801930381946</v>
      </c>
      <c r="O29" s="306">
        <f t="shared" si="10"/>
        <v>25.31582781422912</v>
      </c>
      <c r="P29" s="306">
        <f t="shared" si="10"/>
        <v>63.245008981407494</v>
      </c>
      <c r="Q29" s="307">
        <f t="shared" si="10"/>
        <v>47.097641046393527</v>
      </c>
    </row>
    <row r="30" spans="1:17" x14ac:dyDescent="0.25">
      <c r="A30" s="510"/>
      <c r="B30" s="513"/>
      <c r="C30" s="513"/>
      <c r="D30" s="516"/>
      <c r="E30" s="313" t="s">
        <v>38</v>
      </c>
      <c r="F30" s="324">
        <f t="shared" si="18"/>
        <v>2480</v>
      </c>
      <c r="G30" s="328">
        <f>G31</f>
        <v>0</v>
      </c>
      <c r="H30" s="328">
        <f t="shared" ref="H30:I30" si="21">H31</f>
        <v>0</v>
      </c>
      <c r="I30" s="329">
        <f t="shared" si="21"/>
        <v>2480</v>
      </c>
      <c r="J30" s="324">
        <f t="shared" si="19"/>
        <v>0</v>
      </c>
      <c r="K30" s="328">
        <f>K31</f>
        <v>0</v>
      </c>
      <c r="L30" s="328">
        <f t="shared" ref="L30:M30" si="22">L31</f>
        <v>0</v>
      </c>
      <c r="M30" s="330">
        <f t="shared" si="22"/>
        <v>0</v>
      </c>
      <c r="N30" s="314">
        <f t="shared" si="10"/>
        <v>0</v>
      </c>
      <c r="O30" s="306">
        <v>0</v>
      </c>
      <c r="P30" s="306">
        <v>0</v>
      </c>
      <c r="Q30" s="307">
        <f t="shared" si="10"/>
        <v>0</v>
      </c>
    </row>
    <row r="31" spans="1:17" x14ac:dyDescent="0.25">
      <c r="A31" s="510"/>
      <c r="B31" s="513"/>
      <c r="C31" s="513"/>
      <c r="D31" s="516"/>
      <c r="E31" s="300" t="s">
        <v>43</v>
      </c>
      <c r="F31" s="315">
        <f t="shared" si="18"/>
        <v>2480</v>
      </c>
      <c r="G31" s="331"/>
      <c r="H31" s="331"/>
      <c r="I31" s="332">
        <v>2480</v>
      </c>
      <c r="J31" s="315">
        <f t="shared" si="19"/>
        <v>0</v>
      </c>
      <c r="K31" s="331"/>
      <c r="L31" s="331"/>
      <c r="M31" s="333"/>
      <c r="N31" s="314">
        <f t="shared" si="10"/>
        <v>0</v>
      </c>
      <c r="O31" s="306">
        <v>0</v>
      </c>
      <c r="P31" s="306">
        <v>0</v>
      </c>
      <c r="Q31" s="307">
        <f t="shared" si="10"/>
        <v>0</v>
      </c>
    </row>
    <row r="32" spans="1:17" x14ac:dyDescent="0.25">
      <c r="A32" s="510"/>
      <c r="B32" s="513"/>
      <c r="C32" s="513"/>
      <c r="D32" s="516"/>
      <c r="E32" s="300" t="s">
        <v>30</v>
      </c>
      <c r="F32" s="315">
        <f t="shared" si="18"/>
        <v>785965.50740999996</v>
      </c>
      <c r="G32" s="302">
        <f>SUM(G33:G58)</f>
        <v>97658.05799999999</v>
      </c>
      <c r="H32" s="302">
        <f>SUM(H33:H58)</f>
        <v>422367.54100000003</v>
      </c>
      <c r="I32" s="303">
        <f t="shared" ref="I32:M32" si="23">SUM(I33:I58)</f>
        <v>265939.90840999992</v>
      </c>
      <c r="J32" s="301">
        <f t="shared" si="23"/>
        <v>418268.78000999993</v>
      </c>
      <c r="K32" s="302">
        <f t="shared" si="23"/>
        <v>24722.945810000005</v>
      </c>
      <c r="L32" s="302">
        <f t="shared" si="23"/>
        <v>267126.38923999999</v>
      </c>
      <c r="M32" s="304">
        <f t="shared" si="23"/>
        <v>126419.44496000002</v>
      </c>
      <c r="N32" s="314">
        <f t="shared" si="10"/>
        <v>53.217192875082418</v>
      </c>
      <c r="O32" s="306">
        <f t="shared" si="10"/>
        <v>25.31582781422912</v>
      </c>
      <c r="P32" s="306">
        <f t="shared" si="10"/>
        <v>63.245008981407494</v>
      </c>
      <c r="Q32" s="307">
        <f t="shared" si="10"/>
        <v>47.536846092726705</v>
      </c>
    </row>
    <row r="33" spans="1:17" x14ac:dyDescent="0.25">
      <c r="A33" s="510"/>
      <c r="B33" s="513"/>
      <c r="C33" s="513"/>
      <c r="D33" s="516"/>
      <c r="E33" s="477" t="s">
        <v>44</v>
      </c>
      <c r="F33" s="315">
        <f t="shared" si="18"/>
        <v>15</v>
      </c>
      <c r="G33" s="319"/>
      <c r="H33" s="319"/>
      <c r="I33" s="320">
        <v>15</v>
      </c>
      <c r="J33" s="315">
        <f t="shared" si="19"/>
        <v>0</v>
      </c>
      <c r="K33" s="319"/>
      <c r="L33" s="319"/>
      <c r="M33" s="322"/>
      <c r="N33" s="314">
        <f t="shared" si="10"/>
        <v>0</v>
      </c>
      <c r="O33" s="306">
        <v>0</v>
      </c>
      <c r="P33" s="306">
        <v>0</v>
      </c>
      <c r="Q33" s="307">
        <f t="shared" si="10"/>
        <v>0</v>
      </c>
    </row>
    <row r="34" spans="1:17" x14ac:dyDescent="0.25">
      <c r="A34" s="510"/>
      <c r="B34" s="513"/>
      <c r="C34" s="513"/>
      <c r="D34" s="516"/>
      <c r="E34" s="477" t="s">
        <v>45</v>
      </c>
      <c r="F34" s="315">
        <f t="shared" si="18"/>
        <v>113336.96876</v>
      </c>
      <c r="G34" s="319"/>
      <c r="H34" s="319"/>
      <c r="I34" s="320">
        <v>113336.96876</v>
      </c>
      <c r="J34" s="315">
        <f t="shared" si="19"/>
        <v>46380.157630000002</v>
      </c>
      <c r="K34" s="319"/>
      <c r="L34" s="319"/>
      <c r="M34" s="322">
        <v>46380.157630000002</v>
      </c>
      <c r="N34" s="314">
        <f t="shared" si="10"/>
        <v>40.922355818615245</v>
      </c>
      <c r="O34" s="306">
        <v>0</v>
      </c>
      <c r="P34" s="306">
        <v>0</v>
      </c>
      <c r="Q34" s="307">
        <f t="shared" si="10"/>
        <v>40.922355818615245</v>
      </c>
    </row>
    <row r="35" spans="1:17" x14ac:dyDescent="0.25">
      <c r="A35" s="510"/>
      <c r="B35" s="513"/>
      <c r="C35" s="513"/>
      <c r="D35" s="516"/>
      <c r="E35" s="477" t="s">
        <v>46</v>
      </c>
      <c r="F35" s="315">
        <f t="shared" si="18"/>
        <v>26823.7</v>
      </c>
      <c r="G35" s="319"/>
      <c r="H35" s="319"/>
      <c r="I35" s="320">
        <v>26823.7</v>
      </c>
      <c r="J35" s="315">
        <f t="shared" si="19"/>
        <v>15292.396000000001</v>
      </c>
      <c r="K35" s="319"/>
      <c r="L35" s="319"/>
      <c r="M35" s="322">
        <v>15292.396000000001</v>
      </c>
      <c r="N35" s="314">
        <f t="shared" si="10"/>
        <v>57.010762870148412</v>
      </c>
      <c r="O35" s="306">
        <v>0</v>
      </c>
      <c r="P35" s="306">
        <v>0</v>
      </c>
      <c r="Q35" s="307">
        <f t="shared" si="10"/>
        <v>57.010762870148412</v>
      </c>
    </row>
    <row r="36" spans="1:17" x14ac:dyDescent="0.25">
      <c r="A36" s="510"/>
      <c r="B36" s="513"/>
      <c r="C36" s="513"/>
      <c r="D36" s="516"/>
      <c r="E36" s="477" t="s">
        <v>47</v>
      </c>
      <c r="F36" s="315">
        <f t="shared" si="18"/>
        <v>23101.599999999999</v>
      </c>
      <c r="G36" s="319"/>
      <c r="H36" s="319"/>
      <c r="I36" s="320">
        <v>23101.599999999999</v>
      </c>
      <c r="J36" s="315">
        <f t="shared" si="19"/>
        <v>9867.7140600000002</v>
      </c>
      <c r="K36" s="319"/>
      <c r="L36" s="319"/>
      <c r="M36" s="322">
        <v>9867.7140600000002</v>
      </c>
      <c r="N36" s="314">
        <f t="shared" si="10"/>
        <v>42.714418308688579</v>
      </c>
      <c r="O36" s="306">
        <v>0</v>
      </c>
      <c r="P36" s="306">
        <v>0</v>
      </c>
      <c r="Q36" s="307">
        <f t="shared" si="10"/>
        <v>42.714418308688579</v>
      </c>
    </row>
    <row r="37" spans="1:17" x14ac:dyDescent="0.25">
      <c r="A37" s="510"/>
      <c r="B37" s="513"/>
      <c r="C37" s="513"/>
      <c r="D37" s="516"/>
      <c r="E37" s="477" t="s">
        <v>48</v>
      </c>
      <c r="F37" s="315">
        <f t="shared" si="18"/>
        <v>1000</v>
      </c>
      <c r="G37" s="319"/>
      <c r="H37" s="319">
        <v>1000</v>
      </c>
      <c r="I37" s="320"/>
      <c r="J37" s="315">
        <f>SUM(K37:M37)</f>
        <v>148.80000000000001</v>
      </c>
      <c r="K37" s="319"/>
      <c r="L37" s="319">
        <v>148.80000000000001</v>
      </c>
      <c r="M37" s="321"/>
      <c r="N37" s="314">
        <f t="shared" si="10"/>
        <v>14.88</v>
      </c>
      <c r="O37" s="306">
        <v>0</v>
      </c>
      <c r="P37" s="306">
        <f>L37/H37*100</f>
        <v>14.88</v>
      </c>
      <c r="Q37" s="307">
        <v>0</v>
      </c>
    </row>
    <row r="38" spans="1:17" x14ac:dyDescent="0.25">
      <c r="A38" s="510"/>
      <c r="B38" s="513"/>
      <c r="C38" s="513"/>
      <c r="D38" s="516"/>
      <c r="E38" s="477" t="s">
        <v>49</v>
      </c>
      <c r="F38" s="315">
        <f t="shared" si="18"/>
        <v>9265.9</v>
      </c>
      <c r="G38" s="319">
        <v>9265.9</v>
      </c>
      <c r="H38" s="319"/>
      <c r="I38" s="320"/>
      <c r="J38" s="315">
        <f t="shared" si="19"/>
        <v>5934.1335799999997</v>
      </c>
      <c r="K38" s="319">
        <v>5934.1335799999997</v>
      </c>
      <c r="L38" s="319"/>
      <c r="M38" s="322"/>
      <c r="N38" s="314">
        <f t="shared" si="10"/>
        <v>64.042711231504768</v>
      </c>
      <c r="O38" s="306">
        <f t="shared" si="10"/>
        <v>64.042711231504768</v>
      </c>
      <c r="P38" s="306">
        <v>0</v>
      </c>
      <c r="Q38" s="307">
        <v>0</v>
      </c>
    </row>
    <row r="39" spans="1:17" x14ac:dyDescent="0.25">
      <c r="A39" s="510"/>
      <c r="B39" s="513"/>
      <c r="C39" s="513"/>
      <c r="D39" s="516"/>
      <c r="E39" s="477" t="s">
        <v>50</v>
      </c>
      <c r="F39" s="315">
        <f t="shared" si="18"/>
        <v>3672</v>
      </c>
      <c r="G39" s="319">
        <v>3672</v>
      </c>
      <c r="H39" s="319"/>
      <c r="I39" s="320"/>
      <c r="J39" s="315">
        <f t="shared" si="19"/>
        <v>1617.4324200000001</v>
      </c>
      <c r="K39" s="319">
        <v>1617.4324200000001</v>
      </c>
      <c r="L39" s="319"/>
      <c r="M39" s="322"/>
      <c r="N39" s="314">
        <f t="shared" si="10"/>
        <v>44.047723856209153</v>
      </c>
      <c r="O39" s="306">
        <f t="shared" si="10"/>
        <v>44.047723856209153</v>
      </c>
      <c r="P39" s="306">
        <v>0</v>
      </c>
      <c r="Q39" s="307">
        <v>0</v>
      </c>
    </row>
    <row r="40" spans="1:17" x14ac:dyDescent="0.25">
      <c r="A40" s="510"/>
      <c r="B40" s="513"/>
      <c r="C40" s="513"/>
      <c r="D40" s="516"/>
      <c r="E40" s="477" t="s">
        <v>51</v>
      </c>
      <c r="F40" s="315">
        <f t="shared" si="18"/>
        <v>192961.32699999999</v>
      </c>
      <c r="G40" s="319"/>
      <c r="H40" s="319">
        <v>192961.32699999999</v>
      </c>
      <c r="I40" s="320"/>
      <c r="J40" s="315">
        <f t="shared" si="19"/>
        <v>149824.64960999999</v>
      </c>
      <c r="K40" s="319"/>
      <c r="L40" s="319">
        <v>149824.64960999999</v>
      </c>
      <c r="M40" s="322"/>
      <c r="N40" s="314">
        <f t="shared" si="10"/>
        <v>77.644910479911871</v>
      </c>
      <c r="O40" s="306">
        <v>0</v>
      </c>
      <c r="P40" s="306">
        <f t="shared" si="10"/>
        <v>77.644910479911871</v>
      </c>
      <c r="Q40" s="307">
        <v>0</v>
      </c>
    </row>
    <row r="41" spans="1:17" x14ac:dyDescent="0.25">
      <c r="A41" s="510"/>
      <c r="B41" s="513"/>
      <c r="C41" s="513"/>
      <c r="D41" s="516"/>
      <c r="E41" s="477" t="s">
        <v>52</v>
      </c>
      <c r="F41" s="315">
        <f t="shared" si="18"/>
        <v>12000</v>
      </c>
      <c r="G41" s="319"/>
      <c r="H41" s="319">
        <v>12000</v>
      </c>
      <c r="I41" s="320"/>
      <c r="J41" s="315">
        <f t="shared" si="19"/>
        <v>308.9273</v>
      </c>
      <c r="K41" s="319"/>
      <c r="L41" s="319">
        <v>308.9273</v>
      </c>
      <c r="M41" s="322"/>
      <c r="N41" s="314">
        <f t="shared" si="10"/>
        <v>2.5743941666666665</v>
      </c>
      <c r="O41" s="306">
        <v>0</v>
      </c>
      <c r="P41" s="306">
        <f t="shared" si="10"/>
        <v>2.5743941666666665</v>
      </c>
      <c r="Q41" s="307">
        <v>0</v>
      </c>
    </row>
    <row r="42" spans="1:17" x14ac:dyDescent="0.25">
      <c r="A42" s="510"/>
      <c r="B42" s="513"/>
      <c r="C42" s="513"/>
      <c r="D42" s="516"/>
      <c r="E42" s="477" t="s">
        <v>53</v>
      </c>
      <c r="F42" s="315">
        <f t="shared" si="18"/>
        <v>72836.899999999994</v>
      </c>
      <c r="G42" s="319"/>
      <c r="H42" s="319">
        <v>72836.899999999994</v>
      </c>
      <c r="I42" s="320"/>
      <c r="J42" s="315">
        <f t="shared" si="19"/>
        <v>47200</v>
      </c>
      <c r="K42" s="319"/>
      <c r="L42" s="319">
        <v>47200</v>
      </c>
      <c r="M42" s="322"/>
      <c r="N42" s="314">
        <f t="shared" si="10"/>
        <v>64.802318604992806</v>
      </c>
      <c r="O42" s="306">
        <v>0</v>
      </c>
      <c r="P42" s="306">
        <f t="shared" si="10"/>
        <v>64.802318604992806</v>
      </c>
      <c r="Q42" s="307">
        <v>0</v>
      </c>
    </row>
    <row r="43" spans="1:17" x14ac:dyDescent="0.25">
      <c r="A43" s="510"/>
      <c r="B43" s="513"/>
      <c r="C43" s="513"/>
      <c r="D43" s="516"/>
      <c r="E43" s="477" t="s">
        <v>54</v>
      </c>
      <c r="F43" s="315">
        <f t="shared" si="18"/>
        <v>13603.902319999999</v>
      </c>
      <c r="G43" s="319">
        <v>11682.67</v>
      </c>
      <c r="H43" s="319">
        <v>1901.83</v>
      </c>
      <c r="I43" s="320">
        <v>19.40232</v>
      </c>
      <c r="J43" s="315">
        <f t="shared" si="19"/>
        <v>8756.8125899999995</v>
      </c>
      <c r="K43" s="319">
        <v>7520.2241800000002</v>
      </c>
      <c r="L43" s="319">
        <v>1224.22253</v>
      </c>
      <c r="M43" s="322">
        <v>12.365880000000001</v>
      </c>
      <c r="N43" s="314">
        <f t="shared" si="10"/>
        <v>64.369857883542934</v>
      </c>
      <c r="O43" s="306">
        <f t="shared" si="10"/>
        <v>64.370766100557503</v>
      </c>
      <c r="P43" s="306">
        <f t="shared" si="10"/>
        <v>64.370765525835651</v>
      </c>
      <c r="Q43" s="307">
        <f t="shared" si="10"/>
        <v>63.734027683287366</v>
      </c>
    </row>
    <row r="44" spans="1:17" x14ac:dyDescent="0.25">
      <c r="A44" s="510"/>
      <c r="B44" s="513"/>
      <c r="C44" s="513"/>
      <c r="D44" s="516"/>
      <c r="E44" s="477" t="s">
        <v>55</v>
      </c>
      <c r="F44" s="315">
        <f t="shared" si="18"/>
        <v>6509</v>
      </c>
      <c r="G44" s="319">
        <v>5590</v>
      </c>
      <c r="H44" s="319">
        <v>910</v>
      </c>
      <c r="I44" s="320">
        <v>9</v>
      </c>
      <c r="J44" s="315">
        <f t="shared" si="19"/>
        <v>2680.4635000000003</v>
      </c>
      <c r="K44" s="319">
        <v>2301.9433600000002</v>
      </c>
      <c r="L44" s="319">
        <v>374.73496999999998</v>
      </c>
      <c r="M44" s="322">
        <v>3.7851699999999999</v>
      </c>
      <c r="N44" s="314">
        <f t="shared" si="10"/>
        <v>41.180880319557538</v>
      </c>
      <c r="O44" s="306">
        <f t="shared" si="10"/>
        <v>41.179666547406086</v>
      </c>
      <c r="P44" s="306">
        <f t="shared" si="10"/>
        <v>41.179667032967032</v>
      </c>
      <c r="Q44" s="307">
        <f t="shared" si="10"/>
        <v>42.057444444444442</v>
      </c>
    </row>
    <row r="45" spans="1:17" x14ac:dyDescent="0.25">
      <c r="A45" s="510"/>
      <c r="B45" s="513"/>
      <c r="C45" s="513"/>
      <c r="D45" s="516"/>
      <c r="E45" s="477" t="s">
        <v>56</v>
      </c>
      <c r="F45" s="315">
        <f t="shared" si="18"/>
        <v>2940.8</v>
      </c>
      <c r="G45" s="319"/>
      <c r="H45" s="319">
        <v>1470.4</v>
      </c>
      <c r="I45" s="320">
        <v>1470.4</v>
      </c>
      <c r="J45" s="315">
        <f t="shared" si="19"/>
        <v>1909.3420000000001</v>
      </c>
      <c r="K45" s="319"/>
      <c r="L45" s="319">
        <v>857.35</v>
      </c>
      <c r="M45" s="322">
        <v>1051.992</v>
      </c>
      <c r="N45" s="314">
        <f t="shared" si="10"/>
        <v>64.925938520130572</v>
      </c>
      <c r="O45" s="306">
        <v>0</v>
      </c>
      <c r="P45" s="306">
        <f t="shared" si="10"/>
        <v>58.307263329706203</v>
      </c>
      <c r="Q45" s="307">
        <f t="shared" si="10"/>
        <v>71.544613710554941</v>
      </c>
    </row>
    <row r="46" spans="1:17" x14ac:dyDescent="0.25">
      <c r="A46" s="510"/>
      <c r="B46" s="513"/>
      <c r="C46" s="513"/>
      <c r="D46" s="516"/>
      <c r="E46" s="477" t="s">
        <v>57</v>
      </c>
      <c r="F46" s="315">
        <f t="shared" si="18"/>
        <v>1500</v>
      </c>
      <c r="G46" s="319"/>
      <c r="H46" s="319">
        <v>750</v>
      </c>
      <c r="I46" s="320">
        <v>750</v>
      </c>
      <c r="J46" s="315">
        <f t="shared" si="19"/>
        <v>817.25</v>
      </c>
      <c r="K46" s="319"/>
      <c r="L46" s="319">
        <v>376.25</v>
      </c>
      <c r="M46" s="322">
        <v>441</v>
      </c>
      <c r="N46" s="314">
        <f t="shared" si="10"/>
        <v>54.483333333333327</v>
      </c>
      <c r="O46" s="306">
        <v>0</v>
      </c>
      <c r="P46" s="306">
        <f t="shared" si="10"/>
        <v>50.166666666666671</v>
      </c>
      <c r="Q46" s="307">
        <f t="shared" si="10"/>
        <v>58.8</v>
      </c>
    </row>
    <row r="47" spans="1:17" x14ac:dyDescent="0.25">
      <c r="A47" s="510"/>
      <c r="B47" s="513"/>
      <c r="C47" s="513"/>
      <c r="D47" s="516"/>
      <c r="E47" s="477" t="s">
        <v>58</v>
      </c>
      <c r="F47" s="315">
        <f t="shared" si="18"/>
        <v>4846.9387800000004</v>
      </c>
      <c r="G47" s="319"/>
      <c r="H47" s="319">
        <v>3800</v>
      </c>
      <c r="I47" s="320">
        <v>1046.93878</v>
      </c>
      <c r="J47" s="315">
        <f t="shared" si="19"/>
        <v>0</v>
      </c>
      <c r="K47" s="319"/>
      <c r="L47" s="319"/>
      <c r="M47" s="322"/>
      <c r="N47" s="314">
        <f t="shared" si="10"/>
        <v>0</v>
      </c>
      <c r="O47" s="306">
        <v>0</v>
      </c>
      <c r="P47" s="306">
        <f t="shared" si="10"/>
        <v>0</v>
      </c>
      <c r="Q47" s="307">
        <f t="shared" si="10"/>
        <v>0</v>
      </c>
    </row>
    <row r="48" spans="1:17" x14ac:dyDescent="0.25">
      <c r="A48" s="510"/>
      <c r="B48" s="513"/>
      <c r="C48" s="513"/>
      <c r="D48" s="516"/>
      <c r="E48" s="477" t="s">
        <v>59</v>
      </c>
      <c r="F48" s="315">
        <f t="shared" si="18"/>
        <v>167.6</v>
      </c>
      <c r="G48" s="319"/>
      <c r="H48" s="319">
        <v>140</v>
      </c>
      <c r="I48" s="320">
        <v>27.6</v>
      </c>
      <c r="J48" s="315">
        <f t="shared" si="19"/>
        <v>0</v>
      </c>
      <c r="K48" s="319"/>
      <c r="L48" s="319"/>
      <c r="M48" s="322"/>
      <c r="N48" s="314">
        <f t="shared" si="10"/>
        <v>0</v>
      </c>
      <c r="O48" s="306">
        <v>0</v>
      </c>
      <c r="P48" s="306">
        <f t="shared" si="10"/>
        <v>0</v>
      </c>
      <c r="Q48" s="307">
        <f t="shared" si="10"/>
        <v>0</v>
      </c>
    </row>
    <row r="49" spans="1:17" x14ac:dyDescent="0.25">
      <c r="A49" s="510"/>
      <c r="B49" s="513"/>
      <c r="C49" s="513"/>
      <c r="D49" s="516"/>
      <c r="E49" s="477" t="s">
        <v>60</v>
      </c>
      <c r="F49" s="315">
        <f t="shared" si="18"/>
        <v>10000</v>
      </c>
      <c r="G49" s="319"/>
      <c r="H49" s="319">
        <v>10000</v>
      </c>
      <c r="I49" s="320"/>
      <c r="J49" s="315">
        <f t="shared" si="19"/>
        <v>0</v>
      </c>
      <c r="K49" s="319"/>
      <c r="L49" s="319"/>
      <c r="M49" s="322"/>
      <c r="N49" s="314">
        <f t="shared" si="10"/>
        <v>0</v>
      </c>
      <c r="O49" s="306">
        <v>0</v>
      </c>
      <c r="P49" s="306">
        <f t="shared" si="10"/>
        <v>0</v>
      </c>
      <c r="Q49" s="307">
        <v>0</v>
      </c>
    </row>
    <row r="50" spans="1:17" x14ac:dyDescent="0.25">
      <c r="A50" s="510"/>
      <c r="B50" s="513"/>
      <c r="C50" s="513"/>
      <c r="D50" s="516"/>
      <c r="E50" s="477" t="s">
        <v>61</v>
      </c>
      <c r="F50" s="315">
        <f t="shared" si="18"/>
        <v>5170.3410000000003</v>
      </c>
      <c r="G50" s="319"/>
      <c r="H50" s="319"/>
      <c r="I50" s="320">
        <v>5170.3410000000003</v>
      </c>
      <c r="J50" s="315">
        <f t="shared" si="19"/>
        <v>4496.8357699999997</v>
      </c>
      <c r="K50" s="319"/>
      <c r="L50" s="319"/>
      <c r="M50" s="322">
        <v>4496.8357699999997</v>
      </c>
      <c r="N50" s="314">
        <f t="shared" si="10"/>
        <v>86.973678718676368</v>
      </c>
      <c r="O50" s="306">
        <v>0</v>
      </c>
      <c r="P50" s="306">
        <v>0</v>
      </c>
      <c r="Q50" s="307">
        <f t="shared" si="10"/>
        <v>86.973678718676368</v>
      </c>
    </row>
    <row r="51" spans="1:17" x14ac:dyDescent="0.25">
      <c r="A51" s="510"/>
      <c r="B51" s="513"/>
      <c r="C51" s="513"/>
      <c r="D51" s="516"/>
      <c r="E51" s="477" t="s">
        <v>62</v>
      </c>
      <c r="F51" s="315">
        <f t="shared" si="18"/>
        <v>22200.924999999999</v>
      </c>
      <c r="G51" s="319"/>
      <c r="H51" s="319"/>
      <c r="I51" s="320">
        <v>22200.924999999999</v>
      </c>
      <c r="J51" s="315">
        <f t="shared" si="19"/>
        <v>16060.60982</v>
      </c>
      <c r="K51" s="319"/>
      <c r="L51" s="319"/>
      <c r="M51" s="322">
        <v>16060.60982</v>
      </c>
      <c r="N51" s="314">
        <f t="shared" si="10"/>
        <v>72.342075026153182</v>
      </c>
      <c r="O51" s="306">
        <v>0</v>
      </c>
      <c r="P51" s="306">
        <v>0</v>
      </c>
      <c r="Q51" s="307">
        <f t="shared" si="10"/>
        <v>72.342075026153182</v>
      </c>
    </row>
    <row r="52" spans="1:17" x14ac:dyDescent="0.25">
      <c r="A52" s="510"/>
      <c r="B52" s="513"/>
      <c r="C52" s="513"/>
      <c r="D52" s="516"/>
      <c r="E52" s="477" t="s">
        <v>63</v>
      </c>
      <c r="F52" s="315">
        <f t="shared" si="18"/>
        <v>63.5</v>
      </c>
      <c r="G52" s="319"/>
      <c r="H52" s="319"/>
      <c r="I52" s="320">
        <v>63.5</v>
      </c>
      <c r="J52" s="315">
        <f t="shared" si="19"/>
        <v>8.6382600000000007</v>
      </c>
      <c r="K52" s="319"/>
      <c r="L52" s="319"/>
      <c r="M52" s="322">
        <v>8.6382600000000007</v>
      </c>
      <c r="N52" s="314">
        <f t="shared" si="10"/>
        <v>13.603559055118112</v>
      </c>
      <c r="O52" s="306">
        <v>0</v>
      </c>
      <c r="P52" s="306">
        <v>0</v>
      </c>
      <c r="Q52" s="307">
        <f t="shared" si="10"/>
        <v>13.603559055118112</v>
      </c>
    </row>
    <row r="53" spans="1:17" x14ac:dyDescent="0.25">
      <c r="A53" s="510"/>
      <c r="B53" s="513"/>
      <c r="C53" s="513"/>
      <c r="D53" s="516"/>
      <c r="E53" s="477" t="s">
        <v>64</v>
      </c>
      <c r="F53" s="315">
        <f t="shared" si="18"/>
        <v>5415.3140000000003</v>
      </c>
      <c r="G53" s="319"/>
      <c r="H53" s="319">
        <v>5415.3140000000003</v>
      </c>
      <c r="I53" s="320"/>
      <c r="J53" s="315">
        <f t="shared" si="19"/>
        <v>0</v>
      </c>
      <c r="K53" s="319"/>
      <c r="L53" s="319"/>
      <c r="M53" s="322"/>
      <c r="N53" s="314">
        <f t="shared" si="10"/>
        <v>0</v>
      </c>
      <c r="O53" s="306">
        <v>0</v>
      </c>
      <c r="P53" s="306">
        <f t="shared" si="10"/>
        <v>0</v>
      </c>
      <c r="Q53" s="307">
        <v>0</v>
      </c>
    </row>
    <row r="54" spans="1:17" x14ac:dyDescent="0.25">
      <c r="A54" s="510"/>
      <c r="B54" s="513"/>
      <c r="C54" s="513"/>
      <c r="D54" s="516"/>
      <c r="E54" s="477" t="s">
        <v>65</v>
      </c>
      <c r="F54" s="315">
        <f t="shared" si="18"/>
        <v>79497.711479999998</v>
      </c>
      <c r="G54" s="319">
        <v>63976.4</v>
      </c>
      <c r="H54" s="319">
        <v>10414.799999999999</v>
      </c>
      <c r="I54" s="320">
        <v>5106.5114800000001</v>
      </c>
      <c r="J54" s="315">
        <f t="shared" si="19"/>
        <v>7216.6617900000001</v>
      </c>
      <c r="K54" s="319">
        <v>5807.6685900000002</v>
      </c>
      <c r="L54" s="319">
        <v>945.43444</v>
      </c>
      <c r="M54" s="322">
        <v>463.55876000000001</v>
      </c>
      <c r="N54" s="314">
        <f t="shared" si="10"/>
        <v>9.0778233179901857</v>
      </c>
      <c r="O54" s="306">
        <f t="shared" si="10"/>
        <v>9.0778296215479468</v>
      </c>
      <c r="P54" s="306">
        <f t="shared" si="10"/>
        <v>9.077797365287859</v>
      </c>
      <c r="Q54" s="307">
        <f t="shared" si="10"/>
        <v>9.0777972754111964</v>
      </c>
    </row>
    <row r="55" spans="1:17" x14ac:dyDescent="0.25">
      <c r="A55" s="510"/>
      <c r="B55" s="513"/>
      <c r="C55" s="513"/>
      <c r="D55" s="516"/>
      <c r="E55" s="477" t="s">
        <v>66</v>
      </c>
      <c r="F55" s="315">
        <f t="shared" si="18"/>
        <v>175489.56393</v>
      </c>
      <c r="G55" s="319"/>
      <c r="H55" s="319">
        <v>108695.4</v>
      </c>
      <c r="I55" s="320">
        <v>66794.163929999995</v>
      </c>
      <c r="J55" s="315">
        <f t="shared" si="19"/>
        <v>98175.080950000003</v>
      </c>
      <c r="K55" s="319"/>
      <c r="L55" s="319">
        <v>65834.689339999997</v>
      </c>
      <c r="M55" s="322">
        <v>32340.391609999999</v>
      </c>
      <c r="N55" s="314">
        <f t="shared" si="10"/>
        <v>55.943543736401601</v>
      </c>
      <c r="O55" s="306">
        <v>0</v>
      </c>
      <c r="P55" s="306">
        <f t="shared" si="10"/>
        <v>60.568054710686923</v>
      </c>
      <c r="Q55" s="307">
        <f t="shared" si="10"/>
        <v>48.417989996689819</v>
      </c>
    </row>
    <row r="56" spans="1:17" x14ac:dyDescent="0.25">
      <c r="A56" s="510"/>
      <c r="B56" s="513"/>
      <c r="C56" s="513"/>
      <c r="D56" s="516"/>
      <c r="E56" s="477" t="s">
        <v>67</v>
      </c>
      <c r="F56" s="315">
        <f t="shared" si="18"/>
        <v>703.85713999999996</v>
      </c>
      <c r="G56" s="319">
        <v>686</v>
      </c>
      <c r="H56" s="319">
        <v>14</v>
      </c>
      <c r="I56" s="320">
        <v>3.8571399999999998</v>
      </c>
      <c r="J56" s="315">
        <f t="shared" si="19"/>
        <v>0</v>
      </c>
      <c r="K56" s="319"/>
      <c r="L56" s="319"/>
      <c r="M56" s="322"/>
      <c r="N56" s="314">
        <f t="shared" si="10"/>
        <v>0</v>
      </c>
      <c r="O56" s="306">
        <f t="shared" si="10"/>
        <v>0</v>
      </c>
      <c r="P56" s="306">
        <f t="shared" si="10"/>
        <v>0</v>
      </c>
      <c r="Q56" s="307">
        <f t="shared" si="10"/>
        <v>0</v>
      </c>
    </row>
    <row r="57" spans="1:17" x14ac:dyDescent="0.25">
      <c r="A57" s="510"/>
      <c r="B57" s="513"/>
      <c r="C57" s="513"/>
      <c r="D57" s="516"/>
      <c r="E57" s="477" t="s">
        <v>68</v>
      </c>
      <c r="F57" s="315">
        <f t="shared" si="18"/>
        <v>2226.6579999999999</v>
      </c>
      <c r="G57" s="319">
        <v>2181.4079999999999</v>
      </c>
      <c r="H57" s="319">
        <v>45.25</v>
      </c>
      <c r="I57" s="334"/>
      <c r="J57" s="315">
        <f t="shared" si="19"/>
        <v>1416.35628</v>
      </c>
      <c r="K57" s="319">
        <v>1388.15562</v>
      </c>
      <c r="L57" s="319">
        <v>28.200659999999999</v>
      </c>
      <c r="M57" s="322"/>
      <c r="N57" s="314">
        <f t="shared" si="10"/>
        <v>63.609062550243458</v>
      </c>
      <c r="O57" s="306">
        <f t="shared" si="10"/>
        <v>63.635762773401403</v>
      </c>
      <c r="P57" s="306">
        <f t="shared" si="10"/>
        <v>62.321900552486184</v>
      </c>
      <c r="Q57" s="307">
        <v>0</v>
      </c>
    </row>
    <row r="58" spans="1:17" x14ac:dyDescent="0.25">
      <c r="A58" s="510"/>
      <c r="B58" s="513"/>
      <c r="C58" s="513"/>
      <c r="D58" s="516"/>
      <c r="E58" s="477" t="s">
        <v>69</v>
      </c>
      <c r="F58" s="315">
        <f t="shared" si="18"/>
        <v>616</v>
      </c>
      <c r="G58" s="319">
        <v>603.67999999999995</v>
      </c>
      <c r="H58" s="319">
        <v>12.32</v>
      </c>
      <c r="I58" s="320"/>
      <c r="J58" s="315">
        <f t="shared" si="19"/>
        <v>156.51845</v>
      </c>
      <c r="K58" s="319">
        <v>153.38806</v>
      </c>
      <c r="L58" s="319">
        <v>3.1303899999999998</v>
      </c>
      <c r="M58" s="322"/>
      <c r="N58" s="314">
        <f t="shared" si="10"/>
        <v>25.408839285714286</v>
      </c>
      <c r="O58" s="306">
        <f t="shared" si="10"/>
        <v>25.408835807050096</v>
      </c>
      <c r="P58" s="306">
        <f t="shared" si="10"/>
        <v>25.409009740259737</v>
      </c>
      <c r="Q58" s="307">
        <v>0</v>
      </c>
    </row>
    <row r="59" spans="1:17" ht="15" customHeight="1" x14ac:dyDescent="0.25">
      <c r="A59" s="528" t="s">
        <v>70</v>
      </c>
      <c r="B59" s="524" t="s">
        <v>71</v>
      </c>
      <c r="C59" s="524" t="s">
        <v>72</v>
      </c>
      <c r="D59" s="526" t="s">
        <v>21</v>
      </c>
      <c r="E59" s="308" t="s">
        <v>22</v>
      </c>
      <c r="F59" s="324">
        <f t="shared" si="18"/>
        <v>17355.3</v>
      </c>
      <c r="G59" s="310">
        <f t="shared" ref="G59:M59" si="24">G60</f>
        <v>0</v>
      </c>
      <c r="H59" s="310">
        <f t="shared" si="24"/>
        <v>17355.3</v>
      </c>
      <c r="I59" s="311">
        <f t="shared" si="24"/>
        <v>0</v>
      </c>
      <c r="J59" s="324">
        <f t="shared" si="19"/>
        <v>9749.1866899999986</v>
      </c>
      <c r="K59" s="310">
        <f t="shared" si="24"/>
        <v>0</v>
      </c>
      <c r="L59" s="310">
        <f t="shared" si="24"/>
        <v>9749.1866899999986</v>
      </c>
      <c r="M59" s="312">
        <f t="shared" si="24"/>
        <v>0</v>
      </c>
      <c r="N59" s="305">
        <f t="shared" si="10"/>
        <v>56.174117935155252</v>
      </c>
      <c r="O59" s="306">
        <v>0</v>
      </c>
      <c r="P59" s="306">
        <f t="shared" si="10"/>
        <v>56.174117935155252</v>
      </c>
      <c r="Q59" s="307">
        <v>0</v>
      </c>
    </row>
    <row r="60" spans="1:17" x14ac:dyDescent="0.25">
      <c r="A60" s="528"/>
      <c r="B60" s="524"/>
      <c r="C60" s="524"/>
      <c r="D60" s="526"/>
      <c r="E60" s="300" t="s">
        <v>24</v>
      </c>
      <c r="F60" s="315">
        <f t="shared" si="18"/>
        <v>17355.3</v>
      </c>
      <c r="G60" s="302">
        <f>G61+G63+G66+G68+G70+G72</f>
        <v>0</v>
      </c>
      <c r="H60" s="302">
        <f>H61+H63+H66+H68+H70+H72</f>
        <v>17355.3</v>
      </c>
      <c r="I60" s="303">
        <f>I61+I63+I66+I68+I70+I72</f>
        <v>0</v>
      </c>
      <c r="J60" s="315">
        <f t="shared" si="19"/>
        <v>9749.1866899999986</v>
      </c>
      <c r="K60" s="302">
        <f>K61+K63+K66+K68+K70+K72</f>
        <v>0</v>
      </c>
      <c r="L60" s="302">
        <f>L61+L63+L66+L68+L70+L72</f>
        <v>9749.1866899999986</v>
      </c>
      <c r="M60" s="304">
        <f>M61+M63+M66+M68+M70+M72</f>
        <v>0</v>
      </c>
      <c r="N60" s="305">
        <f t="shared" si="10"/>
        <v>56.174117935155252</v>
      </c>
      <c r="O60" s="306">
        <v>0</v>
      </c>
      <c r="P60" s="306">
        <f t="shared" si="10"/>
        <v>56.174117935155252</v>
      </c>
      <c r="Q60" s="307">
        <v>0</v>
      </c>
    </row>
    <row r="61" spans="1:17" ht="15" customHeight="1" x14ac:dyDescent="0.25">
      <c r="A61" s="559" t="s">
        <v>73</v>
      </c>
      <c r="B61" s="524" t="s">
        <v>74</v>
      </c>
      <c r="C61" s="524"/>
      <c r="D61" s="526"/>
      <c r="E61" s="300" t="s">
        <v>30</v>
      </c>
      <c r="F61" s="315">
        <f t="shared" ref="F61:F113" si="25">SUM(G61:I61)</f>
        <v>0</v>
      </c>
      <c r="G61" s="304">
        <f t="shared" ref="G61:M61" si="26">G62</f>
        <v>0</v>
      </c>
      <c r="H61" s="304">
        <f t="shared" si="26"/>
        <v>0</v>
      </c>
      <c r="I61" s="303">
        <f t="shared" si="26"/>
        <v>0</v>
      </c>
      <c r="J61" s="315">
        <f t="shared" si="19"/>
        <v>0</v>
      </c>
      <c r="K61" s="304">
        <f t="shared" si="26"/>
        <v>0</v>
      </c>
      <c r="L61" s="304">
        <f t="shared" si="26"/>
        <v>0</v>
      </c>
      <c r="M61" s="304">
        <f t="shared" si="26"/>
        <v>0</v>
      </c>
      <c r="N61" s="305" t="e">
        <f t="shared" si="10"/>
        <v>#DIV/0!</v>
      </c>
      <c r="O61" s="306">
        <v>0</v>
      </c>
      <c r="P61" s="306">
        <v>0</v>
      </c>
      <c r="Q61" s="307">
        <v>0</v>
      </c>
    </row>
    <row r="62" spans="1:17" x14ac:dyDescent="0.25">
      <c r="A62" s="559"/>
      <c r="B62" s="524"/>
      <c r="C62" s="524"/>
      <c r="D62" s="526"/>
      <c r="E62" s="478" t="s">
        <v>75</v>
      </c>
      <c r="F62" s="315">
        <f t="shared" si="25"/>
        <v>0</v>
      </c>
      <c r="G62" s="335"/>
      <c r="H62" s="335"/>
      <c r="I62" s="336"/>
      <c r="J62" s="315">
        <f t="shared" si="19"/>
        <v>0</v>
      </c>
      <c r="K62" s="335"/>
      <c r="L62" s="335"/>
      <c r="M62" s="337"/>
      <c r="N62" s="305" t="e">
        <f t="shared" si="10"/>
        <v>#DIV/0!</v>
      </c>
      <c r="O62" s="306">
        <v>0</v>
      </c>
      <c r="P62" s="306">
        <v>0</v>
      </c>
      <c r="Q62" s="307">
        <v>0</v>
      </c>
    </row>
    <row r="63" spans="1:17" ht="15" customHeight="1" x14ac:dyDescent="0.25">
      <c r="A63" s="559" t="s">
        <v>76</v>
      </c>
      <c r="B63" s="524" t="s">
        <v>77</v>
      </c>
      <c r="C63" s="524"/>
      <c r="D63" s="526"/>
      <c r="E63" s="300" t="s">
        <v>30</v>
      </c>
      <c r="F63" s="315">
        <f t="shared" si="25"/>
        <v>297.2</v>
      </c>
      <c r="G63" s="302">
        <f>SUM(G64:G65)</f>
        <v>0</v>
      </c>
      <c r="H63" s="302">
        <f>SUM(H64:H65)</f>
        <v>297.2</v>
      </c>
      <c r="I63" s="303">
        <f>SUM(I64:I65)</f>
        <v>0</v>
      </c>
      <c r="J63" s="315">
        <f t="shared" si="19"/>
        <v>220.34795</v>
      </c>
      <c r="K63" s="302">
        <f>SUM(K64:K65)</f>
        <v>0</v>
      </c>
      <c r="L63" s="302">
        <f>SUM(L64:L65)</f>
        <v>220.34795</v>
      </c>
      <c r="M63" s="304">
        <f>SUM(M64:M65)</f>
        <v>0</v>
      </c>
      <c r="N63" s="305">
        <f t="shared" si="10"/>
        <v>74.141302153432036</v>
      </c>
      <c r="O63" s="306">
        <v>0</v>
      </c>
      <c r="P63" s="306">
        <f t="shared" si="10"/>
        <v>74.141302153432036</v>
      </c>
      <c r="Q63" s="307">
        <v>0</v>
      </c>
    </row>
    <row r="64" spans="1:17" x14ac:dyDescent="0.25">
      <c r="A64" s="559"/>
      <c r="B64" s="524"/>
      <c r="C64" s="524"/>
      <c r="D64" s="526"/>
      <c r="E64" s="478" t="s">
        <v>78</v>
      </c>
      <c r="F64" s="315">
        <f t="shared" si="25"/>
        <v>259.8</v>
      </c>
      <c r="G64" s="335"/>
      <c r="H64" s="335">
        <v>259.8</v>
      </c>
      <c r="I64" s="336"/>
      <c r="J64" s="315">
        <f t="shared" si="19"/>
        <v>220.34795</v>
      </c>
      <c r="K64" s="335"/>
      <c r="L64" s="335">
        <v>220.34795</v>
      </c>
      <c r="M64" s="337"/>
      <c r="N64" s="305">
        <f t="shared" si="10"/>
        <v>84.814453425712074</v>
      </c>
      <c r="O64" s="306">
        <v>0</v>
      </c>
      <c r="P64" s="306">
        <f t="shared" si="10"/>
        <v>84.814453425712074</v>
      </c>
      <c r="Q64" s="307">
        <v>0</v>
      </c>
    </row>
    <row r="65" spans="1:17" x14ac:dyDescent="0.25">
      <c r="A65" s="559"/>
      <c r="B65" s="524"/>
      <c r="C65" s="524"/>
      <c r="D65" s="526"/>
      <c r="E65" s="478" t="s">
        <v>79</v>
      </c>
      <c r="F65" s="315">
        <f t="shared" si="25"/>
        <v>37.4</v>
      </c>
      <c r="G65" s="335"/>
      <c r="H65" s="335">
        <v>37.4</v>
      </c>
      <c r="I65" s="336"/>
      <c r="J65" s="315">
        <f t="shared" si="19"/>
        <v>0</v>
      </c>
      <c r="K65" s="335"/>
      <c r="L65" s="335"/>
      <c r="M65" s="337"/>
      <c r="N65" s="305">
        <f t="shared" si="10"/>
        <v>0</v>
      </c>
      <c r="O65" s="306">
        <v>0</v>
      </c>
      <c r="P65" s="306">
        <f t="shared" si="10"/>
        <v>0</v>
      </c>
      <c r="Q65" s="307">
        <v>0</v>
      </c>
    </row>
    <row r="66" spans="1:17" ht="15" customHeight="1" x14ac:dyDescent="0.25">
      <c r="A66" s="559" t="s">
        <v>80</v>
      </c>
      <c r="B66" s="524" t="s">
        <v>81</v>
      </c>
      <c r="C66" s="524"/>
      <c r="D66" s="526"/>
      <c r="E66" s="300" t="s">
        <v>30</v>
      </c>
      <c r="F66" s="315">
        <f t="shared" si="25"/>
        <v>5719.3</v>
      </c>
      <c r="G66" s="302">
        <f t="shared" ref="G66:M66" si="27">G67</f>
        <v>0</v>
      </c>
      <c r="H66" s="302">
        <f t="shared" si="27"/>
        <v>5719.3</v>
      </c>
      <c r="I66" s="303">
        <f t="shared" si="27"/>
        <v>0</v>
      </c>
      <c r="J66" s="315">
        <f t="shared" si="19"/>
        <v>2859.855</v>
      </c>
      <c r="K66" s="302">
        <f t="shared" si="27"/>
        <v>0</v>
      </c>
      <c r="L66" s="302">
        <f t="shared" si="27"/>
        <v>2859.855</v>
      </c>
      <c r="M66" s="304">
        <f t="shared" si="27"/>
        <v>0</v>
      </c>
      <c r="N66" s="305">
        <f t="shared" si="10"/>
        <v>50.003584354728723</v>
      </c>
      <c r="O66" s="306">
        <v>0</v>
      </c>
      <c r="P66" s="306">
        <f t="shared" si="10"/>
        <v>50.003584354728723</v>
      </c>
      <c r="Q66" s="307">
        <v>0</v>
      </c>
    </row>
    <row r="67" spans="1:17" x14ac:dyDescent="0.25">
      <c r="A67" s="559"/>
      <c r="B67" s="524"/>
      <c r="C67" s="524"/>
      <c r="D67" s="526"/>
      <c r="E67" s="478" t="s">
        <v>82</v>
      </c>
      <c r="F67" s="315">
        <f t="shared" si="25"/>
        <v>5719.3</v>
      </c>
      <c r="G67" s="335"/>
      <c r="H67" s="335">
        <v>5719.3</v>
      </c>
      <c r="I67" s="336"/>
      <c r="J67" s="315">
        <f t="shared" si="19"/>
        <v>2859.855</v>
      </c>
      <c r="K67" s="335"/>
      <c r="L67" s="335">
        <v>2859.855</v>
      </c>
      <c r="M67" s="337"/>
      <c r="N67" s="305">
        <f t="shared" si="10"/>
        <v>50.003584354728723</v>
      </c>
      <c r="O67" s="306">
        <v>0</v>
      </c>
      <c r="P67" s="306">
        <f t="shared" si="10"/>
        <v>50.003584354728723</v>
      </c>
      <c r="Q67" s="307">
        <v>0</v>
      </c>
    </row>
    <row r="68" spans="1:17" ht="15" customHeight="1" x14ac:dyDescent="0.25">
      <c r="A68" s="559" t="s">
        <v>83</v>
      </c>
      <c r="B68" s="524" t="s">
        <v>84</v>
      </c>
      <c r="C68" s="524"/>
      <c r="D68" s="526"/>
      <c r="E68" s="300" t="s">
        <v>30</v>
      </c>
      <c r="F68" s="315">
        <f>SUM(G68:I68)</f>
        <v>4102.1000000000004</v>
      </c>
      <c r="G68" s="302">
        <f t="shared" ref="G68:M68" si="28">G69</f>
        <v>0</v>
      </c>
      <c r="H68" s="302">
        <f t="shared" si="28"/>
        <v>4102.1000000000004</v>
      </c>
      <c r="I68" s="303">
        <f t="shared" si="28"/>
        <v>0</v>
      </c>
      <c r="J68" s="315">
        <f t="shared" si="19"/>
        <v>2877.4575</v>
      </c>
      <c r="K68" s="302">
        <f t="shared" si="28"/>
        <v>0</v>
      </c>
      <c r="L68" s="302">
        <f t="shared" si="28"/>
        <v>2877.4575</v>
      </c>
      <c r="M68" s="304">
        <f t="shared" si="28"/>
        <v>0</v>
      </c>
      <c r="N68" s="305">
        <f t="shared" si="10"/>
        <v>70.145961824431382</v>
      </c>
      <c r="O68" s="306">
        <v>0</v>
      </c>
      <c r="P68" s="306">
        <f t="shared" si="10"/>
        <v>70.145961824431382</v>
      </c>
      <c r="Q68" s="307">
        <v>0</v>
      </c>
    </row>
    <row r="69" spans="1:17" x14ac:dyDescent="0.25">
      <c r="A69" s="559"/>
      <c r="B69" s="524"/>
      <c r="C69" s="524"/>
      <c r="D69" s="526"/>
      <c r="E69" s="478" t="s">
        <v>85</v>
      </c>
      <c r="F69" s="315">
        <f t="shared" si="25"/>
        <v>4102.1000000000004</v>
      </c>
      <c r="G69" s="335"/>
      <c r="H69" s="335">
        <v>4102.1000000000004</v>
      </c>
      <c r="I69" s="336"/>
      <c r="J69" s="315">
        <f t="shared" si="19"/>
        <v>2877.4575</v>
      </c>
      <c r="K69" s="335"/>
      <c r="L69" s="335">
        <v>2877.4575</v>
      </c>
      <c r="M69" s="337"/>
      <c r="N69" s="305">
        <f t="shared" si="10"/>
        <v>70.145961824431382</v>
      </c>
      <c r="O69" s="306">
        <v>0</v>
      </c>
      <c r="P69" s="306">
        <f t="shared" si="10"/>
        <v>70.145961824431382</v>
      </c>
      <c r="Q69" s="307">
        <v>0</v>
      </c>
    </row>
    <row r="70" spans="1:17" ht="15" customHeight="1" x14ac:dyDescent="0.25">
      <c r="A70" s="559" t="s">
        <v>86</v>
      </c>
      <c r="B70" s="524" t="s">
        <v>87</v>
      </c>
      <c r="C70" s="524"/>
      <c r="D70" s="526"/>
      <c r="E70" s="300" t="s">
        <v>30</v>
      </c>
      <c r="F70" s="315">
        <f t="shared" si="25"/>
        <v>6298</v>
      </c>
      <c r="G70" s="302">
        <f t="shared" ref="G70:M70" si="29">G71</f>
        <v>0</v>
      </c>
      <c r="H70" s="302">
        <f t="shared" si="29"/>
        <v>6298</v>
      </c>
      <c r="I70" s="303">
        <f t="shared" si="29"/>
        <v>0</v>
      </c>
      <c r="J70" s="315">
        <f t="shared" si="19"/>
        <v>3068.7669999999998</v>
      </c>
      <c r="K70" s="302">
        <f t="shared" si="29"/>
        <v>0</v>
      </c>
      <c r="L70" s="302">
        <f t="shared" si="29"/>
        <v>3068.7669999999998</v>
      </c>
      <c r="M70" s="304">
        <f t="shared" si="29"/>
        <v>0</v>
      </c>
      <c r="N70" s="305">
        <f t="shared" si="10"/>
        <v>48.726055890758971</v>
      </c>
      <c r="O70" s="306">
        <v>0</v>
      </c>
      <c r="P70" s="306">
        <f t="shared" si="10"/>
        <v>48.726055890758971</v>
      </c>
      <c r="Q70" s="307">
        <v>0</v>
      </c>
    </row>
    <row r="71" spans="1:17" x14ac:dyDescent="0.25">
      <c r="A71" s="559"/>
      <c r="B71" s="524"/>
      <c r="C71" s="524"/>
      <c r="D71" s="526"/>
      <c r="E71" s="478" t="s">
        <v>88</v>
      </c>
      <c r="F71" s="315">
        <f t="shared" si="25"/>
        <v>6298</v>
      </c>
      <c r="G71" s="335"/>
      <c r="H71" s="335">
        <v>6298</v>
      </c>
      <c r="I71" s="336"/>
      <c r="J71" s="315">
        <f t="shared" si="19"/>
        <v>3068.7669999999998</v>
      </c>
      <c r="K71" s="335"/>
      <c r="L71" s="335">
        <v>3068.7669999999998</v>
      </c>
      <c r="M71" s="337"/>
      <c r="N71" s="305">
        <f t="shared" si="10"/>
        <v>48.726055890758971</v>
      </c>
      <c r="O71" s="306">
        <v>0</v>
      </c>
      <c r="P71" s="306">
        <f t="shared" si="10"/>
        <v>48.726055890758971</v>
      </c>
      <c r="Q71" s="307">
        <v>0</v>
      </c>
    </row>
    <row r="72" spans="1:17" ht="15" customHeight="1" x14ac:dyDescent="0.25">
      <c r="A72" s="559" t="s">
        <v>89</v>
      </c>
      <c r="B72" s="524" t="s">
        <v>90</v>
      </c>
      <c r="C72" s="524"/>
      <c r="D72" s="526"/>
      <c r="E72" s="300" t="s">
        <v>30</v>
      </c>
      <c r="F72" s="315">
        <f t="shared" si="25"/>
        <v>938.7</v>
      </c>
      <c r="G72" s="302">
        <f>SUM(G73:G74)</f>
        <v>0</v>
      </c>
      <c r="H72" s="302">
        <f>SUM(H73:H74)</f>
        <v>938.7</v>
      </c>
      <c r="I72" s="303">
        <f>SUM(I73:I74)</f>
        <v>0</v>
      </c>
      <c r="J72" s="315">
        <f t="shared" si="19"/>
        <v>722.75923999999998</v>
      </c>
      <c r="K72" s="302">
        <f>SUM(K73:K74)</f>
        <v>0</v>
      </c>
      <c r="L72" s="302">
        <f>SUM(L73:L74)</f>
        <v>722.75923999999998</v>
      </c>
      <c r="M72" s="304">
        <f>SUM(M73:M74)</f>
        <v>0</v>
      </c>
      <c r="N72" s="305">
        <f t="shared" si="10"/>
        <v>76.995764354958979</v>
      </c>
      <c r="O72" s="306">
        <v>0</v>
      </c>
      <c r="P72" s="306">
        <f t="shared" si="10"/>
        <v>76.995764354958979</v>
      </c>
      <c r="Q72" s="307">
        <v>0</v>
      </c>
    </row>
    <row r="73" spans="1:17" x14ac:dyDescent="0.25">
      <c r="A73" s="559"/>
      <c r="B73" s="524"/>
      <c r="C73" s="524"/>
      <c r="D73" s="526"/>
      <c r="E73" s="478" t="s">
        <v>91</v>
      </c>
      <c r="F73" s="315">
        <f t="shared" si="25"/>
        <v>752.4</v>
      </c>
      <c r="G73" s="335"/>
      <c r="H73" s="335">
        <v>752.4</v>
      </c>
      <c r="I73" s="336"/>
      <c r="J73" s="315">
        <f t="shared" si="19"/>
        <v>658.97916999999995</v>
      </c>
      <c r="K73" s="335"/>
      <c r="L73" s="335">
        <v>658.97916999999995</v>
      </c>
      <c r="M73" s="337"/>
      <c r="N73" s="305">
        <f t="shared" si="10"/>
        <v>87.583621743753312</v>
      </c>
      <c r="O73" s="306">
        <v>0</v>
      </c>
      <c r="P73" s="306">
        <f t="shared" si="10"/>
        <v>87.583621743753312</v>
      </c>
      <c r="Q73" s="307">
        <v>0</v>
      </c>
    </row>
    <row r="74" spans="1:17" x14ac:dyDescent="0.25">
      <c r="A74" s="559"/>
      <c r="B74" s="524"/>
      <c r="C74" s="524"/>
      <c r="D74" s="526"/>
      <c r="E74" s="478" t="s">
        <v>92</v>
      </c>
      <c r="F74" s="315">
        <f t="shared" ref="F74" si="30">SUM(G74:I74)</f>
        <v>186.3</v>
      </c>
      <c r="G74" s="335"/>
      <c r="H74" s="335">
        <v>186.3</v>
      </c>
      <c r="I74" s="336"/>
      <c r="J74" s="315">
        <f t="shared" si="19"/>
        <v>63.780070000000002</v>
      </c>
      <c r="K74" s="335"/>
      <c r="L74" s="335">
        <v>63.780070000000002</v>
      </c>
      <c r="M74" s="337"/>
      <c r="N74" s="305">
        <f t="shared" ref="N74:Q89" si="31">J74/F74*100</f>
        <v>34.23514224369297</v>
      </c>
      <c r="O74" s="306">
        <v>0</v>
      </c>
      <c r="P74" s="306">
        <f t="shared" si="31"/>
        <v>34.23514224369297</v>
      </c>
      <c r="Q74" s="307">
        <v>0</v>
      </c>
    </row>
    <row r="75" spans="1:17" ht="15" customHeight="1" x14ac:dyDescent="0.25">
      <c r="A75" s="528" t="s">
        <v>93</v>
      </c>
      <c r="B75" s="524" t="s">
        <v>94</v>
      </c>
      <c r="C75" s="524" t="s">
        <v>95</v>
      </c>
      <c r="D75" s="526" t="s">
        <v>21</v>
      </c>
      <c r="E75" s="308" t="s">
        <v>22</v>
      </c>
      <c r="F75" s="324">
        <f t="shared" si="25"/>
        <v>39264.915000000001</v>
      </c>
      <c r="G75" s="310">
        <f t="shared" ref="G75:M75" si="32">G76</f>
        <v>0</v>
      </c>
      <c r="H75" s="310">
        <f t="shared" si="32"/>
        <v>0</v>
      </c>
      <c r="I75" s="311">
        <f t="shared" si="32"/>
        <v>39264.915000000001</v>
      </c>
      <c r="J75" s="324">
        <f t="shared" si="19"/>
        <v>24230.369770000001</v>
      </c>
      <c r="K75" s="310">
        <f t="shared" si="32"/>
        <v>0</v>
      </c>
      <c r="L75" s="310">
        <f t="shared" si="32"/>
        <v>0</v>
      </c>
      <c r="M75" s="312">
        <f t="shared" si="32"/>
        <v>24230.369770000001</v>
      </c>
      <c r="N75" s="305">
        <f t="shared" si="31"/>
        <v>61.709976374582752</v>
      </c>
      <c r="O75" s="306">
        <v>0</v>
      </c>
      <c r="P75" s="306">
        <v>0</v>
      </c>
      <c r="Q75" s="307">
        <f t="shared" si="31"/>
        <v>61.709976374582752</v>
      </c>
    </row>
    <row r="76" spans="1:17" x14ac:dyDescent="0.25">
      <c r="A76" s="528"/>
      <c r="B76" s="524"/>
      <c r="C76" s="524"/>
      <c r="D76" s="526"/>
      <c r="E76" s="300" t="s">
        <v>24</v>
      </c>
      <c r="F76" s="315">
        <f t="shared" si="25"/>
        <v>39264.915000000001</v>
      </c>
      <c r="G76" s="302">
        <f t="shared" ref="G76:I76" si="33">G77+G79+G81</f>
        <v>0</v>
      </c>
      <c r="H76" s="302">
        <f t="shared" si="33"/>
        <v>0</v>
      </c>
      <c r="I76" s="303">
        <f t="shared" si="33"/>
        <v>39264.915000000001</v>
      </c>
      <c r="J76" s="315">
        <f t="shared" si="19"/>
        <v>24230.369770000001</v>
      </c>
      <c r="K76" s="302">
        <f t="shared" ref="K76:M76" si="34">K77+K79+K81</f>
        <v>0</v>
      </c>
      <c r="L76" s="302">
        <f t="shared" si="34"/>
        <v>0</v>
      </c>
      <c r="M76" s="304">
        <f t="shared" si="34"/>
        <v>24230.369770000001</v>
      </c>
      <c r="N76" s="305">
        <f t="shared" si="31"/>
        <v>61.709976374582752</v>
      </c>
      <c r="O76" s="306">
        <v>0</v>
      </c>
      <c r="P76" s="306">
        <v>0</v>
      </c>
      <c r="Q76" s="307">
        <f t="shared" si="31"/>
        <v>61.709976374582752</v>
      </c>
    </row>
    <row r="77" spans="1:17" ht="15" customHeight="1" x14ac:dyDescent="0.25">
      <c r="A77" s="559" t="s">
        <v>96</v>
      </c>
      <c r="B77" s="524" t="s">
        <v>97</v>
      </c>
      <c r="C77" s="524"/>
      <c r="D77" s="526"/>
      <c r="E77" s="300" t="s">
        <v>30</v>
      </c>
      <c r="F77" s="315">
        <f t="shared" si="25"/>
        <v>0</v>
      </c>
      <c r="G77" s="302">
        <f t="shared" ref="G77:M77" si="35">G78</f>
        <v>0</v>
      </c>
      <c r="H77" s="302">
        <f t="shared" si="35"/>
        <v>0</v>
      </c>
      <c r="I77" s="303">
        <f t="shared" si="35"/>
        <v>0</v>
      </c>
      <c r="J77" s="315">
        <f t="shared" si="19"/>
        <v>0</v>
      </c>
      <c r="K77" s="302">
        <f t="shared" si="35"/>
        <v>0</v>
      </c>
      <c r="L77" s="302">
        <f t="shared" si="35"/>
        <v>0</v>
      </c>
      <c r="M77" s="304">
        <f t="shared" si="35"/>
        <v>0</v>
      </c>
      <c r="N77" s="305">
        <v>0</v>
      </c>
      <c r="O77" s="306">
        <v>0</v>
      </c>
      <c r="P77" s="306">
        <v>0</v>
      </c>
      <c r="Q77" s="307">
        <v>0</v>
      </c>
    </row>
    <row r="78" spans="1:17" x14ac:dyDescent="0.25">
      <c r="A78" s="559"/>
      <c r="B78" s="524"/>
      <c r="C78" s="524"/>
      <c r="D78" s="526"/>
      <c r="E78" s="300" t="s">
        <v>98</v>
      </c>
      <c r="F78" s="315">
        <f t="shared" si="25"/>
        <v>0</v>
      </c>
      <c r="G78" s="338"/>
      <c r="H78" s="338"/>
      <c r="I78" s="339"/>
      <c r="J78" s="315">
        <f t="shared" si="19"/>
        <v>0</v>
      </c>
      <c r="K78" s="338"/>
      <c r="L78" s="338"/>
      <c r="M78" s="340"/>
      <c r="N78" s="305">
        <v>0</v>
      </c>
      <c r="O78" s="306">
        <v>0</v>
      </c>
      <c r="P78" s="306">
        <v>0</v>
      </c>
      <c r="Q78" s="307">
        <v>0</v>
      </c>
    </row>
    <row r="79" spans="1:17" ht="15" customHeight="1" x14ac:dyDescent="0.25">
      <c r="A79" s="559" t="s">
        <v>99</v>
      </c>
      <c r="B79" s="524" t="s">
        <v>100</v>
      </c>
      <c r="C79" s="524"/>
      <c r="D79" s="526"/>
      <c r="E79" s="300" t="s">
        <v>30</v>
      </c>
      <c r="F79" s="315">
        <f t="shared" si="25"/>
        <v>189.8</v>
      </c>
      <c r="G79" s="302">
        <f t="shared" ref="G79:M79" si="36">G80</f>
        <v>0</v>
      </c>
      <c r="H79" s="302">
        <f t="shared" si="36"/>
        <v>0</v>
      </c>
      <c r="I79" s="303">
        <f t="shared" si="36"/>
        <v>189.8</v>
      </c>
      <c r="J79" s="315">
        <f t="shared" si="19"/>
        <v>73.407139999999998</v>
      </c>
      <c r="K79" s="302">
        <f t="shared" si="36"/>
        <v>0</v>
      </c>
      <c r="L79" s="302">
        <f t="shared" si="36"/>
        <v>0</v>
      </c>
      <c r="M79" s="304">
        <f t="shared" si="36"/>
        <v>73.407139999999998</v>
      </c>
      <c r="N79" s="305">
        <f t="shared" si="31"/>
        <v>38.676048472075863</v>
      </c>
      <c r="O79" s="306">
        <v>0</v>
      </c>
      <c r="P79" s="306">
        <v>0</v>
      </c>
      <c r="Q79" s="307">
        <f t="shared" si="31"/>
        <v>38.676048472075863</v>
      </c>
    </row>
    <row r="80" spans="1:17" x14ac:dyDescent="0.25">
      <c r="A80" s="559"/>
      <c r="B80" s="524"/>
      <c r="C80" s="524"/>
      <c r="D80" s="526"/>
      <c r="E80" s="477" t="s">
        <v>101</v>
      </c>
      <c r="F80" s="315">
        <f t="shared" si="25"/>
        <v>189.8</v>
      </c>
      <c r="G80" s="319"/>
      <c r="H80" s="319"/>
      <c r="I80" s="320">
        <v>189.8</v>
      </c>
      <c r="J80" s="315">
        <f t="shared" si="19"/>
        <v>73.407139999999998</v>
      </c>
      <c r="K80" s="319"/>
      <c r="L80" s="319"/>
      <c r="M80" s="322">
        <v>73.407139999999998</v>
      </c>
      <c r="N80" s="305">
        <f t="shared" si="31"/>
        <v>38.676048472075863</v>
      </c>
      <c r="O80" s="306">
        <v>0</v>
      </c>
      <c r="P80" s="306">
        <v>0</v>
      </c>
      <c r="Q80" s="307">
        <f t="shared" si="31"/>
        <v>38.676048472075863</v>
      </c>
    </row>
    <row r="81" spans="1:17" ht="15" customHeight="1" x14ac:dyDescent="0.25">
      <c r="A81" s="559" t="s">
        <v>102</v>
      </c>
      <c r="B81" s="524" t="s">
        <v>103</v>
      </c>
      <c r="C81" s="524"/>
      <c r="D81" s="526"/>
      <c r="E81" s="300" t="s">
        <v>30</v>
      </c>
      <c r="F81" s="315">
        <f t="shared" si="25"/>
        <v>39075.114999999998</v>
      </c>
      <c r="G81" s="302">
        <f>SUM(G82:G84)</f>
        <v>0</v>
      </c>
      <c r="H81" s="302">
        <f>SUM(H82:H84)</f>
        <v>0</v>
      </c>
      <c r="I81" s="303">
        <f>SUM(I82:I84)</f>
        <v>39075.114999999998</v>
      </c>
      <c r="J81" s="315">
        <f t="shared" si="19"/>
        <v>24156.962630000002</v>
      </c>
      <c r="K81" s="302">
        <f>SUM(K82:K84)</f>
        <v>0</v>
      </c>
      <c r="L81" s="302">
        <f>SUM(L82:L84)</f>
        <v>0</v>
      </c>
      <c r="M81" s="304">
        <f>SUM(M82:M84)</f>
        <v>24156.962630000002</v>
      </c>
      <c r="N81" s="305">
        <f t="shared" si="31"/>
        <v>61.821859334259166</v>
      </c>
      <c r="O81" s="306">
        <v>0</v>
      </c>
      <c r="P81" s="306">
        <v>0</v>
      </c>
      <c r="Q81" s="307">
        <f t="shared" si="31"/>
        <v>61.821859334259166</v>
      </c>
    </row>
    <row r="82" spans="1:17" x14ac:dyDescent="0.25">
      <c r="A82" s="559"/>
      <c r="B82" s="524"/>
      <c r="C82" s="524"/>
      <c r="D82" s="526"/>
      <c r="E82" s="479" t="s">
        <v>104</v>
      </c>
      <c r="F82" s="315">
        <f t="shared" si="25"/>
        <v>26904.514999999999</v>
      </c>
      <c r="G82" s="341"/>
      <c r="H82" s="341"/>
      <c r="I82" s="342">
        <v>26904.514999999999</v>
      </c>
      <c r="J82" s="315">
        <f t="shared" si="19"/>
        <v>21530.50417</v>
      </c>
      <c r="K82" s="341"/>
      <c r="L82" s="341"/>
      <c r="M82" s="343">
        <v>21530.50417</v>
      </c>
      <c r="N82" s="305">
        <f t="shared" si="31"/>
        <v>80.025617150132604</v>
      </c>
      <c r="O82" s="306">
        <v>0</v>
      </c>
      <c r="P82" s="306">
        <v>0</v>
      </c>
      <c r="Q82" s="307">
        <f t="shared" si="31"/>
        <v>80.025617150132604</v>
      </c>
    </row>
    <row r="83" spans="1:17" x14ac:dyDescent="0.25">
      <c r="A83" s="559"/>
      <c r="B83" s="524"/>
      <c r="C83" s="524"/>
      <c r="D83" s="526"/>
      <c r="E83" s="479" t="s">
        <v>105</v>
      </c>
      <c r="F83" s="315">
        <f t="shared" si="25"/>
        <v>11756.2</v>
      </c>
      <c r="G83" s="341"/>
      <c r="H83" s="341"/>
      <c r="I83" s="342">
        <v>11756.2</v>
      </c>
      <c r="J83" s="315">
        <f t="shared" si="19"/>
        <v>2514.79342</v>
      </c>
      <c r="K83" s="341"/>
      <c r="L83" s="341"/>
      <c r="M83" s="343">
        <v>2514.79342</v>
      </c>
      <c r="N83" s="305">
        <f t="shared" si="31"/>
        <v>21.391209914768375</v>
      </c>
      <c r="O83" s="306">
        <v>0</v>
      </c>
      <c r="P83" s="306">
        <v>0</v>
      </c>
      <c r="Q83" s="307">
        <f t="shared" si="31"/>
        <v>21.391209914768375</v>
      </c>
    </row>
    <row r="84" spans="1:17" x14ac:dyDescent="0.25">
      <c r="A84" s="559"/>
      <c r="B84" s="524"/>
      <c r="C84" s="524"/>
      <c r="D84" s="526"/>
      <c r="E84" s="479" t="s">
        <v>106</v>
      </c>
      <c r="F84" s="315">
        <f t="shared" si="25"/>
        <v>414.4</v>
      </c>
      <c r="G84" s="341"/>
      <c r="H84" s="341"/>
      <c r="I84" s="342">
        <v>414.4</v>
      </c>
      <c r="J84" s="315">
        <f t="shared" si="19"/>
        <v>111.66504</v>
      </c>
      <c r="K84" s="341"/>
      <c r="L84" s="341"/>
      <c r="M84" s="343">
        <v>111.66504</v>
      </c>
      <c r="N84" s="305">
        <f t="shared" si="31"/>
        <v>26.946196911196914</v>
      </c>
      <c r="O84" s="306">
        <v>0</v>
      </c>
      <c r="P84" s="306">
        <v>0</v>
      </c>
      <c r="Q84" s="307">
        <f t="shared" si="31"/>
        <v>26.946196911196914</v>
      </c>
    </row>
    <row r="85" spans="1:17" ht="15" customHeight="1" x14ac:dyDescent="0.25">
      <c r="A85" s="528" t="s">
        <v>107</v>
      </c>
      <c r="B85" s="524" t="s">
        <v>108</v>
      </c>
      <c r="C85" s="524" t="s">
        <v>109</v>
      </c>
      <c r="D85" s="526" t="s">
        <v>21</v>
      </c>
      <c r="E85" s="308" t="s">
        <v>22</v>
      </c>
      <c r="F85" s="324">
        <f t="shared" si="25"/>
        <v>150</v>
      </c>
      <c r="G85" s="310">
        <f t="shared" ref="G85:M87" si="37">G86</f>
        <v>0</v>
      </c>
      <c r="H85" s="310">
        <f t="shared" si="37"/>
        <v>0</v>
      </c>
      <c r="I85" s="311">
        <f t="shared" si="37"/>
        <v>150</v>
      </c>
      <c r="J85" s="324">
        <f t="shared" si="19"/>
        <v>9.6</v>
      </c>
      <c r="K85" s="310">
        <f t="shared" si="37"/>
        <v>0</v>
      </c>
      <c r="L85" s="310">
        <f t="shared" si="37"/>
        <v>0</v>
      </c>
      <c r="M85" s="312">
        <f t="shared" si="37"/>
        <v>9.6</v>
      </c>
      <c r="N85" s="305">
        <f t="shared" si="31"/>
        <v>6.4</v>
      </c>
      <c r="O85" s="306">
        <v>0</v>
      </c>
      <c r="P85" s="306">
        <v>0</v>
      </c>
      <c r="Q85" s="307">
        <f t="shared" si="31"/>
        <v>6.4</v>
      </c>
    </row>
    <row r="86" spans="1:17" x14ac:dyDescent="0.25">
      <c r="A86" s="528"/>
      <c r="B86" s="524"/>
      <c r="C86" s="524"/>
      <c r="D86" s="526"/>
      <c r="E86" s="300" t="s">
        <v>24</v>
      </c>
      <c r="F86" s="315">
        <f t="shared" si="25"/>
        <v>150</v>
      </c>
      <c r="G86" s="302">
        <f t="shared" si="37"/>
        <v>0</v>
      </c>
      <c r="H86" s="302">
        <f t="shared" si="37"/>
        <v>0</v>
      </c>
      <c r="I86" s="303">
        <f t="shared" si="37"/>
        <v>150</v>
      </c>
      <c r="J86" s="315">
        <f t="shared" si="19"/>
        <v>9.6</v>
      </c>
      <c r="K86" s="302">
        <f t="shared" si="37"/>
        <v>0</v>
      </c>
      <c r="L86" s="302">
        <f t="shared" si="37"/>
        <v>0</v>
      </c>
      <c r="M86" s="304">
        <f t="shared" si="37"/>
        <v>9.6</v>
      </c>
      <c r="N86" s="305">
        <f t="shared" si="31"/>
        <v>6.4</v>
      </c>
      <c r="O86" s="306">
        <v>0</v>
      </c>
      <c r="P86" s="306">
        <v>0</v>
      </c>
      <c r="Q86" s="307">
        <f t="shared" si="31"/>
        <v>6.4</v>
      </c>
    </row>
    <row r="87" spans="1:17" ht="15" customHeight="1" x14ac:dyDescent="0.25">
      <c r="A87" s="559" t="s">
        <v>110</v>
      </c>
      <c r="B87" s="524" t="s">
        <v>111</v>
      </c>
      <c r="C87" s="524"/>
      <c r="D87" s="526"/>
      <c r="E87" s="300" t="s">
        <v>30</v>
      </c>
      <c r="F87" s="315">
        <f t="shared" si="25"/>
        <v>150</v>
      </c>
      <c r="G87" s="302">
        <f t="shared" si="37"/>
        <v>0</v>
      </c>
      <c r="H87" s="302">
        <f t="shared" si="37"/>
        <v>0</v>
      </c>
      <c r="I87" s="303">
        <f t="shared" si="37"/>
        <v>150</v>
      </c>
      <c r="J87" s="315">
        <f t="shared" si="19"/>
        <v>9.6</v>
      </c>
      <c r="K87" s="302">
        <f t="shared" si="37"/>
        <v>0</v>
      </c>
      <c r="L87" s="302">
        <f t="shared" si="37"/>
        <v>0</v>
      </c>
      <c r="M87" s="304">
        <f t="shared" si="37"/>
        <v>9.6</v>
      </c>
      <c r="N87" s="305">
        <f t="shared" si="31"/>
        <v>6.4</v>
      </c>
      <c r="O87" s="306">
        <v>0</v>
      </c>
      <c r="P87" s="306">
        <v>0</v>
      </c>
      <c r="Q87" s="307">
        <f t="shared" si="31"/>
        <v>6.4</v>
      </c>
    </row>
    <row r="88" spans="1:17" x14ac:dyDescent="0.25">
      <c r="A88" s="559"/>
      <c r="B88" s="524"/>
      <c r="C88" s="524"/>
      <c r="D88" s="526"/>
      <c r="E88" s="478" t="s">
        <v>112</v>
      </c>
      <c r="F88" s="315">
        <f t="shared" si="25"/>
        <v>150</v>
      </c>
      <c r="G88" s="335"/>
      <c r="H88" s="335"/>
      <c r="I88" s="336">
        <v>150</v>
      </c>
      <c r="J88" s="315">
        <f t="shared" si="19"/>
        <v>9.6</v>
      </c>
      <c r="K88" s="335"/>
      <c r="L88" s="335"/>
      <c r="M88" s="337">
        <v>9.6</v>
      </c>
      <c r="N88" s="305">
        <f t="shared" si="31"/>
        <v>6.4</v>
      </c>
      <c r="O88" s="306">
        <v>0</v>
      </c>
      <c r="P88" s="306">
        <v>0</v>
      </c>
      <c r="Q88" s="307">
        <f t="shared" si="31"/>
        <v>6.4</v>
      </c>
    </row>
    <row r="89" spans="1:17" ht="15" customHeight="1" x14ac:dyDescent="0.25">
      <c r="A89" s="528" t="s">
        <v>113</v>
      </c>
      <c r="B89" s="524" t="s">
        <v>114</v>
      </c>
      <c r="C89" s="524" t="s">
        <v>115</v>
      </c>
      <c r="D89" s="526" t="s">
        <v>21</v>
      </c>
      <c r="E89" s="308" t="s">
        <v>22</v>
      </c>
      <c r="F89" s="324">
        <f t="shared" si="25"/>
        <v>32811.635999999999</v>
      </c>
      <c r="G89" s="310">
        <f t="shared" ref="G89:M89" si="38">G90</f>
        <v>0</v>
      </c>
      <c r="H89" s="310">
        <f t="shared" si="38"/>
        <v>6110.7</v>
      </c>
      <c r="I89" s="311">
        <f t="shared" si="38"/>
        <v>26700.936000000002</v>
      </c>
      <c r="J89" s="324">
        <f t="shared" si="19"/>
        <v>16727.97941</v>
      </c>
      <c r="K89" s="310">
        <f t="shared" si="38"/>
        <v>0</v>
      </c>
      <c r="L89" s="310">
        <f t="shared" si="38"/>
        <v>1031.27305</v>
      </c>
      <c r="M89" s="312">
        <f t="shared" si="38"/>
        <v>15696.70636</v>
      </c>
      <c r="N89" s="305">
        <f t="shared" si="31"/>
        <v>50.981851103065999</v>
      </c>
      <c r="O89" s="306">
        <v>0</v>
      </c>
      <c r="P89" s="306">
        <f t="shared" si="31"/>
        <v>16.876512510841639</v>
      </c>
      <c r="Q89" s="307">
        <f t="shared" si="31"/>
        <v>58.787101545803488</v>
      </c>
    </row>
    <row r="90" spans="1:17" x14ac:dyDescent="0.25">
      <c r="A90" s="528"/>
      <c r="B90" s="524"/>
      <c r="C90" s="524"/>
      <c r="D90" s="526"/>
      <c r="E90" s="300" t="s">
        <v>24</v>
      </c>
      <c r="F90" s="315">
        <f t="shared" si="25"/>
        <v>32811.635999999999</v>
      </c>
      <c r="G90" s="302">
        <f>G91+G95+G98+G100+G102+G107</f>
        <v>0</v>
      </c>
      <c r="H90" s="302">
        <f>H91+H95+H98+H100+H102+H107</f>
        <v>6110.7</v>
      </c>
      <c r="I90" s="303">
        <f>I91+I95+I98+I100+I102+I107</f>
        <v>26700.936000000002</v>
      </c>
      <c r="J90" s="315">
        <f t="shared" si="19"/>
        <v>16727.97941</v>
      </c>
      <c r="K90" s="302">
        <f>K91+K95+K98+K100+K102+K107</f>
        <v>0</v>
      </c>
      <c r="L90" s="302">
        <f>L91+L95+L98+L100+L102+L107</f>
        <v>1031.27305</v>
      </c>
      <c r="M90" s="304">
        <f>M91+M95+M98+M100+M102+M107</f>
        <v>15696.70636</v>
      </c>
      <c r="N90" s="305">
        <f t="shared" ref="N90:Q143" si="39">J90/F90*100</f>
        <v>50.981851103065999</v>
      </c>
      <c r="O90" s="306">
        <v>0</v>
      </c>
      <c r="P90" s="306">
        <f t="shared" si="39"/>
        <v>16.876512510841639</v>
      </c>
      <c r="Q90" s="307">
        <f t="shared" si="39"/>
        <v>58.787101545803488</v>
      </c>
    </row>
    <row r="91" spans="1:17" ht="15" customHeight="1" x14ac:dyDescent="0.25">
      <c r="A91" s="559" t="s">
        <v>116</v>
      </c>
      <c r="B91" s="524" t="s">
        <v>117</v>
      </c>
      <c r="C91" s="524"/>
      <c r="D91" s="526"/>
      <c r="E91" s="300" t="s">
        <v>30</v>
      </c>
      <c r="F91" s="315">
        <f>SUM(F92:F94)</f>
        <v>2152.9</v>
      </c>
      <c r="G91" s="316">
        <f t="shared" ref="G91:M91" si="40">SUM(G92:G94)</f>
        <v>0</v>
      </c>
      <c r="H91" s="316">
        <f t="shared" si="40"/>
        <v>1718</v>
      </c>
      <c r="I91" s="317">
        <f t="shared" si="40"/>
        <v>434.9</v>
      </c>
      <c r="J91" s="315">
        <f t="shared" si="40"/>
        <v>0</v>
      </c>
      <c r="K91" s="316">
        <f t="shared" si="40"/>
        <v>0</v>
      </c>
      <c r="L91" s="316">
        <f t="shared" si="40"/>
        <v>0</v>
      </c>
      <c r="M91" s="318">
        <f t="shared" si="40"/>
        <v>0</v>
      </c>
      <c r="N91" s="305">
        <f t="shared" si="39"/>
        <v>0</v>
      </c>
      <c r="O91" s="306">
        <v>0</v>
      </c>
      <c r="P91" s="306">
        <f t="shared" si="39"/>
        <v>0</v>
      </c>
      <c r="Q91" s="307">
        <f t="shared" si="39"/>
        <v>0</v>
      </c>
    </row>
    <row r="92" spans="1:17" x14ac:dyDescent="0.25">
      <c r="A92" s="559"/>
      <c r="B92" s="524"/>
      <c r="C92" s="524"/>
      <c r="D92" s="526"/>
      <c r="E92" s="477" t="s">
        <v>118</v>
      </c>
      <c r="F92" s="315">
        <f t="shared" si="25"/>
        <v>42</v>
      </c>
      <c r="G92" s="344"/>
      <c r="H92" s="344"/>
      <c r="I92" s="345">
        <v>42</v>
      </c>
      <c r="J92" s="315">
        <f t="shared" ref="J92:J146" si="41">SUM(K92:M92)</f>
        <v>0</v>
      </c>
      <c r="K92" s="344"/>
      <c r="L92" s="344"/>
      <c r="M92" s="346"/>
      <c r="N92" s="305">
        <f t="shared" si="39"/>
        <v>0</v>
      </c>
      <c r="O92" s="306">
        <v>0</v>
      </c>
      <c r="P92" s="306">
        <v>0</v>
      </c>
      <c r="Q92" s="307">
        <f t="shared" si="39"/>
        <v>0</v>
      </c>
    </row>
    <row r="93" spans="1:17" x14ac:dyDescent="0.25">
      <c r="A93" s="559"/>
      <c r="B93" s="524"/>
      <c r="C93" s="524"/>
      <c r="D93" s="526"/>
      <c r="E93" s="478" t="s">
        <v>119</v>
      </c>
      <c r="F93" s="315">
        <f t="shared" si="25"/>
        <v>2110.9</v>
      </c>
      <c r="G93" s="335"/>
      <c r="H93" s="335">
        <v>1718</v>
      </c>
      <c r="I93" s="336">
        <v>392.9</v>
      </c>
      <c r="J93" s="315">
        <f t="shared" si="41"/>
        <v>0</v>
      </c>
      <c r="K93" s="335"/>
      <c r="L93" s="335"/>
      <c r="M93" s="337"/>
      <c r="N93" s="305">
        <f t="shared" si="39"/>
        <v>0</v>
      </c>
      <c r="O93" s="306">
        <v>0</v>
      </c>
      <c r="P93" s="306">
        <f t="shared" si="39"/>
        <v>0</v>
      </c>
      <c r="Q93" s="307">
        <f t="shared" si="39"/>
        <v>0</v>
      </c>
    </row>
    <row r="94" spans="1:17" x14ac:dyDescent="0.25">
      <c r="A94" s="559"/>
      <c r="B94" s="524"/>
      <c r="C94" s="524"/>
      <c r="D94" s="526"/>
      <c r="E94" s="478" t="s">
        <v>120</v>
      </c>
      <c r="F94" s="315">
        <f t="shared" si="25"/>
        <v>0</v>
      </c>
      <c r="G94" s="335"/>
      <c r="H94" s="335"/>
      <c r="I94" s="336"/>
      <c r="J94" s="315">
        <f t="shared" si="41"/>
        <v>0</v>
      </c>
      <c r="K94" s="335"/>
      <c r="L94" s="335"/>
      <c r="M94" s="337"/>
      <c r="N94" s="305">
        <v>0</v>
      </c>
      <c r="O94" s="306">
        <v>0</v>
      </c>
      <c r="P94" s="306">
        <v>0</v>
      </c>
      <c r="Q94" s="307">
        <v>0</v>
      </c>
    </row>
    <row r="95" spans="1:17" ht="15" customHeight="1" x14ac:dyDescent="0.25">
      <c r="A95" s="559" t="s">
        <v>121</v>
      </c>
      <c r="B95" s="524" t="s">
        <v>122</v>
      </c>
      <c r="C95" s="524"/>
      <c r="D95" s="526"/>
      <c r="E95" s="300" t="s">
        <v>30</v>
      </c>
      <c r="F95" s="315">
        <f>SUM(F96:F97)</f>
        <v>2716.2240000000002</v>
      </c>
      <c r="G95" s="302">
        <f t="shared" ref="G95" si="42">G97</f>
        <v>0</v>
      </c>
      <c r="H95" s="302">
        <f>SUM(H96:H97)</f>
        <v>2170.8000000000002</v>
      </c>
      <c r="I95" s="303">
        <f>SUM(I96:I97)</f>
        <v>545.42399999999998</v>
      </c>
      <c r="J95" s="315">
        <f t="shared" si="41"/>
        <v>462</v>
      </c>
      <c r="K95" s="302">
        <f>K96+K97</f>
        <v>0</v>
      </c>
      <c r="L95" s="302">
        <f>L96+L97</f>
        <v>462</v>
      </c>
      <c r="M95" s="304">
        <f>M96+M97</f>
        <v>0</v>
      </c>
      <c r="N95" s="305">
        <f t="shared" si="39"/>
        <v>17.008906481939633</v>
      </c>
      <c r="O95" s="306">
        <v>0</v>
      </c>
      <c r="P95" s="306">
        <f t="shared" si="39"/>
        <v>21.282476506357099</v>
      </c>
      <c r="Q95" s="307">
        <f t="shared" si="39"/>
        <v>0</v>
      </c>
    </row>
    <row r="96" spans="1:17" x14ac:dyDescent="0.25">
      <c r="A96" s="559"/>
      <c r="B96" s="524"/>
      <c r="C96" s="524"/>
      <c r="D96" s="526"/>
      <c r="E96" s="479" t="s">
        <v>123</v>
      </c>
      <c r="F96" s="315">
        <f t="shared" si="25"/>
        <v>2526.424</v>
      </c>
      <c r="G96" s="302"/>
      <c r="H96" s="302">
        <v>2022</v>
      </c>
      <c r="I96" s="303">
        <v>504.42399999999998</v>
      </c>
      <c r="J96" s="315">
        <f t="shared" si="41"/>
        <v>462</v>
      </c>
      <c r="K96" s="302"/>
      <c r="L96" s="302">
        <v>462</v>
      </c>
      <c r="M96" s="304"/>
      <c r="N96" s="305">
        <f t="shared" si="39"/>
        <v>18.286716718967206</v>
      </c>
      <c r="O96" s="306">
        <v>0</v>
      </c>
      <c r="P96" s="306">
        <f t="shared" si="39"/>
        <v>22.848664688427299</v>
      </c>
      <c r="Q96" s="307">
        <f t="shared" si="39"/>
        <v>0</v>
      </c>
    </row>
    <row r="97" spans="1:17" x14ac:dyDescent="0.25">
      <c r="A97" s="559"/>
      <c r="B97" s="524"/>
      <c r="C97" s="524"/>
      <c r="D97" s="526"/>
      <c r="E97" s="479" t="s">
        <v>124</v>
      </c>
      <c r="F97" s="315">
        <f t="shared" si="25"/>
        <v>189.8</v>
      </c>
      <c r="G97" s="319"/>
      <c r="H97" s="319">
        <v>148.80000000000001</v>
      </c>
      <c r="I97" s="320">
        <v>41</v>
      </c>
      <c r="J97" s="315">
        <f t="shared" si="41"/>
        <v>0</v>
      </c>
      <c r="K97" s="319"/>
      <c r="L97" s="319"/>
      <c r="M97" s="322"/>
      <c r="N97" s="305">
        <f t="shared" si="39"/>
        <v>0</v>
      </c>
      <c r="O97" s="306">
        <v>0</v>
      </c>
      <c r="P97" s="306">
        <f t="shared" si="39"/>
        <v>0</v>
      </c>
      <c r="Q97" s="307">
        <f t="shared" si="39"/>
        <v>0</v>
      </c>
    </row>
    <row r="98" spans="1:17" ht="15" customHeight="1" x14ac:dyDescent="0.25">
      <c r="A98" s="559" t="s">
        <v>125</v>
      </c>
      <c r="B98" s="524" t="s">
        <v>126</v>
      </c>
      <c r="C98" s="524"/>
      <c r="D98" s="526"/>
      <c r="E98" s="300" t="s">
        <v>30</v>
      </c>
      <c r="F98" s="315">
        <f t="shared" si="25"/>
        <v>308.70500000000004</v>
      </c>
      <c r="G98" s="302">
        <f t="shared" ref="G98:M98" si="43">G99</f>
        <v>0</v>
      </c>
      <c r="H98" s="302">
        <f t="shared" si="43"/>
        <v>185.4</v>
      </c>
      <c r="I98" s="303">
        <f t="shared" si="43"/>
        <v>123.30500000000001</v>
      </c>
      <c r="J98" s="315">
        <f t="shared" si="41"/>
        <v>102.79524000000001</v>
      </c>
      <c r="K98" s="302">
        <f t="shared" si="43"/>
        <v>0</v>
      </c>
      <c r="L98" s="302">
        <f t="shared" si="43"/>
        <v>101.29524000000001</v>
      </c>
      <c r="M98" s="304">
        <f t="shared" si="43"/>
        <v>1.5</v>
      </c>
      <c r="N98" s="305">
        <f t="shared" si="39"/>
        <v>33.298858133169205</v>
      </c>
      <c r="O98" s="306">
        <v>0</v>
      </c>
      <c r="P98" s="306">
        <f t="shared" si="39"/>
        <v>54.636051779935279</v>
      </c>
      <c r="Q98" s="307">
        <f t="shared" si="39"/>
        <v>1.2164956814403307</v>
      </c>
    </row>
    <row r="99" spans="1:17" ht="25.5" customHeight="1" x14ac:dyDescent="0.25">
      <c r="A99" s="559"/>
      <c r="B99" s="524"/>
      <c r="C99" s="524"/>
      <c r="D99" s="526"/>
      <c r="E99" s="478" t="s">
        <v>127</v>
      </c>
      <c r="F99" s="315">
        <f t="shared" si="25"/>
        <v>308.70500000000004</v>
      </c>
      <c r="G99" s="335"/>
      <c r="H99" s="335">
        <v>185.4</v>
      </c>
      <c r="I99" s="336">
        <v>123.30500000000001</v>
      </c>
      <c r="J99" s="315">
        <f t="shared" si="41"/>
        <v>102.79524000000001</v>
      </c>
      <c r="K99" s="335"/>
      <c r="L99" s="335">
        <v>101.29524000000001</v>
      </c>
      <c r="M99" s="337">
        <v>1.5</v>
      </c>
      <c r="N99" s="305">
        <f t="shared" si="39"/>
        <v>33.298858133169205</v>
      </c>
      <c r="O99" s="306">
        <v>0</v>
      </c>
      <c r="P99" s="306">
        <f t="shared" si="39"/>
        <v>54.636051779935279</v>
      </c>
      <c r="Q99" s="307">
        <f t="shared" si="39"/>
        <v>1.2164956814403307</v>
      </c>
    </row>
    <row r="100" spans="1:17" ht="15" customHeight="1" x14ac:dyDescent="0.25">
      <c r="A100" s="559" t="s">
        <v>128</v>
      </c>
      <c r="B100" s="524" t="s">
        <v>129</v>
      </c>
      <c r="C100" s="524"/>
      <c r="D100" s="526"/>
      <c r="E100" s="300" t="s">
        <v>30</v>
      </c>
      <c r="F100" s="315">
        <f t="shared" si="25"/>
        <v>1330.3005899999998</v>
      </c>
      <c r="G100" s="302">
        <f t="shared" ref="G100:M100" si="44">G101</f>
        <v>0</v>
      </c>
      <c r="H100" s="302">
        <f t="shared" si="44"/>
        <v>1058.3</v>
      </c>
      <c r="I100" s="303">
        <f t="shared" si="44"/>
        <v>272.00058999999999</v>
      </c>
      <c r="J100" s="315">
        <f t="shared" si="41"/>
        <v>543.56627000000003</v>
      </c>
      <c r="K100" s="302">
        <f t="shared" si="44"/>
        <v>0</v>
      </c>
      <c r="L100" s="302">
        <f t="shared" si="44"/>
        <v>467.97780999999998</v>
      </c>
      <c r="M100" s="304">
        <f t="shared" si="44"/>
        <v>75.588459999999998</v>
      </c>
      <c r="N100" s="305">
        <f t="shared" si="39"/>
        <v>40.860409601111286</v>
      </c>
      <c r="O100" s="306">
        <v>0</v>
      </c>
      <c r="P100" s="306">
        <f t="shared" si="39"/>
        <v>44.219768496645564</v>
      </c>
      <c r="Q100" s="307">
        <f t="shared" si="39"/>
        <v>27.789814720622481</v>
      </c>
    </row>
    <row r="101" spans="1:17" ht="36" customHeight="1" x14ac:dyDescent="0.25">
      <c r="A101" s="559"/>
      <c r="B101" s="524"/>
      <c r="C101" s="524"/>
      <c r="D101" s="526"/>
      <c r="E101" s="479" t="s">
        <v>130</v>
      </c>
      <c r="F101" s="315">
        <f t="shared" si="25"/>
        <v>1330.3005899999998</v>
      </c>
      <c r="G101" s="319"/>
      <c r="H101" s="319">
        <v>1058.3</v>
      </c>
      <c r="I101" s="320">
        <v>272.00058999999999</v>
      </c>
      <c r="J101" s="315">
        <f t="shared" si="41"/>
        <v>543.56627000000003</v>
      </c>
      <c r="K101" s="319"/>
      <c r="L101" s="319">
        <v>467.97780999999998</v>
      </c>
      <c r="M101" s="322">
        <v>75.588459999999998</v>
      </c>
      <c r="N101" s="305">
        <f t="shared" si="39"/>
        <v>40.860409601111286</v>
      </c>
      <c r="O101" s="306">
        <v>0</v>
      </c>
      <c r="P101" s="306">
        <f t="shared" si="39"/>
        <v>44.219768496645564</v>
      </c>
      <c r="Q101" s="307">
        <f t="shared" si="39"/>
        <v>27.789814720622481</v>
      </c>
    </row>
    <row r="102" spans="1:17" ht="15" customHeight="1" x14ac:dyDescent="0.25">
      <c r="A102" s="559" t="s">
        <v>131</v>
      </c>
      <c r="B102" s="524" t="s">
        <v>132</v>
      </c>
      <c r="C102" s="524"/>
      <c r="D102" s="526"/>
      <c r="E102" s="300" t="s">
        <v>30</v>
      </c>
      <c r="F102" s="315">
        <f t="shared" si="25"/>
        <v>13310.872410000002</v>
      </c>
      <c r="G102" s="302">
        <f>SUM(G103:G106)</f>
        <v>0</v>
      </c>
      <c r="H102" s="302">
        <f>SUM(H103:H106)</f>
        <v>978.2</v>
      </c>
      <c r="I102" s="303">
        <f>SUM(I103:I106)</f>
        <v>12332.672410000001</v>
      </c>
      <c r="J102" s="315">
        <f t="shared" si="41"/>
        <v>4780.8511399999998</v>
      </c>
      <c r="K102" s="302">
        <f>SUM(K103:K106)</f>
        <v>0</v>
      </c>
      <c r="L102" s="302">
        <f>SUM(L103:L106)</f>
        <v>0</v>
      </c>
      <c r="M102" s="304">
        <f>SUM(M103:M106)</f>
        <v>4780.8511399999998</v>
      </c>
      <c r="N102" s="305">
        <f t="shared" si="39"/>
        <v>35.916888035139685</v>
      </c>
      <c r="O102" s="306">
        <v>0</v>
      </c>
      <c r="P102" s="306">
        <f t="shared" si="39"/>
        <v>0</v>
      </c>
      <c r="Q102" s="307">
        <f t="shared" si="39"/>
        <v>38.765735284782444</v>
      </c>
    </row>
    <row r="103" spans="1:17" x14ac:dyDescent="0.25">
      <c r="A103" s="559"/>
      <c r="B103" s="524"/>
      <c r="C103" s="524"/>
      <c r="D103" s="526"/>
      <c r="E103" s="477" t="s">
        <v>133</v>
      </c>
      <c r="F103" s="315">
        <f t="shared" si="25"/>
        <v>3514.7020000000002</v>
      </c>
      <c r="G103" s="344"/>
      <c r="H103" s="344"/>
      <c r="I103" s="345">
        <v>3514.7020000000002</v>
      </c>
      <c r="J103" s="315">
        <f t="shared" si="41"/>
        <v>2900.1926699999999</v>
      </c>
      <c r="K103" s="344"/>
      <c r="L103" s="344"/>
      <c r="M103" s="346">
        <v>2900.1926699999999</v>
      </c>
      <c r="N103" s="305">
        <f t="shared" si="39"/>
        <v>82.516033222731252</v>
      </c>
      <c r="O103" s="306">
        <v>0</v>
      </c>
      <c r="P103" s="306">
        <v>0</v>
      </c>
      <c r="Q103" s="307">
        <f t="shared" si="39"/>
        <v>82.516033222731252</v>
      </c>
    </row>
    <row r="104" spans="1:17" x14ac:dyDescent="0.25">
      <c r="A104" s="559"/>
      <c r="B104" s="524"/>
      <c r="C104" s="524"/>
      <c r="D104" s="526"/>
      <c r="E104" s="477" t="s">
        <v>134</v>
      </c>
      <c r="F104" s="315">
        <f t="shared" ref="F104:F106" si="45">SUM(G104:I104)</f>
        <v>8483.4663299999993</v>
      </c>
      <c r="G104" s="344"/>
      <c r="H104" s="344"/>
      <c r="I104" s="345">
        <v>8483.4663299999993</v>
      </c>
      <c r="J104" s="315">
        <f t="shared" si="41"/>
        <v>1875.0654099999999</v>
      </c>
      <c r="K104" s="344"/>
      <c r="L104" s="344"/>
      <c r="M104" s="346">
        <v>1875.0654099999999</v>
      </c>
      <c r="N104" s="305">
        <f t="shared" si="39"/>
        <v>22.10258563023023</v>
      </c>
      <c r="O104" s="306">
        <v>0</v>
      </c>
      <c r="P104" s="306">
        <v>0</v>
      </c>
      <c r="Q104" s="307">
        <f t="shared" si="39"/>
        <v>22.10258563023023</v>
      </c>
    </row>
    <row r="105" spans="1:17" x14ac:dyDescent="0.25">
      <c r="A105" s="559"/>
      <c r="B105" s="524"/>
      <c r="C105" s="524"/>
      <c r="D105" s="526"/>
      <c r="E105" s="477" t="s">
        <v>135</v>
      </c>
      <c r="F105" s="315">
        <f t="shared" si="45"/>
        <v>65</v>
      </c>
      <c r="G105" s="344"/>
      <c r="H105" s="344"/>
      <c r="I105" s="345">
        <v>65</v>
      </c>
      <c r="J105" s="315">
        <f t="shared" si="41"/>
        <v>5.5930600000000004</v>
      </c>
      <c r="K105" s="344"/>
      <c r="L105" s="344"/>
      <c r="M105" s="346">
        <v>5.5930600000000004</v>
      </c>
      <c r="N105" s="305">
        <f t="shared" si="39"/>
        <v>8.6047076923076933</v>
      </c>
      <c r="O105" s="306">
        <v>0</v>
      </c>
      <c r="P105" s="306">
        <v>0</v>
      </c>
      <c r="Q105" s="307">
        <f t="shared" si="39"/>
        <v>8.6047076923076933</v>
      </c>
    </row>
    <row r="106" spans="1:17" x14ac:dyDescent="0.25">
      <c r="A106" s="559"/>
      <c r="B106" s="524"/>
      <c r="C106" s="524"/>
      <c r="D106" s="526"/>
      <c r="E106" s="477" t="s">
        <v>136</v>
      </c>
      <c r="F106" s="315">
        <f t="shared" si="45"/>
        <v>1247.70408</v>
      </c>
      <c r="G106" s="344"/>
      <c r="H106" s="344">
        <v>978.2</v>
      </c>
      <c r="I106" s="345">
        <v>269.50407999999999</v>
      </c>
      <c r="J106" s="315">
        <f t="shared" si="41"/>
        <v>0</v>
      </c>
      <c r="K106" s="344"/>
      <c r="L106" s="344"/>
      <c r="M106" s="346"/>
      <c r="N106" s="305">
        <f t="shared" si="39"/>
        <v>0</v>
      </c>
      <c r="O106" s="306">
        <v>0</v>
      </c>
      <c r="P106" s="306">
        <f t="shared" si="39"/>
        <v>0</v>
      </c>
      <c r="Q106" s="307">
        <f t="shared" si="39"/>
        <v>0</v>
      </c>
    </row>
    <row r="107" spans="1:17" ht="15" customHeight="1" x14ac:dyDescent="0.25">
      <c r="A107" s="559" t="s">
        <v>137</v>
      </c>
      <c r="B107" s="524" t="s">
        <v>138</v>
      </c>
      <c r="C107" s="524"/>
      <c r="D107" s="526"/>
      <c r="E107" s="300" t="s">
        <v>30</v>
      </c>
      <c r="F107" s="315">
        <f t="shared" si="25"/>
        <v>12992.634</v>
      </c>
      <c r="G107" s="302">
        <f>SUM(G108:G111)</f>
        <v>0</v>
      </c>
      <c r="H107" s="302">
        <f>SUM(H108:H111)</f>
        <v>0</v>
      </c>
      <c r="I107" s="303">
        <f>SUM(I108:I111)</f>
        <v>12992.634</v>
      </c>
      <c r="J107" s="315">
        <f t="shared" si="41"/>
        <v>10838.76676</v>
      </c>
      <c r="K107" s="302">
        <f>SUM(K108:K111)</f>
        <v>0</v>
      </c>
      <c r="L107" s="302">
        <f>SUM(L108:L111)</f>
        <v>0</v>
      </c>
      <c r="M107" s="304">
        <f>SUM(M108:M111)</f>
        <v>10838.76676</v>
      </c>
      <c r="N107" s="305">
        <f t="shared" si="39"/>
        <v>83.422397336829462</v>
      </c>
      <c r="O107" s="306">
        <v>0</v>
      </c>
      <c r="P107" s="306">
        <v>0</v>
      </c>
      <c r="Q107" s="307">
        <f t="shared" si="39"/>
        <v>83.422397336829462</v>
      </c>
    </row>
    <row r="108" spans="1:17" x14ac:dyDescent="0.25">
      <c r="A108" s="559"/>
      <c r="B108" s="524"/>
      <c r="C108" s="524"/>
      <c r="D108" s="526"/>
      <c r="E108" s="477" t="s">
        <v>139</v>
      </c>
      <c r="F108" s="315">
        <f t="shared" si="25"/>
        <v>11620.634</v>
      </c>
      <c r="G108" s="344"/>
      <c r="H108" s="344"/>
      <c r="I108" s="345">
        <v>11620.634</v>
      </c>
      <c r="J108" s="315">
        <f t="shared" si="41"/>
        <v>10273.94887</v>
      </c>
      <c r="K108" s="344"/>
      <c r="L108" s="344"/>
      <c r="M108" s="346">
        <v>10273.94887</v>
      </c>
      <c r="N108" s="305">
        <f t="shared" si="39"/>
        <v>88.411259402886273</v>
      </c>
      <c r="O108" s="306">
        <v>0</v>
      </c>
      <c r="P108" s="306">
        <v>0</v>
      </c>
      <c r="Q108" s="307">
        <f t="shared" si="39"/>
        <v>88.411259402886273</v>
      </c>
    </row>
    <row r="109" spans="1:17" x14ac:dyDescent="0.25">
      <c r="A109" s="559"/>
      <c r="B109" s="524"/>
      <c r="C109" s="524"/>
      <c r="D109" s="526"/>
      <c r="E109" s="477" t="s">
        <v>140</v>
      </c>
      <c r="F109" s="315">
        <f t="shared" ref="F109" si="46">SUM(G109:I109)</f>
        <v>1359</v>
      </c>
      <c r="G109" s="344"/>
      <c r="H109" s="344"/>
      <c r="I109" s="345">
        <v>1359</v>
      </c>
      <c r="J109" s="315">
        <f t="shared" si="41"/>
        <v>564.81789000000003</v>
      </c>
      <c r="K109" s="344"/>
      <c r="L109" s="344"/>
      <c r="M109" s="346">
        <v>564.81789000000003</v>
      </c>
      <c r="N109" s="305">
        <f t="shared" si="39"/>
        <v>41.561286975717444</v>
      </c>
      <c r="O109" s="306">
        <v>0</v>
      </c>
      <c r="P109" s="306">
        <v>0</v>
      </c>
      <c r="Q109" s="307">
        <f t="shared" si="39"/>
        <v>41.561286975717444</v>
      </c>
    </row>
    <row r="110" spans="1:17" x14ac:dyDescent="0.25">
      <c r="A110" s="559"/>
      <c r="B110" s="524"/>
      <c r="C110" s="524"/>
      <c r="D110" s="526"/>
      <c r="E110" s="477" t="s">
        <v>141</v>
      </c>
      <c r="F110" s="315">
        <f t="shared" si="25"/>
        <v>13</v>
      </c>
      <c r="G110" s="344"/>
      <c r="H110" s="344"/>
      <c r="I110" s="345">
        <v>13</v>
      </c>
      <c r="J110" s="315">
        <f t="shared" si="41"/>
        <v>0</v>
      </c>
      <c r="K110" s="344"/>
      <c r="L110" s="344"/>
      <c r="M110" s="346"/>
      <c r="N110" s="305">
        <f t="shared" si="39"/>
        <v>0</v>
      </c>
      <c r="O110" s="306">
        <v>0</v>
      </c>
      <c r="P110" s="306">
        <v>0</v>
      </c>
      <c r="Q110" s="307">
        <f t="shared" si="39"/>
        <v>0</v>
      </c>
    </row>
    <row r="111" spans="1:17" x14ac:dyDescent="0.25">
      <c r="A111" s="559"/>
      <c r="B111" s="524"/>
      <c r="C111" s="524"/>
      <c r="D111" s="526"/>
      <c r="E111" s="477" t="s">
        <v>142</v>
      </c>
      <c r="F111" s="315">
        <f t="shared" si="25"/>
        <v>0</v>
      </c>
      <c r="G111" s="344"/>
      <c r="H111" s="344"/>
      <c r="I111" s="345"/>
      <c r="J111" s="315">
        <f t="shared" si="41"/>
        <v>0</v>
      </c>
      <c r="K111" s="344"/>
      <c r="L111" s="344"/>
      <c r="M111" s="346"/>
      <c r="N111" s="305">
        <v>0</v>
      </c>
      <c r="O111" s="306">
        <v>0</v>
      </c>
      <c r="P111" s="306">
        <v>0</v>
      </c>
      <c r="Q111" s="307" t="e">
        <f t="shared" si="39"/>
        <v>#DIV/0!</v>
      </c>
    </row>
    <row r="112" spans="1:17" ht="15" customHeight="1" x14ac:dyDescent="0.25">
      <c r="A112" s="528" t="s">
        <v>143</v>
      </c>
      <c r="B112" s="524" t="s">
        <v>144</v>
      </c>
      <c r="C112" s="524" t="s">
        <v>145</v>
      </c>
      <c r="D112" s="526" t="s">
        <v>21</v>
      </c>
      <c r="E112" s="308" t="s">
        <v>22</v>
      </c>
      <c r="F112" s="324">
        <f t="shared" si="25"/>
        <v>65908.564939999997</v>
      </c>
      <c r="G112" s="310">
        <f t="shared" ref="G112:M112" si="47">G113</f>
        <v>0</v>
      </c>
      <c r="H112" s="310">
        <f t="shared" si="47"/>
        <v>7728.3050999999996</v>
      </c>
      <c r="I112" s="311">
        <f t="shared" si="47"/>
        <v>58180.259839999999</v>
      </c>
      <c r="J112" s="324">
        <f t="shared" si="41"/>
        <v>33597.018480000006</v>
      </c>
      <c r="K112" s="310">
        <f t="shared" si="47"/>
        <v>0</v>
      </c>
      <c r="L112" s="310">
        <f t="shared" si="47"/>
        <v>890.59713000000011</v>
      </c>
      <c r="M112" s="312">
        <f t="shared" si="47"/>
        <v>32706.421350000004</v>
      </c>
      <c r="N112" s="305">
        <f t="shared" si="39"/>
        <v>50.975193452603804</v>
      </c>
      <c r="O112" s="306">
        <v>0</v>
      </c>
      <c r="P112" s="306">
        <f t="shared" si="39"/>
        <v>11.523835025612538</v>
      </c>
      <c r="Q112" s="307">
        <f t="shared" si="39"/>
        <v>56.215667375747501</v>
      </c>
    </row>
    <row r="113" spans="1:17" ht="34.5" customHeight="1" x14ac:dyDescent="0.25">
      <c r="A113" s="528"/>
      <c r="B113" s="524"/>
      <c r="C113" s="524"/>
      <c r="D113" s="526"/>
      <c r="E113" s="300" t="s">
        <v>24</v>
      </c>
      <c r="F113" s="315">
        <f t="shared" si="25"/>
        <v>65908.564939999997</v>
      </c>
      <c r="G113" s="302">
        <f>G114+G120+G122+G124+G128+G131</f>
        <v>0</v>
      </c>
      <c r="H113" s="302">
        <f>H114+H120+H122+H124+H128+H131</f>
        <v>7728.3050999999996</v>
      </c>
      <c r="I113" s="303">
        <f>I114+I120+I122+I124+I128+I131</f>
        <v>58180.259839999999</v>
      </c>
      <c r="J113" s="315">
        <f t="shared" si="41"/>
        <v>33597.018480000006</v>
      </c>
      <c r="K113" s="302">
        <f>K114+K120+K122+K124+K128+K131</f>
        <v>0</v>
      </c>
      <c r="L113" s="302">
        <f>L114+L120+L122+L124+L128+L131</f>
        <v>890.59713000000011</v>
      </c>
      <c r="M113" s="304">
        <f>M114+M120+M122+M124+M128+M131</f>
        <v>32706.421350000004</v>
      </c>
      <c r="N113" s="305">
        <f t="shared" si="39"/>
        <v>50.975193452603804</v>
      </c>
      <c r="O113" s="306">
        <v>0</v>
      </c>
      <c r="P113" s="306">
        <f t="shared" si="39"/>
        <v>11.523835025612538</v>
      </c>
      <c r="Q113" s="307">
        <f t="shared" si="39"/>
        <v>56.215667375747501</v>
      </c>
    </row>
    <row r="114" spans="1:17" ht="15" customHeight="1" x14ac:dyDescent="0.25">
      <c r="A114" s="559" t="s">
        <v>146</v>
      </c>
      <c r="B114" s="524" t="s">
        <v>147</v>
      </c>
      <c r="C114" s="524"/>
      <c r="D114" s="526"/>
      <c r="E114" s="300" t="s">
        <v>30</v>
      </c>
      <c r="F114" s="315">
        <f t="shared" ref="F114:F140" si="48">SUM(G114:I114)</f>
        <v>14229.760419999999</v>
      </c>
      <c r="G114" s="302">
        <f>SUM(G115:G119)</f>
        <v>0</v>
      </c>
      <c r="H114" s="302">
        <f>SUM(H115:H119)</f>
        <v>1144.7051000000001</v>
      </c>
      <c r="I114" s="303">
        <f>SUM(I115:I119)</f>
        <v>13085.055319999999</v>
      </c>
      <c r="J114" s="315">
        <f t="shared" si="41"/>
        <v>9302.2691900000009</v>
      </c>
      <c r="K114" s="302">
        <f>SUM(K115:K119)</f>
        <v>0</v>
      </c>
      <c r="L114" s="302">
        <f>SUM(L115:L119)</f>
        <v>685.45</v>
      </c>
      <c r="M114" s="304">
        <f>SUM(M115:M119)</f>
        <v>8616.8191900000002</v>
      </c>
      <c r="N114" s="305">
        <f t="shared" si="39"/>
        <v>65.371931188142952</v>
      </c>
      <c r="O114" s="306">
        <v>0</v>
      </c>
      <c r="P114" s="306">
        <f t="shared" si="39"/>
        <v>59.880051202707143</v>
      </c>
      <c r="Q114" s="307">
        <f t="shared" si="39"/>
        <v>65.852371115539171</v>
      </c>
    </row>
    <row r="115" spans="1:17" x14ac:dyDescent="0.25">
      <c r="A115" s="559"/>
      <c r="B115" s="524"/>
      <c r="C115" s="524"/>
      <c r="D115" s="526"/>
      <c r="E115" s="478" t="s">
        <v>148</v>
      </c>
      <c r="F115" s="315">
        <f t="shared" si="48"/>
        <v>4905.72</v>
      </c>
      <c r="G115" s="335"/>
      <c r="H115" s="335"/>
      <c r="I115" s="336">
        <v>4905.72</v>
      </c>
      <c r="J115" s="315">
        <f t="shared" si="41"/>
        <v>4416.94218</v>
      </c>
      <c r="K115" s="335"/>
      <c r="L115" s="335"/>
      <c r="M115" s="337">
        <v>4416.94218</v>
      </c>
      <c r="N115" s="305">
        <f t="shared" si="39"/>
        <v>90.036573224725416</v>
      </c>
      <c r="O115" s="306">
        <v>0</v>
      </c>
      <c r="P115" s="306">
        <v>0</v>
      </c>
      <c r="Q115" s="307">
        <f t="shared" si="39"/>
        <v>90.036573224725416</v>
      </c>
    </row>
    <row r="116" spans="1:17" x14ac:dyDescent="0.25">
      <c r="A116" s="559"/>
      <c r="B116" s="524"/>
      <c r="C116" s="524"/>
      <c r="D116" s="526"/>
      <c r="E116" s="478" t="s">
        <v>149</v>
      </c>
      <c r="F116" s="315">
        <f t="shared" si="48"/>
        <v>2787</v>
      </c>
      <c r="G116" s="335"/>
      <c r="H116" s="335"/>
      <c r="I116" s="336">
        <v>2787</v>
      </c>
      <c r="J116" s="315">
        <f t="shared" si="41"/>
        <v>1491.5591899999999</v>
      </c>
      <c r="K116" s="335"/>
      <c r="L116" s="335"/>
      <c r="M116" s="337">
        <v>1491.5591899999999</v>
      </c>
      <c r="N116" s="305">
        <f t="shared" si="39"/>
        <v>53.518449587369929</v>
      </c>
      <c r="O116" s="306">
        <v>0</v>
      </c>
      <c r="P116" s="306">
        <v>0</v>
      </c>
      <c r="Q116" s="307">
        <f t="shared" si="39"/>
        <v>53.518449587369929</v>
      </c>
    </row>
    <row r="117" spans="1:17" x14ac:dyDescent="0.25">
      <c r="A117" s="559"/>
      <c r="B117" s="524"/>
      <c r="C117" s="524"/>
      <c r="D117" s="526"/>
      <c r="E117" s="478" t="s">
        <v>150</v>
      </c>
      <c r="F117" s="315">
        <f t="shared" si="48"/>
        <v>4910</v>
      </c>
      <c r="G117" s="335"/>
      <c r="H117" s="335"/>
      <c r="I117" s="336">
        <v>4910</v>
      </c>
      <c r="J117" s="315">
        <f t="shared" si="41"/>
        <v>2286.4320699999998</v>
      </c>
      <c r="K117" s="335"/>
      <c r="L117" s="335"/>
      <c r="M117" s="337">
        <v>2286.4320699999998</v>
      </c>
      <c r="N117" s="305">
        <f t="shared" si="39"/>
        <v>46.566844602851319</v>
      </c>
      <c r="O117" s="306">
        <v>0</v>
      </c>
      <c r="P117" s="306">
        <v>0</v>
      </c>
      <c r="Q117" s="307">
        <f t="shared" si="39"/>
        <v>46.566844602851319</v>
      </c>
    </row>
    <row r="118" spans="1:17" x14ac:dyDescent="0.25">
      <c r="A118" s="559"/>
      <c r="B118" s="524"/>
      <c r="C118" s="524"/>
      <c r="D118" s="526"/>
      <c r="E118" s="478" t="s">
        <v>151</v>
      </c>
      <c r="F118" s="315">
        <f t="shared" ref="F118:F119" si="49">SUM(G118:I118)</f>
        <v>1062.58402</v>
      </c>
      <c r="G118" s="335"/>
      <c r="H118" s="335">
        <v>712.03200000000004</v>
      </c>
      <c r="I118" s="336">
        <v>350.55202000000003</v>
      </c>
      <c r="J118" s="315">
        <f t="shared" si="41"/>
        <v>594.02164999999991</v>
      </c>
      <c r="K118" s="335"/>
      <c r="L118" s="335">
        <v>303.91919999999999</v>
      </c>
      <c r="M118" s="337">
        <v>290.10244999999998</v>
      </c>
      <c r="N118" s="305">
        <f t="shared" si="39"/>
        <v>55.903499282814352</v>
      </c>
      <c r="O118" s="306">
        <v>0</v>
      </c>
      <c r="P118" s="306">
        <f t="shared" si="39"/>
        <v>42.68336254550357</v>
      </c>
      <c r="Q118" s="307">
        <f t="shared" si="39"/>
        <v>82.755891693335542</v>
      </c>
    </row>
    <row r="119" spans="1:17" x14ac:dyDescent="0.25">
      <c r="A119" s="559"/>
      <c r="B119" s="524"/>
      <c r="C119" s="524"/>
      <c r="D119" s="526"/>
      <c r="E119" s="478" t="s">
        <v>152</v>
      </c>
      <c r="F119" s="315">
        <f t="shared" si="49"/>
        <v>564.45640000000003</v>
      </c>
      <c r="G119" s="335"/>
      <c r="H119" s="335">
        <v>432.67309999999998</v>
      </c>
      <c r="I119" s="336">
        <v>131.7833</v>
      </c>
      <c r="J119" s="315">
        <f t="shared" si="41"/>
        <v>513.31410000000005</v>
      </c>
      <c r="K119" s="335"/>
      <c r="L119" s="335">
        <v>381.5308</v>
      </c>
      <c r="M119" s="337">
        <v>131.7833</v>
      </c>
      <c r="N119" s="305">
        <f t="shared" si="39"/>
        <v>90.939548209569423</v>
      </c>
      <c r="O119" s="306">
        <v>0</v>
      </c>
      <c r="P119" s="306">
        <f t="shared" si="39"/>
        <v>88.179921515804892</v>
      </c>
      <c r="Q119" s="307">
        <f t="shared" si="39"/>
        <v>100</v>
      </c>
    </row>
    <row r="120" spans="1:17" ht="15" customHeight="1" x14ac:dyDescent="0.25">
      <c r="A120" s="559" t="s">
        <v>153</v>
      </c>
      <c r="B120" s="524" t="s">
        <v>154</v>
      </c>
      <c r="C120" s="524"/>
      <c r="D120" s="526"/>
      <c r="E120" s="300" t="s">
        <v>30</v>
      </c>
      <c r="F120" s="315">
        <f t="shared" si="48"/>
        <v>3000</v>
      </c>
      <c r="G120" s="302">
        <f t="shared" ref="G120:M120" si="50">G121</f>
        <v>0</v>
      </c>
      <c r="H120" s="302">
        <f t="shared" si="50"/>
        <v>0</v>
      </c>
      <c r="I120" s="303">
        <f t="shared" si="50"/>
        <v>3000</v>
      </c>
      <c r="J120" s="315">
        <f t="shared" si="41"/>
        <v>1806.28673</v>
      </c>
      <c r="K120" s="302">
        <f t="shared" si="50"/>
        <v>0</v>
      </c>
      <c r="L120" s="302">
        <f t="shared" si="50"/>
        <v>0</v>
      </c>
      <c r="M120" s="304">
        <f t="shared" si="50"/>
        <v>1806.28673</v>
      </c>
      <c r="N120" s="305">
        <f t="shared" si="39"/>
        <v>60.209557666666669</v>
      </c>
      <c r="O120" s="306">
        <v>0</v>
      </c>
      <c r="P120" s="306">
        <v>0</v>
      </c>
      <c r="Q120" s="307">
        <f t="shared" si="39"/>
        <v>60.209557666666669</v>
      </c>
    </row>
    <row r="121" spans="1:17" x14ac:dyDescent="0.25">
      <c r="A121" s="559"/>
      <c r="B121" s="524"/>
      <c r="C121" s="524"/>
      <c r="D121" s="526"/>
      <c r="E121" s="478" t="s">
        <v>155</v>
      </c>
      <c r="F121" s="315">
        <f t="shared" si="48"/>
        <v>3000</v>
      </c>
      <c r="G121" s="335"/>
      <c r="H121" s="335"/>
      <c r="I121" s="336">
        <v>3000</v>
      </c>
      <c r="J121" s="315">
        <f t="shared" si="41"/>
        <v>1806.28673</v>
      </c>
      <c r="K121" s="335"/>
      <c r="L121" s="335"/>
      <c r="M121" s="337">
        <v>1806.28673</v>
      </c>
      <c r="N121" s="305">
        <f t="shared" si="39"/>
        <v>60.209557666666669</v>
      </c>
      <c r="O121" s="306">
        <v>0</v>
      </c>
      <c r="P121" s="306">
        <v>0</v>
      </c>
      <c r="Q121" s="307">
        <f t="shared" si="39"/>
        <v>60.209557666666669</v>
      </c>
    </row>
    <row r="122" spans="1:17" ht="15" customHeight="1" x14ac:dyDescent="0.25">
      <c r="A122" s="559" t="s">
        <v>156</v>
      </c>
      <c r="B122" s="524" t="s">
        <v>157</v>
      </c>
      <c r="C122" s="524"/>
      <c r="D122" s="526"/>
      <c r="E122" s="300" t="s">
        <v>30</v>
      </c>
      <c r="F122" s="315">
        <f t="shared" si="48"/>
        <v>28</v>
      </c>
      <c r="G122" s="302">
        <f t="shared" ref="G122:M122" si="51">G123</f>
        <v>0</v>
      </c>
      <c r="H122" s="302">
        <f t="shared" si="51"/>
        <v>0</v>
      </c>
      <c r="I122" s="303">
        <f t="shared" si="51"/>
        <v>28</v>
      </c>
      <c r="J122" s="315">
        <f t="shared" si="41"/>
        <v>0</v>
      </c>
      <c r="K122" s="302">
        <f t="shared" si="51"/>
        <v>0</v>
      </c>
      <c r="L122" s="302">
        <f t="shared" si="51"/>
        <v>0</v>
      </c>
      <c r="M122" s="304">
        <f t="shared" si="51"/>
        <v>0</v>
      </c>
      <c r="N122" s="305">
        <f t="shared" si="39"/>
        <v>0</v>
      </c>
      <c r="O122" s="306">
        <v>0</v>
      </c>
      <c r="P122" s="306">
        <v>0</v>
      </c>
      <c r="Q122" s="307">
        <f t="shared" si="39"/>
        <v>0</v>
      </c>
    </row>
    <row r="123" spans="1:17" x14ac:dyDescent="0.25">
      <c r="A123" s="559"/>
      <c r="B123" s="524"/>
      <c r="C123" s="524"/>
      <c r="D123" s="526"/>
      <c r="E123" s="478" t="s">
        <v>155</v>
      </c>
      <c r="F123" s="315">
        <f t="shared" si="48"/>
        <v>28</v>
      </c>
      <c r="G123" s="335"/>
      <c r="H123" s="335"/>
      <c r="I123" s="336">
        <v>28</v>
      </c>
      <c r="J123" s="315">
        <f t="shared" si="41"/>
        <v>0</v>
      </c>
      <c r="K123" s="335"/>
      <c r="L123" s="335"/>
      <c r="M123" s="337"/>
      <c r="N123" s="305">
        <f t="shared" si="39"/>
        <v>0</v>
      </c>
      <c r="O123" s="306">
        <v>0</v>
      </c>
      <c r="P123" s="306">
        <v>0</v>
      </c>
      <c r="Q123" s="307">
        <f t="shared" si="39"/>
        <v>0</v>
      </c>
    </row>
    <row r="124" spans="1:17" ht="15" customHeight="1" x14ac:dyDescent="0.25">
      <c r="A124" s="559" t="s">
        <v>158</v>
      </c>
      <c r="B124" s="524" t="s">
        <v>159</v>
      </c>
      <c r="C124" s="524"/>
      <c r="D124" s="526"/>
      <c r="E124" s="300" t="s">
        <v>30</v>
      </c>
      <c r="F124" s="315">
        <f t="shared" si="48"/>
        <v>24611.78</v>
      </c>
      <c r="G124" s="302">
        <f>SUM(G125:G127)</f>
        <v>0</v>
      </c>
      <c r="H124" s="302">
        <f>SUM(H125:H127)</f>
        <v>4704</v>
      </c>
      <c r="I124" s="303">
        <f>SUM(I125:I127)</f>
        <v>19907.78</v>
      </c>
      <c r="J124" s="315">
        <f t="shared" si="41"/>
        <v>11749.045610000001</v>
      </c>
      <c r="K124" s="302">
        <f>SUM(K125:K127)</f>
        <v>0</v>
      </c>
      <c r="L124" s="302">
        <f>SUM(L125:L127)</f>
        <v>0</v>
      </c>
      <c r="M124" s="304">
        <f>SUM(M125:M127)</f>
        <v>11749.045610000001</v>
      </c>
      <c r="N124" s="305">
        <f t="shared" si="39"/>
        <v>47.737488349075122</v>
      </c>
      <c r="O124" s="306">
        <v>0</v>
      </c>
      <c r="P124" s="306">
        <f t="shared" si="39"/>
        <v>0</v>
      </c>
      <c r="Q124" s="307">
        <f t="shared" si="39"/>
        <v>59.017357083512081</v>
      </c>
    </row>
    <row r="125" spans="1:17" x14ac:dyDescent="0.25">
      <c r="A125" s="559"/>
      <c r="B125" s="524"/>
      <c r="C125" s="524"/>
      <c r="D125" s="526"/>
      <c r="E125" s="477" t="s">
        <v>160</v>
      </c>
      <c r="F125" s="315">
        <f t="shared" si="48"/>
        <v>9361.18</v>
      </c>
      <c r="G125" s="344"/>
      <c r="H125" s="344"/>
      <c r="I125" s="345">
        <v>9361.18</v>
      </c>
      <c r="J125" s="315">
        <f t="shared" si="41"/>
        <v>8235.4312800000007</v>
      </c>
      <c r="K125" s="344"/>
      <c r="L125" s="344"/>
      <c r="M125" s="346">
        <v>8235.4312800000007</v>
      </c>
      <c r="N125" s="305">
        <f t="shared" si="39"/>
        <v>87.974286147686513</v>
      </c>
      <c r="O125" s="306">
        <v>0</v>
      </c>
      <c r="P125" s="306">
        <v>0</v>
      </c>
      <c r="Q125" s="307">
        <f t="shared" si="39"/>
        <v>87.974286147686513</v>
      </c>
    </row>
    <row r="126" spans="1:17" x14ac:dyDescent="0.25">
      <c r="A126" s="559"/>
      <c r="B126" s="524"/>
      <c r="C126" s="524"/>
      <c r="D126" s="526"/>
      <c r="E126" s="477" t="s">
        <v>161</v>
      </c>
      <c r="F126" s="315">
        <f t="shared" ref="F126:F127" si="52">SUM(G126:I126)</f>
        <v>9250.6</v>
      </c>
      <c r="G126" s="344"/>
      <c r="H126" s="344"/>
      <c r="I126" s="345">
        <v>9250.6</v>
      </c>
      <c r="J126" s="315">
        <f t="shared" si="41"/>
        <v>3513.6143299999999</v>
      </c>
      <c r="K126" s="344"/>
      <c r="L126" s="344"/>
      <c r="M126" s="346">
        <v>3513.6143299999999</v>
      </c>
      <c r="N126" s="305">
        <f t="shared" si="39"/>
        <v>37.982556050418346</v>
      </c>
      <c r="O126" s="306">
        <v>0</v>
      </c>
      <c r="P126" s="306">
        <v>0</v>
      </c>
      <c r="Q126" s="307">
        <f t="shared" si="39"/>
        <v>37.982556050418346</v>
      </c>
    </row>
    <row r="127" spans="1:17" x14ac:dyDescent="0.25">
      <c r="A127" s="559"/>
      <c r="B127" s="524"/>
      <c r="C127" s="524"/>
      <c r="D127" s="526"/>
      <c r="E127" s="477" t="s">
        <v>162</v>
      </c>
      <c r="F127" s="315">
        <f t="shared" si="52"/>
        <v>6000</v>
      </c>
      <c r="G127" s="344"/>
      <c r="H127" s="344">
        <v>4704</v>
      </c>
      <c r="I127" s="345">
        <v>1296</v>
      </c>
      <c r="J127" s="315">
        <f t="shared" si="41"/>
        <v>0</v>
      </c>
      <c r="K127" s="344"/>
      <c r="L127" s="344"/>
      <c r="M127" s="346"/>
      <c r="N127" s="305">
        <f t="shared" si="39"/>
        <v>0</v>
      </c>
      <c r="O127" s="306">
        <v>0</v>
      </c>
      <c r="P127" s="306">
        <f t="shared" si="39"/>
        <v>0</v>
      </c>
      <c r="Q127" s="307">
        <f t="shared" si="39"/>
        <v>0</v>
      </c>
    </row>
    <row r="128" spans="1:17" ht="15" customHeight="1" x14ac:dyDescent="0.25">
      <c r="A128" s="559" t="s">
        <v>163</v>
      </c>
      <c r="B128" s="524" t="s">
        <v>164</v>
      </c>
      <c r="C128" s="524"/>
      <c r="D128" s="526"/>
      <c r="E128" s="300" t="s">
        <v>30</v>
      </c>
      <c r="F128" s="315">
        <f t="shared" si="48"/>
        <v>2842.2745199999999</v>
      </c>
      <c r="G128" s="302">
        <f>SUM(G129:G130)</f>
        <v>0</v>
      </c>
      <c r="H128" s="302">
        <f>SUM(H129:H130)</f>
        <v>0</v>
      </c>
      <c r="I128" s="303">
        <f>SUM(I129:I130)</f>
        <v>2842.2745199999999</v>
      </c>
      <c r="J128" s="315">
        <f t="shared" si="41"/>
        <v>954.84199999999998</v>
      </c>
      <c r="K128" s="302">
        <f>SUM(K129:K130)</f>
        <v>0</v>
      </c>
      <c r="L128" s="302">
        <f>SUM(L129:L130)</f>
        <v>0</v>
      </c>
      <c r="M128" s="304">
        <f>SUM(M129:M130)</f>
        <v>954.84199999999998</v>
      </c>
      <c r="N128" s="305">
        <f t="shared" si="39"/>
        <v>33.59429194052656</v>
      </c>
      <c r="O128" s="306">
        <v>0</v>
      </c>
      <c r="P128" s="306">
        <v>0</v>
      </c>
      <c r="Q128" s="307">
        <f t="shared" si="39"/>
        <v>33.59429194052656</v>
      </c>
    </row>
    <row r="129" spans="1:17" x14ac:dyDescent="0.25">
      <c r="A129" s="559"/>
      <c r="B129" s="524"/>
      <c r="C129" s="524"/>
      <c r="D129" s="526"/>
      <c r="E129" s="477" t="s">
        <v>165</v>
      </c>
      <c r="F129" s="315">
        <f t="shared" si="48"/>
        <v>807.27452000000005</v>
      </c>
      <c r="G129" s="344"/>
      <c r="H129" s="344"/>
      <c r="I129" s="345">
        <v>807.27452000000005</v>
      </c>
      <c r="J129" s="315">
        <f t="shared" si="41"/>
        <v>549.88229000000001</v>
      </c>
      <c r="K129" s="344"/>
      <c r="L129" s="344"/>
      <c r="M129" s="346">
        <v>549.88229000000001</v>
      </c>
      <c r="N129" s="305">
        <f t="shared" si="39"/>
        <v>68.115898170550466</v>
      </c>
      <c r="O129" s="306">
        <v>0</v>
      </c>
      <c r="P129" s="306">
        <v>0</v>
      </c>
      <c r="Q129" s="307">
        <f t="shared" si="39"/>
        <v>68.115898170550466</v>
      </c>
    </row>
    <row r="130" spans="1:17" x14ac:dyDescent="0.25">
      <c r="A130" s="559"/>
      <c r="B130" s="524"/>
      <c r="C130" s="524"/>
      <c r="D130" s="526"/>
      <c r="E130" s="477" t="s">
        <v>166</v>
      </c>
      <c r="F130" s="315">
        <f t="shared" ref="F130" si="53">SUM(G130:I130)</f>
        <v>2035</v>
      </c>
      <c r="G130" s="344"/>
      <c r="H130" s="344"/>
      <c r="I130" s="345">
        <v>2035</v>
      </c>
      <c r="J130" s="315">
        <f t="shared" si="41"/>
        <v>404.95970999999997</v>
      </c>
      <c r="K130" s="344"/>
      <c r="L130" s="344"/>
      <c r="M130" s="346">
        <v>404.95970999999997</v>
      </c>
      <c r="N130" s="305">
        <f t="shared" si="39"/>
        <v>19.899740049140046</v>
      </c>
      <c r="O130" s="306">
        <v>0</v>
      </c>
      <c r="P130" s="306">
        <v>0</v>
      </c>
      <c r="Q130" s="307">
        <f t="shared" si="39"/>
        <v>19.899740049140046</v>
      </c>
    </row>
    <row r="131" spans="1:17" ht="15" customHeight="1" x14ac:dyDescent="0.25">
      <c r="A131" s="559" t="s">
        <v>167</v>
      </c>
      <c r="B131" s="524" t="s">
        <v>168</v>
      </c>
      <c r="C131" s="524"/>
      <c r="D131" s="526"/>
      <c r="E131" s="300" t="s">
        <v>30</v>
      </c>
      <c r="F131" s="315">
        <f t="shared" si="48"/>
        <v>21196.75</v>
      </c>
      <c r="G131" s="302">
        <f>SUM(G132:G136)</f>
        <v>0</v>
      </c>
      <c r="H131" s="302">
        <f>SUM(H132:H136)</f>
        <v>1879.6</v>
      </c>
      <c r="I131" s="303">
        <f>SUM(I132:I136)</f>
        <v>19317.150000000001</v>
      </c>
      <c r="J131" s="315">
        <f t="shared" si="41"/>
        <v>9784.5749500000002</v>
      </c>
      <c r="K131" s="302">
        <f>SUM(K132:K136)</f>
        <v>0</v>
      </c>
      <c r="L131" s="302">
        <f>SUM(L132:L136)</f>
        <v>205.14713</v>
      </c>
      <c r="M131" s="304">
        <f>SUM(M132:M136)</f>
        <v>9579.4278200000008</v>
      </c>
      <c r="N131" s="305">
        <f t="shared" si="39"/>
        <v>46.16073195183224</v>
      </c>
      <c r="O131" s="306">
        <v>0</v>
      </c>
      <c r="P131" s="306">
        <f t="shared" si="39"/>
        <v>10.914403596509896</v>
      </c>
      <c r="Q131" s="307">
        <f t="shared" si="39"/>
        <v>49.590275066456492</v>
      </c>
    </row>
    <row r="132" spans="1:17" x14ac:dyDescent="0.25">
      <c r="A132" s="559"/>
      <c r="B132" s="524"/>
      <c r="C132" s="524"/>
      <c r="D132" s="526"/>
      <c r="E132" s="477" t="s">
        <v>169</v>
      </c>
      <c r="F132" s="315">
        <f t="shared" si="48"/>
        <v>6642.75</v>
      </c>
      <c r="G132" s="344"/>
      <c r="H132" s="344"/>
      <c r="I132" s="345">
        <v>6642.75</v>
      </c>
      <c r="J132" s="315">
        <f t="shared" si="41"/>
        <v>5437.4870300000002</v>
      </c>
      <c r="K132" s="344"/>
      <c r="L132" s="344"/>
      <c r="M132" s="346">
        <v>5437.4870300000002</v>
      </c>
      <c r="N132" s="305">
        <f t="shared" si="39"/>
        <v>81.855963719844951</v>
      </c>
      <c r="O132" s="306">
        <v>0</v>
      </c>
      <c r="P132" s="306">
        <v>0</v>
      </c>
      <c r="Q132" s="307">
        <f t="shared" si="39"/>
        <v>81.855963719844951</v>
      </c>
    </row>
    <row r="133" spans="1:17" x14ac:dyDescent="0.25">
      <c r="A133" s="559"/>
      <c r="B133" s="524"/>
      <c r="C133" s="524"/>
      <c r="D133" s="526"/>
      <c r="E133" s="477" t="s">
        <v>170</v>
      </c>
      <c r="F133" s="315">
        <f t="shared" ref="F133:F135" si="54">SUM(G133:I133)</f>
        <v>14554</v>
      </c>
      <c r="G133" s="344"/>
      <c r="H133" s="344">
        <v>1879.6</v>
      </c>
      <c r="I133" s="345">
        <v>12674.4</v>
      </c>
      <c r="J133" s="315">
        <f t="shared" si="41"/>
        <v>4347.0879199999999</v>
      </c>
      <c r="K133" s="344"/>
      <c r="L133" s="344">
        <v>205.14713</v>
      </c>
      <c r="M133" s="346">
        <v>4141.9407899999997</v>
      </c>
      <c r="N133" s="305">
        <f t="shared" si="39"/>
        <v>29.868681599560258</v>
      </c>
      <c r="O133" s="306">
        <v>0</v>
      </c>
      <c r="P133" s="306">
        <f t="shared" si="39"/>
        <v>10.914403596509896</v>
      </c>
      <c r="Q133" s="307">
        <f t="shared" si="39"/>
        <v>32.679580808558981</v>
      </c>
    </row>
    <row r="134" spans="1:17" x14ac:dyDescent="0.25">
      <c r="A134" s="559"/>
      <c r="B134" s="524"/>
      <c r="C134" s="524"/>
      <c r="D134" s="526"/>
      <c r="E134" s="477" t="s">
        <v>171</v>
      </c>
      <c r="F134" s="315">
        <f t="shared" si="54"/>
        <v>0</v>
      </c>
      <c r="G134" s="344"/>
      <c r="H134" s="344"/>
      <c r="I134" s="345"/>
      <c r="J134" s="315">
        <f t="shared" si="41"/>
        <v>0</v>
      </c>
      <c r="K134" s="344"/>
      <c r="L134" s="344"/>
      <c r="M134" s="346"/>
      <c r="N134" s="305">
        <v>0</v>
      </c>
      <c r="O134" s="306">
        <v>0</v>
      </c>
      <c r="P134" s="306">
        <v>0</v>
      </c>
      <c r="Q134" s="307">
        <v>0</v>
      </c>
    </row>
    <row r="135" spans="1:17" x14ac:dyDescent="0.25">
      <c r="A135" s="559"/>
      <c r="B135" s="524"/>
      <c r="C135" s="524"/>
      <c r="D135" s="526"/>
      <c r="E135" s="477" t="s">
        <v>172</v>
      </c>
      <c r="F135" s="315">
        <f t="shared" si="54"/>
        <v>0</v>
      </c>
      <c r="G135" s="344"/>
      <c r="H135" s="344"/>
      <c r="I135" s="345"/>
      <c r="J135" s="315">
        <f t="shared" si="41"/>
        <v>0</v>
      </c>
      <c r="K135" s="344"/>
      <c r="L135" s="344"/>
      <c r="M135" s="346"/>
      <c r="N135" s="305">
        <v>0</v>
      </c>
      <c r="O135" s="306">
        <v>0</v>
      </c>
      <c r="P135" s="306">
        <v>0</v>
      </c>
      <c r="Q135" s="307">
        <v>0</v>
      </c>
    </row>
    <row r="136" spans="1:17" x14ac:dyDescent="0.25">
      <c r="A136" s="559"/>
      <c r="B136" s="524"/>
      <c r="C136" s="524"/>
      <c r="D136" s="526"/>
      <c r="E136" s="477" t="s">
        <v>173</v>
      </c>
      <c r="F136" s="315">
        <f t="shared" si="48"/>
        <v>0</v>
      </c>
      <c r="G136" s="344"/>
      <c r="H136" s="344"/>
      <c r="I136" s="345"/>
      <c r="J136" s="315">
        <f t="shared" si="41"/>
        <v>0</v>
      </c>
      <c r="K136" s="344"/>
      <c r="L136" s="344"/>
      <c r="M136" s="346"/>
      <c r="N136" s="305">
        <v>0</v>
      </c>
      <c r="O136" s="306">
        <v>0</v>
      </c>
      <c r="P136" s="306">
        <v>0</v>
      </c>
      <c r="Q136" s="307">
        <v>0</v>
      </c>
    </row>
    <row r="137" spans="1:17" ht="15" customHeight="1" x14ac:dyDescent="0.25">
      <c r="A137" s="528" t="s">
        <v>174</v>
      </c>
      <c r="B137" s="524" t="s">
        <v>175</v>
      </c>
      <c r="C137" s="524" t="s">
        <v>176</v>
      </c>
      <c r="D137" s="526" t="s">
        <v>21</v>
      </c>
      <c r="E137" s="308" t="s">
        <v>22</v>
      </c>
      <c r="F137" s="324">
        <f>SUM(G137:I137)</f>
        <v>16387.900000000001</v>
      </c>
      <c r="G137" s="310">
        <f t="shared" ref="G137:M137" si="55">G138</f>
        <v>0</v>
      </c>
      <c r="H137" s="310">
        <f t="shared" si="55"/>
        <v>0</v>
      </c>
      <c r="I137" s="311">
        <f t="shared" si="55"/>
        <v>16387.900000000001</v>
      </c>
      <c r="J137" s="324">
        <f t="shared" si="41"/>
        <v>12297.93843</v>
      </c>
      <c r="K137" s="310">
        <f t="shared" si="55"/>
        <v>0</v>
      </c>
      <c r="L137" s="310">
        <f t="shared" si="55"/>
        <v>0</v>
      </c>
      <c r="M137" s="312">
        <f t="shared" si="55"/>
        <v>12297.93843</v>
      </c>
      <c r="N137" s="305">
        <f t="shared" si="39"/>
        <v>75.042796392460289</v>
      </c>
      <c r="O137" s="306">
        <v>0</v>
      </c>
      <c r="P137" s="306">
        <v>0</v>
      </c>
      <c r="Q137" s="307">
        <f t="shared" si="39"/>
        <v>75.042796392460289</v>
      </c>
    </row>
    <row r="138" spans="1:17" x14ac:dyDescent="0.25">
      <c r="A138" s="528"/>
      <c r="B138" s="524"/>
      <c r="C138" s="524"/>
      <c r="D138" s="560"/>
      <c r="E138" s="300" t="s">
        <v>24</v>
      </c>
      <c r="F138" s="315">
        <f t="shared" si="48"/>
        <v>16387.900000000001</v>
      </c>
      <c r="G138" s="302">
        <f t="shared" ref="G138:M138" si="56">G139+G143</f>
        <v>0</v>
      </c>
      <c r="H138" s="302">
        <f t="shared" si="56"/>
        <v>0</v>
      </c>
      <c r="I138" s="303">
        <f t="shared" si="56"/>
        <v>16387.900000000001</v>
      </c>
      <c r="J138" s="301">
        <f t="shared" si="56"/>
        <v>12297.93843</v>
      </c>
      <c r="K138" s="302">
        <f t="shared" si="56"/>
        <v>0</v>
      </c>
      <c r="L138" s="302">
        <f t="shared" si="56"/>
        <v>0</v>
      </c>
      <c r="M138" s="304">
        <f t="shared" si="56"/>
        <v>12297.93843</v>
      </c>
      <c r="N138" s="305">
        <f t="shared" si="39"/>
        <v>75.042796392460289</v>
      </c>
      <c r="O138" s="306">
        <v>0</v>
      </c>
      <c r="P138" s="306">
        <v>0</v>
      </c>
      <c r="Q138" s="307">
        <f t="shared" si="39"/>
        <v>75.042796392460289</v>
      </c>
    </row>
    <row r="139" spans="1:17" ht="15" customHeight="1" x14ac:dyDescent="0.25">
      <c r="A139" s="559" t="s">
        <v>177</v>
      </c>
      <c r="B139" s="524" t="s">
        <v>178</v>
      </c>
      <c r="C139" s="524"/>
      <c r="D139" s="560"/>
      <c r="E139" s="300" t="s">
        <v>30</v>
      </c>
      <c r="F139" s="315">
        <f t="shared" si="48"/>
        <v>5006.8999999999996</v>
      </c>
      <c r="G139" s="302">
        <f>SUM(G140:G142)</f>
        <v>0</v>
      </c>
      <c r="H139" s="302">
        <f>SUM(H140:H142)</f>
        <v>0</v>
      </c>
      <c r="I139" s="303">
        <f>SUM(I140:I142)</f>
        <v>5006.8999999999996</v>
      </c>
      <c r="J139" s="315">
        <f t="shared" si="41"/>
        <v>2839.2804099999998</v>
      </c>
      <c r="K139" s="302">
        <f>SUM(K140:K142)</f>
        <v>0</v>
      </c>
      <c r="L139" s="302">
        <f>SUM(L140:L142)</f>
        <v>0</v>
      </c>
      <c r="M139" s="304">
        <f>SUM(M140:M142)</f>
        <v>2839.2804099999998</v>
      </c>
      <c r="N139" s="305">
        <f t="shared" si="39"/>
        <v>56.707352054165248</v>
      </c>
      <c r="O139" s="306">
        <v>0</v>
      </c>
      <c r="P139" s="306">
        <v>0</v>
      </c>
      <c r="Q139" s="307">
        <f t="shared" si="39"/>
        <v>56.707352054165248</v>
      </c>
    </row>
    <row r="140" spans="1:17" x14ac:dyDescent="0.25">
      <c r="A140" s="559"/>
      <c r="B140" s="524"/>
      <c r="C140" s="524"/>
      <c r="D140" s="560"/>
      <c r="E140" s="477" t="s">
        <v>179</v>
      </c>
      <c r="F140" s="315">
        <f t="shared" si="48"/>
        <v>1639.4</v>
      </c>
      <c r="G140" s="344"/>
      <c r="H140" s="344"/>
      <c r="I140" s="345">
        <v>1639.4</v>
      </c>
      <c r="J140" s="315">
        <f t="shared" si="41"/>
        <v>1309.65578</v>
      </c>
      <c r="K140" s="344"/>
      <c r="L140" s="344"/>
      <c r="M140" s="346">
        <v>1309.65578</v>
      </c>
      <c r="N140" s="305">
        <f t="shared" si="39"/>
        <v>79.886286446260826</v>
      </c>
      <c r="O140" s="306">
        <v>0</v>
      </c>
      <c r="P140" s="306">
        <v>0</v>
      </c>
      <c r="Q140" s="307">
        <f t="shared" si="39"/>
        <v>79.886286446260826</v>
      </c>
    </row>
    <row r="141" spans="1:17" x14ac:dyDescent="0.25">
      <c r="A141" s="559"/>
      <c r="B141" s="524"/>
      <c r="C141" s="524"/>
      <c r="D141" s="560"/>
      <c r="E141" s="477" t="s">
        <v>180</v>
      </c>
      <c r="F141" s="315">
        <f t="shared" ref="F141:F146" si="57">SUM(G141:I141)</f>
        <v>3022.5</v>
      </c>
      <c r="G141" s="344"/>
      <c r="H141" s="344"/>
      <c r="I141" s="345">
        <v>3022.5</v>
      </c>
      <c r="J141" s="315">
        <f t="shared" si="41"/>
        <v>1436.5826300000001</v>
      </c>
      <c r="K141" s="344"/>
      <c r="L141" s="344"/>
      <c r="M141" s="346">
        <v>1436.5826300000001</v>
      </c>
      <c r="N141" s="305">
        <f t="shared" si="39"/>
        <v>47.529615550041356</v>
      </c>
      <c r="O141" s="306">
        <v>0</v>
      </c>
      <c r="P141" s="306">
        <v>0</v>
      </c>
      <c r="Q141" s="307">
        <f t="shared" si="39"/>
        <v>47.529615550041356</v>
      </c>
    </row>
    <row r="142" spans="1:17" x14ac:dyDescent="0.25">
      <c r="A142" s="559"/>
      <c r="B142" s="524"/>
      <c r="C142" s="524"/>
      <c r="D142" s="560"/>
      <c r="E142" s="477" t="s">
        <v>181</v>
      </c>
      <c r="F142" s="315">
        <f t="shared" si="57"/>
        <v>345</v>
      </c>
      <c r="G142" s="344"/>
      <c r="H142" s="344"/>
      <c r="I142" s="345">
        <v>345</v>
      </c>
      <c r="J142" s="315">
        <f t="shared" si="41"/>
        <v>93.042000000000002</v>
      </c>
      <c r="K142" s="344"/>
      <c r="L142" s="344"/>
      <c r="M142" s="346">
        <v>93.042000000000002</v>
      </c>
      <c r="N142" s="305">
        <f t="shared" si="39"/>
        <v>26.968695652173913</v>
      </c>
      <c r="O142" s="306">
        <v>0</v>
      </c>
      <c r="P142" s="306">
        <v>0</v>
      </c>
      <c r="Q142" s="307">
        <f t="shared" si="39"/>
        <v>26.968695652173913</v>
      </c>
    </row>
    <row r="143" spans="1:17" ht="15" customHeight="1" x14ac:dyDescent="0.25">
      <c r="A143" s="559" t="s">
        <v>182</v>
      </c>
      <c r="B143" s="524" t="s">
        <v>183</v>
      </c>
      <c r="C143" s="578" t="s">
        <v>176</v>
      </c>
      <c r="D143" s="578" t="s">
        <v>21</v>
      </c>
      <c r="E143" s="300" t="s">
        <v>30</v>
      </c>
      <c r="F143" s="315">
        <f t="shared" si="57"/>
        <v>11381</v>
      </c>
      <c r="G143" s="302">
        <f>SUM(G144:G146)</f>
        <v>0</v>
      </c>
      <c r="H143" s="302">
        <f>SUM(H144:H146)</f>
        <v>0</v>
      </c>
      <c r="I143" s="303">
        <f>SUM(I144:I146)</f>
        <v>11381</v>
      </c>
      <c r="J143" s="315">
        <f t="shared" si="41"/>
        <v>9458.6580200000008</v>
      </c>
      <c r="K143" s="302">
        <f>SUM(K144:K146)</f>
        <v>0</v>
      </c>
      <c r="L143" s="302">
        <f>SUM(L144:L146)</f>
        <v>0</v>
      </c>
      <c r="M143" s="304">
        <f>SUM(M144:M146)</f>
        <v>9458.6580200000008</v>
      </c>
      <c r="N143" s="305">
        <f t="shared" si="39"/>
        <v>83.109199718829643</v>
      </c>
      <c r="O143" s="306">
        <v>0</v>
      </c>
      <c r="P143" s="306">
        <v>0</v>
      </c>
      <c r="Q143" s="307">
        <f t="shared" si="39"/>
        <v>83.109199718829643</v>
      </c>
    </row>
    <row r="144" spans="1:17" x14ac:dyDescent="0.25">
      <c r="A144" s="559"/>
      <c r="B144" s="524"/>
      <c r="C144" s="578"/>
      <c r="D144" s="580"/>
      <c r="E144" s="477" t="s">
        <v>184</v>
      </c>
      <c r="F144" s="315">
        <f t="shared" si="57"/>
        <v>9603.9</v>
      </c>
      <c r="G144" s="344"/>
      <c r="H144" s="344"/>
      <c r="I144" s="345">
        <v>9603.9</v>
      </c>
      <c r="J144" s="315">
        <f t="shared" si="41"/>
        <v>8850.5938600000009</v>
      </c>
      <c r="K144" s="344"/>
      <c r="L144" s="344"/>
      <c r="M144" s="346">
        <v>8850.5938600000009</v>
      </c>
      <c r="N144" s="305">
        <f t="shared" ref="N144:Q146" si="58">J144/F144*100</f>
        <v>92.156247566092958</v>
      </c>
      <c r="O144" s="306">
        <v>0</v>
      </c>
      <c r="P144" s="306">
        <v>0</v>
      </c>
      <c r="Q144" s="307">
        <f t="shared" si="58"/>
        <v>92.156247566092958</v>
      </c>
    </row>
    <row r="145" spans="1:17" x14ac:dyDescent="0.25">
      <c r="A145" s="559"/>
      <c r="B145" s="524"/>
      <c r="C145" s="578"/>
      <c r="D145" s="580"/>
      <c r="E145" s="477" t="s">
        <v>185</v>
      </c>
      <c r="F145" s="315">
        <f t="shared" si="57"/>
        <v>1756.5</v>
      </c>
      <c r="G145" s="344"/>
      <c r="H145" s="344"/>
      <c r="I145" s="345">
        <v>1756.5</v>
      </c>
      <c r="J145" s="315">
        <f t="shared" si="41"/>
        <v>608.06416000000002</v>
      </c>
      <c r="K145" s="344"/>
      <c r="L145" s="344"/>
      <c r="M145" s="346">
        <v>608.06416000000002</v>
      </c>
      <c r="N145" s="305">
        <f t="shared" si="58"/>
        <v>34.617942499288354</v>
      </c>
      <c r="O145" s="306">
        <v>0</v>
      </c>
      <c r="P145" s="306">
        <v>0</v>
      </c>
      <c r="Q145" s="307">
        <f t="shared" si="58"/>
        <v>34.617942499288354</v>
      </c>
    </row>
    <row r="146" spans="1:17" ht="15.75" thickBot="1" x14ac:dyDescent="0.3">
      <c r="A146" s="576"/>
      <c r="B146" s="577"/>
      <c r="C146" s="579"/>
      <c r="D146" s="581"/>
      <c r="E146" s="480" t="s">
        <v>186</v>
      </c>
      <c r="F146" s="347">
        <f t="shared" si="57"/>
        <v>20.6</v>
      </c>
      <c r="G146" s="348"/>
      <c r="H146" s="348"/>
      <c r="I146" s="349">
        <v>20.6</v>
      </c>
      <c r="J146" s="347">
        <f t="shared" si="41"/>
        <v>0</v>
      </c>
      <c r="K146" s="348"/>
      <c r="L146" s="348"/>
      <c r="M146" s="350"/>
      <c r="N146" s="351">
        <f t="shared" si="58"/>
        <v>0</v>
      </c>
      <c r="O146" s="352">
        <v>0</v>
      </c>
      <c r="P146" s="352">
        <v>0</v>
      </c>
      <c r="Q146" s="353">
        <f t="shared" si="58"/>
        <v>0</v>
      </c>
    </row>
    <row r="147" spans="1:17" ht="25.5" x14ac:dyDescent="0.25">
      <c r="A147" s="582" t="s">
        <v>18</v>
      </c>
      <c r="B147" s="584" t="s">
        <v>187</v>
      </c>
      <c r="C147" s="585" t="s">
        <v>188</v>
      </c>
      <c r="D147" s="354" t="s">
        <v>189</v>
      </c>
      <c r="E147" s="264"/>
      <c r="F147" s="355">
        <f>F149+F185+F202</f>
        <v>908547.06999999983</v>
      </c>
      <c r="G147" s="356">
        <f t="shared" ref="G147:L147" si="59">G149+G185+G202</f>
        <v>770426.68</v>
      </c>
      <c r="H147" s="356">
        <f t="shared" si="59"/>
        <v>38578.75</v>
      </c>
      <c r="I147" s="357">
        <f t="shared" si="59"/>
        <v>99541.64</v>
      </c>
      <c r="J147" s="355">
        <f>J149+J185+J202</f>
        <v>76519.429999999993</v>
      </c>
      <c r="K147" s="356">
        <f t="shared" si="59"/>
        <v>19152.149999999998</v>
      </c>
      <c r="L147" s="356">
        <f t="shared" si="59"/>
        <v>3519.31</v>
      </c>
      <c r="M147" s="358">
        <f>M149+M185+M202</f>
        <v>53847.969999999994</v>
      </c>
      <c r="N147" s="297">
        <f>J147/F147*100</f>
        <v>8.4221756391773965</v>
      </c>
      <c r="O147" s="359">
        <f>K147/G147*100</f>
        <v>2.4859146882088763</v>
      </c>
      <c r="P147" s="360">
        <f t="shared" ref="P147:Q150" si="60">L147/H147*100</f>
        <v>9.1224054693322092</v>
      </c>
      <c r="Q147" s="361">
        <f>M147/I147*100</f>
        <v>54.095924077602085</v>
      </c>
    </row>
    <row r="148" spans="1:17" ht="38.25" x14ac:dyDescent="0.25">
      <c r="A148" s="583"/>
      <c r="B148" s="567"/>
      <c r="C148" s="563"/>
      <c r="D148" s="362" t="s">
        <v>190</v>
      </c>
      <c r="E148" s="481" t="s">
        <v>191</v>
      </c>
      <c r="F148" s="363">
        <f>F147</f>
        <v>908547.06999999983</v>
      </c>
      <c r="G148" s="364">
        <f t="shared" ref="G148:M148" si="61">G147</f>
        <v>770426.68</v>
      </c>
      <c r="H148" s="364">
        <f t="shared" si="61"/>
        <v>38578.75</v>
      </c>
      <c r="I148" s="365">
        <f t="shared" si="61"/>
        <v>99541.64</v>
      </c>
      <c r="J148" s="363">
        <f t="shared" si="61"/>
        <v>76519.429999999993</v>
      </c>
      <c r="K148" s="364">
        <f t="shared" si="61"/>
        <v>19152.149999999998</v>
      </c>
      <c r="L148" s="364">
        <f t="shared" si="61"/>
        <v>3519.31</v>
      </c>
      <c r="M148" s="366">
        <f t="shared" si="61"/>
        <v>53847.969999999994</v>
      </c>
      <c r="N148" s="367">
        <f>J148/F148*100</f>
        <v>8.4221756391773965</v>
      </c>
      <c r="O148" s="368">
        <f t="shared" ref="O148:O150" si="62">K148/G148*100</f>
        <v>2.4859146882088763</v>
      </c>
      <c r="P148" s="369">
        <f t="shared" si="60"/>
        <v>9.1224054693322092</v>
      </c>
      <c r="Q148" s="370">
        <f t="shared" si="60"/>
        <v>54.095924077602085</v>
      </c>
    </row>
    <row r="149" spans="1:17" ht="25.5" x14ac:dyDescent="0.25">
      <c r="A149" s="566" t="s">
        <v>25</v>
      </c>
      <c r="B149" s="567" t="s">
        <v>192</v>
      </c>
      <c r="C149" s="563" t="s">
        <v>193</v>
      </c>
      <c r="D149" s="362" t="s">
        <v>189</v>
      </c>
      <c r="E149" s="482"/>
      <c r="F149" s="363">
        <f>F152</f>
        <v>125292.20000000001</v>
      </c>
      <c r="G149" s="364">
        <f t="shared" ref="G149:M149" si="63">G152</f>
        <v>20380.18</v>
      </c>
      <c r="H149" s="364">
        <f t="shared" si="63"/>
        <v>23271.679999999997</v>
      </c>
      <c r="I149" s="365">
        <f t="shared" si="63"/>
        <v>81640.34</v>
      </c>
      <c r="J149" s="363">
        <f>J152</f>
        <v>74622.53</v>
      </c>
      <c r="K149" s="364">
        <f t="shared" si="63"/>
        <v>19152.149999999998</v>
      </c>
      <c r="L149" s="364">
        <f t="shared" si="63"/>
        <v>3519.31</v>
      </c>
      <c r="M149" s="366">
        <f t="shared" si="63"/>
        <v>51951.07</v>
      </c>
      <c r="N149" s="367">
        <f>J149/F149*100</f>
        <v>59.558799350637948</v>
      </c>
      <c r="O149" s="369">
        <f t="shared" si="62"/>
        <v>93.974390805184242</v>
      </c>
      <c r="P149" s="369">
        <f t="shared" si="60"/>
        <v>15.122715678455531</v>
      </c>
      <c r="Q149" s="370">
        <f t="shared" si="60"/>
        <v>63.634068647925766</v>
      </c>
    </row>
    <row r="150" spans="1:17" ht="38.25" x14ac:dyDescent="0.25">
      <c r="A150" s="566"/>
      <c r="B150" s="567"/>
      <c r="C150" s="563"/>
      <c r="D150" s="371" t="s">
        <v>190</v>
      </c>
      <c r="E150" s="483" t="s">
        <v>194</v>
      </c>
      <c r="F150" s="363">
        <f>F152</f>
        <v>125292.20000000001</v>
      </c>
      <c r="G150" s="364">
        <f t="shared" ref="G150:I150" si="64">G152</f>
        <v>20380.18</v>
      </c>
      <c r="H150" s="364">
        <f t="shared" si="64"/>
        <v>23271.679999999997</v>
      </c>
      <c r="I150" s="365">
        <f t="shared" si="64"/>
        <v>81640.34</v>
      </c>
      <c r="J150" s="363">
        <f>J152</f>
        <v>74622.53</v>
      </c>
      <c r="K150" s="364">
        <f t="shared" ref="K150:M150" si="65">K152</f>
        <v>19152.149999999998</v>
      </c>
      <c r="L150" s="364">
        <f t="shared" si="65"/>
        <v>3519.31</v>
      </c>
      <c r="M150" s="366">
        <f t="shared" si="65"/>
        <v>51951.07</v>
      </c>
      <c r="N150" s="367">
        <f>J150/F150*100</f>
        <v>59.558799350637948</v>
      </c>
      <c r="O150" s="369">
        <f t="shared" si="62"/>
        <v>93.974390805184242</v>
      </c>
      <c r="P150" s="369">
        <f t="shared" si="60"/>
        <v>15.122715678455531</v>
      </c>
      <c r="Q150" s="370">
        <f t="shared" si="60"/>
        <v>63.634068647925766</v>
      </c>
    </row>
    <row r="151" spans="1:17" x14ac:dyDescent="0.25">
      <c r="A151" s="566"/>
      <c r="B151" s="567"/>
      <c r="C151" s="563"/>
      <c r="D151" s="372"/>
      <c r="E151" s="484" t="s">
        <v>195</v>
      </c>
      <c r="F151" s="363"/>
      <c r="G151" s="364"/>
      <c r="H151" s="364"/>
      <c r="I151" s="365"/>
      <c r="J151" s="363"/>
      <c r="K151" s="364"/>
      <c r="L151" s="364"/>
      <c r="M151" s="366"/>
      <c r="N151" s="367"/>
      <c r="O151" s="369"/>
      <c r="P151" s="369"/>
      <c r="Q151" s="370"/>
    </row>
    <row r="152" spans="1:17" x14ac:dyDescent="0.25">
      <c r="A152" s="566"/>
      <c r="B152" s="567"/>
      <c r="C152" s="563"/>
      <c r="D152" s="373"/>
      <c r="E152" s="485" t="s">
        <v>196</v>
      </c>
      <c r="F152" s="363">
        <f>F154+F162+F169+F175+F180</f>
        <v>125292.20000000001</v>
      </c>
      <c r="G152" s="364">
        <f t="shared" ref="G152:M152" si="66">G154+G162+G169+G175+G180</f>
        <v>20380.18</v>
      </c>
      <c r="H152" s="364">
        <f t="shared" si="66"/>
        <v>23271.679999999997</v>
      </c>
      <c r="I152" s="365">
        <f t="shared" si="66"/>
        <v>81640.34</v>
      </c>
      <c r="J152" s="363">
        <f t="shared" si="66"/>
        <v>74622.53</v>
      </c>
      <c r="K152" s="364">
        <f t="shared" si="66"/>
        <v>19152.149999999998</v>
      </c>
      <c r="L152" s="364">
        <f t="shared" si="66"/>
        <v>3519.31</v>
      </c>
      <c r="M152" s="366">
        <f t="shared" si="66"/>
        <v>51951.07</v>
      </c>
      <c r="N152" s="367">
        <f t="shared" ref="N152:Q211" si="67">J152/F152*100</f>
        <v>59.558799350637948</v>
      </c>
      <c r="O152" s="369">
        <f t="shared" si="67"/>
        <v>93.974390805184242</v>
      </c>
      <c r="P152" s="369">
        <f t="shared" si="67"/>
        <v>15.122715678455531</v>
      </c>
      <c r="Q152" s="370">
        <f t="shared" si="67"/>
        <v>63.634068647925766</v>
      </c>
    </row>
    <row r="153" spans="1:17" ht="25.5" x14ac:dyDescent="0.25">
      <c r="A153" s="568" t="s">
        <v>197</v>
      </c>
      <c r="B153" s="571" t="s">
        <v>198</v>
      </c>
      <c r="C153" s="571" t="s">
        <v>199</v>
      </c>
      <c r="D153" s="374" t="s">
        <v>200</v>
      </c>
      <c r="E153" s="482"/>
      <c r="F153" s="363">
        <f t="shared" ref="F153:M153" si="68">F154</f>
        <v>43970</v>
      </c>
      <c r="G153" s="364">
        <f t="shared" si="68"/>
        <v>0</v>
      </c>
      <c r="H153" s="364">
        <f t="shared" si="68"/>
        <v>5000</v>
      </c>
      <c r="I153" s="365">
        <f t="shared" si="68"/>
        <v>38970</v>
      </c>
      <c r="J153" s="363">
        <f>J154</f>
        <v>25413</v>
      </c>
      <c r="K153" s="364">
        <f>K154</f>
        <v>0</v>
      </c>
      <c r="L153" s="364">
        <f t="shared" si="68"/>
        <v>898.1</v>
      </c>
      <c r="M153" s="366">
        <f t="shared" si="68"/>
        <v>24514.9</v>
      </c>
      <c r="N153" s="367">
        <f t="shared" si="67"/>
        <v>57.796224698658172</v>
      </c>
      <c r="O153" s="369"/>
      <c r="P153" s="369">
        <f t="shared" si="67"/>
        <v>17.962</v>
      </c>
      <c r="Q153" s="370">
        <f t="shared" si="67"/>
        <v>62.907108031819348</v>
      </c>
    </row>
    <row r="154" spans="1:17" ht="38.25" x14ac:dyDescent="0.25">
      <c r="A154" s="569"/>
      <c r="B154" s="572"/>
      <c r="C154" s="572"/>
      <c r="D154" s="371" t="s">
        <v>190</v>
      </c>
      <c r="E154" s="486" t="s">
        <v>194</v>
      </c>
      <c r="F154" s="375">
        <f>F156+F157+F158+F159+F160</f>
        <v>43970</v>
      </c>
      <c r="G154" s="376">
        <f t="shared" ref="G154:I154" si="69">G156+G157+G158+G159+G160</f>
        <v>0</v>
      </c>
      <c r="H154" s="376">
        <f t="shared" si="69"/>
        <v>5000</v>
      </c>
      <c r="I154" s="377">
        <f t="shared" si="69"/>
        <v>38970</v>
      </c>
      <c r="J154" s="378">
        <f>J156+J157+J158+J159+J160</f>
        <v>25413</v>
      </c>
      <c r="K154" s="376">
        <f t="shared" ref="K154" si="70">K156+K157+K158+K159+K160</f>
        <v>0</v>
      </c>
      <c r="L154" s="376">
        <f>L156+L157+L158+L159+L160</f>
        <v>898.1</v>
      </c>
      <c r="M154" s="379">
        <f>M156+M157+M158+M159+M160</f>
        <v>24514.9</v>
      </c>
      <c r="N154" s="380">
        <f t="shared" si="67"/>
        <v>57.796224698658172</v>
      </c>
      <c r="O154" s="381"/>
      <c r="P154" s="381">
        <f t="shared" si="67"/>
        <v>17.962</v>
      </c>
      <c r="Q154" s="382">
        <f t="shared" si="67"/>
        <v>62.907108031819348</v>
      </c>
    </row>
    <row r="155" spans="1:17" x14ac:dyDescent="0.25">
      <c r="A155" s="569"/>
      <c r="B155" s="572"/>
      <c r="C155" s="572"/>
      <c r="D155" s="383"/>
      <c r="E155" s="484" t="s">
        <v>195</v>
      </c>
      <c r="F155" s="363"/>
      <c r="G155" s="364"/>
      <c r="H155" s="364"/>
      <c r="I155" s="365"/>
      <c r="J155" s="363"/>
      <c r="K155" s="364"/>
      <c r="L155" s="364"/>
      <c r="M155" s="366"/>
      <c r="N155" s="367"/>
      <c r="O155" s="369"/>
      <c r="P155" s="369"/>
      <c r="Q155" s="370"/>
    </row>
    <row r="156" spans="1:17" x14ac:dyDescent="0.25">
      <c r="A156" s="569"/>
      <c r="B156" s="572"/>
      <c r="C156" s="574"/>
      <c r="D156" s="561"/>
      <c r="E156" s="484" t="s">
        <v>201</v>
      </c>
      <c r="F156" s="363">
        <f>SUM(G156:I156)</f>
        <v>29958</v>
      </c>
      <c r="G156" s="384"/>
      <c r="H156" s="384"/>
      <c r="I156" s="385">
        <v>29958</v>
      </c>
      <c r="J156" s="386">
        <f>SUM(K156:M156)</f>
        <v>20827.810000000001</v>
      </c>
      <c r="K156" s="384"/>
      <c r="L156" s="384"/>
      <c r="M156" s="387">
        <v>20827.810000000001</v>
      </c>
      <c r="N156" s="388">
        <f>J156/F156*100</f>
        <v>69.523366045797445</v>
      </c>
      <c r="O156" s="389"/>
      <c r="P156" s="389"/>
      <c r="Q156" s="390">
        <f t="shared" si="67"/>
        <v>69.523366045797445</v>
      </c>
    </row>
    <row r="157" spans="1:17" x14ac:dyDescent="0.25">
      <c r="A157" s="569"/>
      <c r="B157" s="572"/>
      <c r="C157" s="574"/>
      <c r="D157" s="561"/>
      <c r="E157" s="484" t="s">
        <v>202</v>
      </c>
      <c r="F157" s="363">
        <f t="shared" ref="F157:F160" si="71">SUM(G157:I157)</f>
        <v>8776</v>
      </c>
      <c r="G157" s="384"/>
      <c r="H157" s="384"/>
      <c r="I157" s="385">
        <f>8666+110</f>
        <v>8776</v>
      </c>
      <c r="J157" s="386">
        <f t="shared" ref="J157:J160" si="72">SUM(K157:M157)</f>
        <v>3584.7</v>
      </c>
      <c r="K157" s="384"/>
      <c r="L157" s="384"/>
      <c r="M157" s="387">
        <f>3584.7</f>
        <v>3584.7</v>
      </c>
      <c r="N157" s="388">
        <f t="shared" si="67"/>
        <v>40.846627164995439</v>
      </c>
      <c r="O157" s="389"/>
      <c r="P157" s="389"/>
      <c r="Q157" s="390">
        <f t="shared" si="67"/>
        <v>40.846627164995439</v>
      </c>
    </row>
    <row r="158" spans="1:17" x14ac:dyDescent="0.25">
      <c r="A158" s="569"/>
      <c r="B158" s="572"/>
      <c r="C158" s="574"/>
      <c r="D158" s="561"/>
      <c r="E158" s="484" t="s">
        <v>203</v>
      </c>
      <c r="F158" s="363">
        <f>SUM(G158:I158)</f>
        <v>236</v>
      </c>
      <c r="G158" s="384"/>
      <c r="H158" s="384"/>
      <c r="I158" s="385">
        <v>236</v>
      </c>
      <c r="J158" s="386">
        <f t="shared" si="72"/>
        <v>102.39</v>
      </c>
      <c r="K158" s="384"/>
      <c r="L158" s="384"/>
      <c r="M158" s="387">
        <v>102.39</v>
      </c>
      <c r="N158" s="388">
        <f t="shared" si="67"/>
        <v>43.385593220338983</v>
      </c>
      <c r="O158" s="389"/>
      <c r="P158" s="389"/>
      <c r="Q158" s="390">
        <f t="shared" si="67"/>
        <v>43.385593220338983</v>
      </c>
    </row>
    <row r="159" spans="1:17" x14ac:dyDescent="0.25">
      <c r="A159" s="569"/>
      <c r="B159" s="572"/>
      <c r="C159" s="574"/>
      <c r="D159" s="391"/>
      <c r="E159" s="487" t="s">
        <v>204</v>
      </c>
      <c r="F159" s="363">
        <f t="shared" si="71"/>
        <v>0</v>
      </c>
      <c r="G159" s="384"/>
      <c r="H159" s="384"/>
      <c r="I159" s="385"/>
      <c r="J159" s="386">
        <f t="shared" si="72"/>
        <v>0</v>
      </c>
      <c r="K159" s="384"/>
      <c r="L159" s="384"/>
      <c r="M159" s="387"/>
      <c r="N159" s="388"/>
      <c r="O159" s="389"/>
      <c r="P159" s="389"/>
      <c r="Q159" s="390"/>
    </row>
    <row r="160" spans="1:17" x14ac:dyDescent="0.25">
      <c r="A160" s="570"/>
      <c r="B160" s="573"/>
      <c r="C160" s="575"/>
      <c r="D160" s="392"/>
      <c r="E160" s="487" t="s">
        <v>205</v>
      </c>
      <c r="F160" s="363">
        <f t="shared" si="71"/>
        <v>5000</v>
      </c>
      <c r="G160" s="384"/>
      <c r="H160" s="384">
        <v>5000</v>
      </c>
      <c r="I160" s="385"/>
      <c r="J160" s="386">
        <f t="shared" si="72"/>
        <v>898.1</v>
      </c>
      <c r="K160" s="384"/>
      <c r="L160" s="384">
        <v>898.1</v>
      </c>
      <c r="M160" s="387"/>
      <c r="N160" s="388">
        <f t="shared" si="67"/>
        <v>17.962</v>
      </c>
      <c r="O160" s="389"/>
      <c r="P160" s="389">
        <f t="shared" si="67"/>
        <v>17.962</v>
      </c>
      <c r="Q160" s="390"/>
    </row>
    <row r="161" spans="1:17" ht="25.5" x14ac:dyDescent="0.25">
      <c r="A161" s="562" t="s">
        <v>206</v>
      </c>
      <c r="B161" s="563" t="s">
        <v>207</v>
      </c>
      <c r="C161" s="564" t="s">
        <v>208</v>
      </c>
      <c r="D161" s="392" t="s">
        <v>200</v>
      </c>
      <c r="E161" s="482"/>
      <c r="F161" s="363">
        <f>F162</f>
        <v>16129.96</v>
      </c>
      <c r="G161" s="384">
        <f t="shared" ref="G161:I161" si="73">G162</f>
        <v>140.91999999999999</v>
      </c>
      <c r="H161" s="384">
        <f t="shared" si="73"/>
        <v>22.94</v>
      </c>
      <c r="I161" s="385">
        <f t="shared" si="73"/>
        <v>15966.099999999999</v>
      </c>
      <c r="J161" s="386">
        <f>J162</f>
        <v>10155.209999999999</v>
      </c>
      <c r="K161" s="384">
        <f t="shared" ref="K161:M161" si="74">K162</f>
        <v>140.91999999999999</v>
      </c>
      <c r="L161" s="384">
        <f t="shared" si="74"/>
        <v>22.94</v>
      </c>
      <c r="M161" s="387">
        <f t="shared" si="74"/>
        <v>9991.3499999999985</v>
      </c>
      <c r="N161" s="388">
        <f t="shared" si="67"/>
        <v>62.95868061669092</v>
      </c>
      <c r="O161" s="389">
        <f t="shared" si="67"/>
        <v>100</v>
      </c>
      <c r="P161" s="389">
        <f t="shared" si="67"/>
        <v>100</v>
      </c>
      <c r="Q161" s="390">
        <f t="shared" si="67"/>
        <v>62.578525751435855</v>
      </c>
    </row>
    <row r="162" spans="1:17" ht="38.25" x14ac:dyDescent="0.25">
      <c r="A162" s="562"/>
      <c r="B162" s="563"/>
      <c r="C162" s="564"/>
      <c r="D162" s="371" t="s">
        <v>190</v>
      </c>
      <c r="E162" s="486" t="s">
        <v>194</v>
      </c>
      <c r="F162" s="375">
        <f t="shared" ref="F162:L162" si="75">SUM(F164:F167)</f>
        <v>16129.96</v>
      </c>
      <c r="G162" s="393">
        <f t="shared" si="75"/>
        <v>140.91999999999999</v>
      </c>
      <c r="H162" s="393">
        <f t="shared" si="75"/>
        <v>22.94</v>
      </c>
      <c r="I162" s="394">
        <f t="shared" si="75"/>
        <v>15966.099999999999</v>
      </c>
      <c r="J162" s="378">
        <f t="shared" si="75"/>
        <v>10155.209999999999</v>
      </c>
      <c r="K162" s="393">
        <f t="shared" si="75"/>
        <v>140.91999999999999</v>
      </c>
      <c r="L162" s="393">
        <f t="shared" si="75"/>
        <v>22.94</v>
      </c>
      <c r="M162" s="395">
        <f>SUM(M164:M167)</f>
        <v>9991.3499999999985</v>
      </c>
      <c r="N162" s="396">
        <f t="shared" si="67"/>
        <v>62.95868061669092</v>
      </c>
      <c r="O162" s="397">
        <f t="shared" si="67"/>
        <v>100</v>
      </c>
      <c r="P162" s="397">
        <f t="shared" si="67"/>
        <v>100</v>
      </c>
      <c r="Q162" s="398">
        <f t="shared" si="67"/>
        <v>62.578525751435855</v>
      </c>
    </row>
    <row r="163" spans="1:17" x14ac:dyDescent="0.25">
      <c r="A163" s="562"/>
      <c r="B163" s="563"/>
      <c r="C163" s="564"/>
      <c r="D163" s="383"/>
      <c r="E163" s="488" t="s">
        <v>195</v>
      </c>
      <c r="F163" s="375"/>
      <c r="G163" s="393"/>
      <c r="H163" s="393"/>
      <c r="I163" s="394"/>
      <c r="J163" s="378"/>
      <c r="K163" s="393"/>
      <c r="L163" s="393"/>
      <c r="M163" s="395"/>
      <c r="N163" s="396"/>
      <c r="O163" s="397"/>
      <c r="P163" s="397"/>
      <c r="Q163" s="398"/>
    </row>
    <row r="164" spans="1:17" x14ac:dyDescent="0.25">
      <c r="A164" s="562"/>
      <c r="B164" s="563"/>
      <c r="C164" s="564"/>
      <c r="D164" s="561"/>
      <c r="E164" s="488" t="s">
        <v>209</v>
      </c>
      <c r="F164" s="375">
        <f t="shared" ref="F164:F167" si="76">SUM(G164:I164)</f>
        <v>10812.6</v>
      </c>
      <c r="G164" s="393"/>
      <c r="H164" s="393"/>
      <c r="I164" s="394">
        <v>10812.6</v>
      </c>
      <c r="J164" s="378">
        <f t="shared" ref="J164:J167" si="77">SUM(K164:M164)</f>
        <v>8630.26</v>
      </c>
      <c r="K164" s="393"/>
      <c r="L164" s="393"/>
      <c r="M164" s="395">
        <v>8630.26</v>
      </c>
      <c r="N164" s="396">
        <f t="shared" si="67"/>
        <v>79.81669533692174</v>
      </c>
      <c r="O164" s="397"/>
      <c r="P164" s="397"/>
      <c r="Q164" s="398">
        <f t="shared" si="67"/>
        <v>79.81669533692174</v>
      </c>
    </row>
    <row r="165" spans="1:17" x14ac:dyDescent="0.25">
      <c r="A165" s="562"/>
      <c r="B165" s="563"/>
      <c r="C165" s="564"/>
      <c r="D165" s="561"/>
      <c r="E165" s="488" t="s">
        <v>210</v>
      </c>
      <c r="F165" s="375">
        <f t="shared" si="76"/>
        <v>5107.88</v>
      </c>
      <c r="G165" s="393"/>
      <c r="H165" s="393"/>
      <c r="I165" s="394">
        <v>5107.88</v>
      </c>
      <c r="J165" s="378">
        <f t="shared" si="77"/>
        <v>1340.64</v>
      </c>
      <c r="K165" s="393"/>
      <c r="L165" s="393"/>
      <c r="M165" s="395">
        <v>1340.64</v>
      </c>
      <c r="N165" s="396">
        <f t="shared" si="67"/>
        <v>26.246505399500382</v>
      </c>
      <c r="O165" s="397"/>
      <c r="P165" s="397"/>
      <c r="Q165" s="398">
        <f t="shared" si="67"/>
        <v>26.246505399500382</v>
      </c>
    </row>
    <row r="166" spans="1:17" x14ac:dyDescent="0.25">
      <c r="A166" s="562"/>
      <c r="B166" s="563"/>
      <c r="C166" s="564"/>
      <c r="D166" s="561"/>
      <c r="E166" s="488" t="s">
        <v>211</v>
      </c>
      <c r="F166" s="375">
        <f t="shared" si="76"/>
        <v>39.299999999999997</v>
      </c>
      <c r="G166" s="393"/>
      <c r="H166" s="393"/>
      <c r="I166" s="394">
        <v>39.299999999999997</v>
      </c>
      <c r="J166" s="378">
        <f t="shared" si="77"/>
        <v>14.13</v>
      </c>
      <c r="K166" s="393"/>
      <c r="L166" s="393"/>
      <c r="M166" s="395">
        <v>14.13</v>
      </c>
      <c r="N166" s="396">
        <f t="shared" si="67"/>
        <v>35.954198473282446</v>
      </c>
      <c r="O166" s="397"/>
      <c r="P166" s="397"/>
      <c r="Q166" s="398">
        <f t="shared" si="67"/>
        <v>35.954198473282446</v>
      </c>
    </row>
    <row r="167" spans="1:17" x14ac:dyDescent="0.25">
      <c r="A167" s="562"/>
      <c r="B167" s="563"/>
      <c r="C167" s="564"/>
      <c r="D167" s="565"/>
      <c r="E167" s="488" t="s">
        <v>212</v>
      </c>
      <c r="F167" s="375">
        <f t="shared" si="76"/>
        <v>170.17999999999998</v>
      </c>
      <c r="G167" s="393">
        <v>140.91999999999999</v>
      </c>
      <c r="H167" s="393">
        <v>22.94</v>
      </c>
      <c r="I167" s="394">
        <v>6.32</v>
      </c>
      <c r="J167" s="378">
        <f t="shared" si="77"/>
        <v>170.17999999999998</v>
      </c>
      <c r="K167" s="393">
        <v>140.91999999999999</v>
      </c>
      <c r="L167" s="393">
        <v>22.94</v>
      </c>
      <c r="M167" s="395">
        <v>6.32</v>
      </c>
      <c r="N167" s="396">
        <f t="shared" si="67"/>
        <v>100</v>
      </c>
      <c r="O167" s="397">
        <f t="shared" si="67"/>
        <v>100</v>
      </c>
      <c r="P167" s="397">
        <f t="shared" si="67"/>
        <v>100</v>
      </c>
      <c r="Q167" s="398">
        <f t="shared" si="67"/>
        <v>100</v>
      </c>
    </row>
    <row r="168" spans="1:17" ht="25.5" x14ac:dyDescent="0.25">
      <c r="A168" s="562" t="s">
        <v>213</v>
      </c>
      <c r="B168" s="563" t="s">
        <v>214</v>
      </c>
      <c r="C168" s="563" t="s">
        <v>215</v>
      </c>
      <c r="D168" s="374" t="s">
        <v>200</v>
      </c>
      <c r="E168" s="486"/>
      <c r="F168" s="375">
        <f>F169</f>
        <v>25981.48</v>
      </c>
      <c r="G168" s="393">
        <f t="shared" ref="G168:I168" si="78">G169</f>
        <v>0</v>
      </c>
      <c r="H168" s="393">
        <f t="shared" si="78"/>
        <v>0</v>
      </c>
      <c r="I168" s="394">
        <f t="shared" si="78"/>
        <v>25981.48</v>
      </c>
      <c r="J168" s="378">
        <f>J169</f>
        <v>16728.97</v>
      </c>
      <c r="K168" s="393">
        <f t="shared" ref="K168:M168" si="79">K169</f>
        <v>0</v>
      </c>
      <c r="L168" s="393">
        <f t="shared" si="79"/>
        <v>0</v>
      </c>
      <c r="M168" s="395">
        <f t="shared" si="79"/>
        <v>16728.97</v>
      </c>
      <c r="N168" s="396">
        <f t="shared" si="67"/>
        <v>64.388056415569864</v>
      </c>
      <c r="O168" s="397"/>
      <c r="P168" s="397"/>
      <c r="Q168" s="398">
        <f t="shared" si="67"/>
        <v>64.388056415569864</v>
      </c>
    </row>
    <row r="169" spans="1:17" ht="38.25" x14ac:dyDescent="0.25">
      <c r="A169" s="562"/>
      <c r="B169" s="563"/>
      <c r="C169" s="563"/>
      <c r="D169" s="371" t="s">
        <v>190</v>
      </c>
      <c r="E169" s="486" t="s">
        <v>194</v>
      </c>
      <c r="F169" s="375">
        <f>F171+F172+F173</f>
        <v>25981.48</v>
      </c>
      <c r="G169" s="393">
        <f t="shared" ref="G169:H169" si="80">G171+G172+G173</f>
        <v>0</v>
      </c>
      <c r="H169" s="393">
        <f t="shared" si="80"/>
        <v>0</v>
      </c>
      <c r="I169" s="394">
        <f>SUM(I171:I173)</f>
        <v>25981.48</v>
      </c>
      <c r="J169" s="378">
        <f>J171+J172+J173</f>
        <v>16728.97</v>
      </c>
      <c r="K169" s="393">
        <f t="shared" ref="K169:L169" si="81">K171+K172+K173</f>
        <v>0</v>
      </c>
      <c r="L169" s="393">
        <f t="shared" si="81"/>
        <v>0</v>
      </c>
      <c r="M169" s="395">
        <f>SUM(M171:M173)</f>
        <v>16728.97</v>
      </c>
      <c r="N169" s="396">
        <f t="shared" si="67"/>
        <v>64.388056415569864</v>
      </c>
      <c r="O169" s="397"/>
      <c r="P169" s="397"/>
      <c r="Q169" s="398">
        <f t="shared" si="67"/>
        <v>64.388056415569864</v>
      </c>
    </row>
    <row r="170" spans="1:17" x14ac:dyDescent="0.25">
      <c r="A170" s="562"/>
      <c r="B170" s="563"/>
      <c r="C170" s="563"/>
      <c r="D170" s="399"/>
      <c r="E170" s="488" t="s">
        <v>195</v>
      </c>
      <c r="F170" s="375"/>
      <c r="G170" s="393"/>
      <c r="H170" s="393"/>
      <c r="I170" s="394"/>
      <c r="J170" s="378"/>
      <c r="K170" s="393"/>
      <c r="L170" s="393"/>
      <c r="M170" s="395"/>
      <c r="N170" s="396"/>
      <c r="O170" s="397"/>
      <c r="P170" s="397"/>
      <c r="Q170" s="398"/>
    </row>
    <row r="171" spans="1:17" x14ac:dyDescent="0.25">
      <c r="A171" s="562"/>
      <c r="B171" s="563"/>
      <c r="C171" s="563"/>
      <c r="D171" s="598"/>
      <c r="E171" s="488" t="s">
        <v>216</v>
      </c>
      <c r="F171" s="375">
        <f t="shared" ref="F171:F173" si="82">SUM(G171:I171)</f>
        <v>21114.7</v>
      </c>
      <c r="G171" s="393"/>
      <c r="H171" s="393"/>
      <c r="I171" s="394">
        <v>21114.7</v>
      </c>
      <c r="J171" s="378">
        <f t="shared" ref="J171:J173" si="83">SUM(K171:M171)</f>
        <v>15112.94</v>
      </c>
      <c r="K171" s="393"/>
      <c r="L171" s="393"/>
      <c r="M171" s="395">
        <v>15112.94</v>
      </c>
      <c r="N171" s="396">
        <f t="shared" si="67"/>
        <v>71.575442701056616</v>
      </c>
      <c r="O171" s="397"/>
      <c r="P171" s="397"/>
      <c r="Q171" s="398">
        <f t="shared" si="67"/>
        <v>71.575442701056616</v>
      </c>
    </row>
    <row r="172" spans="1:17" x14ac:dyDescent="0.25">
      <c r="A172" s="562"/>
      <c r="B172" s="563"/>
      <c r="C172" s="563"/>
      <c r="D172" s="598"/>
      <c r="E172" s="488" t="s">
        <v>217</v>
      </c>
      <c r="F172" s="375">
        <f t="shared" si="82"/>
        <v>4512.68</v>
      </c>
      <c r="G172" s="393"/>
      <c r="H172" s="393"/>
      <c r="I172" s="394">
        <v>4512.68</v>
      </c>
      <c r="J172" s="378">
        <f t="shared" si="83"/>
        <v>1471.4</v>
      </c>
      <c r="K172" s="393"/>
      <c r="L172" s="393"/>
      <c r="M172" s="395">
        <v>1471.4</v>
      </c>
      <c r="N172" s="396">
        <f t="shared" si="67"/>
        <v>32.605901592845051</v>
      </c>
      <c r="O172" s="397"/>
      <c r="P172" s="397"/>
      <c r="Q172" s="398">
        <f t="shared" si="67"/>
        <v>32.605901592845051</v>
      </c>
    </row>
    <row r="173" spans="1:17" x14ac:dyDescent="0.25">
      <c r="A173" s="562"/>
      <c r="B173" s="563"/>
      <c r="C173" s="563"/>
      <c r="D173" s="599"/>
      <c r="E173" s="488" t="s">
        <v>218</v>
      </c>
      <c r="F173" s="375">
        <f t="shared" si="82"/>
        <v>354.1</v>
      </c>
      <c r="G173" s="393"/>
      <c r="H173" s="393"/>
      <c r="I173" s="394">
        <v>354.1</v>
      </c>
      <c r="J173" s="378">
        <f t="shared" si="83"/>
        <v>144.63</v>
      </c>
      <c r="K173" s="393"/>
      <c r="L173" s="393"/>
      <c r="M173" s="395">
        <v>144.63</v>
      </c>
      <c r="N173" s="396">
        <f t="shared" si="67"/>
        <v>40.844394238915555</v>
      </c>
      <c r="O173" s="397"/>
      <c r="P173" s="397"/>
      <c r="Q173" s="398">
        <f t="shared" si="67"/>
        <v>40.844394238915555</v>
      </c>
    </row>
    <row r="174" spans="1:17" ht="25.5" x14ac:dyDescent="0.25">
      <c r="A174" s="600" t="s">
        <v>219</v>
      </c>
      <c r="B174" s="601" t="s">
        <v>220</v>
      </c>
      <c r="C174" s="602" t="s">
        <v>221</v>
      </c>
      <c r="D174" s="400" t="s">
        <v>200</v>
      </c>
      <c r="E174" s="489"/>
      <c r="F174" s="378">
        <f>F175</f>
        <v>0</v>
      </c>
      <c r="G174" s="393">
        <f t="shared" ref="G174:I174" si="84">G175</f>
        <v>0</v>
      </c>
      <c r="H174" s="393">
        <f t="shared" si="84"/>
        <v>0</v>
      </c>
      <c r="I174" s="394">
        <f t="shared" si="84"/>
        <v>0</v>
      </c>
      <c r="J174" s="378">
        <f>J175</f>
        <v>0</v>
      </c>
      <c r="K174" s="393">
        <f>K175</f>
        <v>0</v>
      </c>
      <c r="L174" s="393">
        <f t="shared" ref="L174:M174" si="85">L175</f>
        <v>0</v>
      </c>
      <c r="M174" s="395">
        <f t="shared" si="85"/>
        <v>0</v>
      </c>
      <c r="N174" s="396"/>
      <c r="O174" s="397"/>
      <c r="P174" s="397"/>
      <c r="Q174" s="398"/>
    </row>
    <row r="175" spans="1:17" ht="38.25" x14ac:dyDescent="0.25">
      <c r="A175" s="600"/>
      <c r="B175" s="601"/>
      <c r="C175" s="602"/>
      <c r="D175" s="371" t="s">
        <v>190</v>
      </c>
      <c r="E175" s="489" t="s">
        <v>194</v>
      </c>
      <c r="F175" s="378">
        <f>F177+F178</f>
        <v>0</v>
      </c>
      <c r="G175" s="393">
        <f t="shared" ref="G175:M175" si="86">G177+G178</f>
        <v>0</v>
      </c>
      <c r="H175" s="393">
        <f t="shared" si="86"/>
        <v>0</v>
      </c>
      <c r="I175" s="394">
        <f t="shared" si="86"/>
        <v>0</v>
      </c>
      <c r="J175" s="378">
        <f>J177+J178</f>
        <v>0</v>
      </c>
      <c r="K175" s="393">
        <f>K177+K178</f>
        <v>0</v>
      </c>
      <c r="L175" s="393">
        <f t="shared" si="86"/>
        <v>0</v>
      </c>
      <c r="M175" s="395">
        <f t="shared" si="86"/>
        <v>0</v>
      </c>
      <c r="N175" s="396"/>
      <c r="O175" s="397"/>
      <c r="P175" s="397"/>
      <c r="Q175" s="398"/>
    </row>
    <row r="176" spans="1:17" x14ac:dyDescent="0.25">
      <c r="A176" s="600"/>
      <c r="B176" s="601"/>
      <c r="C176" s="602"/>
      <c r="D176" s="401"/>
      <c r="E176" s="490" t="s">
        <v>195</v>
      </c>
      <c r="F176" s="378"/>
      <c r="G176" s="393"/>
      <c r="H176" s="393"/>
      <c r="I176" s="394"/>
      <c r="J176" s="378"/>
      <c r="K176" s="393"/>
      <c r="L176" s="393"/>
      <c r="M176" s="395"/>
      <c r="N176" s="396"/>
      <c r="O176" s="397"/>
      <c r="P176" s="397"/>
      <c r="Q176" s="398"/>
    </row>
    <row r="177" spans="1:17" x14ac:dyDescent="0.25">
      <c r="A177" s="600"/>
      <c r="B177" s="601"/>
      <c r="C177" s="602"/>
      <c r="D177" s="401"/>
      <c r="E177" s="490" t="s">
        <v>222</v>
      </c>
      <c r="F177" s="375">
        <f t="shared" ref="F177:F178" si="87">SUM(G177:I177)</f>
        <v>0</v>
      </c>
      <c r="G177" s="393"/>
      <c r="H177" s="393"/>
      <c r="I177" s="394"/>
      <c r="J177" s="378">
        <f t="shared" ref="J177:J178" si="88">SUM(K177:M177)</f>
        <v>0</v>
      </c>
      <c r="K177" s="393"/>
      <c r="L177" s="393"/>
      <c r="M177" s="395"/>
      <c r="N177" s="396"/>
      <c r="O177" s="397"/>
      <c r="P177" s="397"/>
      <c r="Q177" s="398"/>
    </row>
    <row r="178" spans="1:17" x14ac:dyDescent="0.25">
      <c r="A178" s="600"/>
      <c r="B178" s="601"/>
      <c r="C178" s="602"/>
      <c r="D178" s="402"/>
      <c r="E178" s="490" t="s">
        <v>223</v>
      </c>
      <c r="F178" s="375">
        <f t="shared" si="87"/>
        <v>0</v>
      </c>
      <c r="G178" s="393"/>
      <c r="H178" s="393"/>
      <c r="I178" s="394"/>
      <c r="J178" s="378">
        <f t="shared" si="88"/>
        <v>0</v>
      </c>
      <c r="K178" s="393"/>
      <c r="L178" s="393"/>
      <c r="M178" s="395"/>
      <c r="N178" s="396"/>
      <c r="O178" s="397"/>
      <c r="P178" s="397"/>
      <c r="Q178" s="398"/>
    </row>
    <row r="179" spans="1:17" ht="25.5" x14ac:dyDescent="0.25">
      <c r="A179" s="592" t="s">
        <v>224</v>
      </c>
      <c r="B179" s="594" t="s">
        <v>225</v>
      </c>
      <c r="C179" s="596" t="s">
        <v>221</v>
      </c>
      <c r="D179" s="403" t="s">
        <v>200</v>
      </c>
      <c r="E179" s="491"/>
      <c r="F179" s="378">
        <f>F180</f>
        <v>39210.76</v>
      </c>
      <c r="G179" s="393">
        <f t="shared" ref="G179:I179" si="89">G180</f>
        <v>20239.260000000002</v>
      </c>
      <c r="H179" s="393">
        <f t="shared" si="89"/>
        <v>18248.739999999998</v>
      </c>
      <c r="I179" s="394">
        <f t="shared" si="89"/>
        <v>722.76</v>
      </c>
      <c r="J179" s="378">
        <f>J180</f>
        <v>22325.35</v>
      </c>
      <c r="K179" s="393">
        <f>K180</f>
        <v>19011.23</v>
      </c>
      <c r="L179" s="393">
        <f t="shared" ref="L179:M179" si="90">L180</f>
        <v>2598.27</v>
      </c>
      <c r="M179" s="395">
        <f t="shared" si="90"/>
        <v>715.85</v>
      </c>
      <c r="N179" s="396">
        <f t="shared" si="67"/>
        <v>56.936794900175357</v>
      </c>
      <c r="O179" s="397">
        <f t="shared" si="67"/>
        <v>93.932436264962249</v>
      </c>
      <c r="P179" s="397">
        <f t="shared" si="67"/>
        <v>14.238078902981796</v>
      </c>
      <c r="Q179" s="398">
        <f t="shared" si="67"/>
        <v>99.043942664231565</v>
      </c>
    </row>
    <row r="180" spans="1:17" ht="38.25" x14ac:dyDescent="0.25">
      <c r="A180" s="593"/>
      <c r="B180" s="595"/>
      <c r="C180" s="597"/>
      <c r="D180" s="404" t="s">
        <v>190</v>
      </c>
      <c r="E180" s="491" t="s">
        <v>194</v>
      </c>
      <c r="F180" s="378">
        <f>F182+F183+F184</f>
        <v>39210.76</v>
      </c>
      <c r="G180" s="393">
        <f t="shared" ref="G180:M180" si="91">G182+G183+G184</f>
        <v>20239.260000000002</v>
      </c>
      <c r="H180" s="393">
        <f t="shared" si="91"/>
        <v>18248.739999999998</v>
      </c>
      <c r="I180" s="394">
        <f t="shared" si="91"/>
        <v>722.76</v>
      </c>
      <c r="J180" s="378">
        <f t="shared" si="91"/>
        <v>22325.35</v>
      </c>
      <c r="K180" s="393">
        <f t="shared" si="91"/>
        <v>19011.23</v>
      </c>
      <c r="L180" s="393">
        <f t="shared" si="91"/>
        <v>2598.27</v>
      </c>
      <c r="M180" s="395">
        <f t="shared" si="91"/>
        <v>715.85</v>
      </c>
      <c r="N180" s="396">
        <f t="shared" si="67"/>
        <v>56.936794900175357</v>
      </c>
      <c r="O180" s="397">
        <f t="shared" si="67"/>
        <v>93.932436264962249</v>
      </c>
      <c r="P180" s="397">
        <f t="shared" si="67"/>
        <v>14.238078902981796</v>
      </c>
      <c r="Q180" s="398">
        <f t="shared" si="67"/>
        <v>99.043942664231565</v>
      </c>
    </row>
    <row r="181" spans="1:17" x14ac:dyDescent="0.25">
      <c r="A181" s="593"/>
      <c r="B181" s="595"/>
      <c r="C181" s="597"/>
      <c r="D181" s="405"/>
      <c r="E181" s="492" t="s">
        <v>195</v>
      </c>
      <c r="F181" s="378"/>
      <c r="G181" s="393"/>
      <c r="H181" s="393"/>
      <c r="I181" s="394"/>
      <c r="J181" s="378"/>
      <c r="K181" s="393"/>
      <c r="L181" s="393"/>
      <c r="M181" s="395"/>
      <c r="N181" s="396"/>
      <c r="O181" s="397"/>
      <c r="P181" s="397"/>
      <c r="Q181" s="398"/>
    </row>
    <row r="182" spans="1:17" x14ac:dyDescent="0.25">
      <c r="A182" s="593"/>
      <c r="B182" s="595"/>
      <c r="C182" s="597"/>
      <c r="D182" s="405"/>
      <c r="E182" s="492" t="s">
        <v>226</v>
      </c>
      <c r="F182" s="406">
        <f t="shared" ref="F182" si="92">SUM(G182:I182)</f>
        <v>4838.5200000000004</v>
      </c>
      <c r="G182" s="407">
        <v>4715.75</v>
      </c>
      <c r="H182" s="407">
        <v>96.25</v>
      </c>
      <c r="I182" s="408">
        <v>26.52</v>
      </c>
      <c r="J182" s="378">
        <f t="shared" ref="J182:J184" si="93">SUM(K182:M182)</f>
        <v>3578.5099999999998</v>
      </c>
      <c r="K182" s="393">
        <v>3487.72</v>
      </c>
      <c r="L182" s="393">
        <v>71.180000000000007</v>
      </c>
      <c r="M182" s="395">
        <v>19.61</v>
      </c>
      <c r="N182" s="396">
        <f t="shared" si="67"/>
        <v>73.958772517216005</v>
      </c>
      <c r="O182" s="397">
        <f t="shared" si="67"/>
        <v>73.958967290462809</v>
      </c>
      <c r="P182" s="397">
        <f t="shared" si="67"/>
        <v>73.953246753246759</v>
      </c>
      <c r="Q182" s="398">
        <f t="shared" si="67"/>
        <v>73.944193061840124</v>
      </c>
    </row>
    <row r="183" spans="1:17" x14ac:dyDescent="0.25">
      <c r="A183" s="593"/>
      <c r="B183" s="595"/>
      <c r="C183" s="597"/>
      <c r="D183" s="405"/>
      <c r="E183" s="492" t="s">
        <v>227</v>
      </c>
      <c r="F183" s="406">
        <f>SUM(G183:I183)</f>
        <v>18746.84</v>
      </c>
      <c r="G183" s="407">
        <v>15523.51</v>
      </c>
      <c r="H183" s="407">
        <v>2527.09</v>
      </c>
      <c r="I183" s="408">
        <v>696.24</v>
      </c>
      <c r="J183" s="378">
        <f t="shared" si="93"/>
        <v>18746.84</v>
      </c>
      <c r="K183" s="393">
        <v>15523.51</v>
      </c>
      <c r="L183" s="393">
        <v>2527.09</v>
      </c>
      <c r="M183" s="395">
        <v>696.24</v>
      </c>
      <c r="N183" s="396">
        <f t="shared" si="67"/>
        <v>100</v>
      </c>
      <c r="O183" s="397">
        <f t="shared" si="67"/>
        <v>100</v>
      </c>
      <c r="P183" s="397">
        <f t="shared" si="67"/>
        <v>100</v>
      </c>
      <c r="Q183" s="398">
        <f t="shared" si="67"/>
        <v>100</v>
      </c>
    </row>
    <row r="184" spans="1:17" x14ac:dyDescent="0.25">
      <c r="A184" s="409"/>
      <c r="B184" s="410"/>
      <c r="C184" s="411"/>
      <c r="D184" s="412"/>
      <c r="E184" s="492" t="s">
        <v>228</v>
      </c>
      <c r="F184" s="406">
        <f>SUM(G184:I184)</f>
        <v>15625.4</v>
      </c>
      <c r="G184" s="407"/>
      <c r="H184" s="407">
        <v>15625.4</v>
      </c>
      <c r="I184" s="408">
        <v>0</v>
      </c>
      <c r="J184" s="378">
        <f t="shared" si="93"/>
        <v>0</v>
      </c>
      <c r="K184" s="393"/>
      <c r="L184" s="393"/>
      <c r="M184" s="395"/>
      <c r="N184" s="396">
        <f t="shared" si="67"/>
        <v>0</v>
      </c>
      <c r="O184" s="397"/>
      <c r="P184" s="397">
        <f>L184/H184*100</f>
        <v>0</v>
      </c>
      <c r="Q184" s="398"/>
    </row>
    <row r="185" spans="1:17" ht="25.5" x14ac:dyDescent="0.25">
      <c r="A185" s="566" t="s">
        <v>70</v>
      </c>
      <c r="B185" s="567" t="s">
        <v>230</v>
      </c>
      <c r="C185" s="564" t="s">
        <v>231</v>
      </c>
      <c r="D185" s="362" t="s">
        <v>200</v>
      </c>
      <c r="E185" s="486"/>
      <c r="F185" s="413">
        <f>F186</f>
        <v>781405.66999999993</v>
      </c>
      <c r="G185" s="393">
        <f>G186</f>
        <v>750046.5</v>
      </c>
      <c r="H185" s="393">
        <f t="shared" ref="H185" si="94">H186</f>
        <v>15307.07</v>
      </c>
      <c r="I185" s="394">
        <f>I186</f>
        <v>16052.099999999999</v>
      </c>
      <c r="J185" s="378">
        <f>J186</f>
        <v>923.2</v>
      </c>
      <c r="K185" s="393">
        <f t="shared" ref="K185:L185" si="95">K186</f>
        <v>0</v>
      </c>
      <c r="L185" s="393">
        <f t="shared" si="95"/>
        <v>0</v>
      </c>
      <c r="M185" s="395">
        <f>M186</f>
        <v>923.2</v>
      </c>
      <c r="N185" s="396">
        <f t="shared" si="67"/>
        <v>0.11814605849993386</v>
      </c>
      <c r="O185" s="397">
        <f t="shared" si="67"/>
        <v>0</v>
      </c>
      <c r="P185" s="397">
        <f t="shared" si="67"/>
        <v>0</v>
      </c>
      <c r="Q185" s="398">
        <f t="shared" si="67"/>
        <v>5.7512724191850291</v>
      </c>
    </row>
    <row r="186" spans="1:17" ht="38.25" x14ac:dyDescent="0.25">
      <c r="A186" s="566"/>
      <c r="B186" s="567"/>
      <c r="C186" s="564"/>
      <c r="D186" s="371" t="s">
        <v>190</v>
      </c>
      <c r="E186" s="493" t="s">
        <v>194</v>
      </c>
      <c r="F186" s="375">
        <f>F188</f>
        <v>781405.66999999993</v>
      </c>
      <c r="G186" s="393">
        <f t="shared" ref="G186:H186" si="96">G188</f>
        <v>750046.5</v>
      </c>
      <c r="H186" s="393">
        <f t="shared" si="96"/>
        <v>15307.07</v>
      </c>
      <c r="I186" s="394">
        <f>I188</f>
        <v>16052.099999999999</v>
      </c>
      <c r="J186" s="378">
        <f>J188</f>
        <v>923.2</v>
      </c>
      <c r="K186" s="393">
        <f>K190+K195</f>
        <v>0</v>
      </c>
      <c r="L186" s="393">
        <f t="shared" ref="L186:M186" si="97">L190+L195</f>
        <v>0</v>
      </c>
      <c r="M186" s="395">
        <f t="shared" si="97"/>
        <v>923.2</v>
      </c>
      <c r="N186" s="396">
        <f t="shared" si="67"/>
        <v>0.11814605849993386</v>
      </c>
      <c r="O186" s="397">
        <f t="shared" si="67"/>
        <v>0</v>
      </c>
      <c r="P186" s="397">
        <f t="shared" si="67"/>
        <v>0</v>
      </c>
      <c r="Q186" s="398">
        <f t="shared" si="67"/>
        <v>5.7512724191850291</v>
      </c>
    </row>
    <row r="187" spans="1:17" x14ac:dyDescent="0.25">
      <c r="A187" s="566"/>
      <c r="B187" s="567"/>
      <c r="C187" s="564"/>
      <c r="D187" s="401"/>
      <c r="E187" s="493" t="s">
        <v>195</v>
      </c>
      <c r="F187" s="375"/>
      <c r="G187" s="393"/>
      <c r="H187" s="393"/>
      <c r="I187" s="394"/>
      <c r="J187" s="378"/>
      <c r="K187" s="393"/>
      <c r="L187" s="393"/>
      <c r="M187" s="395"/>
      <c r="N187" s="396"/>
      <c r="O187" s="397"/>
      <c r="P187" s="397"/>
      <c r="Q187" s="398"/>
    </row>
    <row r="188" spans="1:17" x14ac:dyDescent="0.25">
      <c r="A188" s="566"/>
      <c r="B188" s="567"/>
      <c r="C188" s="564"/>
      <c r="D188" s="402"/>
      <c r="E188" s="494" t="s">
        <v>232</v>
      </c>
      <c r="F188" s="375">
        <f>SUM(G188:I188)</f>
        <v>781405.66999999993</v>
      </c>
      <c r="G188" s="393">
        <f t="shared" ref="G188:M188" si="98">G190+G195+G198</f>
        <v>750046.5</v>
      </c>
      <c r="H188" s="393">
        <f t="shared" si="98"/>
        <v>15307.07</v>
      </c>
      <c r="I188" s="394">
        <f t="shared" si="98"/>
        <v>16052.099999999999</v>
      </c>
      <c r="J188" s="378">
        <f>SUM(K188:M188)</f>
        <v>923.2</v>
      </c>
      <c r="K188" s="393">
        <f t="shared" si="98"/>
        <v>0</v>
      </c>
      <c r="L188" s="393">
        <f t="shared" si="98"/>
        <v>0</v>
      </c>
      <c r="M188" s="395">
        <f t="shared" si="98"/>
        <v>923.2</v>
      </c>
      <c r="N188" s="396">
        <f t="shared" si="67"/>
        <v>0.11814605849993386</v>
      </c>
      <c r="O188" s="397">
        <f t="shared" si="67"/>
        <v>0</v>
      </c>
      <c r="P188" s="397">
        <f t="shared" si="67"/>
        <v>0</v>
      </c>
      <c r="Q188" s="398">
        <f t="shared" si="67"/>
        <v>5.7512724191850291</v>
      </c>
    </row>
    <row r="189" spans="1:17" ht="25.5" x14ac:dyDescent="0.25">
      <c r="A189" s="586" t="s">
        <v>233</v>
      </c>
      <c r="B189" s="589" t="s">
        <v>234</v>
      </c>
      <c r="C189" s="571" t="s">
        <v>235</v>
      </c>
      <c r="D189" s="402" t="s">
        <v>200</v>
      </c>
      <c r="E189" s="494"/>
      <c r="F189" s="375">
        <f>F190</f>
        <v>7791.7999999999993</v>
      </c>
      <c r="G189" s="393">
        <f t="shared" ref="G189:H189" si="99">G190</f>
        <v>0</v>
      </c>
      <c r="H189" s="393">
        <f t="shared" si="99"/>
        <v>0</v>
      </c>
      <c r="I189" s="394">
        <f>I190</f>
        <v>7791.7999999999993</v>
      </c>
      <c r="J189" s="378">
        <f>J190</f>
        <v>168.2</v>
      </c>
      <c r="K189" s="393">
        <f t="shared" ref="K189:M189" si="100">K190</f>
        <v>0</v>
      </c>
      <c r="L189" s="393">
        <f t="shared" si="100"/>
        <v>0</v>
      </c>
      <c r="M189" s="395">
        <f t="shared" si="100"/>
        <v>168.2</v>
      </c>
      <c r="N189" s="396">
        <f t="shared" si="67"/>
        <v>2.1586796375676993</v>
      </c>
      <c r="O189" s="397"/>
      <c r="P189" s="397"/>
      <c r="Q189" s="398">
        <f t="shared" si="67"/>
        <v>2.1586796375676993</v>
      </c>
    </row>
    <row r="190" spans="1:17" ht="38.25" x14ac:dyDescent="0.25">
      <c r="A190" s="587"/>
      <c r="B190" s="590"/>
      <c r="C190" s="572"/>
      <c r="D190" s="371" t="s">
        <v>190</v>
      </c>
      <c r="E190" s="494" t="s">
        <v>194</v>
      </c>
      <c r="F190" s="375">
        <f>SUM(F192:F193)</f>
        <v>7791.7999999999993</v>
      </c>
      <c r="G190" s="393">
        <f t="shared" ref="G190:M190" si="101">SUM(G192:G193)</f>
        <v>0</v>
      </c>
      <c r="H190" s="393">
        <f t="shared" si="101"/>
        <v>0</v>
      </c>
      <c r="I190" s="394">
        <f t="shared" si="101"/>
        <v>7791.7999999999993</v>
      </c>
      <c r="J190" s="378">
        <f t="shared" si="101"/>
        <v>168.2</v>
      </c>
      <c r="K190" s="393">
        <f t="shared" si="101"/>
        <v>0</v>
      </c>
      <c r="L190" s="393">
        <f t="shared" si="101"/>
        <v>0</v>
      </c>
      <c r="M190" s="395">
        <f t="shared" si="101"/>
        <v>168.2</v>
      </c>
      <c r="N190" s="396">
        <f>J190/F190*100</f>
        <v>2.1586796375676993</v>
      </c>
      <c r="O190" s="397"/>
      <c r="P190" s="397"/>
      <c r="Q190" s="398">
        <f>M190/I190*100</f>
        <v>2.1586796375676993</v>
      </c>
    </row>
    <row r="191" spans="1:17" x14ac:dyDescent="0.25">
      <c r="A191" s="587"/>
      <c r="B191" s="590"/>
      <c r="C191" s="572"/>
      <c r="D191" s="402"/>
      <c r="E191" s="494" t="s">
        <v>195</v>
      </c>
      <c r="F191" s="375"/>
      <c r="G191" s="393"/>
      <c r="H191" s="393"/>
      <c r="I191" s="394"/>
      <c r="J191" s="378"/>
      <c r="K191" s="393"/>
      <c r="L191" s="393"/>
      <c r="M191" s="395"/>
      <c r="N191" s="396"/>
      <c r="O191" s="397"/>
      <c r="P191" s="397"/>
      <c r="Q191" s="398"/>
    </row>
    <row r="192" spans="1:17" x14ac:dyDescent="0.25">
      <c r="A192" s="587"/>
      <c r="B192" s="590"/>
      <c r="C192" s="572"/>
      <c r="D192" s="402"/>
      <c r="E192" s="494" t="s">
        <v>236</v>
      </c>
      <c r="F192" s="375">
        <f>SUM(G192:I192)</f>
        <v>336.4</v>
      </c>
      <c r="G192" s="393"/>
      <c r="H192" s="393"/>
      <c r="I192" s="394">
        <v>336.4</v>
      </c>
      <c r="J192" s="378">
        <f>SUM(K192:M192)</f>
        <v>168.2</v>
      </c>
      <c r="K192" s="393"/>
      <c r="L192" s="393"/>
      <c r="M192" s="395">
        <v>168.2</v>
      </c>
      <c r="N192" s="396">
        <f t="shared" ref="N192" si="102">J192/F192*100</f>
        <v>50</v>
      </c>
      <c r="O192" s="397"/>
      <c r="P192" s="397"/>
      <c r="Q192" s="398">
        <f t="shared" ref="Q192" si="103">M192/I192*100</f>
        <v>50</v>
      </c>
    </row>
    <row r="193" spans="1:17" x14ac:dyDescent="0.25">
      <c r="A193" s="588"/>
      <c r="B193" s="591"/>
      <c r="C193" s="573"/>
      <c r="D193" s="402"/>
      <c r="E193" s="494" t="s">
        <v>237</v>
      </c>
      <c r="F193" s="375">
        <f>SUM(G193:I193)</f>
        <v>7455.4</v>
      </c>
      <c r="G193" s="393"/>
      <c r="H193" s="393"/>
      <c r="I193" s="394">
        <v>7455.4</v>
      </c>
      <c r="J193" s="378">
        <f>SUM(K193:M193)</f>
        <v>0</v>
      </c>
      <c r="K193" s="393"/>
      <c r="L193" s="393"/>
      <c r="M193" s="395"/>
      <c r="N193" s="396">
        <f t="shared" si="67"/>
        <v>0</v>
      </c>
      <c r="O193" s="397"/>
      <c r="P193" s="397"/>
      <c r="Q193" s="398">
        <f t="shared" si="67"/>
        <v>0</v>
      </c>
    </row>
    <row r="194" spans="1:17" ht="25.5" x14ac:dyDescent="0.25">
      <c r="A194" s="562" t="s">
        <v>238</v>
      </c>
      <c r="B194" s="563" t="s">
        <v>239</v>
      </c>
      <c r="C194" s="564" t="s">
        <v>240</v>
      </c>
      <c r="D194" s="374" t="s">
        <v>200</v>
      </c>
      <c r="E194" s="486"/>
      <c r="F194" s="375">
        <f>F195</f>
        <v>755</v>
      </c>
      <c r="G194" s="393">
        <f t="shared" ref="G194:H194" si="104">G195</f>
        <v>0</v>
      </c>
      <c r="H194" s="393">
        <f t="shared" si="104"/>
        <v>0</v>
      </c>
      <c r="I194" s="394">
        <f>I195</f>
        <v>755</v>
      </c>
      <c r="J194" s="378">
        <f>K194+L194+M194</f>
        <v>755</v>
      </c>
      <c r="K194" s="393">
        <f>K195</f>
        <v>0</v>
      </c>
      <c r="L194" s="393">
        <f t="shared" ref="L194:M194" si="105">L195</f>
        <v>0</v>
      </c>
      <c r="M194" s="395">
        <f t="shared" si="105"/>
        <v>755</v>
      </c>
      <c r="N194" s="396">
        <f t="shared" si="67"/>
        <v>100</v>
      </c>
      <c r="O194" s="397"/>
      <c r="P194" s="397"/>
      <c r="Q194" s="398">
        <f t="shared" si="67"/>
        <v>100</v>
      </c>
    </row>
    <row r="195" spans="1:17" ht="38.25" x14ac:dyDescent="0.25">
      <c r="A195" s="562"/>
      <c r="B195" s="563"/>
      <c r="C195" s="564"/>
      <c r="D195" s="371" t="s">
        <v>190</v>
      </c>
      <c r="E195" s="486" t="s">
        <v>194</v>
      </c>
      <c r="F195" s="375">
        <f>F197</f>
        <v>755</v>
      </c>
      <c r="G195" s="393">
        <f t="shared" ref="G195:H195" si="106">G197</f>
        <v>0</v>
      </c>
      <c r="H195" s="393">
        <f t="shared" si="106"/>
        <v>0</v>
      </c>
      <c r="I195" s="394">
        <f>I197</f>
        <v>755</v>
      </c>
      <c r="J195" s="378">
        <f>J197</f>
        <v>755</v>
      </c>
      <c r="K195" s="393">
        <f>K197</f>
        <v>0</v>
      </c>
      <c r="L195" s="393">
        <f t="shared" ref="L195:M195" si="107">L197</f>
        <v>0</v>
      </c>
      <c r="M195" s="395">
        <f t="shared" si="107"/>
        <v>755</v>
      </c>
      <c r="N195" s="396">
        <f t="shared" si="67"/>
        <v>100</v>
      </c>
      <c r="O195" s="397"/>
      <c r="P195" s="397"/>
      <c r="Q195" s="398">
        <f t="shared" si="67"/>
        <v>100</v>
      </c>
    </row>
    <row r="196" spans="1:17" x14ac:dyDescent="0.25">
      <c r="A196" s="562"/>
      <c r="B196" s="563"/>
      <c r="C196" s="564"/>
      <c r="D196" s="383"/>
      <c r="E196" s="488" t="s">
        <v>195</v>
      </c>
      <c r="F196" s="375"/>
      <c r="G196" s="393"/>
      <c r="H196" s="393"/>
      <c r="I196" s="394"/>
      <c r="J196" s="378"/>
      <c r="K196" s="393"/>
      <c r="L196" s="393"/>
      <c r="M196" s="395"/>
      <c r="N196" s="396"/>
      <c r="O196" s="397"/>
      <c r="P196" s="397"/>
      <c r="Q196" s="398"/>
    </row>
    <row r="197" spans="1:17" x14ac:dyDescent="0.25">
      <c r="A197" s="562"/>
      <c r="B197" s="563"/>
      <c r="C197" s="564"/>
      <c r="D197" s="414"/>
      <c r="E197" s="488" t="s">
        <v>241</v>
      </c>
      <c r="F197" s="375">
        <f>SUM(G197:I197)</f>
        <v>755</v>
      </c>
      <c r="G197" s="393"/>
      <c r="H197" s="393"/>
      <c r="I197" s="394">
        <v>755</v>
      </c>
      <c r="J197" s="378">
        <f>SUM(K197:M197)</f>
        <v>755</v>
      </c>
      <c r="K197" s="393"/>
      <c r="L197" s="393"/>
      <c r="M197" s="395">
        <v>755</v>
      </c>
      <c r="N197" s="396">
        <f t="shared" si="67"/>
        <v>100</v>
      </c>
      <c r="O197" s="397"/>
      <c r="P197" s="397"/>
      <c r="Q197" s="398">
        <f t="shared" si="67"/>
        <v>100</v>
      </c>
    </row>
    <row r="198" spans="1:17" ht="25.5" x14ac:dyDescent="0.25">
      <c r="A198" s="562" t="s">
        <v>242</v>
      </c>
      <c r="B198" s="563" t="s">
        <v>243</v>
      </c>
      <c r="C198" s="564" t="s">
        <v>244</v>
      </c>
      <c r="D198" s="374" t="s">
        <v>200</v>
      </c>
      <c r="E198" s="486"/>
      <c r="F198" s="375">
        <f>F199</f>
        <v>772858.87</v>
      </c>
      <c r="G198" s="393">
        <f t="shared" ref="G198:H198" si="108">G199</f>
        <v>750046.5</v>
      </c>
      <c r="H198" s="393">
        <f t="shared" si="108"/>
        <v>15307.07</v>
      </c>
      <c r="I198" s="394">
        <f>I199</f>
        <v>7505.3</v>
      </c>
      <c r="J198" s="378">
        <f>K198+L198+M198</f>
        <v>0</v>
      </c>
      <c r="K198" s="393">
        <f>K199</f>
        <v>0</v>
      </c>
      <c r="L198" s="393">
        <f t="shared" ref="L198:M198" si="109">L199</f>
        <v>0</v>
      </c>
      <c r="M198" s="395">
        <f t="shared" si="109"/>
        <v>0</v>
      </c>
      <c r="N198" s="396">
        <f t="shared" si="67"/>
        <v>0</v>
      </c>
      <c r="O198" s="397">
        <f t="shared" si="67"/>
        <v>0</v>
      </c>
      <c r="P198" s="397">
        <f t="shared" si="67"/>
        <v>0</v>
      </c>
      <c r="Q198" s="398">
        <f t="shared" si="67"/>
        <v>0</v>
      </c>
    </row>
    <row r="199" spans="1:17" ht="38.25" x14ac:dyDescent="0.25">
      <c r="A199" s="562"/>
      <c r="B199" s="563"/>
      <c r="C199" s="564"/>
      <c r="D199" s="371" t="s">
        <v>190</v>
      </c>
      <c r="E199" s="486" t="s">
        <v>194</v>
      </c>
      <c r="F199" s="375">
        <f>F201</f>
        <v>772858.87</v>
      </c>
      <c r="G199" s="393">
        <f t="shared" ref="G199:H199" si="110">G201</f>
        <v>750046.5</v>
      </c>
      <c r="H199" s="393">
        <f t="shared" si="110"/>
        <v>15307.07</v>
      </c>
      <c r="I199" s="394">
        <f>I201</f>
        <v>7505.3</v>
      </c>
      <c r="J199" s="378">
        <f>J201</f>
        <v>0</v>
      </c>
      <c r="K199" s="393">
        <f>K201</f>
        <v>0</v>
      </c>
      <c r="L199" s="393">
        <f t="shared" ref="L199:M199" si="111">L201</f>
        <v>0</v>
      </c>
      <c r="M199" s="395">
        <f t="shared" si="111"/>
        <v>0</v>
      </c>
      <c r="N199" s="396">
        <f t="shared" si="67"/>
        <v>0</v>
      </c>
      <c r="O199" s="397">
        <f t="shared" si="67"/>
        <v>0</v>
      </c>
      <c r="P199" s="397">
        <f t="shared" si="67"/>
        <v>0</v>
      </c>
      <c r="Q199" s="398">
        <f t="shared" si="67"/>
        <v>0</v>
      </c>
    </row>
    <row r="200" spans="1:17" x14ac:dyDescent="0.25">
      <c r="A200" s="562"/>
      <c r="B200" s="563"/>
      <c r="C200" s="564"/>
      <c r="D200" s="383"/>
      <c r="E200" s="488" t="s">
        <v>195</v>
      </c>
      <c r="F200" s="375"/>
      <c r="G200" s="393"/>
      <c r="H200" s="393"/>
      <c r="I200" s="394"/>
      <c r="J200" s="378"/>
      <c r="K200" s="393"/>
      <c r="L200" s="393"/>
      <c r="M200" s="395"/>
      <c r="N200" s="396"/>
      <c r="O200" s="397"/>
      <c r="P200" s="397"/>
      <c r="Q200" s="398"/>
    </row>
    <row r="201" spans="1:17" x14ac:dyDescent="0.25">
      <c r="A201" s="562"/>
      <c r="B201" s="563"/>
      <c r="C201" s="564"/>
      <c r="D201" s="414"/>
      <c r="E201" s="495" t="s">
        <v>245</v>
      </c>
      <c r="F201" s="375">
        <f>SUM(G201:I201)</f>
        <v>772858.87</v>
      </c>
      <c r="G201" s="393">
        <v>750046.5</v>
      </c>
      <c r="H201" s="393">
        <v>15307.07</v>
      </c>
      <c r="I201" s="394">
        <v>7505.3</v>
      </c>
      <c r="J201" s="378">
        <f>SUM(K201:M201)</f>
        <v>0</v>
      </c>
      <c r="K201" s="393"/>
      <c r="L201" s="393"/>
      <c r="M201" s="395"/>
      <c r="N201" s="396">
        <f t="shared" si="67"/>
        <v>0</v>
      </c>
      <c r="O201" s="397">
        <f t="shared" si="67"/>
        <v>0</v>
      </c>
      <c r="P201" s="397">
        <f t="shared" si="67"/>
        <v>0</v>
      </c>
      <c r="Q201" s="398">
        <f t="shared" si="67"/>
        <v>0</v>
      </c>
    </row>
    <row r="202" spans="1:17" ht="25.5" x14ac:dyDescent="0.25">
      <c r="A202" s="566" t="s">
        <v>93</v>
      </c>
      <c r="B202" s="567" t="s">
        <v>175</v>
      </c>
      <c r="C202" s="564" t="s">
        <v>246</v>
      </c>
      <c r="D202" s="362" t="s">
        <v>200</v>
      </c>
      <c r="E202" s="486"/>
      <c r="F202" s="413">
        <f>F205</f>
        <v>1849.2</v>
      </c>
      <c r="G202" s="393">
        <f t="shared" ref="G202:H202" si="112">G205</f>
        <v>0</v>
      </c>
      <c r="H202" s="393">
        <f t="shared" si="112"/>
        <v>0</v>
      </c>
      <c r="I202" s="394">
        <f>I205</f>
        <v>1849.2</v>
      </c>
      <c r="J202" s="378">
        <f>J205</f>
        <v>973.69999999999993</v>
      </c>
      <c r="K202" s="393">
        <f t="shared" ref="K202:L202" si="113">K205</f>
        <v>0</v>
      </c>
      <c r="L202" s="393">
        <f t="shared" si="113"/>
        <v>0</v>
      </c>
      <c r="M202" s="395">
        <f>M205</f>
        <v>973.69999999999993</v>
      </c>
      <c r="N202" s="396">
        <f t="shared" si="67"/>
        <v>52.65520224962146</v>
      </c>
      <c r="O202" s="397"/>
      <c r="P202" s="397"/>
      <c r="Q202" s="398">
        <f t="shared" si="67"/>
        <v>52.65520224962146</v>
      </c>
    </row>
    <row r="203" spans="1:17" ht="38.25" x14ac:dyDescent="0.25">
      <c r="A203" s="629"/>
      <c r="B203" s="567"/>
      <c r="C203" s="564"/>
      <c r="D203" s="371" t="s">
        <v>190</v>
      </c>
      <c r="E203" s="493" t="s">
        <v>194</v>
      </c>
      <c r="F203" s="413">
        <f>F205</f>
        <v>1849.2</v>
      </c>
      <c r="G203" s="393">
        <f t="shared" ref="G203:H203" si="114">G205</f>
        <v>0</v>
      </c>
      <c r="H203" s="393">
        <f t="shared" si="114"/>
        <v>0</v>
      </c>
      <c r="I203" s="394">
        <f>I205</f>
        <v>1849.2</v>
      </c>
      <c r="J203" s="378">
        <f>J205</f>
        <v>973.69999999999993</v>
      </c>
      <c r="K203" s="393">
        <f t="shared" ref="K203:L203" si="115">K205</f>
        <v>0</v>
      </c>
      <c r="L203" s="393">
        <f t="shared" si="115"/>
        <v>0</v>
      </c>
      <c r="M203" s="395">
        <f>M205</f>
        <v>973.69999999999993</v>
      </c>
      <c r="N203" s="396">
        <f t="shared" si="67"/>
        <v>52.65520224962146</v>
      </c>
      <c r="O203" s="397"/>
      <c r="P203" s="397"/>
      <c r="Q203" s="398">
        <f t="shared" si="67"/>
        <v>52.65520224962146</v>
      </c>
    </row>
    <row r="204" spans="1:17" x14ac:dyDescent="0.25">
      <c r="A204" s="629"/>
      <c r="B204" s="567"/>
      <c r="C204" s="564"/>
      <c r="D204" s="372"/>
      <c r="E204" s="493" t="s">
        <v>195</v>
      </c>
      <c r="F204" s="413"/>
      <c r="G204" s="393"/>
      <c r="H204" s="393"/>
      <c r="I204" s="394"/>
      <c r="J204" s="378"/>
      <c r="K204" s="393"/>
      <c r="L204" s="393"/>
      <c r="M204" s="395"/>
      <c r="N204" s="396"/>
      <c r="O204" s="397"/>
      <c r="P204" s="397"/>
      <c r="Q204" s="398"/>
    </row>
    <row r="205" spans="1:17" x14ac:dyDescent="0.25">
      <c r="A205" s="629"/>
      <c r="B205" s="567"/>
      <c r="C205" s="564"/>
      <c r="D205" s="373"/>
      <c r="E205" s="494" t="s">
        <v>247</v>
      </c>
      <c r="F205" s="375">
        <f>SUM(G205:I205)</f>
        <v>1849.2</v>
      </c>
      <c r="G205" s="393"/>
      <c r="H205" s="393"/>
      <c r="I205" s="394">
        <f>I207</f>
        <v>1849.2</v>
      </c>
      <c r="J205" s="378">
        <f>SUM(K205:M205)</f>
        <v>973.69999999999993</v>
      </c>
      <c r="K205" s="393"/>
      <c r="L205" s="393"/>
      <c r="M205" s="395">
        <f>M207</f>
        <v>973.69999999999993</v>
      </c>
      <c r="N205" s="396">
        <f t="shared" si="67"/>
        <v>52.65520224962146</v>
      </c>
      <c r="O205" s="397"/>
      <c r="P205" s="397"/>
      <c r="Q205" s="398">
        <f t="shared" si="67"/>
        <v>52.65520224962146</v>
      </c>
    </row>
    <row r="206" spans="1:17" ht="25.5" x14ac:dyDescent="0.25">
      <c r="A206" s="562" t="s">
        <v>248</v>
      </c>
      <c r="B206" s="563" t="s">
        <v>249</v>
      </c>
      <c r="C206" s="564" t="s">
        <v>250</v>
      </c>
      <c r="D206" s="374" t="s">
        <v>200</v>
      </c>
      <c r="E206" s="486"/>
      <c r="F206" s="375">
        <f>F207</f>
        <v>1849.2</v>
      </c>
      <c r="G206" s="393">
        <f t="shared" ref="G206:I206" si="116">G207</f>
        <v>0</v>
      </c>
      <c r="H206" s="393">
        <f t="shared" si="116"/>
        <v>0</v>
      </c>
      <c r="I206" s="394">
        <f t="shared" si="116"/>
        <v>1849.2</v>
      </c>
      <c r="J206" s="378">
        <f>J207</f>
        <v>973.69999999999993</v>
      </c>
      <c r="K206" s="393">
        <f t="shared" ref="K206:M206" si="117">K207</f>
        <v>0</v>
      </c>
      <c r="L206" s="393">
        <f t="shared" si="117"/>
        <v>0</v>
      </c>
      <c r="M206" s="395">
        <f t="shared" si="117"/>
        <v>973.69999999999993</v>
      </c>
      <c r="N206" s="396">
        <f t="shared" si="67"/>
        <v>52.65520224962146</v>
      </c>
      <c r="O206" s="397"/>
      <c r="P206" s="397"/>
      <c r="Q206" s="398">
        <f t="shared" si="67"/>
        <v>52.65520224962146</v>
      </c>
    </row>
    <row r="207" spans="1:17" ht="38.25" x14ac:dyDescent="0.25">
      <c r="A207" s="562"/>
      <c r="B207" s="563"/>
      <c r="C207" s="564"/>
      <c r="D207" s="371" t="s">
        <v>190</v>
      </c>
      <c r="E207" s="486" t="s">
        <v>194</v>
      </c>
      <c r="F207" s="375">
        <f>F209+F210+F211</f>
        <v>1849.2</v>
      </c>
      <c r="G207" s="393">
        <f t="shared" ref="G207:H207" si="118">G209+G210+G211</f>
        <v>0</v>
      </c>
      <c r="H207" s="393">
        <f t="shared" si="118"/>
        <v>0</v>
      </c>
      <c r="I207" s="394">
        <f>I209+I210+I211</f>
        <v>1849.2</v>
      </c>
      <c r="J207" s="378">
        <f>J209+J210+J211</f>
        <v>973.69999999999993</v>
      </c>
      <c r="K207" s="393">
        <f t="shared" ref="K207:L207" si="119">K209+K210+K211</f>
        <v>0</v>
      </c>
      <c r="L207" s="393">
        <f t="shared" si="119"/>
        <v>0</v>
      </c>
      <c r="M207" s="395">
        <f>M209+M210+M211</f>
        <v>973.69999999999993</v>
      </c>
      <c r="N207" s="396">
        <f t="shared" si="67"/>
        <v>52.65520224962146</v>
      </c>
      <c r="O207" s="397"/>
      <c r="P207" s="397"/>
      <c r="Q207" s="398">
        <f t="shared" si="67"/>
        <v>52.65520224962146</v>
      </c>
    </row>
    <row r="208" spans="1:17" x14ac:dyDescent="0.25">
      <c r="A208" s="562"/>
      <c r="B208" s="563"/>
      <c r="C208" s="564"/>
      <c r="D208" s="383"/>
      <c r="E208" s="488" t="s">
        <v>195</v>
      </c>
      <c r="F208" s="375"/>
      <c r="G208" s="393"/>
      <c r="H208" s="393"/>
      <c r="I208" s="394"/>
      <c r="J208" s="378"/>
      <c r="K208" s="393"/>
      <c r="L208" s="393"/>
      <c r="M208" s="395"/>
      <c r="N208" s="396"/>
      <c r="O208" s="397"/>
      <c r="P208" s="397"/>
      <c r="Q208" s="398"/>
    </row>
    <row r="209" spans="1:17" x14ac:dyDescent="0.25">
      <c r="A209" s="562"/>
      <c r="B209" s="563"/>
      <c r="C209" s="564"/>
      <c r="D209" s="383"/>
      <c r="E209" s="488" t="s">
        <v>251</v>
      </c>
      <c r="F209" s="375">
        <f t="shared" ref="F209:F210" si="120">SUM(G209:I209)</f>
        <v>1292.2</v>
      </c>
      <c r="G209" s="393"/>
      <c r="H209" s="393"/>
      <c r="I209" s="394">
        <v>1292.2</v>
      </c>
      <c r="J209" s="378">
        <f t="shared" ref="J209:J210" si="121">SUM(K209:M209)</f>
        <v>823.53</v>
      </c>
      <c r="K209" s="393"/>
      <c r="L209" s="393"/>
      <c r="M209" s="395">
        <v>823.53</v>
      </c>
      <c r="N209" s="396">
        <f t="shared" si="67"/>
        <v>63.730846618170553</v>
      </c>
      <c r="O209" s="397"/>
      <c r="P209" s="397"/>
      <c r="Q209" s="398">
        <f t="shared" si="67"/>
        <v>63.730846618170553</v>
      </c>
    </row>
    <row r="210" spans="1:17" x14ac:dyDescent="0.25">
      <c r="A210" s="562"/>
      <c r="B210" s="563"/>
      <c r="C210" s="564"/>
      <c r="D210" s="383"/>
      <c r="E210" s="488" t="s">
        <v>252</v>
      </c>
      <c r="F210" s="375">
        <f t="shared" si="120"/>
        <v>554</v>
      </c>
      <c r="G210" s="393"/>
      <c r="H210" s="393"/>
      <c r="I210" s="394">
        <v>554</v>
      </c>
      <c r="J210" s="378">
        <f t="shared" si="121"/>
        <v>150.16999999999999</v>
      </c>
      <c r="K210" s="393"/>
      <c r="L210" s="393"/>
      <c r="M210" s="395">
        <v>150.16999999999999</v>
      </c>
      <c r="N210" s="396">
        <f t="shared" si="67"/>
        <v>27.106498194945843</v>
      </c>
      <c r="O210" s="397"/>
      <c r="P210" s="397"/>
      <c r="Q210" s="398">
        <f t="shared" si="67"/>
        <v>27.106498194945843</v>
      </c>
    </row>
    <row r="211" spans="1:17" ht="15.75" thickBot="1" x14ac:dyDescent="0.3">
      <c r="A211" s="620"/>
      <c r="B211" s="621"/>
      <c r="C211" s="622"/>
      <c r="D211" s="415"/>
      <c r="E211" s="496" t="s">
        <v>253</v>
      </c>
      <c r="F211" s="416">
        <f>SUM(G211:I211)</f>
        <v>3</v>
      </c>
      <c r="G211" s="417"/>
      <c r="H211" s="417"/>
      <c r="I211" s="418">
        <v>3</v>
      </c>
      <c r="J211" s="419">
        <f>SUM(K211:M211)</f>
        <v>0</v>
      </c>
      <c r="K211" s="417"/>
      <c r="L211" s="417"/>
      <c r="M211" s="420">
        <v>0</v>
      </c>
      <c r="N211" s="421">
        <f t="shared" si="67"/>
        <v>0</v>
      </c>
      <c r="O211" s="422"/>
      <c r="P211" s="422"/>
      <c r="Q211" s="423">
        <f t="shared" si="67"/>
        <v>0</v>
      </c>
    </row>
    <row r="212" spans="1:17" ht="26.25" x14ac:dyDescent="0.25">
      <c r="A212" s="623" t="s">
        <v>18</v>
      </c>
      <c r="B212" s="625" t="s">
        <v>254</v>
      </c>
      <c r="C212" s="627" t="s">
        <v>188</v>
      </c>
      <c r="D212" s="189" t="s">
        <v>200</v>
      </c>
      <c r="E212" s="190"/>
      <c r="F212" s="191">
        <f t="shared" ref="F212:M212" si="122">F213</f>
        <v>63349.700000000004</v>
      </c>
      <c r="G212" s="192">
        <f t="shared" si="122"/>
        <v>0</v>
      </c>
      <c r="H212" s="192">
        <f t="shared" si="122"/>
        <v>6363.4</v>
      </c>
      <c r="I212" s="193">
        <f t="shared" si="122"/>
        <v>56986.3</v>
      </c>
      <c r="J212" s="191">
        <f t="shared" si="122"/>
        <v>50374.2</v>
      </c>
      <c r="K212" s="192">
        <f t="shared" si="122"/>
        <v>0</v>
      </c>
      <c r="L212" s="192">
        <f t="shared" si="122"/>
        <v>5363.4000000000005</v>
      </c>
      <c r="M212" s="194">
        <f t="shared" si="122"/>
        <v>45010.8</v>
      </c>
      <c r="N212" s="195">
        <f>J212/F212*100</f>
        <v>79.517661488531104</v>
      </c>
      <c r="O212" s="196">
        <v>0</v>
      </c>
      <c r="P212" s="196">
        <f>L212/H212*100</f>
        <v>84.285130590564805</v>
      </c>
      <c r="Q212" s="197">
        <f>M212/I212*100</f>
        <v>78.985299975608172</v>
      </c>
    </row>
    <row r="213" spans="1:17" x14ac:dyDescent="0.25">
      <c r="A213" s="624"/>
      <c r="B213" s="626"/>
      <c r="C213" s="628"/>
      <c r="D213" s="5" t="s">
        <v>255</v>
      </c>
      <c r="E213" s="92" t="s">
        <v>191</v>
      </c>
      <c r="F213" s="6">
        <f t="shared" ref="F213:M213" si="123">F215+F371+F452</f>
        <v>63349.700000000004</v>
      </c>
      <c r="G213" s="7">
        <f t="shared" si="123"/>
        <v>0</v>
      </c>
      <c r="H213" s="7">
        <f t="shared" si="123"/>
        <v>6363.4</v>
      </c>
      <c r="I213" s="9">
        <f t="shared" si="123"/>
        <v>56986.3</v>
      </c>
      <c r="J213" s="6">
        <f t="shared" si="123"/>
        <v>50374.2</v>
      </c>
      <c r="K213" s="7">
        <f t="shared" si="123"/>
        <v>0</v>
      </c>
      <c r="L213" s="7">
        <f t="shared" si="123"/>
        <v>5363.4000000000005</v>
      </c>
      <c r="M213" s="8">
        <f t="shared" si="123"/>
        <v>45010.8</v>
      </c>
      <c r="N213" s="2">
        <f>J213/F213*100</f>
        <v>79.517661488531104</v>
      </c>
      <c r="O213" s="3">
        <v>0</v>
      </c>
      <c r="P213" s="3">
        <f t="shared" ref="P213:Q216" si="124">L213/H213*100</f>
        <v>84.285130590564805</v>
      </c>
      <c r="Q213" s="4">
        <f t="shared" si="124"/>
        <v>78.985299975608172</v>
      </c>
    </row>
    <row r="214" spans="1:17" ht="25.5" x14ac:dyDescent="0.25">
      <c r="A214" s="603" t="s">
        <v>793</v>
      </c>
      <c r="B214" s="606" t="s">
        <v>256</v>
      </c>
      <c r="C214" s="609" t="s">
        <v>257</v>
      </c>
      <c r="D214" s="71" t="s">
        <v>200</v>
      </c>
      <c r="E214" s="93"/>
      <c r="F214" s="11">
        <f>F215</f>
        <v>900</v>
      </c>
      <c r="G214" s="12">
        <f t="shared" ref="G214:I215" si="125">G215</f>
        <v>0</v>
      </c>
      <c r="H214" s="12">
        <f t="shared" si="125"/>
        <v>0</v>
      </c>
      <c r="I214" s="14">
        <f t="shared" si="125"/>
        <v>900</v>
      </c>
      <c r="J214" s="11">
        <f>J215</f>
        <v>400</v>
      </c>
      <c r="K214" s="12">
        <f t="shared" ref="K214:M214" si="126">K215</f>
        <v>0</v>
      </c>
      <c r="L214" s="12">
        <f t="shared" si="126"/>
        <v>0</v>
      </c>
      <c r="M214" s="13">
        <f t="shared" si="126"/>
        <v>400</v>
      </c>
      <c r="N214" s="17">
        <f>J214/F214*100</f>
        <v>44.444444444444443</v>
      </c>
      <c r="O214" s="18">
        <v>0</v>
      </c>
      <c r="P214" s="18">
        <v>0</v>
      </c>
      <c r="Q214" s="19">
        <f t="shared" si="124"/>
        <v>44.444444444444443</v>
      </c>
    </row>
    <row r="215" spans="1:17" ht="27.75" customHeight="1" x14ac:dyDescent="0.25">
      <c r="A215" s="604"/>
      <c r="B215" s="607"/>
      <c r="C215" s="610"/>
      <c r="D215" s="612" t="s">
        <v>255</v>
      </c>
      <c r="E215" s="93" t="s">
        <v>258</v>
      </c>
      <c r="F215" s="11">
        <f>G215+H215+I215</f>
        <v>900</v>
      </c>
      <c r="G215" s="12">
        <f t="shared" si="125"/>
        <v>0</v>
      </c>
      <c r="H215" s="12">
        <f t="shared" si="125"/>
        <v>0</v>
      </c>
      <c r="I215" s="14">
        <f>I216+I217+I218+I219</f>
        <v>900</v>
      </c>
      <c r="J215" s="11">
        <f>J217+J218+J219+J216</f>
        <v>400</v>
      </c>
      <c r="K215" s="12">
        <f t="shared" ref="K215:M215" si="127">K217+K218+K219+K216</f>
        <v>0</v>
      </c>
      <c r="L215" s="12">
        <f t="shared" si="127"/>
        <v>0</v>
      </c>
      <c r="M215" s="13">
        <f t="shared" si="127"/>
        <v>400</v>
      </c>
      <c r="N215" s="17">
        <f t="shared" ref="N215:N216" si="128">J215/F215*100</f>
        <v>44.444444444444443</v>
      </c>
      <c r="O215" s="18">
        <v>0</v>
      </c>
      <c r="P215" s="18">
        <v>0</v>
      </c>
      <c r="Q215" s="19">
        <f t="shared" si="124"/>
        <v>44.444444444444443</v>
      </c>
    </row>
    <row r="216" spans="1:17" ht="29.25" customHeight="1" x14ac:dyDescent="0.25">
      <c r="A216" s="604"/>
      <c r="B216" s="607"/>
      <c r="C216" s="610"/>
      <c r="D216" s="613"/>
      <c r="E216" s="94" t="s">
        <v>259</v>
      </c>
      <c r="F216" s="11">
        <f>F297</f>
        <v>400</v>
      </c>
      <c r="G216" s="12">
        <f>G306</f>
        <v>0</v>
      </c>
      <c r="H216" s="12">
        <f>H306</f>
        <v>0</v>
      </c>
      <c r="I216" s="14">
        <f>I297</f>
        <v>400</v>
      </c>
      <c r="J216" s="11">
        <f>K216+L216+M216</f>
        <v>400</v>
      </c>
      <c r="K216" s="12">
        <f t="shared" ref="K216:M216" si="129">K297</f>
        <v>0</v>
      </c>
      <c r="L216" s="12">
        <f t="shared" si="129"/>
        <v>0</v>
      </c>
      <c r="M216" s="13">
        <f t="shared" si="129"/>
        <v>400</v>
      </c>
      <c r="N216" s="17">
        <f t="shared" si="128"/>
        <v>100</v>
      </c>
      <c r="O216" s="18">
        <v>0</v>
      </c>
      <c r="P216" s="18">
        <v>0</v>
      </c>
      <c r="Q216" s="19">
        <f t="shared" si="124"/>
        <v>100</v>
      </c>
    </row>
    <row r="217" spans="1:17" ht="27" customHeight="1" x14ac:dyDescent="0.25">
      <c r="A217" s="604"/>
      <c r="B217" s="607"/>
      <c r="C217" s="610"/>
      <c r="D217" s="614"/>
      <c r="E217" s="94" t="s">
        <v>260</v>
      </c>
      <c r="F217" s="11">
        <f>G217+H217+I217</f>
        <v>0</v>
      </c>
      <c r="G217" s="12">
        <f t="shared" ref="G217:H219" si="130">G298</f>
        <v>0</v>
      </c>
      <c r="H217" s="12">
        <f t="shared" si="130"/>
        <v>0</v>
      </c>
      <c r="I217" s="14">
        <f>I298</f>
        <v>0</v>
      </c>
      <c r="J217" s="11">
        <f t="shared" ref="J217:J219" si="131">K217+L217+M217</f>
        <v>0</v>
      </c>
      <c r="K217" s="32">
        <v>0</v>
      </c>
      <c r="L217" s="32">
        <v>0</v>
      </c>
      <c r="M217" s="156">
        <v>0</v>
      </c>
      <c r="N217" s="33">
        <v>0</v>
      </c>
      <c r="O217" s="32">
        <v>0</v>
      </c>
      <c r="P217" s="32">
        <v>0</v>
      </c>
      <c r="Q217" s="34">
        <v>0</v>
      </c>
    </row>
    <row r="218" spans="1:17" ht="30" customHeight="1" x14ac:dyDescent="0.25">
      <c r="A218" s="604"/>
      <c r="B218" s="607"/>
      <c r="C218" s="610"/>
      <c r="D218" s="614"/>
      <c r="E218" s="94" t="s">
        <v>261</v>
      </c>
      <c r="F218" s="11">
        <f t="shared" ref="F218:F219" si="132">G218+H218+I218</f>
        <v>500</v>
      </c>
      <c r="G218" s="12">
        <f t="shared" si="130"/>
        <v>0</v>
      </c>
      <c r="H218" s="12">
        <f t="shared" si="130"/>
        <v>0</v>
      </c>
      <c r="I218" s="14">
        <f>I299</f>
        <v>500</v>
      </c>
      <c r="J218" s="11">
        <f t="shared" si="131"/>
        <v>0</v>
      </c>
      <c r="K218" s="32">
        <v>0</v>
      </c>
      <c r="L218" s="32">
        <v>0</v>
      </c>
      <c r="M218" s="156">
        <v>0</v>
      </c>
      <c r="N218" s="33">
        <v>0</v>
      </c>
      <c r="O218" s="32">
        <v>0</v>
      </c>
      <c r="P218" s="32">
        <v>0</v>
      </c>
      <c r="Q218" s="34">
        <v>0</v>
      </c>
    </row>
    <row r="219" spans="1:17" ht="24.75" customHeight="1" x14ac:dyDescent="0.25">
      <c r="A219" s="605"/>
      <c r="B219" s="608"/>
      <c r="C219" s="611"/>
      <c r="D219" s="615"/>
      <c r="E219" s="94" t="s">
        <v>262</v>
      </c>
      <c r="F219" s="11">
        <f t="shared" si="132"/>
        <v>0</v>
      </c>
      <c r="G219" s="12">
        <f t="shared" si="130"/>
        <v>0</v>
      </c>
      <c r="H219" s="12">
        <f t="shared" si="130"/>
        <v>0</v>
      </c>
      <c r="I219" s="14">
        <f>I300</f>
        <v>0</v>
      </c>
      <c r="J219" s="11">
        <f t="shared" si="131"/>
        <v>0</v>
      </c>
      <c r="K219" s="32">
        <v>0</v>
      </c>
      <c r="L219" s="32">
        <v>0</v>
      </c>
      <c r="M219" s="156">
        <v>0</v>
      </c>
      <c r="N219" s="33">
        <v>0</v>
      </c>
      <c r="O219" s="32">
        <v>0</v>
      </c>
      <c r="P219" s="32">
        <v>0</v>
      </c>
      <c r="Q219" s="34">
        <v>0</v>
      </c>
    </row>
    <row r="220" spans="1:17" ht="25.5" hidden="1" x14ac:dyDescent="0.25">
      <c r="A220" s="616" t="s">
        <v>263</v>
      </c>
      <c r="B220" s="606" t="s">
        <v>264</v>
      </c>
      <c r="C220" s="609" t="s">
        <v>265</v>
      </c>
      <c r="D220" s="63" t="s">
        <v>200</v>
      </c>
      <c r="E220" s="93"/>
      <c r="F220" s="11">
        <v>0</v>
      </c>
      <c r="G220" s="12">
        <v>0</v>
      </c>
      <c r="H220" s="12">
        <v>0</v>
      </c>
      <c r="I220" s="14">
        <v>0</v>
      </c>
      <c r="J220" s="11">
        <v>0</v>
      </c>
      <c r="K220" s="12">
        <v>0</v>
      </c>
      <c r="L220" s="12">
        <v>0</v>
      </c>
      <c r="M220" s="13">
        <v>0</v>
      </c>
      <c r="N220" s="11">
        <v>0</v>
      </c>
      <c r="O220" s="12">
        <v>0</v>
      </c>
      <c r="P220" s="12">
        <v>0</v>
      </c>
      <c r="Q220" s="14">
        <v>0</v>
      </c>
    </row>
    <row r="221" spans="1:17" hidden="1" x14ac:dyDescent="0.25">
      <c r="A221" s="617"/>
      <c r="B221" s="607"/>
      <c r="C221" s="610"/>
      <c r="D221" s="618" t="s">
        <v>255</v>
      </c>
      <c r="E221" s="93" t="s">
        <v>258</v>
      </c>
      <c r="F221" s="11">
        <v>0</v>
      </c>
      <c r="G221" s="12">
        <v>0</v>
      </c>
      <c r="H221" s="12">
        <v>0</v>
      </c>
      <c r="I221" s="14">
        <v>0</v>
      </c>
      <c r="J221" s="11">
        <v>0</v>
      </c>
      <c r="K221" s="12">
        <v>0</v>
      </c>
      <c r="L221" s="12">
        <v>0</v>
      </c>
      <c r="M221" s="13">
        <v>0</v>
      </c>
      <c r="N221" s="11">
        <v>0</v>
      </c>
      <c r="O221" s="12">
        <v>0</v>
      </c>
      <c r="P221" s="12">
        <v>0</v>
      </c>
      <c r="Q221" s="14">
        <v>0</v>
      </c>
    </row>
    <row r="222" spans="1:17" hidden="1" x14ac:dyDescent="0.25">
      <c r="A222" s="617"/>
      <c r="B222" s="607"/>
      <c r="C222" s="610"/>
      <c r="D222" s="619"/>
      <c r="E222" s="93" t="s">
        <v>266</v>
      </c>
      <c r="F222" s="11">
        <v>0</v>
      </c>
      <c r="G222" s="12">
        <v>0</v>
      </c>
      <c r="H222" s="12">
        <v>0</v>
      </c>
      <c r="I222" s="14">
        <v>0</v>
      </c>
      <c r="J222" s="11">
        <v>0</v>
      </c>
      <c r="K222" s="12">
        <v>0</v>
      </c>
      <c r="L222" s="12">
        <v>0</v>
      </c>
      <c r="M222" s="13">
        <v>0</v>
      </c>
      <c r="N222" s="11">
        <v>0</v>
      </c>
      <c r="O222" s="12">
        <v>0</v>
      </c>
      <c r="P222" s="12">
        <v>0</v>
      </c>
      <c r="Q222" s="14">
        <v>0</v>
      </c>
    </row>
    <row r="223" spans="1:17" ht="25.5" hidden="1" x14ac:dyDescent="0.25">
      <c r="A223" s="616" t="s">
        <v>267</v>
      </c>
      <c r="B223" s="606" t="s">
        <v>268</v>
      </c>
      <c r="C223" s="609" t="s">
        <v>265</v>
      </c>
      <c r="D223" s="63" t="s">
        <v>200</v>
      </c>
      <c r="E223" s="93"/>
      <c r="F223" s="11">
        <v>0</v>
      </c>
      <c r="G223" s="12">
        <v>0</v>
      </c>
      <c r="H223" s="12">
        <v>0</v>
      </c>
      <c r="I223" s="14">
        <v>0</v>
      </c>
      <c r="J223" s="11">
        <v>0</v>
      </c>
      <c r="K223" s="12">
        <v>0</v>
      </c>
      <c r="L223" s="12">
        <v>0</v>
      </c>
      <c r="M223" s="13">
        <v>0</v>
      </c>
      <c r="N223" s="11">
        <v>0</v>
      </c>
      <c r="O223" s="12">
        <v>0</v>
      </c>
      <c r="P223" s="12">
        <v>0</v>
      </c>
      <c r="Q223" s="14">
        <v>0</v>
      </c>
    </row>
    <row r="224" spans="1:17" hidden="1" x14ac:dyDescent="0.25">
      <c r="A224" s="617"/>
      <c r="B224" s="607"/>
      <c r="C224" s="610"/>
      <c r="D224" s="618" t="s">
        <v>255</v>
      </c>
      <c r="E224" s="93" t="s">
        <v>258</v>
      </c>
      <c r="F224" s="11">
        <v>0</v>
      </c>
      <c r="G224" s="12">
        <v>0</v>
      </c>
      <c r="H224" s="12">
        <v>0</v>
      </c>
      <c r="I224" s="14">
        <v>0</v>
      </c>
      <c r="J224" s="11">
        <v>0</v>
      </c>
      <c r="K224" s="12">
        <v>0</v>
      </c>
      <c r="L224" s="12">
        <v>0</v>
      </c>
      <c r="M224" s="13">
        <v>0</v>
      </c>
      <c r="N224" s="11">
        <v>0</v>
      </c>
      <c r="O224" s="12">
        <v>0</v>
      </c>
      <c r="P224" s="12">
        <v>0</v>
      </c>
      <c r="Q224" s="14">
        <v>0</v>
      </c>
    </row>
    <row r="225" spans="1:17" hidden="1" x14ac:dyDescent="0.25">
      <c r="A225" s="617"/>
      <c r="B225" s="607"/>
      <c r="C225" s="610"/>
      <c r="D225" s="619"/>
      <c r="E225" s="93" t="s">
        <v>266</v>
      </c>
      <c r="F225" s="11">
        <v>0</v>
      </c>
      <c r="G225" s="12">
        <v>0</v>
      </c>
      <c r="H225" s="12">
        <v>0</v>
      </c>
      <c r="I225" s="14">
        <v>0</v>
      </c>
      <c r="J225" s="11">
        <v>0</v>
      </c>
      <c r="K225" s="12">
        <v>0</v>
      </c>
      <c r="L225" s="12">
        <v>0</v>
      </c>
      <c r="M225" s="13">
        <v>0</v>
      </c>
      <c r="N225" s="11">
        <v>0</v>
      </c>
      <c r="O225" s="12">
        <v>0</v>
      </c>
      <c r="P225" s="12">
        <v>0</v>
      </c>
      <c r="Q225" s="14">
        <v>0</v>
      </c>
    </row>
    <row r="226" spans="1:17" ht="25.5" hidden="1" x14ac:dyDescent="0.25">
      <c r="A226" s="616" t="s">
        <v>269</v>
      </c>
      <c r="B226" s="606" t="s">
        <v>270</v>
      </c>
      <c r="C226" s="609" t="s">
        <v>271</v>
      </c>
      <c r="D226" s="63" t="s">
        <v>200</v>
      </c>
      <c r="E226" s="93"/>
      <c r="F226" s="11">
        <v>0</v>
      </c>
      <c r="G226" s="12">
        <v>0</v>
      </c>
      <c r="H226" s="12">
        <v>0</v>
      </c>
      <c r="I226" s="14">
        <v>0</v>
      </c>
      <c r="J226" s="11">
        <v>0</v>
      </c>
      <c r="K226" s="12">
        <v>0</v>
      </c>
      <c r="L226" s="12">
        <v>0</v>
      </c>
      <c r="M226" s="13">
        <v>0</v>
      </c>
      <c r="N226" s="11">
        <v>0</v>
      </c>
      <c r="O226" s="12">
        <v>0</v>
      </c>
      <c r="P226" s="12">
        <v>0</v>
      </c>
      <c r="Q226" s="14">
        <v>0</v>
      </c>
    </row>
    <row r="227" spans="1:17" hidden="1" x14ac:dyDescent="0.25">
      <c r="A227" s="617"/>
      <c r="B227" s="607"/>
      <c r="C227" s="610"/>
      <c r="D227" s="618" t="s">
        <v>255</v>
      </c>
      <c r="E227" s="93" t="s">
        <v>258</v>
      </c>
      <c r="F227" s="11">
        <v>0</v>
      </c>
      <c r="G227" s="12">
        <v>0</v>
      </c>
      <c r="H227" s="12">
        <v>0</v>
      </c>
      <c r="I227" s="14">
        <v>0</v>
      </c>
      <c r="J227" s="11">
        <v>0</v>
      </c>
      <c r="K227" s="12">
        <v>0</v>
      </c>
      <c r="L227" s="12">
        <v>0</v>
      </c>
      <c r="M227" s="13">
        <v>0</v>
      </c>
      <c r="N227" s="11">
        <v>0</v>
      </c>
      <c r="O227" s="12">
        <v>0</v>
      </c>
      <c r="P227" s="12">
        <v>0</v>
      </c>
      <c r="Q227" s="14">
        <v>0</v>
      </c>
    </row>
    <row r="228" spans="1:17" hidden="1" x14ac:dyDescent="0.25">
      <c r="A228" s="617"/>
      <c r="B228" s="607"/>
      <c r="C228" s="610"/>
      <c r="D228" s="619"/>
      <c r="E228" s="93" t="s">
        <v>266</v>
      </c>
      <c r="F228" s="11">
        <v>0</v>
      </c>
      <c r="G228" s="12">
        <v>0</v>
      </c>
      <c r="H228" s="12">
        <v>0</v>
      </c>
      <c r="I228" s="14">
        <v>0</v>
      </c>
      <c r="J228" s="11">
        <v>0</v>
      </c>
      <c r="K228" s="12">
        <v>0</v>
      </c>
      <c r="L228" s="12">
        <v>0</v>
      </c>
      <c r="M228" s="13">
        <v>0</v>
      </c>
      <c r="N228" s="11">
        <v>0</v>
      </c>
      <c r="O228" s="12">
        <v>0</v>
      </c>
      <c r="P228" s="12">
        <v>0</v>
      </c>
      <c r="Q228" s="14">
        <v>0</v>
      </c>
    </row>
    <row r="229" spans="1:17" ht="25.5" hidden="1" x14ac:dyDescent="0.25">
      <c r="A229" s="616" t="s">
        <v>272</v>
      </c>
      <c r="B229" s="606" t="s">
        <v>273</v>
      </c>
      <c r="C229" s="609" t="s">
        <v>274</v>
      </c>
      <c r="D229" s="63" t="s">
        <v>200</v>
      </c>
      <c r="E229" s="93"/>
      <c r="F229" s="11">
        <v>0</v>
      </c>
      <c r="G229" s="12">
        <v>0</v>
      </c>
      <c r="H229" s="12">
        <v>0</v>
      </c>
      <c r="I229" s="14">
        <v>0</v>
      </c>
      <c r="J229" s="11">
        <v>0</v>
      </c>
      <c r="K229" s="12">
        <v>0</v>
      </c>
      <c r="L229" s="12">
        <v>0</v>
      </c>
      <c r="M229" s="13">
        <v>0</v>
      </c>
      <c r="N229" s="11">
        <v>0</v>
      </c>
      <c r="O229" s="12">
        <v>0</v>
      </c>
      <c r="P229" s="12">
        <v>0</v>
      </c>
      <c r="Q229" s="14">
        <v>0</v>
      </c>
    </row>
    <row r="230" spans="1:17" hidden="1" x14ac:dyDescent="0.25">
      <c r="A230" s="617"/>
      <c r="B230" s="607"/>
      <c r="C230" s="610"/>
      <c r="D230" s="618" t="s">
        <v>255</v>
      </c>
      <c r="E230" s="93" t="s">
        <v>258</v>
      </c>
      <c r="F230" s="11">
        <v>0</v>
      </c>
      <c r="G230" s="12">
        <v>0</v>
      </c>
      <c r="H230" s="12">
        <v>0</v>
      </c>
      <c r="I230" s="14">
        <v>0</v>
      </c>
      <c r="J230" s="11">
        <v>0</v>
      </c>
      <c r="K230" s="12">
        <v>0</v>
      </c>
      <c r="L230" s="12">
        <v>0</v>
      </c>
      <c r="M230" s="13">
        <v>0</v>
      </c>
      <c r="N230" s="11">
        <v>0</v>
      </c>
      <c r="O230" s="12">
        <v>0</v>
      </c>
      <c r="P230" s="12">
        <v>0</v>
      </c>
      <c r="Q230" s="14">
        <v>0</v>
      </c>
    </row>
    <row r="231" spans="1:17" hidden="1" x14ac:dyDescent="0.25">
      <c r="A231" s="617"/>
      <c r="B231" s="607"/>
      <c r="C231" s="610"/>
      <c r="D231" s="619"/>
      <c r="E231" s="93" t="s">
        <v>266</v>
      </c>
      <c r="F231" s="11">
        <v>0</v>
      </c>
      <c r="G231" s="12">
        <v>0</v>
      </c>
      <c r="H231" s="12">
        <v>0</v>
      </c>
      <c r="I231" s="14">
        <v>0</v>
      </c>
      <c r="J231" s="11">
        <v>0</v>
      </c>
      <c r="K231" s="12">
        <v>0</v>
      </c>
      <c r="L231" s="12">
        <v>0</v>
      </c>
      <c r="M231" s="13">
        <v>0</v>
      </c>
      <c r="N231" s="11">
        <v>0</v>
      </c>
      <c r="O231" s="12">
        <v>0</v>
      </c>
      <c r="P231" s="12">
        <v>0</v>
      </c>
      <c r="Q231" s="14">
        <v>0</v>
      </c>
    </row>
    <row r="232" spans="1:17" ht="11.25" hidden="1" customHeight="1" x14ac:dyDescent="0.25">
      <c r="A232" s="616" t="s">
        <v>275</v>
      </c>
      <c r="B232" s="606" t="s">
        <v>276</v>
      </c>
      <c r="C232" s="609" t="s">
        <v>277</v>
      </c>
      <c r="D232" s="63" t="s">
        <v>200</v>
      </c>
      <c r="E232" s="93"/>
      <c r="F232" s="11">
        <v>0</v>
      </c>
      <c r="G232" s="12">
        <v>0</v>
      </c>
      <c r="H232" s="12">
        <v>0</v>
      </c>
      <c r="I232" s="14">
        <v>0</v>
      </c>
      <c r="J232" s="11">
        <v>0</v>
      </c>
      <c r="K232" s="12">
        <v>0</v>
      </c>
      <c r="L232" s="12">
        <v>0</v>
      </c>
      <c r="M232" s="13">
        <v>0</v>
      </c>
      <c r="N232" s="11">
        <v>0</v>
      </c>
      <c r="O232" s="12">
        <v>0</v>
      </c>
      <c r="P232" s="12">
        <v>0</v>
      </c>
      <c r="Q232" s="14">
        <v>0</v>
      </c>
    </row>
    <row r="233" spans="1:17" hidden="1" x14ac:dyDescent="0.25">
      <c r="A233" s="630"/>
      <c r="B233" s="631"/>
      <c r="C233" s="632"/>
      <c r="D233" s="618" t="s">
        <v>255</v>
      </c>
      <c r="E233" s="93" t="s">
        <v>258</v>
      </c>
      <c r="F233" s="11">
        <v>0</v>
      </c>
      <c r="G233" s="12">
        <v>0</v>
      </c>
      <c r="H233" s="12">
        <v>0</v>
      </c>
      <c r="I233" s="14">
        <v>0</v>
      </c>
      <c r="J233" s="11">
        <v>0</v>
      </c>
      <c r="K233" s="12">
        <v>0</v>
      </c>
      <c r="L233" s="12">
        <v>0</v>
      </c>
      <c r="M233" s="13">
        <v>0</v>
      </c>
      <c r="N233" s="11">
        <v>0</v>
      </c>
      <c r="O233" s="12">
        <v>0</v>
      </c>
      <c r="P233" s="12">
        <v>0</v>
      </c>
      <c r="Q233" s="14">
        <v>0</v>
      </c>
    </row>
    <row r="234" spans="1:17" hidden="1" x14ac:dyDescent="0.25">
      <c r="A234" s="630"/>
      <c r="B234" s="631"/>
      <c r="C234" s="632"/>
      <c r="D234" s="619"/>
      <c r="E234" s="93" t="s">
        <v>266</v>
      </c>
      <c r="F234" s="11">
        <v>0</v>
      </c>
      <c r="G234" s="12">
        <v>0</v>
      </c>
      <c r="H234" s="12">
        <v>0</v>
      </c>
      <c r="I234" s="14">
        <v>0</v>
      </c>
      <c r="J234" s="11">
        <v>0</v>
      </c>
      <c r="K234" s="12">
        <v>0</v>
      </c>
      <c r="L234" s="12">
        <v>0</v>
      </c>
      <c r="M234" s="13">
        <v>0</v>
      </c>
      <c r="N234" s="11">
        <v>0</v>
      </c>
      <c r="O234" s="12">
        <v>0</v>
      </c>
      <c r="P234" s="12">
        <v>0</v>
      </c>
      <c r="Q234" s="14">
        <v>0</v>
      </c>
    </row>
    <row r="235" spans="1:17" ht="25.5" hidden="1" x14ac:dyDescent="0.25">
      <c r="A235" s="616" t="s">
        <v>278</v>
      </c>
      <c r="B235" s="606" t="s">
        <v>279</v>
      </c>
      <c r="C235" s="609" t="s">
        <v>280</v>
      </c>
      <c r="D235" s="63" t="s">
        <v>200</v>
      </c>
      <c r="E235" s="93"/>
      <c r="F235" s="11">
        <v>0</v>
      </c>
      <c r="G235" s="12">
        <v>0</v>
      </c>
      <c r="H235" s="12">
        <v>0</v>
      </c>
      <c r="I235" s="14">
        <v>0</v>
      </c>
      <c r="J235" s="11">
        <v>0</v>
      </c>
      <c r="K235" s="12">
        <v>0</v>
      </c>
      <c r="L235" s="12">
        <v>0</v>
      </c>
      <c r="M235" s="13">
        <v>0</v>
      </c>
      <c r="N235" s="11">
        <v>0</v>
      </c>
      <c r="O235" s="12">
        <v>0</v>
      </c>
      <c r="P235" s="12">
        <v>0</v>
      </c>
      <c r="Q235" s="14">
        <v>0</v>
      </c>
    </row>
    <row r="236" spans="1:17" hidden="1" x14ac:dyDescent="0.25">
      <c r="A236" s="617"/>
      <c r="B236" s="607"/>
      <c r="C236" s="610"/>
      <c r="D236" s="618" t="s">
        <v>255</v>
      </c>
      <c r="E236" s="93" t="s">
        <v>258</v>
      </c>
      <c r="F236" s="11">
        <v>0</v>
      </c>
      <c r="G236" s="12">
        <v>0</v>
      </c>
      <c r="H236" s="12">
        <v>0</v>
      </c>
      <c r="I236" s="14">
        <v>0</v>
      </c>
      <c r="J236" s="11">
        <v>0</v>
      </c>
      <c r="K236" s="12">
        <v>0</v>
      </c>
      <c r="L236" s="12">
        <v>0</v>
      </c>
      <c r="M236" s="13">
        <v>0</v>
      </c>
      <c r="N236" s="11">
        <v>0</v>
      </c>
      <c r="O236" s="12">
        <v>0</v>
      </c>
      <c r="P236" s="12">
        <v>0</v>
      </c>
      <c r="Q236" s="14">
        <v>0</v>
      </c>
    </row>
    <row r="237" spans="1:17" hidden="1" x14ac:dyDescent="0.25">
      <c r="A237" s="617"/>
      <c r="B237" s="607"/>
      <c r="C237" s="610"/>
      <c r="D237" s="619"/>
      <c r="E237" s="93" t="s">
        <v>266</v>
      </c>
      <c r="F237" s="11">
        <v>0</v>
      </c>
      <c r="G237" s="12">
        <v>0</v>
      </c>
      <c r="H237" s="12">
        <v>0</v>
      </c>
      <c r="I237" s="14">
        <v>0</v>
      </c>
      <c r="J237" s="11">
        <v>0</v>
      </c>
      <c r="K237" s="12">
        <v>0</v>
      </c>
      <c r="L237" s="12">
        <v>0</v>
      </c>
      <c r="M237" s="13">
        <v>0</v>
      </c>
      <c r="N237" s="11">
        <v>0</v>
      </c>
      <c r="O237" s="12">
        <v>0</v>
      </c>
      <c r="P237" s="12">
        <v>0</v>
      </c>
      <c r="Q237" s="14">
        <v>0</v>
      </c>
    </row>
    <row r="238" spans="1:17" ht="25.5" hidden="1" x14ac:dyDescent="0.25">
      <c r="A238" s="616" t="s">
        <v>281</v>
      </c>
      <c r="B238" s="606" t="s">
        <v>282</v>
      </c>
      <c r="C238" s="609" t="s">
        <v>283</v>
      </c>
      <c r="D238" s="63" t="s">
        <v>200</v>
      </c>
      <c r="E238" s="93"/>
      <c r="F238" s="11">
        <v>0</v>
      </c>
      <c r="G238" s="12">
        <v>0</v>
      </c>
      <c r="H238" s="12">
        <v>0</v>
      </c>
      <c r="I238" s="14">
        <v>0</v>
      </c>
      <c r="J238" s="11">
        <v>0</v>
      </c>
      <c r="K238" s="12">
        <v>0</v>
      </c>
      <c r="L238" s="12">
        <v>0</v>
      </c>
      <c r="M238" s="13">
        <v>0</v>
      </c>
      <c r="N238" s="11">
        <v>0</v>
      </c>
      <c r="O238" s="12">
        <v>0</v>
      </c>
      <c r="P238" s="12">
        <v>0</v>
      </c>
      <c r="Q238" s="14">
        <v>0</v>
      </c>
    </row>
    <row r="239" spans="1:17" hidden="1" x14ac:dyDescent="0.25">
      <c r="A239" s="617"/>
      <c r="B239" s="607"/>
      <c r="C239" s="610"/>
      <c r="D239" s="618" t="s">
        <v>255</v>
      </c>
      <c r="E239" s="93" t="s">
        <v>258</v>
      </c>
      <c r="F239" s="11">
        <v>0</v>
      </c>
      <c r="G239" s="12">
        <v>0</v>
      </c>
      <c r="H239" s="12">
        <v>0</v>
      </c>
      <c r="I239" s="14">
        <v>0</v>
      </c>
      <c r="J239" s="11">
        <v>0</v>
      </c>
      <c r="K239" s="12">
        <v>0</v>
      </c>
      <c r="L239" s="12">
        <v>0</v>
      </c>
      <c r="M239" s="13">
        <v>0</v>
      </c>
      <c r="N239" s="11">
        <v>0</v>
      </c>
      <c r="O239" s="12">
        <v>0</v>
      </c>
      <c r="P239" s="12">
        <v>0</v>
      </c>
      <c r="Q239" s="14">
        <v>0</v>
      </c>
    </row>
    <row r="240" spans="1:17" hidden="1" x14ac:dyDescent="0.25">
      <c r="A240" s="617"/>
      <c r="B240" s="607"/>
      <c r="C240" s="610"/>
      <c r="D240" s="619"/>
      <c r="E240" s="93" t="s">
        <v>266</v>
      </c>
      <c r="F240" s="11">
        <v>0</v>
      </c>
      <c r="G240" s="12">
        <v>0</v>
      </c>
      <c r="H240" s="12">
        <v>0</v>
      </c>
      <c r="I240" s="14">
        <v>0</v>
      </c>
      <c r="J240" s="11">
        <v>0</v>
      </c>
      <c r="K240" s="12">
        <v>0</v>
      </c>
      <c r="L240" s="12">
        <v>0</v>
      </c>
      <c r="M240" s="13">
        <v>0</v>
      </c>
      <c r="N240" s="11">
        <v>0</v>
      </c>
      <c r="O240" s="12">
        <v>0</v>
      </c>
      <c r="P240" s="12">
        <v>0</v>
      </c>
      <c r="Q240" s="14">
        <v>0</v>
      </c>
    </row>
    <row r="241" spans="1:17" ht="25.5" hidden="1" x14ac:dyDescent="0.25">
      <c r="A241" s="616" t="s">
        <v>284</v>
      </c>
      <c r="B241" s="606" t="s">
        <v>285</v>
      </c>
      <c r="C241" s="609" t="s">
        <v>286</v>
      </c>
      <c r="D241" s="63" t="s">
        <v>200</v>
      </c>
      <c r="E241" s="93"/>
      <c r="F241" s="11">
        <v>0</v>
      </c>
      <c r="G241" s="12">
        <v>0</v>
      </c>
      <c r="H241" s="12">
        <v>0</v>
      </c>
      <c r="I241" s="14">
        <v>0</v>
      </c>
      <c r="J241" s="11">
        <v>0</v>
      </c>
      <c r="K241" s="12">
        <v>0</v>
      </c>
      <c r="L241" s="12">
        <v>0</v>
      </c>
      <c r="M241" s="13">
        <v>0</v>
      </c>
      <c r="N241" s="11">
        <v>0</v>
      </c>
      <c r="O241" s="12">
        <v>0</v>
      </c>
      <c r="P241" s="12">
        <v>0</v>
      </c>
      <c r="Q241" s="14">
        <v>0</v>
      </c>
    </row>
    <row r="242" spans="1:17" hidden="1" x14ac:dyDescent="0.25">
      <c r="A242" s="617"/>
      <c r="B242" s="607"/>
      <c r="C242" s="610"/>
      <c r="D242" s="618" t="s">
        <v>255</v>
      </c>
      <c r="E242" s="93" t="s">
        <v>258</v>
      </c>
      <c r="F242" s="11">
        <v>0</v>
      </c>
      <c r="G242" s="12">
        <v>0</v>
      </c>
      <c r="H242" s="12">
        <v>0</v>
      </c>
      <c r="I242" s="14">
        <v>0</v>
      </c>
      <c r="J242" s="11">
        <v>0</v>
      </c>
      <c r="K242" s="12">
        <v>0</v>
      </c>
      <c r="L242" s="12">
        <v>0</v>
      </c>
      <c r="M242" s="13">
        <v>0</v>
      </c>
      <c r="N242" s="11">
        <v>0</v>
      </c>
      <c r="O242" s="12">
        <v>0</v>
      </c>
      <c r="P242" s="12">
        <v>0</v>
      </c>
      <c r="Q242" s="14">
        <v>0</v>
      </c>
    </row>
    <row r="243" spans="1:17" hidden="1" x14ac:dyDescent="0.25">
      <c r="A243" s="617"/>
      <c r="B243" s="607"/>
      <c r="C243" s="610"/>
      <c r="D243" s="619"/>
      <c r="E243" s="93" t="s">
        <v>266</v>
      </c>
      <c r="F243" s="11">
        <v>0</v>
      </c>
      <c r="G243" s="12">
        <v>0</v>
      </c>
      <c r="H243" s="12">
        <v>0</v>
      </c>
      <c r="I243" s="14">
        <v>0</v>
      </c>
      <c r="J243" s="11">
        <v>0</v>
      </c>
      <c r="K243" s="12">
        <v>0</v>
      </c>
      <c r="L243" s="12">
        <v>0</v>
      </c>
      <c r="M243" s="13">
        <v>0</v>
      </c>
      <c r="N243" s="11">
        <v>0</v>
      </c>
      <c r="O243" s="12">
        <v>0</v>
      </c>
      <c r="P243" s="12">
        <v>0</v>
      </c>
      <c r="Q243" s="14">
        <v>0</v>
      </c>
    </row>
    <row r="244" spans="1:17" ht="25.5" hidden="1" x14ac:dyDescent="0.25">
      <c r="A244" s="616" t="s">
        <v>287</v>
      </c>
      <c r="B244" s="606" t="s">
        <v>288</v>
      </c>
      <c r="C244" s="609" t="s">
        <v>289</v>
      </c>
      <c r="D244" s="63" t="s">
        <v>200</v>
      </c>
      <c r="E244" s="93"/>
      <c r="F244" s="11">
        <v>0</v>
      </c>
      <c r="G244" s="12">
        <v>0</v>
      </c>
      <c r="H244" s="12">
        <v>0</v>
      </c>
      <c r="I244" s="14">
        <v>0</v>
      </c>
      <c r="J244" s="11">
        <v>0</v>
      </c>
      <c r="K244" s="12">
        <v>0</v>
      </c>
      <c r="L244" s="12">
        <v>0</v>
      </c>
      <c r="M244" s="13">
        <v>0</v>
      </c>
      <c r="N244" s="11">
        <v>0</v>
      </c>
      <c r="O244" s="12">
        <v>0</v>
      </c>
      <c r="P244" s="12">
        <v>0</v>
      </c>
      <c r="Q244" s="14">
        <v>0</v>
      </c>
    </row>
    <row r="245" spans="1:17" hidden="1" x14ac:dyDescent="0.25">
      <c r="A245" s="617"/>
      <c r="B245" s="607"/>
      <c r="C245" s="610"/>
      <c r="D245" s="618" t="s">
        <v>255</v>
      </c>
      <c r="E245" s="93" t="s">
        <v>258</v>
      </c>
      <c r="F245" s="11">
        <v>0</v>
      </c>
      <c r="G245" s="12">
        <v>0</v>
      </c>
      <c r="H245" s="12">
        <v>0</v>
      </c>
      <c r="I245" s="14">
        <v>0</v>
      </c>
      <c r="J245" s="11">
        <v>0</v>
      </c>
      <c r="K245" s="12">
        <v>0</v>
      </c>
      <c r="L245" s="12">
        <v>0</v>
      </c>
      <c r="M245" s="13">
        <v>0</v>
      </c>
      <c r="N245" s="11">
        <v>0</v>
      </c>
      <c r="O245" s="12">
        <v>0</v>
      </c>
      <c r="P245" s="12">
        <v>0</v>
      </c>
      <c r="Q245" s="14">
        <v>0</v>
      </c>
    </row>
    <row r="246" spans="1:17" hidden="1" x14ac:dyDescent="0.25">
      <c r="A246" s="617"/>
      <c r="B246" s="607"/>
      <c r="C246" s="610"/>
      <c r="D246" s="619"/>
      <c r="E246" s="93" t="s">
        <v>266</v>
      </c>
      <c r="F246" s="11">
        <v>0</v>
      </c>
      <c r="G246" s="12">
        <v>0</v>
      </c>
      <c r="H246" s="12">
        <v>0</v>
      </c>
      <c r="I246" s="14">
        <v>0</v>
      </c>
      <c r="J246" s="11">
        <v>0</v>
      </c>
      <c r="K246" s="12">
        <v>0</v>
      </c>
      <c r="L246" s="12">
        <v>0</v>
      </c>
      <c r="M246" s="13">
        <v>0</v>
      </c>
      <c r="N246" s="11">
        <v>0</v>
      </c>
      <c r="O246" s="12">
        <v>0</v>
      </c>
      <c r="P246" s="12">
        <v>0</v>
      </c>
      <c r="Q246" s="14">
        <v>0</v>
      </c>
    </row>
    <row r="247" spans="1:17" ht="25.5" hidden="1" x14ac:dyDescent="0.25">
      <c r="A247" s="616" t="s">
        <v>290</v>
      </c>
      <c r="B247" s="606" t="s">
        <v>291</v>
      </c>
      <c r="C247" s="606" t="s">
        <v>292</v>
      </c>
      <c r="D247" s="63" t="s">
        <v>200</v>
      </c>
      <c r="E247" s="93"/>
      <c r="F247" s="11">
        <v>0</v>
      </c>
      <c r="G247" s="12">
        <v>0</v>
      </c>
      <c r="H247" s="12">
        <v>0</v>
      </c>
      <c r="I247" s="14">
        <v>0</v>
      </c>
      <c r="J247" s="11">
        <v>0</v>
      </c>
      <c r="K247" s="12">
        <v>0</v>
      </c>
      <c r="L247" s="12">
        <v>0</v>
      </c>
      <c r="M247" s="13">
        <v>0</v>
      </c>
      <c r="N247" s="11">
        <v>0</v>
      </c>
      <c r="O247" s="12">
        <v>0</v>
      </c>
      <c r="P247" s="12">
        <v>0</v>
      </c>
      <c r="Q247" s="14">
        <v>0</v>
      </c>
    </row>
    <row r="248" spans="1:17" hidden="1" x14ac:dyDescent="0.25">
      <c r="A248" s="617"/>
      <c r="B248" s="607"/>
      <c r="C248" s="607"/>
      <c r="D248" s="618" t="s">
        <v>255</v>
      </c>
      <c r="E248" s="93" t="s">
        <v>258</v>
      </c>
      <c r="F248" s="11">
        <v>0</v>
      </c>
      <c r="G248" s="12">
        <v>0</v>
      </c>
      <c r="H248" s="12">
        <v>0</v>
      </c>
      <c r="I248" s="14">
        <v>0</v>
      </c>
      <c r="J248" s="11">
        <v>0</v>
      </c>
      <c r="K248" s="12">
        <v>0</v>
      </c>
      <c r="L248" s="12">
        <v>0</v>
      </c>
      <c r="M248" s="13">
        <v>0</v>
      </c>
      <c r="N248" s="11">
        <v>0</v>
      </c>
      <c r="O248" s="12">
        <v>0</v>
      </c>
      <c r="P248" s="12">
        <v>0</v>
      </c>
      <c r="Q248" s="14">
        <v>0</v>
      </c>
    </row>
    <row r="249" spans="1:17" hidden="1" x14ac:dyDescent="0.25">
      <c r="A249" s="617"/>
      <c r="B249" s="607"/>
      <c r="C249" s="607"/>
      <c r="D249" s="619"/>
      <c r="E249" s="93" t="s">
        <v>266</v>
      </c>
      <c r="F249" s="11">
        <v>0</v>
      </c>
      <c r="G249" s="12">
        <v>0</v>
      </c>
      <c r="H249" s="12">
        <v>0</v>
      </c>
      <c r="I249" s="14">
        <v>0</v>
      </c>
      <c r="J249" s="11">
        <v>0</v>
      </c>
      <c r="K249" s="12">
        <v>0</v>
      </c>
      <c r="L249" s="12">
        <v>0</v>
      </c>
      <c r="M249" s="13">
        <v>0</v>
      </c>
      <c r="N249" s="11">
        <v>0</v>
      </c>
      <c r="O249" s="12">
        <v>0</v>
      </c>
      <c r="P249" s="12">
        <v>0</v>
      </c>
      <c r="Q249" s="14">
        <v>0</v>
      </c>
    </row>
    <row r="250" spans="1:17" ht="25.5" hidden="1" x14ac:dyDescent="0.25">
      <c r="A250" s="616" t="s">
        <v>293</v>
      </c>
      <c r="B250" s="606" t="s">
        <v>294</v>
      </c>
      <c r="C250" s="609" t="s">
        <v>295</v>
      </c>
      <c r="D250" s="63" t="s">
        <v>200</v>
      </c>
      <c r="E250" s="93"/>
      <c r="F250" s="11">
        <v>0</v>
      </c>
      <c r="G250" s="12">
        <v>0</v>
      </c>
      <c r="H250" s="12">
        <v>0</v>
      </c>
      <c r="I250" s="14">
        <v>0</v>
      </c>
      <c r="J250" s="11">
        <v>0</v>
      </c>
      <c r="K250" s="12">
        <v>0</v>
      </c>
      <c r="L250" s="12">
        <v>0</v>
      </c>
      <c r="M250" s="13">
        <v>0</v>
      </c>
      <c r="N250" s="11">
        <v>0</v>
      </c>
      <c r="O250" s="12">
        <v>0</v>
      </c>
      <c r="P250" s="12">
        <v>0</v>
      </c>
      <c r="Q250" s="14">
        <v>0</v>
      </c>
    </row>
    <row r="251" spans="1:17" hidden="1" x14ac:dyDescent="0.25">
      <c r="A251" s="617"/>
      <c r="B251" s="607"/>
      <c r="C251" s="610"/>
      <c r="D251" s="618" t="s">
        <v>255</v>
      </c>
      <c r="E251" s="93" t="s">
        <v>258</v>
      </c>
      <c r="F251" s="11">
        <v>0</v>
      </c>
      <c r="G251" s="12">
        <v>0</v>
      </c>
      <c r="H251" s="12">
        <v>0</v>
      </c>
      <c r="I251" s="14">
        <v>0</v>
      </c>
      <c r="J251" s="11">
        <v>0</v>
      </c>
      <c r="K251" s="12">
        <v>0</v>
      </c>
      <c r="L251" s="12">
        <v>0</v>
      </c>
      <c r="M251" s="13">
        <v>0</v>
      </c>
      <c r="N251" s="11">
        <v>0</v>
      </c>
      <c r="O251" s="12">
        <v>0</v>
      </c>
      <c r="P251" s="12">
        <v>0</v>
      </c>
      <c r="Q251" s="14">
        <v>0</v>
      </c>
    </row>
    <row r="252" spans="1:17" hidden="1" x14ac:dyDescent="0.25">
      <c r="A252" s="617"/>
      <c r="B252" s="607"/>
      <c r="C252" s="610"/>
      <c r="D252" s="619"/>
      <c r="E252" s="93" t="s">
        <v>266</v>
      </c>
      <c r="F252" s="11">
        <v>0</v>
      </c>
      <c r="G252" s="12">
        <v>0</v>
      </c>
      <c r="H252" s="12">
        <v>0</v>
      </c>
      <c r="I252" s="14">
        <v>0</v>
      </c>
      <c r="J252" s="11">
        <v>0</v>
      </c>
      <c r="K252" s="12">
        <v>0</v>
      </c>
      <c r="L252" s="12">
        <v>0</v>
      </c>
      <c r="M252" s="13">
        <v>0</v>
      </c>
      <c r="N252" s="11">
        <v>0</v>
      </c>
      <c r="O252" s="12">
        <v>0</v>
      </c>
      <c r="P252" s="12">
        <v>0</v>
      </c>
      <c r="Q252" s="14">
        <v>0</v>
      </c>
    </row>
    <row r="253" spans="1:17" ht="25.5" hidden="1" x14ac:dyDescent="0.25">
      <c r="A253" s="616" t="s">
        <v>296</v>
      </c>
      <c r="B253" s="606" t="s">
        <v>297</v>
      </c>
      <c r="C253" s="609" t="s">
        <v>295</v>
      </c>
      <c r="D253" s="63" t="s">
        <v>200</v>
      </c>
      <c r="E253" s="93"/>
      <c r="F253" s="11">
        <v>0</v>
      </c>
      <c r="G253" s="12">
        <v>0</v>
      </c>
      <c r="H253" s="12">
        <v>0</v>
      </c>
      <c r="I253" s="14">
        <v>0</v>
      </c>
      <c r="J253" s="11">
        <v>0</v>
      </c>
      <c r="K253" s="12">
        <v>0</v>
      </c>
      <c r="L253" s="12">
        <v>0</v>
      </c>
      <c r="M253" s="13">
        <v>0</v>
      </c>
      <c r="N253" s="11">
        <v>0</v>
      </c>
      <c r="O253" s="12">
        <v>0</v>
      </c>
      <c r="P253" s="12">
        <v>0</v>
      </c>
      <c r="Q253" s="14">
        <v>0</v>
      </c>
    </row>
    <row r="254" spans="1:17" hidden="1" x14ac:dyDescent="0.25">
      <c r="A254" s="617"/>
      <c r="B254" s="607"/>
      <c r="C254" s="610"/>
      <c r="D254" s="618" t="s">
        <v>255</v>
      </c>
      <c r="E254" s="93" t="s">
        <v>258</v>
      </c>
      <c r="F254" s="11">
        <v>0</v>
      </c>
      <c r="G254" s="12">
        <v>0</v>
      </c>
      <c r="H254" s="12">
        <v>0</v>
      </c>
      <c r="I254" s="14">
        <v>0</v>
      </c>
      <c r="J254" s="11">
        <v>0</v>
      </c>
      <c r="K254" s="12">
        <v>0</v>
      </c>
      <c r="L254" s="12">
        <v>0</v>
      </c>
      <c r="M254" s="13">
        <v>0</v>
      </c>
      <c r="N254" s="11">
        <v>0</v>
      </c>
      <c r="O254" s="12">
        <v>0</v>
      </c>
      <c r="P254" s="12">
        <v>0</v>
      </c>
      <c r="Q254" s="14">
        <v>0</v>
      </c>
    </row>
    <row r="255" spans="1:17" hidden="1" x14ac:dyDescent="0.25">
      <c r="A255" s="617"/>
      <c r="B255" s="607"/>
      <c r="C255" s="610"/>
      <c r="D255" s="619"/>
      <c r="E255" s="93" t="s">
        <v>266</v>
      </c>
      <c r="F255" s="11">
        <v>0</v>
      </c>
      <c r="G255" s="12">
        <v>0</v>
      </c>
      <c r="H255" s="12">
        <v>0</v>
      </c>
      <c r="I255" s="14">
        <v>0</v>
      </c>
      <c r="J255" s="11">
        <v>0</v>
      </c>
      <c r="K255" s="12">
        <v>0</v>
      </c>
      <c r="L255" s="12">
        <v>0</v>
      </c>
      <c r="M255" s="13">
        <v>0</v>
      </c>
      <c r="N255" s="11">
        <v>0</v>
      </c>
      <c r="O255" s="12">
        <v>0</v>
      </c>
      <c r="P255" s="12">
        <v>0</v>
      </c>
      <c r="Q255" s="14">
        <v>0</v>
      </c>
    </row>
    <row r="256" spans="1:17" ht="10.5" hidden="1" customHeight="1" x14ac:dyDescent="0.25">
      <c r="A256" s="616" t="s">
        <v>298</v>
      </c>
      <c r="B256" s="606" t="s">
        <v>299</v>
      </c>
      <c r="C256" s="609" t="s">
        <v>271</v>
      </c>
      <c r="D256" s="63" t="s">
        <v>200</v>
      </c>
      <c r="E256" s="93"/>
      <c r="F256" s="11">
        <v>0</v>
      </c>
      <c r="G256" s="12">
        <v>0</v>
      </c>
      <c r="H256" s="12">
        <v>0</v>
      </c>
      <c r="I256" s="14">
        <v>0</v>
      </c>
      <c r="J256" s="11">
        <v>0</v>
      </c>
      <c r="K256" s="12">
        <v>0</v>
      </c>
      <c r="L256" s="12">
        <v>0</v>
      </c>
      <c r="M256" s="13">
        <v>0</v>
      </c>
      <c r="N256" s="11">
        <v>0</v>
      </c>
      <c r="O256" s="12">
        <v>0</v>
      </c>
      <c r="P256" s="12">
        <v>0</v>
      </c>
      <c r="Q256" s="14">
        <v>0</v>
      </c>
    </row>
    <row r="257" spans="1:17" hidden="1" x14ac:dyDescent="0.25">
      <c r="A257" s="617"/>
      <c r="B257" s="607"/>
      <c r="C257" s="610"/>
      <c r="D257" s="618" t="s">
        <v>255</v>
      </c>
      <c r="E257" s="93" t="s">
        <v>258</v>
      </c>
      <c r="F257" s="11">
        <v>0</v>
      </c>
      <c r="G257" s="12">
        <v>0</v>
      </c>
      <c r="H257" s="12">
        <v>0</v>
      </c>
      <c r="I257" s="14">
        <v>0</v>
      </c>
      <c r="J257" s="11">
        <v>0</v>
      </c>
      <c r="K257" s="12">
        <v>0</v>
      </c>
      <c r="L257" s="12">
        <v>0</v>
      </c>
      <c r="M257" s="13">
        <v>0</v>
      </c>
      <c r="N257" s="11">
        <v>0</v>
      </c>
      <c r="O257" s="12">
        <v>0</v>
      </c>
      <c r="P257" s="12">
        <v>0</v>
      </c>
      <c r="Q257" s="14">
        <v>0</v>
      </c>
    </row>
    <row r="258" spans="1:17" hidden="1" x14ac:dyDescent="0.25">
      <c r="A258" s="617"/>
      <c r="B258" s="607"/>
      <c r="C258" s="610"/>
      <c r="D258" s="619"/>
      <c r="E258" s="93" t="s">
        <v>266</v>
      </c>
      <c r="F258" s="11">
        <v>0</v>
      </c>
      <c r="G258" s="12">
        <v>0</v>
      </c>
      <c r="H258" s="12">
        <v>0</v>
      </c>
      <c r="I258" s="14">
        <v>0</v>
      </c>
      <c r="J258" s="11">
        <v>0</v>
      </c>
      <c r="K258" s="12">
        <v>0</v>
      </c>
      <c r="L258" s="12">
        <v>0</v>
      </c>
      <c r="M258" s="13">
        <v>0</v>
      </c>
      <c r="N258" s="11">
        <v>0</v>
      </c>
      <c r="O258" s="12">
        <v>0</v>
      </c>
      <c r="P258" s="12">
        <v>0</v>
      </c>
      <c r="Q258" s="14">
        <v>0</v>
      </c>
    </row>
    <row r="259" spans="1:17" ht="25.5" hidden="1" x14ac:dyDescent="0.25">
      <c r="A259" s="616" t="s">
        <v>300</v>
      </c>
      <c r="B259" s="606" t="s">
        <v>301</v>
      </c>
      <c r="C259" s="609" t="s">
        <v>302</v>
      </c>
      <c r="D259" s="63" t="s">
        <v>200</v>
      </c>
      <c r="E259" s="93"/>
      <c r="F259" s="11">
        <v>0</v>
      </c>
      <c r="G259" s="12">
        <v>0</v>
      </c>
      <c r="H259" s="12">
        <v>0</v>
      </c>
      <c r="I259" s="14">
        <v>0</v>
      </c>
      <c r="J259" s="11">
        <v>0</v>
      </c>
      <c r="K259" s="12">
        <v>0</v>
      </c>
      <c r="L259" s="12">
        <v>0</v>
      </c>
      <c r="M259" s="13">
        <v>0</v>
      </c>
      <c r="N259" s="11">
        <v>0</v>
      </c>
      <c r="O259" s="12">
        <v>0</v>
      </c>
      <c r="P259" s="12">
        <v>0</v>
      </c>
      <c r="Q259" s="14">
        <v>0</v>
      </c>
    </row>
    <row r="260" spans="1:17" hidden="1" x14ac:dyDescent="0.25">
      <c r="A260" s="617"/>
      <c r="B260" s="607"/>
      <c r="C260" s="610"/>
      <c r="D260" s="618" t="s">
        <v>255</v>
      </c>
      <c r="E260" s="93" t="s">
        <v>258</v>
      </c>
      <c r="F260" s="11">
        <v>0</v>
      </c>
      <c r="G260" s="12">
        <v>0</v>
      </c>
      <c r="H260" s="12">
        <v>0</v>
      </c>
      <c r="I260" s="14">
        <v>0</v>
      </c>
      <c r="J260" s="11">
        <v>0</v>
      </c>
      <c r="K260" s="12">
        <v>0</v>
      </c>
      <c r="L260" s="12">
        <v>0</v>
      </c>
      <c r="M260" s="13">
        <v>0</v>
      </c>
      <c r="N260" s="11">
        <v>0</v>
      </c>
      <c r="O260" s="12">
        <v>0</v>
      </c>
      <c r="P260" s="12">
        <v>0</v>
      </c>
      <c r="Q260" s="14">
        <v>0</v>
      </c>
    </row>
    <row r="261" spans="1:17" hidden="1" x14ac:dyDescent="0.25">
      <c r="A261" s="617"/>
      <c r="B261" s="607"/>
      <c r="C261" s="610"/>
      <c r="D261" s="619"/>
      <c r="E261" s="93" t="s">
        <v>266</v>
      </c>
      <c r="F261" s="11">
        <v>0</v>
      </c>
      <c r="G261" s="12">
        <v>0</v>
      </c>
      <c r="H261" s="12">
        <v>0</v>
      </c>
      <c r="I261" s="14">
        <v>0</v>
      </c>
      <c r="J261" s="11">
        <v>0</v>
      </c>
      <c r="K261" s="12">
        <v>0</v>
      </c>
      <c r="L261" s="12">
        <v>0</v>
      </c>
      <c r="M261" s="13">
        <v>0</v>
      </c>
      <c r="N261" s="11">
        <v>0</v>
      </c>
      <c r="O261" s="12">
        <v>0</v>
      </c>
      <c r="P261" s="12">
        <v>0</v>
      </c>
      <c r="Q261" s="14">
        <v>0</v>
      </c>
    </row>
    <row r="262" spans="1:17" ht="25.5" hidden="1" x14ac:dyDescent="0.25">
      <c r="A262" s="616" t="s">
        <v>303</v>
      </c>
      <c r="B262" s="606" t="s">
        <v>304</v>
      </c>
      <c r="C262" s="609" t="s">
        <v>302</v>
      </c>
      <c r="D262" s="63" t="s">
        <v>200</v>
      </c>
      <c r="E262" s="93"/>
      <c r="F262" s="11">
        <v>0</v>
      </c>
      <c r="G262" s="12">
        <v>0</v>
      </c>
      <c r="H262" s="12">
        <v>0</v>
      </c>
      <c r="I262" s="14">
        <v>0</v>
      </c>
      <c r="J262" s="11">
        <v>0</v>
      </c>
      <c r="K262" s="12">
        <v>0</v>
      </c>
      <c r="L262" s="12">
        <v>0</v>
      </c>
      <c r="M262" s="13">
        <v>0</v>
      </c>
      <c r="N262" s="11">
        <v>0</v>
      </c>
      <c r="O262" s="12">
        <v>0</v>
      </c>
      <c r="P262" s="12">
        <v>0</v>
      </c>
      <c r="Q262" s="14">
        <v>0</v>
      </c>
    </row>
    <row r="263" spans="1:17" hidden="1" x14ac:dyDescent="0.25">
      <c r="A263" s="617"/>
      <c r="B263" s="607"/>
      <c r="C263" s="610"/>
      <c r="D263" s="618" t="s">
        <v>255</v>
      </c>
      <c r="E263" s="93" t="s">
        <v>258</v>
      </c>
      <c r="F263" s="11">
        <v>0</v>
      </c>
      <c r="G263" s="12">
        <v>0</v>
      </c>
      <c r="H263" s="12">
        <v>0</v>
      </c>
      <c r="I263" s="14">
        <v>0</v>
      </c>
      <c r="J263" s="11">
        <v>0</v>
      </c>
      <c r="K263" s="12">
        <v>0</v>
      </c>
      <c r="L263" s="12">
        <v>0</v>
      </c>
      <c r="M263" s="13">
        <v>0</v>
      </c>
      <c r="N263" s="11">
        <v>0</v>
      </c>
      <c r="O263" s="12">
        <v>0</v>
      </c>
      <c r="P263" s="12">
        <v>0</v>
      </c>
      <c r="Q263" s="14">
        <v>0</v>
      </c>
    </row>
    <row r="264" spans="1:17" hidden="1" x14ac:dyDescent="0.25">
      <c r="A264" s="617"/>
      <c r="B264" s="607"/>
      <c r="C264" s="610"/>
      <c r="D264" s="619"/>
      <c r="E264" s="93" t="s">
        <v>266</v>
      </c>
      <c r="F264" s="11">
        <v>0</v>
      </c>
      <c r="G264" s="12">
        <v>0</v>
      </c>
      <c r="H264" s="12">
        <v>0</v>
      </c>
      <c r="I264" s="14">
        <v>0</v>
      </c>
      <c r="J264" s="11">
        <v>0</v>
      </c>
      <c r="K264" s="12">
        <v>0</v>
      </c>
      <c r="L264" s="12">
        <v>0</v>
      </c>
      <c r="M264" s="13">
        <v>0</v>
      </c>
      <c r="N264" s="11">
        <v>0</v>
      </c>
      <c r="O264" s="12">
        <v>0</v>
      </c>
      <c r="P264" s="12">
        <v>0</v>
      </c>
      <c r="Q264" s="14">
        <v>0</v>
      </c>
    </row>
    <row r="265" spans="1:17" ht="25.5" hidden="1" x14ac:dyDescent="0.25">
      <c r="A265" s="616" t="s">
        <v>305</v>
      </c>
      <c r="B265" s="606" t="s">
        <v>306</v>
      </c>
      <c r="C265" s="609" t="s">
        <v>307</v>
      </c>
      <c r="D265" s="63" t="s">
        <v>200</v>
      </c>
      <c r="E265" s="93"/>
      <c r="F265" s="11">
        <v>0</v>
      </c>
      <c r="G265" s="12">
        <v>0</v>
      </c>
      <c r="H265" s="12">
        <v>0</v>
      </c>
      <c r="I265" s="14">
        <v>0</v>
      </c>
      <c r="J265" s="11">
        <v>0</v>
      </c>
      <c r="K265" s="12">
        <v>0</v>
      </c>
      <c r="L265" s="12">
        <v>0</v>
      </c>
      <c r="M265" s="13">
        <v>0</v>
      </c>
      <c r="N265" s="11">
        <v>0</v>
      </c>
      <c r="O265" s="12">
        <v>0</v>
      </c>
      <c r="P265" s="12">
        <v>0</v>
      </c>
      <c r="Q265" s="14">
        <v>0</v>
      </c>
    </row>
    <row r="266" spans="1:17" hidden="1" x14ac:dyDescent="0.25">
      <c r="A266" s="617"/>
      <c r="B266" s="607"/>
      <c r="C266" s="610"/>
      <c r="D266" s="618" t="s">
        <v>255</v>
      </c>
      <c r="E266" s="93" t="s">
        <v>258</v>
      </c>
      <c r="F266" s="11">
        <v>0</v>
      </c>
      <c r="G266" s="12">
        <v>0</v>
      </c>
      <c r="H266" s="12">
        <v>0</v>
      </c>
      <c r="I266" s="14">
        <v>0</v>
      </c>
      <c r="J266" s="11">
        <v>0</v>
      </c>
      <c r="K266" s="12">
        <v>0</v>
      </c>
      <c r="L266" s="12">
        <v>0</v>
      </c>
      <c r="M266" s="13">
        <v>0</v>
      </c>
      <c r="N266" s="11">
        <v>0</v>
      </c>
      <c r="O266" s="12">
        <v>0</v>
      </c>
      <c r="P266" s="12">
        <v>0</v>
      </c>
      <c r="Q266" s="14">
        <v>0</v>
      </c>
    </row>
    <row r="267" spans="1:17" hidden="1" x14ac:dyDescent="0.25">
      <c r="A267" s="617"/>
      <c r="B267" s="607"/>
      <c r="C267" s="610"/>
      <c r="D267" s="619"/>
      <c r="E267" s="93" t="s">
        <v>266</v>
      </c>
      <c r="F267" s="11">
        <v>0</v>
      </c>
      <c r="G267" s="12">
        <v>0</v>
      </c>
      <c r="H267" s="12">
        <v>0</v>
      </c>
      <c r="I267" s="14">
        <v>0</v>
      </c>
      <c r="J267" s="11">
        <v>0</v>
      </c>
      <c r="K267" s="12">
        <v>0</v>
      </c>
      <c r="L267" s="12">
        <v>0</v>
      </c>
      <c r="M267" s="13">
        <v>0</v>
      </c>
      <c r="N267" s="11">
        <v>0</v>
      </c>
      <c r="O267" s="12">
        <v>0</v>
      </c>
      <c r="P267" s="12">
        <v>0</v>
      </c>
      <c r="Q267" s="14">
        <v>0</v>
      </c>
    </row>
    <row r="268" spans="1:17" ht="25.5" hidden="1" x14ac:dyDescent="0.25">
      <c r="A268" s="616" t="s">
        <v>308</v>
      </c>
      <c r="B268" s="606" t="s">
        <v>309</v>
      </c>
      <c r="C268" s="609" t="s">
        <v>310</v>
      </c>
      <c r="D268" s="63" t="s">
        <v>200</v>
      </c>
      <c r="E268" s="93"/>
      <c r="F268" s="11">
        <v>0</v>
      </c>
      <c r="G268" s="12">
        <v>0</v>
      </c>
      <c r="H268" s="12">
        <v>0</v>
      </c>
      <c r="I268" s="14">
        <v>0</v>
      </c>
      <c r="J268" s="11">
        <v>0</v>
      </c>
      <c r="K268" s="12">
        <v>0</v>
      </c>
      <c r="L268" s="12">
        <v>0</v>
      </c>
      <c r="M268" s="13">
        <v>0</v>
      </c>
      <c r="N268" s="11">
        <v>0</v>
      </c>
      <c r="O268" s="12">
        <v>0</v>
      </c>
      <c r="P268" s="12">
        <v>0</v>
      </c>
      <c r="Q268" s="14">
        <v>0</v>
      </c>
    </row>
    <row r="269" spans="1:17" hidden="1" x14ac:dyDescent="0.25">
      <c r="A269" s="617"/>
      <c r="B269" s="607"/>
      <c r="C269" s="610"/>
      <c r="D269" s="618" t="s">
        <v>255</v>
      </c>
      <c r="E269" s="93" t="s">
        <v>258</v>
      </c>
      <c r="F269" s="11">
        <v>0</v>
      </c>
      <c r="G269" s="12">
        <v>0</v>
      </c>
      <c r="H269" s="12">
        <v>0</v>
      </c>
      <c r="I269" s="14">
        <v>0</v>
      </c>
      <c r="J269" s="11">
        <v>0</v>
      </c>
      <c r="K269" s="12">
        <v>0</v>
      </c>
      <c r="L269" s="12">
        <v>0</v>
      </c>
      <c r="M269" s="13">
        <v>0</v>
      </c>
      <c r="N269" s="11">
        <v>0</v>
      </c>
      <c r="O269" s="12">
        <v>0</v>
      </c>
      <c r="P269" s="12">
        <v>0</v>
      </c>
      <c r="Q269" s="14">
        <v>0</v>
      </c>
    </row>
    <row r="270" spans="1:17" hidden="1" x14ac:dyDescent="0.25">
      <c r="A270" s="617"/>
      <c r="B270" s="607"/>
      <c r="C270" s="610"/>
      <c r="D270" s="619"/>
      <c r="E270" s="93" t="s">
        <v>266</v>
      </c>
      <c r="F270" s="11">
        <v>0</v>
      </c>
      <c r="G270" s="12">
        <v>0</v>
      </c>
      <c r="H270" s="12">
        <v>0</v>
      </c>
      <c r="I270" s="14">
        <v>0</v>
      </c>
      <c r="J270" s="11">
        <v>0</v>
      </c>
      <c r="K270" s="12">
        <v>0</v>
      </c>
      <c r="L270" s="12">
        <v>0</v>
      </c>
      <c r="M270" s="13">
        <v>0</v>
      </c>
      <c r="N270" s="11">
        <v>0</v>
      </c>
      <c r="O270" s="12">
        <v>0</v>
      </c>
      <c r="P270" s="12">
        <v>0</v>
      </c>
      <c r="Q270" s="14">
        <v>0</v>
      </c>
    </row>
    <row r="271" spans="1:17" ht="25.5" hidden="1" x14ac:dyDescent="0.25">
      <c r="A271" s="616" t="s">
        <v>311</v>
      </c>
      <c r="B271" s="606" t="s">
        <v>312</v>
      </c>
      <c r="C271" s="609" t="s">
        <v>313</v>
      </c>
      <c r="D271" s="63" t="s">
        <v>200</v>
      </c>
      <c r="E271" s="93"/>
      <c r="F271" s="11">
        <v>0</v>
      </c>
      <c r="G271" s="12">
        <v>0</v>
      </c>
      <c r="H271" s="12">
        <v>0</v>
      </c>
      <c r="I271" s="14">
        <v>0</v>
      </c>
      <c r="J271" s="11">
        <v>0</v>
      </c>
      <c r="K271" s="12">
        <v>0</v>
      </c>
      <c r="L271" s="12">
        <v>0</v>
      </c>
      <c r="M271" s="13">
        <v>0</v>
      </c>
      <c r="N271" s="11">
        <v>0</v>
      </c>
      <c r="O271" s="12">
        <v>0</v>
      </c>
      <c r="P271" s="12">
        <v>0</v>
      </c>
      <c r="Q271" s="14">
        <v>0</v>
      </c>
    </row>
    <row r="272" spans="1:17" hidden="1" x14ac:dyDescent="0.25">
      <c r="A272" s="617"/>
      <c r="B272" s="607"/>
      <c r="C272" s="610"/>
      <c r="D272" s="618" t="s">
        <v>255</v>
      </c>
      <c r="E272" s="93" t="s">
        <v>258</v>
      </c>
      <c r="F272" s="11">
        <v>0</v>
      </c>
      <c r="G272" s="12">
        <v>0</v>
      </c>
      <c r="H272" s="12">
        <v>0</v>
      </c>
      <c r="I272" s="14">
        <v>0</v>
      </c>
      <c r="J272" s="11">
        <v>0</v>
      </c>
      <c r="K272" s="12">
        <v>0</v>
      </c>
      <c r="L272" s="12">
        <v>0</v>
      </c>
      <c r="M272" s="13">
        <v>0</v>
      </c>
      <c r="N272" s="11">
        <v>0</v>
      </c>
      <c r="O272" s="12">
        <v>0</v>
      </c>
      <c r="P272" s="12">
        <v>0</v>
      </c>
      <c r="Q272" s="14">
        <v>0</v>
      </c>
    </row>
    <row r="273" spans="1:17" hidden="1" x14ac:dyDescent="0.25">
      <c r="A273" s="617"/>
      <c r="B273" s="607"/>
      <c r="C273" s="610"/>
      <c r="D273" s="619"/>
      <c r="E273" s="93" t="s">
        <v>266</v>
      </c>
      <c r="F273" s="11">
        <v>0</v>
      </c>
      <c r="G273" s="12">
        <v>0</v>
      </c>
      <c r="H273" s="12">
        <v>0</v>
      </c>
      <c r="I273" s="14">
        <v>0</v>
      </c>
      <c r="J273" s="11">
        <v>0</v>
      </c>
      <c r="K273" s="12">
        <v>0</v>
      </c>
      <c r="L273" s="12">
        <v>0</v>
      </c>
      <c r="M273" s="13">
        <v>0</v>
      </c>
      <c r="N273" s="11">
        <v>0</v>
      </c>
      <c r="O273" s="12">
        <v>0</v>
      </c>
      <c r="P273" s="12">
        <v>0</v>
      </c>
      <c r="Q273" s="14">
        <v>0</v>
      </c>
    </row>
    <row r="274" spans="1:17" ht="25.5" hidden="1" x14ac:dyDescent="0.25">
      <c r="A274" s="616" t="s">
        <v>314</v>
      </c>
      <c r="B274" s="606" t="s">
        <v>315</v>
      </c>
      <c r="C274" s="609" t="s">
        <v>316</v>
      </c>
      <c r="D274" s="63" t="s">
        <v>200</v>
      </c>
      <c r="E274" s="93"/>
      <c r="F274" s="11">
        <v>0</v>
      </c>
      <c r="G274" s="12">
        <v>0</v>
      </c>
      <c r="H274" s="12">
        <v>0</v>
      </c>
      <c r="I274" s="14">
        <v>0</v>
      </c>
      <c r="J274" s="11">
        <v>0</v>
      </c>
      <c r="K274" s="12">
        <v>0</v>
      </c>
      <c r="L274" s="12">
        <v>0</v>
      </c>
      <c r="M274" s="13">
        <v>0</v>
      </c>
      <c r="N274" s="11">
        <v>0</v>
      </c>
      <c r="O274" s="12">
        <v>0</v>
      </c>
      <c r="P274" s="12">
        <v>0</v>
      </c>
      <c r="Q274" s="14">
        <v>0</v>
      </c>
    </row>
    <row r="275" spans="1:17" hidden="1" x14ac:dyDescent="0.25">
      <c r="A275" s="617"/>
      <c r="B275" s="607"/>
      <c r="C275" s="610"/>
      <c r="D275" s="618" t="s">
        <v>255</v>
      </c>
      <c r="E275" s="93" t="s">
        <v>258</v>
      </c>
      <c r="F275" s="11">
        <v>0</v>
      </c>
      <c r="G275" s="12">
        <v>0</v>
      </c>
      <c r="H275" s="12">
        <v>0</v>
      </c>
      <c r="I275" s="14">
        <v>0</v>
      </c>
      <c r="J275" s="11">
        <v>0</v>
      </c>
      <c r="K275" s="12">
        <v>0</v>
      </c>
      <c r="L275" s="12">
        <v>0</v>
      </c>
      <c r="M275" s="13">
        <v>0</v>
      </c>
      <c r="N275" s="11">
        <v>0</v>
      </c>
      <c r="O275" s="12">
        <v>0</v>
      </c>
      <c r="P275" s="12">
        <v>0</v>
      </c>
      <c r="Q275" s="14">
        <v>0</v>
      </c>
    </row>
    <row r="276" spans="1:17" hidden="1" x14ac:dyDescent="0.25">
      <c r="A276" s="617"/>
      <c r="B276" s="607"/>
      <c r="C276" s="610"/>
      <c r="D276" s="619"/>
      <c r="E276" s="93" t="s">
        <v>266</v>
      </c>
      <c r="F276" s="11">
        <v>0</v>
      </c>
      <c r="G276" s="12">
        <v>0</v>
      </c>
      <c r="H276" s="12">
        <v>0</v>
      </c>
      <c r="I276" s="14">
        <v>0</v>
      </c>
      <c r="J276" s="11">
        <v>0</v>
      </c>
      <c r="K276" s="12">
        <v>0</v>
      </c>
      <c r="L276" s="12">
        <v>0</v>
      </c>
      <c r="M276" s="13">
        <v>0</v>
      </c>
      <c r="N276" s="11">
        <v>0</v>
      </c>
      <c r="O276" s="12">
        <v>0</v>
      </c>
      <c r="P276" s="12">
        <v>0</v>
      </c>
      <c r="Q276" s="14">
        <v>0</v>
      </c>
    </row>
    <row r="277" spans="1:17" ht="25.5" hidden="1" x14ac:dyDescent="0.25">
      <c r="A277" s="616" t="s">
        <v>317</v>
      </c>
      <c r="B277" s="606" t="s">
        <v>318</v>
      </c>
      <c r="C277" s="609" t="s">
        <v>319</v>
      </c>
      <c r="D277" s="63" t="s">
        <v>200</v>
      </c>
      <c r="E277" s="93"/>
      <c r="F277" s="11">
        <v>0</v>
      </c>
      <c r="G277" s="12">
        <v>0</v>
      </c>
      <c r="H277" s="12">
        <v>0</v>
      </c>
      <c r="I277" s="14">
        <v>0</v>
      </c>
      <c r="J277" s="11">
        <v>0</v>
      </c>
      <c r="K277" s="12">
        <v>0</v>
      </c>
      <c r="L277" s="12">
        <v>0</v>
      </c>
      <c r="M277" s="13">
        <v>0</v>
      </c>
      <c r="N277" s="11">
        <v>0</v>
      </c>
      <c r="O277" s="12">
        <v>0</v>
      </c>
      <c r="P277" s="12">
        <v>0</v>
      </c>
      <c r="Q277" s="14">
        <v>0</v>
      </c>
    </row>
    <row r="278" spans="1:17" hidden="1" x14ac:dyDescent="0.25">
      <c r="A278" s="617"/>
      <c r="B278" s="607"/>
      <c r="C278" s="610"/>
      <c r="D278" s="618" t="s">
        <v>255</v>
      </c>
      <c r="E278" s="93" t="s">
        <v>258</v>
      </c>
      <c r="F278" s="11">
        <v>0</v>
      </c>
      <c r="G278" s="12">
        <v>0</v>
      </c>
      <c r="H278" s="12">
        <v>0</v>
      </c>
      <c r="I278" s="14">
        <v>0</v>
      </c>
      <c r="J278" s="11">
        <v>0</v>
      </c>
      <c r="K278" s="12">
        <v>0</v>
      </c>
      <c r="L278" s="12">
        <v>0</v>
      </c>
      <c r="M278" s="13">
        <v>0</v>
      </c>
      <c r="N278" s="11">
        <v>0</v>
      </c>
      <c r="O278" s="12">
        <v>0</v>
      </c>
      <c r="P278" s="12">
        <v>0</v>
      </c>
      <c r="Q278" s="14">
        <v>0</v>
      </c>
    </row>
    <row r="279" spans="1:17" hidden="1" x14ac:dyDescent="0.25">
      <c r="A279" s="617"/>
      <c r="B279" s="607"/>
      <c r="C279" s="610"/>
      <c r="D279" s="619"/>
      <c r="E279" s="93" t="s">
        <v>266</v>
      </c>
      <c r="F279" s="11">
        <v>0</v>
      </c>
      <c r="G279" s="12">
        <v>0</v>
      </c>
      <c r="H279" s="12">
        <v>0</v>
      </c>
      <c r="I279" s="14">
        <v>0</v>
      </c>
      <c r="J279" s="11">
        <v>0</v>
      </c>
      <c r="K279" s="12">
        <v>0</v>
      </c>
      <c r="L279" s="12">
        <v>0</v>
      </c>
      <c r="M279" s="13">
        <v>0</v>
      </c>
      <c r="N279" s="11">
        <v>0</v>
      </c>
      <c r="O279" s="12">
        <v>0</v>
      </c>
      <c r="P279" s="12">
        <v>0</v>
      </c>
      <c r="Q279" s="14">
        <v>0</v>
      </c>
    </row>
    <row r="280" spans="1:17" ht="25.5" hidden="1" x14ac:dyDescent="0.25">
      <c r="A280" s="616" t="s">
        <v>320</v>
      </c>
      <c r="B280" s="606" t="s">
        <v>321</v>
      </c>
      <c r="C280" s="609" t="s">
        <v>322</v>
      </c>
      <c r="D280" s="63" t="s">
        <v>200</v>
      </c>
      <c r="E280" s="93"/>
      <c r="F280" s="11">
        <v>0</v>
      </c>
      <c r="G280" s="12">
        <v>0</v>
      </c>
      <c r="H280" s="12">
        <v>0</v>
      </c>
      <c r="I280" s="14">
        <v>0</v>
      </c>
      <c r="J280" s="11">
        <v>0</v>
      </c>
      <c r="K280" s="12">
        <v>0</v>
      </c>
      <c r="L280" s="12">
        <v>0</v>
      </c>
      <c r="M280" s="13">
        <v>0</v>
      </c>
      <c r="N280" s="11">
        <v>0</v>
      </c>
      <c r="O280" s="12">
        <v>0</v>
      </c>
      <c r="P280" s="12">
        <v>0</v>
      </c>
      <c r="Q280" s="14">
        <v>0</v>
      </c>
    </row>
    <row r="281" spans="1:17" hidden="1" x14ac:dyDescent="0.25">
      <c r="A281" s="617"/>
      <c r="B281" s="607"/>
      <c r="C281" s="610"/>
      <c r="D281" s="618" t="s">
        <v>255</v>
      </c>
      <c r="E281" s="93" t="s">
        <v>258</v>
      </c>
      <c r="F281" s="11">
        <v>0</v>
      </c>
      <c r="G281" s="12">
        <v>0</v>
      </c>
      <c r="H281" s="12">
        <v>0</v>
      </c>
      <c r="I281" s="14">
        <v>0</v>
      </c>
      <c r="J281" s="11">
        <v>0</v>
      </c>
      <c r="K281" s="12">
        <v>0</v>
      </c>
      <c r="L281" s="12">
        <v>0</v>
      </c>
      <c r="M281" s="13">
        <v>0</v>
      </c>
      <c r="N281" s="11">
        <v>0</v>
      </c>
      <c r="O281" s="12">
        <v>0</v>
      </c>
      <c r="P281" s="12">
        <v>0</v>
      </c>
      <c r="Q281" s="14">
        <v>0</v>
      </c>
    </row>
    <row r="282" spans="1:17" hidden="1" x14ac:dyDescent="0.25">
      <c r="A282" s="617"/>
      <c r="B282" s="607"/>
      <c r="C282" s="610"/>
      <c r="D282" s="619"/>
      <c r="E282" s="93" t="s">
        <v>266</v>
      </c>
      <c r="F282" s="11">
        <v>0</v>
      </c>
      <c r="G282" s="12">
        <v>0</v>
      </c>
      <c r="H282" s="12">
        <v>0</v>
      </c>
      <c r="I282" s="14">
        <v>0</v>
      </c>
      <c r="J282" s="11">
        <v>0</v>
      </c>
      <c r="K282" s="12">
        <v>0</v>
      </c>
      <c r="L282" s="12">
        <v>0</v>
      </c>
      <c r="M282" s="13">
        <v>0</v>
      </c>
      <c r="N282" s="11">
        <v>0</v>
      </c>
      <c r="O282" s="12">
        <v>0</v>
      </c>
      <c r="P282" s="12">
        <v>0</v>
      </c>
      <c r="Q282" s="14">
        <v>0</v>
      </c>
    </row>
    <row r="283" spans="1:17" ht="25.5" hidden="1" x14ac:dyDescent="0.25">
      <c r="A283" s="616" t="s">
        <v>323</v>
      </c>
      <c r="B283" s="606" t="s">
        <v>324</v>
      </c>
      <c r="C283" s="609" t="s">
        <v>325</v>
      </c>
      <c r="D283" s="63" t="s">
        <v>200</v>
      </c>
      <c r="E283" s="93"/>
      <c r="F283" s="11">
        <v>0</v>
      </c>
      <c r="G283" s="12">
        <v>0</v>
      </c>
      <c r="H283" s="12">
        <v>0</v>
      </c>
      <c r="I283" s="14">
        <v>0</v>
      </c>
      <c r="J283" s="11">
        <v>0</v>
      </c>
      <c r="K283" s="12">
        <v>0</v>
      </c>
      <c r="L283" s="12">
        <v>0</v>
      </c>
      <c r="M283" s="13">
        <v>0</v>
      </c>
      <c r="N283" s="11">
        <v>0</v>
      </c>
      <c r="O283" s="12">
        <v>0</v>
      </c>
      <c r="P283" s="12">
        <v>0</v>
      </c>
      <c r="Q283" s="14">
        <v>0</v>
      </c>
    </row>
    <row r="284" spans="1:17" hidden="1" x14ac:dyDescent="0.25">
      <c r="A284" s="617"/>
      <c r="B284" s="607"/>
      <c r="C284" s="610"/>
      <c r="D284" s="618" t="s">
        <v>255</v>
      </c>
      <c r="E284" s="93" t="s">
        <v>258</v>
      </c>
      <c r="F284" s="11">
        <v>0</v>
      </c>
      <c r="G284" s="12">
        <v>0</v>
      </c>
      <c r="H284" s="12">
        <v>0</v>
      </c>
      <c r="I284" s="14">
        <v>0</v>
      </c>
      <c r="J284" s="11">
        <v>0</v>
      </c>
      <c r="K284" s="12">
        <v>0</v>
      </c>
      <c r="L284" s="12">
        <v>0</v>
      </c>
      <c r="M284" s="13">
        <v>0</v>
      </c>
      <c r="N284" s="11">
        <v>0</v>
      </c>
      <c r="O284" s="12">
        <v>0</v>
      </c>
      <c r="P284" s="12">
        <v>0</v>
      </c>
      <c r="Q284" s="14">
        <v>0</v>
      </c>
    </row>
    <row r="285" spans="1:17" hidden="1" x14ac:dyDescent="0.25">
      <c r="A285" s="617"/>
      <c r="B285" s="607"/>
      <c r="C285" s="610"/>
      <c r="D285" s="619"/>
      <c r="E285" s="93" t="s">
        <v>266</v>
      </c>
      <c r="F285" s="11">
        <v>0</v>
      </c>
      <c r="G285" s="12">
        <v>0</v>
      </c>
      <c r="H285" s="12">
        <v>0</v>
      </c>
      <c r="I285" s="14">
        <v>0</v>
      </c>
      <c r="J285" s="11">
        <v>0</v>
      </c>
      <c r="K285" s="12">
        <v>0</v>
      </c>
      <c r="L285" s="12">
        <v>0</v>
      </c>
      <c r="M285" s="13">
        <v>0</v>
      </c>
      <c r="N285" s="11">
        <v>0</v>
      </c>
      <c r="O285" s="12">
        <v>0</v>
      </c>
      <c r="P285" s="12">
        <v>0</v>
      </c>
      <c r="Q285" s="14">
        <v>0</v>
      </c>
    </row>
    <row r="286" spans="1:17" ht="25.5" hidden="1" x14ac:dyDescent="0.25">
      <c r="A286" s="616" t="s">
        <v>326</v>
      </c>
      <c r="B286" s="606" t="s">
        <v>327</v>
      </c>
      <c r="C286" s="609" t="s">
        <v>328</v>
      </c>
      <c r="D286" s="63" t="s">
        <v>200</v>
      </c>
      <c r="E286" s="93"/>
      <c r="F286" s="11">
        <v>0</v>
      </c>
      <c r="G286" s="12">
        <v>0</v>
      </c>
      <c r="H286" s="12">
        <v>0</v>
      </c>
      <c r="I286" s="14">
        <v>0</v>
      </c>
      <c r="J286" s="11">
        <v>0</v>
      </c>
      <c r="K286" s="12">
        <v>0</v>
      </c>
      <c r="L286" s="12">
        <v>0</v>
      </c>
      <c r="M286" s="13">
        <v>0</v>
      </c>
      <c r="N286" s="11">
        <v>0</v>
      </c>
      <c r="O286" s="12">
        <v>0</v>
      </c>
      <c r="P286" s="12">
        <v>0</v>
      </c>
      <c r="Q286" s="14">
        <v>0</v>
      </c>
    </row>
    <row r="287" spans="1:17" hidden="1" x14ac:dyDescent="0.25">
      <c r="A287" s="617"/>
      <c r="B287" s="607"/>
      <c r="C287" s="610"/>
      <c r="D287" s="618" t="s">
        <v>255</v>
      </c>
      <c r="E287" s="93" t="s">
        <v>258</v>
      </c>
      <c r="F287" s="11">
        <v>0</v>
      </c>
      <c r="G287" s="12">
        <v>0</v>
      </c>
      <c r="H287" s="12">
        <v>0</v>
      </c>
      <c r="I287" s="14">
        <v>0</v>
      </c>
      <c r="J287" s="11">
        <v>0</v>
      </c>
      <c r="K287" s="12">
        <v>0</v>
      </c>
      <c r="L287" s="12">
        <v>0</v>
      </c>
      <c r="M287" s="13">
        <v>0</v>
      </c>
      <c r="N287" s="11">
        <v>0</v>
      </c>
      <c r="O287" s="12">
        <v>0</v>
      </c>
      <c r="P287" s="12">
        <v>0</v>
      </c>
      <c r="Q287" s="14">
        <v>0</v>
      </c>
    </row>
    <row r="288" spans="1:17" hidden="1" x14ac:dyDescent="0.25">
      <c r="A288" s="617"/>
      <c r="B288" s="607"/>
      <c r="C288" s="610"/>
      <c r="D288" s="619"/>
      <c r="E288" s="93" t="s">
        <v>266</v>
      </c>
      <c r="F288" s="11">
        <v>0</v>
      </c>
      <c r="G288" s="12">
        <v>0</v>
      </c>
      <c r="H288" s="12">
        <v>0</v>
      </c>
      <c r="I288" s="14">
        <v>0</v>
      </c>
      <c r="J288" s="11">
        <v>0</v>
      </c>
      <c r="K288" s="12">
        <v>0</v>
      </c>
      <c r="L288" s="12">
        <v>0</v>
      </c>
      <c r="M288" s="13">
        <v>0</v>
      </c>
      <c r="N288" s="11">
        <v>0</v>
      </c>
      <c r="O288" s="12">
        <v>0</v>
      </c>
      <c r="P288" s="12">
        <v>0</v>
      </c>
      <c r="Q288" s="14">
        <v>0</v>
      </c>
    </row>
    <row r="289" spans="1:17" ht="25.5" hidden="1" x14ac:dyDescent="0.25">
      <c r="A289" s="616" t="s">
        <v>329</v>
      </c>
      <c r="B289" s="606" t="s">
        <v>330</v>
      </c>
      <c r="C289" s="609" t="s">
        <v>331</v>
      </c>
      <c r="D289" s="63" t="s">
        <v>200</v>
      </c>
      <c r="E289" s="93"/>
      <c r="F289" s="11">
        <v>0</v>
      </c>
      <c r="G289" s="12">
        <v>0</v>
      </c>
      <c r="H289" s="12">
        <v>0</v>
      </c>
      <c r="I289" s="14">
        <v>0</v>
      </c>
      <c r="J289" s="11">
        <v>0</v>
      </c>
      <c r="K289" s="12">
        <v>0</v>
      </c>
      <c r="L289" s="12">
        <v>0</v>
      </c>
      <c r="M289" s="13">
        <v>0</v>
      </c>
      <c r="N289" s="11">
        <v>0</v>
      </c>
      <c r="O289" s="12">
        <v>0</v>
      </c>
      <c r="P289" s="12">
        <v>0</v>
      </c>
      <c r="Q289" s="14">
        <v>0</v>
      </c>
    </row>
    <row r="290" spans="1:17" hidden="1" x14ac:dyDescent="0.25">
      <c r="A290" s="617"/>
      <c r="B290" s="607"/>
      <c r="C290" s="610"/>
      <c r="D290" s="618" t="s">
        <v>255</v>
      </c>
      <c r="E290" s="93" t="s">
        <v>258</v>
      </c>
      <c r="F290" s="11">
        <v>0</v>
      </c>
      <c r="G290" s="12">
        <v>0</v>
      </c>
      <c r="H290" s="12">
        <v>0</v>
      </c>
      <c r="I290" s="14">
        <v>0</v>
      </c>
      <c r="J290" s="11">
        <v>0</v>
      </c>
      <c r="K290" s="12">
        <v>0</v>
      </c>
      <c r="L290" s="12">
        <v>0</v>
      </c>
      <c r="M290" s="13">
        <v>0</v>
      </c>
      <c r="N290" s="11">
        <v>0</v>
      </c>
      <c r="O290" s="12">
        <v>0</v>
      </c>
      <c r="P290" s="12">
        <v>0</v>
      </c>
      <c r="Q290" s="14">
        <v>0</v>
      </c>
    </row>
    <row r="291" spans="1:17" hidden="1" x14ac:dyDescent="0.25">
      <c r="A291" s="617"/>
      <c r="B291" s="607"/>
      <c r="C291" s="610"/>
      <c r="D291" s="619"/>
      <c r="E291" s="93" t="s">
        <v>266</v>
      </c>
      <c r="F291" s="11">
        <v>0</v>
      </c>
      <c r="G291" s="12">
        <v>0</v>
      </c>
      <c r="H291" s="12">
        <v>0</v>
      </c>
      <c r="I291" s="14">
        <v>0</v>
      </c>
      <c r="J291" s="11">
        <v>0</v>
      </c>
      <c r="K291" s="12">
        <v>0</v>
      </c>
      <c r="L291" s="12">
        <v>0</v>
      </c>
      <c r="M291" s="13">
        <v>0</v>
      </c>
      <c r="N291" s="11">
        <v>0</v>
      </c>
      <c r="O291" s="12">
        <v>0</v>
      </c>
      <c r="P291" s="12">
        <v>0</v>
      </c>
      <c r="Q291" s="14">
        <v>0</v>
      </c>
    </row>
    <row r="292" spans="1:17" ht="25.5" hidden="1" x14ac:dyDescent="0.25">
      <c r="A292" s="616" t="s">
        <v>332</v>
      </c>
      <c r="B292" s="606" t="s">
        <v>333</v>
      </c>
      <c r="C292" s="609" t="s">
        <v>334</v>
      </c>
      <c r="D292" s="63" t="s">
        <v>200</v>
      </c>
      <c r="E292" s="93"/>
      <c r="F292" s="11">
        <v>0</v>
      </c>
      <c r="G292" s="12">
        <v>0</v>
      </c>
      <c r="H292" s="12">
        <v>0</v>
      </c>
      <c r="I292" s="14">
        <v>0</v>
      </c>
      <c r="J292" s="11">
        <v>0</v>
      </c>
      <c r="K292" s="12">
        <v>0</v>
      </c>
      <c r="L292" s="12">
        <v>0</v>
      </c>
      <c r="M292" s="13">
        <v>0</v>
      </c>
      <c r="N292" s="11">
        <v>0</v>
      </c>
      <c r="O292" s="12">
        <v>0</v>
      </c>
      <c r="P292" s="12">
        <v>0</v>
      </c>
      <c r="Q292" s="14">
        <v>0</v>
      </c>
    </row>
    <row r="293" spans="1:17" hidden="1" x14ac:dyDescent="0.25">
      <c r="A293" s="617"/>
      <c r="B293" s="607"/>
      <c r="C293" s="610"/>
      <c r="D293" s="618" t="s">
        <v>255</v>
      </c>
      <c r="E293" s="93" t="s">
        <v>258</v>
      </c>
      <c r="F293" s="11">
        <v>0</v>
      </c>
      <c r="G293" s="12">
        <v>0</v>
      </c>
      <c r="H293" s="12">
        <v>0</v>
      </c>
      <c r="I293" s="14">
        <v>0</v>
      </c>
      <c r="J293" s="11">
        <v>0</v>
      </c>
      <c r="K293" s="12">
        <v>0</v>
      </c>
      <c r="L293" s="12">
        <v>0</v>
      </c>
      <c r="M293" s="13">
        <v>0</v>
      </c>
      <c r="N293" s="11">
        <v>0</v>
      </c>
      <c r="O293" s="12">
        <v>0</v>
      </c>
      <c r="P293" s="12">
        <v>0</v>
      </c>
      <c r="Q293" s="14">
        <v>0</v>
      </c>
    </row>
    <row r="294" spans="1:17" hidden="1" x14ac:dyDescent="0.25">
      <c r="A294" s="617"/>
      <c r="B294" s="607"/>
      <c r="C294" s="610"/>
      <c r="D294" s="619"/>
      <c r="E294" s="93" t="s">
        <v>266</v>
      </c>
      <c r="F294" s="11">
        <v>0</v>
      </c>
      <c r="G294" s="12">
        <v>0</v>
      </c>
      <c r="H294" s="12">
        <v>0</v>
      </c>
      <c r="I294" s="14">
        <v>0</v>
      </c>
      <c r="J294" s="11">
        <v>0</v>
      </c>
      <c r="K294" s="12">
        <v>0</v>
      </c>
      <c r="L294" s="12">
        <v>0</v>
      </c>
      <c r="M294" s="13">
        <v>0</v>
      </c>
      <c r="N294" s="11">
        <v>0</v>
      </c>
      <c r="O294" s="12">
        <v>0</v>
      </c>
      <c r="P294" s="12">
        <v>0</v>
      </c>
      <c r="Q294" s="14">
        <v>0</v>
      </c>
    </row>
    <row r="295" spans="1:17" ht="25.5" x14ac:dyDescent="0.25">
      <c r="A295" s="603" t="s">
        <v>219</v>
      </c>
      <c r="B295" s="606" t="s">
        <v>335</v>
      </c>
      <c r="C295" s="609" t="s">
        <v>336</v>
      </c>
      <c r="D295" s="71" t="s">
        <v>200</v>
      </c>
      <c r="E295" s="93"/>
      <c r="F295" s="11">
        <f>F296</f>
        <v>900</v>
      </c>
      <c r="G295" s="12">
        <f t="shared" ref="G295:I296" si="133">G296</f>
        <v>0</v>
      </c>
      <c r="H295" s="12">
        <f t="shared" si="133"/>
        <v>0</v>
      </c>
      <c r="I295" s="14">
        <f t="shared" si="133"/>
        <v>900</v>
      </c>
      <c r="J295" s="11">
        <f>J296</f>
        <v>400</v>
      </c>
      <c r="K295" s="12">
        <f t="shared" ref="K295:M295" si="134">K296</f>
        <v>0</v>
      </c>
      <c r="L295" s="12">
        <f t="shared" si="134"/>
        <v>0</v>
      </c>
      <c r="M295" s="13">
        <f t="shared" si="134"/>
        <v>400</v>
      </c>
      <c r="N295" s="17">
        <f t="shared" ref="N295:N306" si="135">J295/F295*100</f>
        <v>44.444444444444443</v>
      </c>
      <c r="O295" s="18">
        <v>0</v>
      </c>
      <c r="P295" s="18">
        <v>0</v>
      </c>
      <c r="Q295" s="19">
        <f t="shared" ref="Q295:Q297" si="136">M295/I295*100</f>
        <v>44.444444444444443</v>
      </c>
    </row>
    <row r="296" spans="1:17" x14ac:dyDescent="0.25">
      <c r="A296" s="604"/>
      <c r="B296" s="607"/>
      <c r="C296" s="610"/>
      <c r="D296" s="612" t="s">
        <v>255</v>
      </c>
      <c r="E296" s="93" t="s">
        <v>258</v>
      </c>
      <c r="F296" s="11">
        <f>G296+H296+I296</f>
        <v>900</v>
      </c>
      <c r="G296" s="12">
        <f t="shared" si="133"/>
        <v>0</v>
      </c>
      <c r="H296" s="12">
        <f t="shared" si="133"/>
        <v>0</v>
      </c>
      <c r="I296" s="14">
        <f>I297+I298+I299+I300</f>
        <v>900</v>
      </c>
      <c r="J296" s="11">
        <f>K296+L296+M296</f>
        <v>400</v>
      </c>
      <c r="K296" s="12">
        <f>K297+K298+K299+K300</f>
        <v>0</v>
      </c>
      <c r="L296" s="12">
        <f t="shared" ref="L296:M296" si="137">L297+L298+L299+L300</f>
        <v>0</v>
      </c>
      <c r="M296" s="13">
        <f t="shared" si="137"/>
        <v>400</v>
      </c>
      <c r="N296" s="17">
        <f t="shared" si="135"/>
        <v>44.444444444444443</v>
      </c>
      <c r="O296" s="18">
        <v>0</v>
      </c>
      <c r="P296" s="18">
        <v>0</v>
      </c>
      <c r="Q296" s="19">
        <f t="shared" si="136"/>
        <v>44.444444444444443</v>
      </c>
    </row>
    <row r="297" spans="1:17" x14ac:dyDescent="0.25">
      <c r="A297" s="604"/>
      <c r="B297" s="607"/>
      <c r="C297" s="610"/>
      <c r="D297" s="613"/>
      <c r="E297" s="94" t="s">
        <v>259</v>
      </c>
      <c r="F297" s="11">
        <f>G297+H297+I297</f>
        <v>400</v>
      </c>
      <c r="G297" s="12">
        <f>G306</f>
        <v>0</v>
      </c>
      <c r="H297" s="12">
        <f>H306</f>
        <v>0</v>
      </c>
      <c r="I297" s="14">
        <f>I306</f>
        <v>400</v>
      </c>
      <c r="J297" s="11">
        <f>K297+L297+M297</f>
        <v>400</v>
      </c>
      <c r="K297" s="12">
        <f t="shared" ref="K297:M297" si="138">K306</f>
        <v>0</v>
      </c>
      <c r="L297" s="12">
        <f t="shared" si="138"/>
        <v>0</v>
      </c>
      <c r="M297" s="13">
        <f t="shared" si="138"/>
        <v>400</v>
      </c>
      <c r="N297" s="17">
        <f t="shared" si="135"/>
        <v>100</v>
      </c>
      <c r="O297" s="18">
        <v>0</v>
      </c>
      <c r="P297" s="18">
        <v>0</v>
      </c>
      <c r="Q297" s="19">
        <f t="shared" si="136"/>
        <v>100</v>
      </c>
    </row>
    <row r="298" spans="1:17" x14ac:dyDescent="0.25">
      <c r="A298" s="617"/>
      <c r="B298" s="607"/>
      <c r="C298" s="610"/>
      <c r="D298" s="619"/>
      <c r="E298" s="94" t="s">
        <v>260</v>
      </c>
      <c r="F298" s="11">
        <f t="shared" ref="F298:F300" si="139">G298+H298+I298</f>
        <v>0</v>
      </c>
      <c r="G298" s="12">
        <v>0</v>
      </c>
      <c r="H298" s="12">
        <v>0</v>
      </c>
      <c r="I298" s="14">
        <f>I307</f>
        <v>0</v>
      </c>
      <c r="J298" s="11">
        <f t="shared" ref="J298:J300" si="140">K298+L298+M298</f>
        <v>0</v>
      </c>
      <c r="K298" s="12">
        <v>0</v>
      </c>
      <c r="L298" s="12">
        <v>0</v>
      </c>
      <c r="M298" s="13">
        <v>0</v>
      </c>
      <c r="N298" s="17">
        <v>0</v>
      </c>
      <c r="O298" s="18">
        <v>0</v>
      </c>
      <c r="P298" s="18">
        <v>0</v>
      </c>
      <c r="Q298" s="19">
        <v>0</v>
      </c>
    </row>
    <row r="299" spans="1:17" x14ac:dyDescent="0.25">
      <c r="A299" s="617"/>
      <c r="B299" s="607"/>
      <c r="C299" s="610"/>
      <c r="D299" s="619"/>
      <c r="E299" s="94" t="s">
        <v>261</v>
      </c>
      <c r="F299" s="11">
        <f t="shared" si="139"/>
        <v>500</v>
      </c>
      <c r="G299" s="12">
        <v>0</v>
      </c>
      <c r="H299" s="12">
        <v>0</v>
      </c>
      <c r="I299" s="14">
        <f>I308</f>
        <v>500</v>
      </c>
      <c r="J299" s="11">
        <f t="shared" si="140"/>
        <v>0</v>
      </c>
      <c r="K299" s="12">
        <v>0</v>
      </c>
      <c r="L299" s="12">
        <v>0</v>
      </c>
      <c r="M299" s="13">
        <v>0</v>
      </c>
      <c r="N299" s="17">
        <v>0</v>
      </c>
      <c r="O299" s="18">
        <v>0</v>
      </c>
      <c r="P299" s="18">
        <v>0</v>
      </c>
      <c r="Q299" s="19">
        <v>0</v>
      </c>
    </row>
    <row r="300" spans="1:17" x14ac:dyDescent="0.25">
      <c r="A300" s="633"/>
      <c r="B300" s="608"/>
      <c r="C300" s="611"/>
      <c r="D300" s="635"/>
      <c r="E300" s="94" t="s">
        <v>262</v>
      </c>
      <c r="F300" s="11">
        <f t="shared" si="139"/>
        <v>0</v>
      </c>
      <c r="G300" s="12">
        <v>0</v>
      </c>
      <c r="H300" s="12">
        <v>0</v>
      </c>
      <c r="I300" s="14">
        <f>I309</f>
        <v>0</v>
      </c>
      <c r="J300" s="11">
        <f t="shared" si="140"/>
        <v>0</v>
      </c>
      <c r="K300" s="12">
        <v>0</v>
      </c>
      <c r="L300" s="12">
        <v>0</v>
      </c>
      <c r="M300" s="13">
        <v>0</v>
      </c>
      <c r="N300" s="17">
        <v>0</v>
      </c>
      <c r="O300" s="18">
        <v>0</v>
      </c>
      <c r="P300" s="18">
        <v>0</v>
      </c>
      <c r="Q300" s="19">
        <v>0</v>
      </c>
    </row>
    <row r="301" spans="1:17" ht="25.5" x14ac:dyDescent="0.25">
      <c r="A301" s="616" t="s">
        <v>337</v>
      </c>
      <c r="B301" s="606" t="s">
        <v>338</v>
      </c>
      <c r="C301" s="609" t="s">
        <v>336</v>
      </c>
      <c r="D301" s="63" t="s">
        <v>200</v>
      </c>
      <c r="E301" s="93"/>
      <c r="F301" s="11">
        <v>0</v>
      </c>
      <c r="G301" s="12">
        <v>0</v>
      </c>
      <c r="H301" s="12">
        <v>0</v>
      </c>
      <c r="I301" s="14">
        <v>0</v>
      </c>
      <c r="J301" s="11">
        <v>0</v>
      </c>
      <c r="K301" s="12">
        <v>0</v>
      </c>
      <c r="L301" s="12">
        <v>0</v>
      </c>
      <c r="M301" s="13">
        <v>0</v>
      </c>
      <c r="N301" s="11">
        <v>0</v>
      </c>
      <c r="O301" s="12">
        <v>0</v>
      </c>
      <c r="P301" s="12">
        <v>0</v>
      </c>
      <c r="Q301" s="14">
        <v>0</v>
      </c>
    </row>
    <row r="302" spans="1:17" x14ac:dyDescent="0.25">
      <c r="A302" s="617"/>
      <c r="B302" s="607"/>
      <c r="C302" s="610"/>
      <c r="D302" s="618" t="s">
        <v>255</v>
      </c>
      <c r="E302" s="93" t="s">
        <v>258</v>
      </c>
      <c r="F302" s="11">
        <v>0</v>
      </c>
      <c r="G302" s="12">
        <v>0</v>
      </c>
      <c r="H302" s="12">
        <v>0</v>
      </c>
      <c r="I302" s="14">
        <v>0</v>
      </c>
      <c r="J302" s="11">
        <v>0</v>
      </c>
      <c r="K302" s="12">
        <v>0</v>
      </c>
      <c r="L302" s="12">
        <v>0</v>
      </c>
      <c r="M302" s="13">
        <v>0</v>
      </c>
      <c r="N302" s="11">
        <v>0</v>
      </c>
      <c r="O302" s="12">
        <v>0</v>
      </c>
      <c r="P302" s="12">
        <v>0</v>
      </c>
      <c r="Q302" s="14">
        <v>0</v>
      </c>
    </row>
    <row r="303" spans="1:17" x14ac:dyDescent="0.25">
      <c r="A303" s="617"/>
      <c r="B303" s="607"/>
      <c r="C303" s="610"/>
      <c r="D303" s="619"/>
      <c r="E303" s="93" t="s">
        <v>266</v>
      </c>
      <c r="F303" s="11">
        <v>0</v>
      </c>
      <c r="G303" s="12">
        <v>0</v>
      </c>
      <c r="H303" s="12">
        <v>0</v>
      </c>
      <c r="I303" s="14">
        <v>0</v>
      </c>
      <c r="J303" s="11">
        <v>0</v>
      </c>
      <c r="K303" s="12">
        <v>0</v>
      </c>
      <c r="L303" s="12">
        <v>0</v>
      </c>
      <c r="M303" s="13">
        <v>0</v>
      </c>
      <c r="N303" s="11">
        <v>0</v>
      </c>
      <c r="O303" s="12">
        <v>0</v>
      </c>
      <c r="P303" s="12">
        <v>0</v>
      </c>
      <c r="Q303" s="14">
        <v>0</v>
      </c>
    </row>
    <row r="304" spans="1:17" ht="25.5" x14ac:dyDescent="0.25">
      <c r="A304" s="616" t="s">
        <v>339</v>
      </c>
      <c r="B304" s="606" t="s">
        <v>340</v>
      </c>
      <c r="C304" s="609" t="s">
        <v>336</v>
      </c>
      <c r="D304" s="63" t="s">
        <v>200</v>
      </c>
      <c r="E304" s="93"/>
      <c r="F304" s="11">
        <f>F305</f>
        <v>900</v>
      </c>
      <c r="G304" s="12">
        <f t="shared" ref="G304:I304" si="141">G305</f>
        <v>0</v>
      </c>
      <c r="H304" s="12">
        <f t="shared" si="141"/>
        <v>0</v>
      </c>
      <c r="I304" s="14">
        <f t="shared" si="141"/>
        <v>900</v>
      </c>
      <c r="J304" s="15">
        <f>J305</f>
        <v>400</v>
      </c>
      <c r="K304" s="16">
        <f t="shared" ref="K304:M305" si="142">K305</f>
        <v>0</v>
      </c>
      <c r="L304" s="16">
        <f t="shared" si="142"/>
        <v>0</v>
      </c>
      <c r="M304" s="152">
        <f t="shared" si="142"/>
        <v>400</v>
      </c>
      <c r="N304" s="17">
        <f t="shared" si="135"/>
        <v>44.444444444444443</v>
      </c>
      <c r="O304" s="18">
        <v>0</v>
      </c>
      <c r="P304" s="18">
        <v>0</v>
      </c>
      <c r="Q304" s="19">
        <f t="shared" ref="Q304:Q306" si="143">M304/I304*100</f>
        <v>44.444444444444443</v>
      </c>
    </row>
    <row r="305" spans="1:17" x14ac:dyDescent="0.25">
      <c r="A305" s="617"/>
      <c r="B305" s="607"/>
      <c r="C305" s="610"/>
      <c r="D305" s="618" t="s">
        <v>255</v>
      </c>
      <c r="E305" s="93" t="s">
        <v>258</v>
      </c>
      <c r="F305" s="11">
        <f>F306+F307+F308+F309</f>
        <v>900</v>
      </c>
      <c r="G305" s="12">
        <f t="shared" ref="G305:I305" si="144">G306+G307+G308+G309</f>
        <v>0</v>
      </c>
      <c r="H305" s="12">
        <f t="shared" si="144"/>
        <v>0</v>
      </c>
      <c r="I305" s="14">
        <f t="shared" si="144"/>
        <v>900</v>
      </c>
      <c r="J305" s="15">
        <f>J306</f>
        <v>400</v>
      </c>
      <c r="K305" s="16">
        <f t="shared" si="142"/>
        <v>0</v>
      </c>
      <c r="L305" s="16">
        <f t="shared" si="142"/>
        <v>0</v>
      </c>
      <c r="M305" s="152">
        <f t="shared" si="142"/>
        <v>400</v>
      </c>
      <c r="N305" s="17">
        <f t="shared" si="135"/>
        <v>44.444444444444443</v>
      </c>
      <c r="O305" s="18">
        <v>0</v>
      </c>
      <c r="P305" s="18">
        <v>0</v>
      </c>
      <c r="Q305" s="19">
        <f t="shared" si="143"/>
        <v>44.444444444444443</v>
      </c>
    </row>
    <row r="306" spans="1:17" ht="24.75" customHeight="1" x14ac:dyDescent="0.25">
      <c r="A306" s="617"/>
      <c r="B306" s="607"/>
      <c r="C306" s="610"/>
      <c r="D306" s="634"/>
      <c r="E306" s="94" t="s">
        <v>259</v>
      </c>
      <c r="F306" s="11">
        <f>G306+H306+I306</f>
        <v>400</v>
      </c>
      <c r="G306" s="12">
        <v>0</v>
      </c>
      <c r="H306" s="12">
        <v>0</v>
      </c>
      <c r="I306" s="14">
        <v>400</v>
      </c>
      <c r="J306" s="15">
        <f>K306+L306+M306</f>
        <v>400</v>
      </c>
      <c r="K306" s="20">
        <v>0</v>
      </c>
      <c r="L306" s="20">
        <v>0</v>
      </c>
      <c r="M306" s="152">
        <v>400</v>
      </c>
      <c r="N306" s="17">
        <f t="shared" si="135"/>
        <v>100</v>
      </c>
      <c r="O306" s="18">
        <v>0</v>
      </c>
      <c r="P306" s="18">
        <v>0</v>
      </c>
      <c r="Q306" s="19">
        <f t="shared" si="143"/>
        <v>100</v>
      </c>
    </row>
    <row r="307" spans="1:17" ht="27.75" customHeight="1" x14ac:dyDescent="0.25">
      <c r="A307" s="617"/>
      <c r="B307" s="607"/>
      <c r="C307" s="610"/>
      <c r="D307" s="619"/>
      <c r="E307" s="94" t="s">
        <v>260</v>
      </c>
      <c r="F307" s="11">
        <f t="shared" ref="F307:F309" si="145">G307+H307+I307</f>
        <v>0</v>
      </c>
      <c r="G307" s="12">
        <v>0</v>
      </c>
      <c r="H307" s="12">
        <v>0</v>
      </c>
      <c r="I307" s="14">
        <v>0</v>
      </c>
      <c r="J307" s="15">
        <f t="shared" ref="J307:J309" si="146">K307+L307+M307</f>
        <v>0</v>
      </c>
      <c r="K307" s="20">
        <v>0</v>
      </c>
      <c r="L307" s="20">
        <v>0</v>
      </c>
      <c r="M307" s="152">
        <v>0</v>
      </c>
      <c r="N307" s="17">
        <v>0</v>
      </c>
      <c r="O307" s="18">
        <v>0</v>
      </c>
      <c r="P307" s="18">
        <v>0</v>
      </c>
      <c r="Q307" s="19">
        <v>0</v>
      </c>
    </row>
    <row r="308" spans="1:17" ht="24.75" customHeight="1" x14ac:dyDescent="0.25">
      <c r="A308" s="617"/>
      <c r="B308" s="607"/>
      <c r="C308" s="610"/>
      <c r="D308" s="619"/>
      <c r="E308" s="94" t="s">
        <v>261</v>
      </c>
      <c r="F308" s="11">
        <f t="shared" si="145"/>
        <v>500</v>
      </c>
      <c r="G308" s="12">
        <v>0</v>
      </c>
      <c r="H308" s="12">
        <v>0</v>
      </c>
      <c r="I308" s="14">
        <v>500</v>
      </c>
      <c r="J308" s="15">
        <f t="shared" si="146"/>
        <v>0</v>
      </c>
      <c r="K308" s="20">
        <v>0</v>
      </c>
      <c r="L308" s="20">
        <v>0</v>
      </c>
      <c r="M308" s="152">
        <v>0</v>
      </c>
      <c r="N308" s="17">
        <v>0</v>
      </c>
      <c r="O308" s="18">
        <v>0</v>
      </c>
      <c r="P308" s="18">
        <v>0</v>
      </c>
      <c r="Q308" s="19">
        <v>0</v>
      </c>
    </row>
    <row r="309" spans="1:17" ht="32.25" customHeight="1" x14ac:dyDescent="0.25">
      <c r="A309" s="633"/>
      <c r="B309" s="608"/>
      <c r="C309" s="611"/>
      <c r="D309" s="635"/>
      <c r="E309" s="94" t="s">
        <v>262</v>
      </c>
      <c r="F309" s="11">
        <f t="shared" si="145"/>
        <v>0</v>
      </c>
      <c r="G309" s="12">
        <v>0</v>
      </c>
      <c r="H309" s="12">
        <v>0</v>
      </c>
      <c r="I309" s="14">
        <v>0</v>
      </c>
      <c r="J309" s="15">
        <f t="shared" si="146"/>
        <v>0</v>
      </c>
      <c r="K309" s="20">
        <v>0</v>
      </c>
      <c r="L309" s="20">
        <v>0</v>
      </c>
      <c r="M309" s="152">
        <v>0</v>
      </c>
      <c r="N309" s="17">
        <v>0</v>
      </c>
      <c r="O309" s="18">
        <v>0</v>
      </c>
      <c r="P309" s="18">
        <v>0</v>
      </c>
      <c r="Q309" s="19">
        <v>0</v>
      </c>
    </row>
    <row r="310" spans="1:17" ht="25.5" hidden="1" x14ac:dyDescent="0.25">
      <c r="A310" s="616" t="s">
        <v>341</v>
      </c>
      <c r="B310" s="606" t="s">
        <v>342</v>
      </c>
      <c r="C310" s="609" t="s">
        <v>343</v>
      </c>
      <c r="D310" s="63" t="s">
        <v>200</v>
      </c>
      <c r="E310" s="93"/>
      <c r="F310" s="11">
        <v>0</v>
      </c>
      <c r="G310" s="12">
        <v>0</v>
      </c>
      <c r="H310" s="12">
        <v>0</v>
      </c>
      <c r="I310" s="14">
        <v>0</v>
      </c>
      <c r="J310" s="11">
        <v>0</v>
      </c>
      <c r="K310" s="12">
        <v>0</v>
      </c>
      <c r="L310" s="12">
        <v>0</v>
      </c>
      <c r="M310" s="13">
        <v>0</v>
      </c>
      <c r="N310" s="11">
        <v>0</v>
      </c>
      <c r="O310" s="12">
        <v>0</v>
      </c>
      <c r="P310" s="12">
        <v>0</v>
      </c>
      <c r="Q310" s="14">
        <v>0</v>
      </c>
    </row>
    <row r="311" spans="1:17" hidden="1" x14ac:dyDescent="0.25">
      <c r="A311" s="617"/>
      <c r="B311" s="607"/>
      <c r="C311" s="610"/>
      <c r="D311" s="618" t="s">
        <v>255</v>
      </c>
      <c r="E311" s="93" t="s">
        <v>258</v>
      </c>
      <c r="F311" s="11">
        <v>0</v>
      </c>
      <c r="G311" s="12">
        <v>0</v>
      </c>
      <c r="H311" s="12">
        <v>0</v>
      </c>
      <c r="I311" s="14">
        <v>0</v>
      </c>
      <c r="J311" s="11">
        <v>0</v>
      </c>
      <c r="K311" s="12">
        <v>0</v>
      </c>
      <c r="L311" s="12">
        <v>0</v>
      </c>
      <c r="M311" s="13">
        <v>0</v>
      </c>
      <c r="N311" s="11">
        <v>0</v>
      </c>
      <c r="O311" s="12">
        <v>0</v>
      </c>
      <c r="P311" s="12">
        <v>0</v>
      </c>
      <c r="Q311" s="14">
        <v>0</v>
      </c>
    </row>
    <row r="312" spans="1:17" hidden="1" x14ac:dyDescent="0.25">
      <c r="A312" s="617"/>
      <c r="B312" s="607"/>
      <c r="C312" s="610"/>
      <c r="D312" s="619"/>
      <c r="E312" s="93" t="s">
        <v>266</v>
      </c>
      <c r="F312" s="11">
        <v>0</v>
      </c>
      <c r="G312" s="12">
        <v>0</v>
      </c>
      <c r="H312" s="12">
        <v>0</v>
      </c>
      <c r="I312" s="14">
        <v>0</v>
      </c>
      <c r="J312" s="11">
        <v>0</v>
      </c>
      <c r="K312" s="12">
        <v>0</v>
      </c>
      <c r="L312" s="12">
        <v>0</v>
      </c>
      <c r="M312" s="13">
        <v>0</v>
      </c>
      <c r="N312" s="11">
        <v>0</v>
      </c>
      <c r="O312" s="12">
        <v>0</v>
      </c>
      <c r="P312" s="12">
        <v>0</v>
      </c>
      <c r="Q312" s="14">
        <v>0</v>
      </c>
    </row>
    <row r="313" spans="1:17" ht="25.5" hidden="1" x14ac:dyDescent="0.25">
      <c r="A313" s="616" t="s">
        <v>344</v>
      </c>
      <c r="B313" s="606" t="s">
        <v>345</v>
      </c>
      <c r="C313" s="609" t="s">
        <v>346</v>
      </c>
      <c r="D313" s="63" t="s">
        <v>200</v>
      </c>
      <c r="E313" s="93"/>
      <c r="F313" s="11">
        <v>0</v>
      </c>
      <c r="G313" s="12">
        <v>0</v>
      </c>
      <c r="H313" s="12">
        <v>0</v>
      </c>
      <c r="I313" s="14">
        <v>0</v>
      </c>
      <c r="J313" s="11">
        <v>0</v>
      </c>
      <c r="K313" s="12">
        <v>0</v>
      </c>
      <c r="L313" s="12">
        <v>0</v>
      </c>
      <c r="M313" s="13">
        <v>0</v>
      </c>
      <c r="N313" s="11">
        <v>0</v>
      </c>
      <c r="O313" s="12">
        <v>0</v>
      </c>
      <c r="P313" s="12">
        <v>0</v>
      </c>
      <c r="Q313" s="14">
        <v>0</v>
      </c>
    </row>
    <row r="314" spans="1:17" hidden="1" x14ac:dyDescent="0.25">
      <c r="A314" s="617"/>
      <c r="B314" s="607"/>
      <c r="C314" s="610"/>
      <c r="D314" s="618" t="s">
        <v>255</v>
      </c>
      <c r="E314" s="93" t="s">
        <v>258</v>
      </c>
      <c r="F314" s="11">
        <v>0</v>
      </c>
      <c r="G314" s="12">
        <v>0</v>
      </c>
      <c r="H314" s="12">
        <v>0</v>
      </c>
      <c r="I314" s="14">
        <v>0</v>
      </c>
      <c r="J314" s="11">
        <v>0</v>
      </c>
      <c r="K314" s="12">
        <v>0</v>
      </c>
      <c r="L314" s="12">
        <v>0</v>
      </c>
      <c r="M314" s="13">
        <v>0</v>
      </c>
      <c r="N314" s="11">
        <v>0</v>
      </c>
      <c r="O314" s="12">
        <v>0</v>
      </c>
      <c r="P314" s="12">
        <v>0</v>
      </c>
      <c r="Q314" s="14">
        <v>0</v>
      </c>
    </row>
    <row r="315" spans="1:17" hidden="1" x14ac:dyDescent="0.25">
      <c r="A315" s="617"/>
      <c r="B315" s="607"/>
      <c r="C315" s="610"/>
      <c r="D315" s="619"/>
      <c r="E315" s="93" t="s">
        <v>266</v>
      </c>
      <c r="F315" s="11">
        <v>0</v>
      </c>
      <c r="G315" s="12">
        <v>0</v>
      </c>
      <c r="H315" s="12">
        <v>0</v>
      </c>
      <c r="I315" s="14">
        <v>0</v>
      </c>
      <c r="J315" s="11">
        <v>0</v>
      </c>
      <c r="K315" s="12">
        <v>0</v>
      </c>
      <c r="L315" s="12">
        <v>0</v>
      </c>
      <c r="M315" s="13">
        <v>0</v>
      </c>
      <c r="N315" s="11">
        <v>0</v>
      </c>
      <c r="O315" s="12">
        <v>0</v>
      </c>
      <c r="P315" s="12">
        <v>0</v>
      </c>
      <c r="Q315" s="14">
        <v>0</v>
      </c>
    </row>
    <row r="316" spans="1:17" ht="25.5" hidden="1" x14ac:dyDescent="0.25">
      <c r="A316" s="616" t="s">
        <v>347</v>
      </c>
      <c r="B316" s="606" t="s">
        <v>348</v>
      </c>
      <c r="C316" s="609" t="s">
        <v>346</v>
      </c>
      <c r="D316" s="63" t="s">
        <v>200</v>
      </c>
      <c r="E316" s="93"/>
      <c r="F316" s="11">
        <v>0</v>
      </c>
      <c r="G316" s="12">
        <v>0</v>
      </c>
      <c r="H316" s="12">
        <v>0</v>
      </c>
      <c r="I316" s="14">
        <v>0</v>
      </c>
      <c r="J316" s="11">
        <v>0</v>
      </c>
      <c r="K316" s="12">
        <v>0</v>
      </c>
      <c r="L316" s="12">
        <v>0</v>
      </c>
      <c r="M316" s="13">
        <v>0</v>
      </c>
      <c r="N316" s="11">
        <v>0</v>
      </c>
      <c r="O316" s="12">
        <v>0</v>
      </c>
      <c r="P316" s="12">
        <v>0</v>
      </c>
      <c r="Q316" s="14">
        <v>0</v>
      </c>
    </row>
    <row r="317" spans="1:17" hidden="1" x14ac:dyDescent="0.25">
      <c r="A317" s="617"/>
      <c r="B317" s="607"/>
      <c r="C317" s="610"/>
      <c r="D317" s="618" t="s">
        <v>255</v>
      </c>
      <c r="E317" s="93" t="s">
        <v>258</v>
      </c>
      <c r="F317" s="11">
        <v>0</v>
      </c>
      <c r="G317" s="12">
        <v>0</v>
      </c>
      <c r="H317" s="12">
        <v>0</v>
      </c>
      <c r="I317" s="14">
        <v>0</v>
      </c>
      <c r="J317" s="11">
        <v>0</v>
      </c>
      <c r="K317" s="12">
        <v>0</v>
      </c>
      <c r="L317" s="12">
        <v>0</v>
      </c>
      <c r="M317" s="13">
        <v>0</v>
      </c>
      <c r="N317" s="11">
        <v>0</v>
      </c>
      <c r="O317" s="12">
        <v>0</v>
      </c>
      <c r="P317" s="12">
        <v>0</v>
      </c>
      <c r="Q317" s="14">
        <v>0</v>
      </c>
    </row>
    <row r="318" spans="1:17" hidden="1" x14ac:dyDescent="0.25">
      <c r="A318" s="617"/>
      <c r="B318" s="607"/>
      <c r="C318" s="610"/>
      <c r="D318" s="619"/>
      <c r="E318" s="93" t="s">
        <v>266</v>
      </c>
      <c r="F318" s="11">
        <v>0</v>
      </c>
      <c r="G318" s="12">
        <v>0</v>
      </c>
      <c r="H318" s="12">
        <v>0</v>
      </c>
      <c r="I318" s="14">
        <v>0</v>
      </c>
      <c r="J318" s="11">
        <v>0</v>
      </c>
      <c r="K318" s="12">
        <v>0</v>
      </c>
      <c r="L318" s="12">
        <v>0</v>
      </c>
      <c r="M318" s="13">
        <v>0</v>
      </c>
      <c r="N318" s="11">
        <v>0</v>
      </c>
      <c r="O318" s="12">
        <v>0</v>
      </c>
      <c r="P318" s="12">
        <v>0</v>
      </c>
      <c r="Q318" s="14">
        <v>0</v>
      </c>
    </row>
    <row r="319" spans="1:17" ht="25.5" hidden="1" x14ac:dyDescent="0.25">
      <c r="A319" s="616" t="s">
        <v>349</v>
      </c>
      <c r="B319" s="606" t="s">
        <v>350</v>
      </c>
      <c r="C319" s="609" t="s">
        <v>351</v>
      </c>
      <c r="D319" s="63" t="s">
        <v>200</v>
      </c>
      <c r="E319" s="93"/>
      <c r="F319" s="11">
        <v>0</v>
      </c>
      <c r="G319" s="12">
        <v>0</v>
      </c>
      <c r="H319" s="12">
        <v>0</v>
      </c>
      <c r="I319" s="14">
        <v>0</v>
      </c>
      <c r="J319" s="11">
        <v>0</v>
      </c>
      <c r="K319" s="12">
        <v>0</v>
      </c>
      <c r="L319" s="12">
        <v>0</v>
      </c>
      <c r="M319" s="13">
        <v>0</v>
      </c>
      <c r="N319" s="11">
        <v>0</v>
      </c>
      <c r="O319" s="12">
        <v>0</v>
      </c>
      <c r="P319" s="12">
        <v>0</v>
      </c>
      <c r="Q319" s="14">
        <v>0</v>
      </c>
    </row>
    <row r="320" spans="1:17" hidden="1" x14ac:dyDescent="0.25">
      <c r="A320" s="617"/>
      <c r="B320" s="607"/>
      <c r="C320" s="610"/>
      <c r="D320" s="618" t="s">
        <v>255</v>
      </c>
      <c r="E320" s="93" t="s">
        <v>258</v>
      </c>
      <c r="F320" s="11">
        <v>0</v>
      </c>
      <c r="G320" s="12">
        <v>0</v>
      </c>
      <c r="H320" s="12">
        <v>0</v>
      </c>
      <c r="I320" s="14">
        <v>0</v>
      </c>
      <c r="J320" s="11">
        <v>0</v>
      </c>
      <c r="K320" s="12">
        <v>0</v>
      </c>
      <c r="L320" s="12">
        <v>0</v>
      </c>
      <c r="M320" s="13">
        <v>0</v>
      </c>
      <c r="N320" s="11">
        <v>0</v>
      </c>
      <c r="O320" s="12">
        <v>0</v>
      </c>
      <c r="P320" s="12">
        <v>0</v>
      </c>
      <c r="Q320" s="14">
        <v>0</v>
      </c>
    </row>
    <row r="321" spans="1:17" hidden="1" x14ac:dyDescent="0.25">
      <c r="A321" s="617"/>
      <c r="B321" s="607"/>
      <c r="C321" s="610"/>
      <c r="D321" s="619"/>
      <c r="E321" s="93" t="s">
        <v>266</v>
      </c>
      <c r="F321" s="11">
        <v>0</v>
      </c>
      <c r="G321" s="12">
        <v>0</v>
      </c>
      <c r="H321" s="12">
        <v>0</v>
      </c>
      <c r="I321" s="14">
        <v>0</v>
      </c>
      <c r="J321" s="11">
        <v>0</v>
      </c>
      <c r="K321" s="12">
        <v>0</v>
      </c>
      <c r="L321" s="12">
        <v>0</v>
      </c>
      <c r="M321" s="13">
        <v>0</v>
      </c>
      <c r="N321" s="11">
        <v>0</v>
      </c>
      <c r="O321" s="12">
        <v>0</v>
      </c>
      <c r="P321" s="12">
        <v>0</v>
      </c>
      <c r="Q321" s="14">
        <v>0</v>
      </c>
    </row>
    <row r="322" spans="1:17" ht="25.5" hidden="1" x14ac:dyDescent="0.25">
      <c r="A322" s="616" t="s">
        <v>352</v>
      </c>
      <c r="B322" s="606" t="s">
        <v>353</v>
      </c>
      <c r="C322" s="609" t="s">
        <v>354</v>
      </c>
      <c r="D322" s="63" t="s">
        <v>200</v>
      </c>
      <c r="E322" s="93"/>
      <c r="F322" s="11">
        <v>0</v>
      </c>
      <c r="G322" s="12">
        <v>0</v>
      </c>
      <c r="H322" s="12">
        <v>0</v>
      </c>
      <c r="I322" s="14">
        <v>0</v>
      </c>
      <c r="J322" s="11">
        <v>0</v>
      </c>
      <c r="K322" s="12">
        <v>0</v>
      </c>
      <c r="L322" s="12">
        <v>0</v>
      </c>
      <c r="M322" s="13">
        <v>0</v>
      </c>
      <c r="N322" s="11">
        <v>0</v>
      </c>
      <c r="O322" s="12">
        <v>0</v>
      </c>
      <c r="P322" s="12">
        <v>0</v>
      </c>
      <c r="Q322" s="14">
        <v>0</v>
      </c>
    </row>
    <row r="323" spans="1:17" hidden="1" x14ac:dyDescent="0.25">
      <c r="A323" s="617"/>
      <c r="B323" s="607"/>
      <c r="C323" s="610"/>
      <c r="D323" s="618" t="s">
        <v>255</v>
      </c>
      <c r="E323" s="93" t="s">
        <v>258</v>
      </c>
      <c r="F323" s="11">
        <v>0</v>
      </c>
      <c r="G323" s="12">
        <v>0</v>
      </c>
      <c r="H323" s="12">
        <v>0</v>
      </c>
      <c r="I323" s="14">
        <v>0</v>
      </c>
      <c r="J323" s="11">
        <v>0</v>
      </c>
      <c r="K323" s="12">
        <v>0</v>
      </c>
      <c r="L323" s="12">
        <v>0</v>
      </c>
      <c r="M323" s="13">
        <v>0</v>
      </c>
      <c r="N323" s="11">
        <v>0</v>
      </c>
      <c r="O323" s="12">
        <v>0</v>
      </c>
      <c r="P323" s="12">
        <v>0</v>
      </c>
      <c r="Q323" s="14">
        <v>0</v>
      </c>
    </row>
    <row r="324" spans="1:17" hidden="1" x14ac:dyDescent="0.25">
      <c r="A324" s="617"/>
      <c r="B324" s="607"/>
      <c r="C324" s="610"/>
      <c r="D324" s="619"/>
      <c r="E324" s="93" t="s">
        <v>266</v>
      </c>
      <c r="F324" s="11">
        <v>0</v>
      </c>
      <c r="G324" s="12">
        <v>0</v>
      </c>
      <c r="H324" s="12">
        <v>0</v>
      </c>
      <c r="I324" s="14">
        <v>0</v>
      </c>
      <c r="J324" s="11">
        <v>0</v>
      </c>
      <c r="K324" s="12">
        <v>0</v>
      </c>
      <c r="L324" s="12">
        <v>0</v>
      </c>
      <c r="M324" s="13">
        <v>0</v>
      </c>
      <c r="N324" s="11">
        <v>0</v>
      </c>
      <c r="O324" s="12">
        <v>0</v>
      </c>
      <c r="P324" s="12">
        <v>0</v>
      </c>
      <c r="Q324" s="14">
        <v>0</v>
      </c>
    </row>
    <row r="325" spans="1:17" ht="25.5" hidden="1" x14ac:dyDescent="0.25">
      <c r="A325" s="616" t="s">
        <v>355</v>
      </c>
      <c r="B325" s="609" t="s">
        <v>356</v>
      </c>
      <c r="C325" s="609" t="s">
        <v>357</v>
      </c>
      <c r="D325" s="63" t="s">
        <v>200</v>
      </c>
      <c r="E325" s="93"/>
      <c r="F325" s="11">
        <v>0</v>
      </c>
      <c r="G325" s="12">
        <v>0</v>
      </c>
      <c r="H325" s="12">
        <v>0</v>
      </c>
      <c r="I325" s="14">
        <v>0</v>
      </c>
      <c r="J325" s="11">
        <v>0</v>
      </c>
      <c r="K325" s="12">
        <v>0</v>
      </c>
      <c r="L325" s="12">
        <v>0</v>
      </c>
      <c r="M325" s="13">
        <v>0</v>
      </c>
      <c r="N325" s="11">
        <v>0</v>
      </c>
      <c r="O325" s="12">
        <v>0</v>
      </c>
      <c r="P325" s="12">
        <v>0</v>
      </c>
      <c r="Q325" s="14">
        <v>0</v>
      </c>
    </row>
    <row r="326" spans="1:17" hidden="1" x14ac:dyDescent="0.25">
      <c r="A326" s="617"/>
      <c r="B326" s="610"/>
      <c r="C326" s="610"/>
      <c r="D326" s="618" t="s">
        <v>255</v>
      </c>
      <c r="E326" s="93" t="s">
        <v>258</v>
      </c>
      <c r="F326" s="11">
        <v>0</v>
      </c>
      <c r="G326" s="12">
        <v>0</v>
      </c>
      <c r="H326" s="12">
        <v>0</v>
      </c>
      <c r="I326" s="14">
        <v>0</v>
      </c>
      <c r="J326" s="11">
        <v>0</v>
      </c>
      <c r="K326" s="12">
        <v>0</v>
      </c>
      <c r="L326" s="12">
        <v>0</v>
      </c>
      <c r="M326" s="13">
        <v>0</v>
      </c>
      <c r="N326" s="11">
        <v>0</v>
      </c>
      <c r="O326" s="12">
        <v>0</v>
      </c>
      <c r="P326" s="12">
        <v>0</v>
      </c>
      <c r="Q326" s="14">
        <v>0</v>
      </c>
    </row>
    <row r="327" spans="1:17" hidden="1" x14ac:dyDescent="0.25">
      <c r="A327" s="617"/>
      <c r="B327" s="610"/>
      <c r="C327" s="610"/>
      <c r="D327" s="619"/>
      <c r="E327" s="93" t="s">
        <v>266</v>
      </c>
      <c r="F327" s="11">
        <v>0</v>
      </c>
      <c r="G327" s="12">
        <v>0</v>
      </c>
      <c r="H327" s="12">
        <v>0</v>
      </c>
      <c r="I327" s="14">
        <v>0</v>
      </c>
      <c r="J327" s="11">
        <v>0</v>
      </c>
      <c r="K327" s="12">
        <v>0</v>
      </c>
      <c r="L327" s="12">
        <v>0</v>
      </c>
      <c r="M327" s="13">
        <v>0</v>
      </c>
      <c r="N327" s="11">
        <v>0</v>
      </c>
      <c r="O327" s="12">
        <v>0</v>
      </c>
      <c r="P327" s="12">
        <v>0</v>
      </c>
      <c r="Q327" s="14">
        <v>0</v>
      </c>
    </row>
    <row r="328" spans="1:17" ht="24.75" customHeight="1" x14ac:dyDescent="0.25">
      <c r="A328" s="616" t="s">
        <v>794</v>
      </c>
      <c r="B328" s="606" t="s">
        <v>358</v>
      </c>
      <c r="C328" s="609" t="s">
        <v>359</v>
      </c>
      <c r="D328" s="63" t="s">
        <v>200</v>
      </c>
      <c r="E328" s="93"/>
      <c r="F328" s="11">
        <v>0</v>
      </c>
      <c r="G328" s="12">
        <v>0</v>
      </c>
      <c r="H328" s="12">
        <v>0</v>
      </c>
      <c r="I328" s="14">
        <v>0</v>
      </c>
      <c r="J328" s="11">
        <v>0</v>
      </c>
      <c r="K328" s="12">
        <v>0</v>
      </c>
      <c r="L328" s="12">
        <v>0</v>
      </c>
      <c r="M328" s="13">
        <v>0</v>
      </c>
      <c r="N328" s="11">
        <v>0</v>
      </c>
      <c r="O328" s="12">
        <v>0</v>
      </c>
      <c r="P328" s="12">
        <v>0</v>
      </c>
      <c r="Q328" s="14">
        <v>0</v>
      </c>
    </row>
    <row r="329" spans="1:17" hidden="1" x14ac:dyDescent="0.25">
      <c r="A329" s="617"/>
      <c r="B329" s="607"/>
      <c r="C329" s="610"/>
      <c r="D329" s="618" t="s">
        <v>255</v>
      </c>
      <c r="E329" s="93" t="s">
        <v>258</v>
      </c>
      <c r="F329" s="11">
        <v>0</v>
      </c>
      <c r="G329" s="12">
        <v>0</v>
      </c>
      <c r="H329" s="12">
        <v>0</v>
      </c>
      <c r="I329" s="14">
        <v>0</v>
      </c>
      <c r="J329" s="11">
        <v>0</v>
      </c>
      <c r="K329" s="12">
        <v>0</v>
      </c>
      <c r="L329" s="12">
        <v>0</v>
      </c>
      <c r="M329" s="13">
        <v>0</v>
      </c>
      <c r="N329" s="11">
        <v>0</v>
      </c>
      <c r="O329" s="12">
        <v>0</v>
      </c>
      <c r="P329" s="12">
        <v>0</v>
      </c>
      <c r="Q329" s="14">
        <v>0</v>
      </c>
    </row>
    <row r="330" spans="1:17" hidden="1" x14ac:dyDescent="0.25">
      <c r="A330" s="617"/>
      <c r="B330" s="607"/>
      <c r="C330" s="610"/>
      <c r="D330" s="619"/>
      <c r="E330" s="93" t="s">
        <v>266</v>
      </c>
      <c r="F330" s="11">
        <v>0</v>
      </c>
      <c r="G330" s="12">
        <v>0</v>
      </c>
      <c r="H330" s="12">
        <v>0</v>
      </c>
      <c r="I330" s="14">
        <v>0</v>
      </c>
      <c r="J330" s="11">
        <v>0</v>
      </c>
      <c r="K330" s="12">
        <v>0</v>
      </c>
      <c r="L330" s="12">
        <v>0</v>
      </c>
      <c r="M330" s="13">
        <v>0</v>
      </c>
      <c r="N330" s="11">
        <v>0</v>
      </c>
      <c r="O330" s="12">
        <v>0</v>
      </c>
      <c r="P330" s="12">
        <v>0</v>
      </c>
      <c r="Q330" s="14">
        <v>0</v>
      </c>
    </row>
    <row r="331" spans="1:17" ht="25.5" hidden="1" x14ac:dyDescent="0.25">
      <c r="A331" s="616" t="s">
        <v>360</v>
      </c>
      <c r="B331" s="606" t="s">
        <v>361</v>
      </c>
      <c r="C331" s="609" t="s">
        <v>359</v>
      </c>
      <c r="D331" s="63" t="s">
        <v>200</v>
      </c>
      <c r="E331" s="93"/>
      <c r="F331" s="11">
        <v>0</v>
      </c>
      <c r="G331" s="12">
        <v>0</v>
      </c>
      <c r="H331" s="12">
        <v>0</v>
      </c>
      <c r="I331" s="14">
        <v>0</v>
      </c>
      <c r="J331" s="11">
        <v>0</v>
      </c>
      <c r="K331" s="12">
        <v>0</v>
      </c>
      <c r="L331" s="12">
        <v>0</v>
      </c>
      <c r="M331" s="13">
        <v>0</v>
      </c>
      <c r="N331" s="11">
        <v>0</v>
      </c>
      <c r="O331" s="12">
        <v>0</v>
      </c>
      <c r="P331" s="12">
        <v>0</v>
      </c>
      <c r="Q331" s="14">
        <v>0</v>
      </c>
    </row>
    <row r="332" spans="1:17" hidden="1" x14ac:dyDescent="0.25">
      <c r="A332" s="617"/>
      <c r="B332" s="607"/>
      <c r="C332" s="610"/>
      <c r="D332" s="618" t="s">
        <v>255</v>
      </c>
      <c r="E332" s="93" t="s">
        <v>258</v>
      </c>
      <c r="F332" s="11">
        <v>0</v>
      </c>
      <c r="G332" s="12">
        <v>0</v>
      </c>
      <c r="H332" s="12">
        <v>0</v>
      </c>
      <c r="I332" s="14">
        <v>0</v>
      </c>
      <c r="J332" s="11">
        <v>0</v>
      </c>
      <c r="K332" s="12">
        <v>0</v>
      </c>
      <c r="L332" s="12">
        <v>0</v>
      </c>
      <c r="M332" s="13">
        <v>0</v>
      </c>
      <c r="N332" s="11">
        <v>0</v>
      </c>
      <c r="O332" s="12">
        <v>0</v>
      </c>
      <c r="P332" s="12">
        <v>0</v>
      </c>
      <c r="Q332" s="14">
        <v>0</v>
      </c>
    </row>
    <row r="333" spans="1:17" hidden="1" x14ac:dyDescent="0.25">
      <c r="A333" s="617"/>
      <c r="B333" s="607"/>
      <c r="C333" s="610"/>
      <c r="D333" s="619"/>
      <c r="E333" s="93" t="s">
        <v>266</v>
      </c>
      <c r="F333" s="11">
        <v>0</v>
      </c>
      <c r="G333" s="12">
        <v>0</v>
      </c>
      <c r="H333" s="12">
        <v>0</v>
      </c>
      <c r="I333" s="14">
        <v>0</v>
      </c>
      <c r="J333" s="11">
        <v>0</v>
      </c>
      <c r="K333" s="12">
        <v>0</v>
      </c>
      <c r="L333" s="12">
        <v>0</v>
      </c>
      <c r="M333" s="13">
        <v>0</v>
      </c>
      <c r="N333" s="11">
        <v>0</v>
      </c>
      <c r="O333" s="12">
        <v>0</v>
      </c>
      <c r="P333" s="12">
        <v>0</v>
      </c>
      <c r="Q333" s="14">
        <v>0</v>
      </c>
    </row>
    <row r="334" spans="1:17" ht="25.5" hidden="1" x14ac:dyDescent="0.25">
      <c r="A334" s="616" t="s">
        <v>362</v>
      </c>
      <c r="B334" s="606" t="s">
        <v>363</v>
      </c>
      <c r="C334" s="609" t="s">
        <v>343</v>
      </c>
      <c r="D334" s="63" t="s">
        <v>200</v>
      </c>
      <c r="E334" s="93"/>
      <c r="F334" s="11">
        <v>0</v>
      </c>
      <c r="G334" s="12">
        <v>0</v>
      </c>
      <c r="H334" s="12">
        <v>0</v>
      </c>
      <c r="I334" s="14">
        <v>0</v>
      </c>
      <c r="J334" s="11">
        <v>0</v>
      </c>
      <c r="K334" s="12">
        <v>0</v>
      </c>
      <c r="L334" s="12">
        <v>0</v>
      </c>
      <c r="M334" s="13">
        <v>0</v>
      </c>
      <c r="N334" s="11">
        <v>0</v>
      </c>
      <c r="O334" s="12">
        <v>0</v>
      </c>
      <c r="P334" s="12">
        <v>0</v>
      </c>
      <c r="Q334" s="14">
        <v>0</v>
      </c>
    </row>
    <row r="335" spans="1:17" hidden="1" x14ac:dyDescent="0.25">
      <c r="A335" s="617"/>
      <c r="B335" s="607"/>
      <c r="C335" s="610"/>
      <c r="D335" s="618" t="s">
        <v>255</v>
      </c>
      <c r="E335" s="93" t="s">
        <v>258</v>
      </c>
      <c r="F335" s="11">
        <v>0</v>
      </c>
      <c r="G335" s="12">
        <v>0</v>
      </c>
      <c r="H335" s="12">
        <v>0</v>
      </c>
      <c r="I335" s="14">
        <v>0</v>
      </c>
      <c r="J335" s="11">
        <v>0</v>
      </c>
      <c r="K335" s="12">
        <v>0</v>
      </c>
      <c r="L335" s="12">
        <v>0</v>
      </c>
      <c r="M335" s="13">
        <v>0</v>
      </c>
      <c r="N335" s="11">
        <v>0</v>
      </c>
      <c r="O335" s="12">
        <v>0</v>
      </c>
      <c r="P335" s="12">
        <v>0</v>
      </c>
      <c r="Q335" s="14">
        <v>0</v>
      </c>
    </row>
    <row r="336" spans="1:17" hidden="1" x14ac:dyDescent="0.25">
      <c r="A336" s="617"/>
      <c r="B336" s="607"/>
      <c r="C336" s="610"/>
      <c r="D336" s="619"/>
      <c r="E336" s="93" t="s">
        <v>266</v>
      </c>
      <c r="F336" s="11">
        <v>0</v>
      </c>
      <c r="G336" s="12">
        <v>0</v>
      </c>
      <c r="H336" s="12">
        <v>0</v>
      </c>
      <c r="I336" s="14">
        <v>0</v>
      </c>
      <c r="J336" s="11">
        <v>0</v>
      </c>
      <c r="K336" s="12">
        <v>0</v>
      </c>
      <c r="L336" s="12">
        <v>0</v>
      </c>
      <c r="M336" s="13">
        <v>0</v>
      </c>
      <c r="N336" s="11">
        <v>0</v>
      </c>
      <c r="O336" s="12">
        <v>0</v>
      </c>
      <c r="P336" s="12">
        <v>0</v>
      </c>
      <c r="Q336" s="14">
        <v>0</v>
      </c>
    </row>
    <row r="337" spans="1:17" ht="25.5" hidden="1" x14ac:dyDescent="0.25">
      <c r="A337" s="616" t="s">
        <v>364</v>
      </c>
      <c r="B337" s="606" t="s">
        <v>365</v>
      </c>
      <c r="C337" s="609" t="s">
        <v>366</v>
      </c>
      <c r="D337" s="63" t="s">
        <v>200</v>
      </c>
      <c r="E337" s="93"/>
      <c r="F337" s="11">
        <v>0</v>
      </c>
      <c r="G337" s="12">
        <v>0</v>
      </c>
      <c r="H337" s="12">
        <v>0</v>
      </c>
      <c r="I337" s="14">
        <v>0</v>
      </c>
      <c r="J337" s="11">
        <v>0</v>
      </c>
      <c r="K337" s="12">
        <v>0</v>
      </c>
      <c r="L337" s="12">
        <v>0</v>
      </c>
      <c r="M337" s="13">
        <v>0</v>
      </c>
      <c r="N337" s="11">
        <v>0</v>
      </c>
      <c r="O337" s="12">
        <v>0</v>
      </c>
      <c r="P337" s="12">
        <v>0</v>
      </c>
      <c r="Q337" s="14">
        <v>0</v>
      </c>
    </row>
    <row r="338" spans="1:17" hidden="1" x14ac:dyDescent="0.25">
      <c r="A338" s="617"/>
      <c r="B338" s="607"/>
      <c r="C338" s="610"/>
      <c r="D338" s="618" t="s">
        <v>367</v>
      </c>
      <c r="E338" s="93" t="s">
        <v>258</v>
      </c>
      <c r="F338" s="11">
        <v>0</v>
      </c>
      <c r="G338" s="12">
        <v>0</v>
      </c>
      <c r="H338" s="12">
        <v>0</v>
      </c>
      <c r="I338" s="14">
        <v>0</v>
      </c>
      <c r="J338" s="11">
        <v>0</v>
      </c>
      <c r="K338" s="12">
        <v>0</v>
      </c>
      <c r="L338" s="12">
        <v>0</v>
      </c>
      <c r="M338" s="13">
        <v>0</v>
      </c>
      <c r="N338" s="11">
        <v>0</v>
      </c>
      <c r="O338" s="12">
        <v>0</v>
      </c>
      <c r="P338" s="12">
        <v>0</v>
      </c>
      <c r="Q338" s="14">
        <v>0</v>
      </c>
    </row>
    <row r="339" spans="1:17" hidden="1" x14ac:dyDescent="0.25">
      <c r="A339" s="617"/>
      <c r="B339" s="607"/>
      <c r="C339" s="610"/>
      <c r="D339" s="619"/>
      <c r="E339" s="93" t="s">
        <v>266</v>
      </c>
      <c r="F339" s="11">
        <v>0</v>
      </c>
      <c r="G339" s="12">
        <v>0</v>
      </c>
      <c r="H339" s="12">
        <v>0</v>
      </c>
      <c r="I339" s="14">
        <v>0</v>
      </c>
      <c r="J339" s="11">
        <v>0</v>
      </c>
      <c r="K339" s="12">
        <v>0</v>
      </c>
      <c r="L339" s="12">
        <v>0</v>
      </c>
      <c r="M339" s="13">
        <v>0</v>
      </c>
      <c r="N339" s="11">
        <v>0</v>
      </c>
      <c r="O339" s="12">
        <v>0</v>
      </c>
      <c r="P339" s="12">
        <v>0</v>
      </c>
      <c r="Q339" s="14">
        <v>0</v>
      </c>
    </row>
    <row r="340" spans="1:17" ht="25.5" hidden="1" x14ac:dyDescent="0.25">
      <c r="A340" s="616" t="s">
        <v>368</v>
      </c>
      <c r="B340" s="606" t="s">
        <v>369</v>
      </c>
      <c r="C340" s="609" t="s">
        <v>370</v>
      </c>
      <c r="D340" s="63" t="s">
        <v>200</v>
      </c>
      <c r="E340" s="93"/>
      <c r="F340" s="11">
        <v>0</v>
      </c>
      <c r="G340" s="12">
        <v>0</v>
      </c>
      <c r="H340" s="12">
        <v>0</v>
      </c>
      <c r="I340" s="14">
        <v>0</v>
      </c>
      <c r="J340" s="11">
        <v>0</v>
      </c>
      <c r="K340" s="12">
        <v>0</v>
      </c>
      <c r="L340" s="12">
        <v>0</v>
      </c>
      <c r="M340" s="13">
        <v>0</v>
      </c>
      <c r="N340" s="11">
        <v>0</v>
      </c>
      <c r="O340" s="12">
        <v>0</v>
      </c>
      <c r="P340" s="12">
        <v>0</v>
      </c>
      <c r="Q340" s="14">
        <v>0</v>
      </c>
    </row>
    <row r="341" spans="1:17" hidden="1" x14ac:dyDescent="0.25">
      <c r="A341" s="617"/>
      <c r="B341" s="607"/>
      <c r="C341" s="610"/>
      <c r="D341" s="618" t="s">
        <v>255</v>
      </c>
      <c r="E341" s="93" t="s">
        <v>258</v>
      </c>
      <c r="F341" s="11">
        <v>0</v>
      </c>
      <c r="G341" s="12">
        <v>0</v>
      </c>
      <c r="H341" s="12">
        <v>0</v>
      </c>
      <c r="I341" s="14">
        <v>0</v>
      </c>
      <c r="J341" s="11">
        <v>0</v>
      </c>
      <c r="K341" s="12">
        <v>0</v>
      </c>
      <c r="L341" s="12">
        <v>0</v>
      </c>
      <c r="M341" s="13">
        <v>0</v>
      </c>
      <c r="N341" s="11">
        <v>0</v>
      </c>
      <c r="O341" s="12">
        <v>0</v>
      </c>
      <c r="P341" s="12">
        <v>0</v>
      </c>
      <c r="Q341" s="14">
        <v>0</v>
      </c>
    </row>
    <row r="342" spans="1:17" hidden="1" x14ac:dyDescent="0.25">
      <c r="A342" s="617"/>
      <c r="B342" s="607"/>
      <c r="C342" s="610"/>
      <c r="D342" s="619"/>
      <c r="E342" s="93" t="s">
        <v>266</v>
      </c>
      <c r="F342" s="11">
        <v>0</v>
      </c>
      <c r="G342" s="12">
        <v>0</v>
      </c>
      <c r="H342" s="12">
        <v>0</v>
      </c>
      <c r="I342" s="14">
        <v>0</v>
      </c>
      <c r="J342" s="11">
        <v>0</v>
      </c>
      <c r="K342" s="12">
        <v>0</v>
      </c>
      <c r="L342" s="12">
        <v>0</v>
      </c>
      <c r="M342" s="13">
        <v>0</v>
      </c>
      <c r="N342" s="11">
        <v>0</v>
      </c>
      <c r="O342" s="12">
        <v>0</v>
      </c>
      <c r="P342" s="12">
        <v>0</v>
      </c>
      <c r="Q342" s="14">
        <v>0</v>
      </c>
    </row>
    <row r="343" spans="1:17" ht="25.5" hidden="1" x14ac:dyDescent="0.25">
      <c r="A343" s="616" t="s">
        <v>371</v>
      </c>
      <c r="B343" s="606" t="s">
        <v>372</v>
      </c>
      <c r="C343" s="609" t="s">
        <v>373</v>
      </c>
      <c r="D343" s="63" t="s">
        <v>200</v>
      </c>
      <c r="E343" s="93"/>
      <c r="F343" s="11">
        <v>0</v>
      </c>
      <c r="G343" s="12">
        <v>0</v>
      </c>
      <c r="H343" s="12">
        <v>0</v>
      </c>
      <c r="I343" s="14">
        <v>0</v>
      </c>
      <c r="J343" s="11">
        <v>0</v>
      </c>
      <c r="K343" s="12">
        <v>0</v>
      </c>
      <c r="L343" s="12">
        <v>0</v>
      </c>
      <c r="M343" s="13">
        <v>0</v>
      </c>
      <c r="N343" s="11">
        <v>0</v>
      </c>
      <c r="O343" s="12">
        <v>0</v>
      </c>
      <c r="P343" s="12">
        <v>0</v>
      </c>
      <c r="Q343" s="14">
        <v>0</v>
      </c>
    </row>
    <row r="344" spans="1:17" hidden="1" x14ac:dyDescent="0.25">
      <c r="A344" s="617"/>
      <c r="B344" s="607"/>
      <c r="C344" s="610"/>
      <c r="D344" s="618" t="s">
        <v>255</v>
      </c>
      <c r="E344" s="93" t="s">
        <v>258</v>
      </c>
      <c r="F344" s="11">
        <v>0</v>
      </c>
      <c r="G344" s="12">
        <v>0</v>
      </c>
      <c r="H344" s="12">
        <v>0</v>
      </c>
      <c r="I344" s="14">
        <v>0</v>
      </c>
      <c r="J344" s="11">
        <v>0</v>
      </c>
      <c r="K344" s="12">
        <v>0</v>
      </c>
      <c r="L344" s="12">
        <v>0</v>
      </c>
      <c r="M344" s="13">
        <v>0</v>
      </c>
      <c r="N344" s="11">
        <v>0</v>
      </c>
      <c r="O344" s="12">
        <v>0</v>
      </c>
      <c r="P344" s="12">
        <v>0</v>
      </c>
      <c r="Q344" s="14">
        <v>0</v>
      </c>
    </row>
    <row r="345" spans="1:17" hidden="1" x14ac:dyDescent="0.25">
      <c r="A345" s="617"/>
      <c r="B345" s="607"/>
      <c r="C345" s="610"/>
      <c r="D345" s="619"/>
      <c r="E345" s="93" t="s">
        <v>266</v>
      </c>
      <c r="F345" s="11">
        <v>0</v>
      </c>
      <c r="G345" s="12">
        <v>0</v>
      </c>
      <c r="H345" s="12">
        <v>0</v>
      </c>
      <c r="I345" s="14">
        <v>0</v>
      </c>
      <c r="J345" s="11">
        <v>0</v>
      </c>
      <c r="K345" s="12">
        <v>0</v>
      </c>
      <c r="L345" s="12">
        <v>0</v>
      </c>
      <c r="M345" s="13">
        <v>0</v>
      </c>
      <c r="N345" s="11">
        <v>0</v>
      </c>
      <c r="O345" s="12">
        <v>0</v>
      </c>
      <c r="P345" s="12">
        <v>0</v>
      </c>
      <c r="Q345" s="14">
        <v>0</v>
      </c>
    </row>
    <row r="346" spans="1:17" ht="25.5" hidden="1" x14ac:dyDescent="0.25">
      <c r="A346" s="616" t="s">
        <v>374</v>
      </c>
      <c r="B346" s="606" t="s">
        <v>375</v>
      </c>
      <c r="C346" s="609" t="s">
        <v>376</v>
      </c>
      <c r="D346" s="63" t="s">
        <v>200</v>
      </c>
      <c r="E346" s="93"/>
      <c r="F346" s="11">
        <v>0</v>
      </c>
      <c r="G346" s="12">
        <v>0</v>
      </c>
      <c r="H346" s="12">
        <v>0</v>
      </c>
      <c r="I346" s="14">
        <v>0</v>
      </c>
      <c r="J346" s="11">
        <v>0</v>
      </c>
      <c r="K346" s="12">
        <v>0</v>
      </c>
      <c r="L346" s="12">
        <v>0</v>
      </c>
      <c r="M346" s="13">
        <v>0</v>
      </c>
      <c r="N346" s="11">
        <v>0</v>
      </c>
      <c r="O346" s="12">
        <v>0</v>
      </c>
      <c r="P346" s="12">
        <v>0</v>
      </c>
      <c r="Q346" s="14">
        <v>0</v>
      </c>
    </row>
    <row r="347" spans="1:17" hidden="1" x14ac:dyDescent="0.25">
      <c r="A347" s="617"/>
      <c r="B347" s="607"/>
      <c r="C347" s="610"/>
      <c r="D347" s="618" t="s">
        <v>255</v>
      </c>
      <c r="E347" s="93" t="s">
        <v>258</v>
      </c>
      <c r="F347" s="11">
        <v>0</v>
      </c>
      <c r="G347" s="12">
        <v>0</v>
      </c>
      <c r="H347" s="12">
        <v>0</v>
      </c>
      <c r="I347" s="14">
        <v>0</v>
      </c>
      <c r="J347" s="11">
        <v>0</v>
      </c>
      <c r="K347" s="12">
        <v>0</v>
      </c>
      <c r="L347" s="12">
        <v>0</v>
      </c>
      <c r="M347" s="13">
        <v>0</v>
      </c>
      <c r="N347" s="11">
        <v>0</v>
      </c>
      <c r="O347" s="12">
        <v>0</v>
      </c>
      <c r="P347" s="12">
        <v>0</v>
      </c>
      <c r="Q347" s="14">
        <v>0</v>
      </c>
    </row>
    <row r="348" spans="1:17" hidden="1" x14ac:dyDescent="0.25">
      <c r="A348" s="617"/>
      <c r="B348" s="607"/>
      <c r="C348" s="610"/>
      <c r="D348" s="619"/>
      <c r="E348" s="93" t="s">
        <v>266</v>
      </c>
      <c r="F348" s="11">
        <v>0</v>
      </c>
      <c r="G348" s="12">
        <v>0</v>
      </c>
      <c r="H348" s="12">
        <v>0</v>
      </c>
      <c r="I348" s="14">
        <v>0</v>
      </c>
      <c r="J348" s="11">
        <v>0</v>
      </c>
      <c r="K348" s="12">
        <v>0</v>
      </c>
      <c r="L348" s="12">
        <v>0</v>
      </c>
      <c r="M348" s="13">
        <v>0</v>
      </c>
      <c r="N348" s="11">
        <v>0</v>
      </c>
      <c r="O348" s="12">
        <v>0</v>
      </c>
      <c r="P348" s="12">
        <v>0</v>
      </c>
      <c r="Q348" s="14">
        <v>0</v>
      </c>
    </row>
    <row r="349" spans="1:17" ht="25.5" hidden="1" x14ac:dyDescent="0.25">
      <c r="A349" s="616" t="s">
        <v>377</v>
      </c>
      <c r="B349" s="606" t="s">
        <v>378</v>
      </c>
      <c r="C349" s="609" t="s">
        <v>379</v>
      </c>
      <c r="D349" s="63" t="s">
        <v>200</v>
      </c>
      <c r="E349" s="93"/>
      <c r="F349" s="11">
        <v>0</v>
      </c>
      <c r="G349" s="12">
        <v>0</v>
      </c>
      <c r="H349" s="12">
        <v>0</v>
      </c>
      <c r="I349" s="14">
        <v>0</v>
      </c>
      <c r="J349" s="11">
        <v>0</v>
      </c>
      <c r="K349" s="12">
        <v>0</v>
      </c>
      <c r="L349" s="12">
        <v>0</v>
      </c>
      <c r="M349" s="13">
        <v>0</v>
      </c>
      <c r="N349" s="11">
        <v>0</v>
      </c>
      <c r="O349" s="12">
        <v>0</v>
      </c>
      <c r="P349" s="12">
        <v>0</v>
      </c>
      <c r="Q349" s="14">
        <v>0</v>
      </c>
    </row>
    <row r="350" spans="1:17" hidden="1" x14ac:dyDescent="0.25">
      <c r="A350" s="617"/>
      <c r="B350" s="607"/>
      <c r="C350" s="610"/>
      <c r="D350" s="618" t="s">
        <v>255</v>
      </c>
      <c r="E350" s="93" t="s">
        <v>258</v>
      </c>
      <c r="F350" s="11">
        <v>0</v>
      </c>
      <c r="G350" s="12">
        <v>0</v>
      </c>
      <c r="H350" s="12">
        <v>0</v>
      </c>
      <c r="I350" s="14">
        <v>0</v>
      </c>
      <c r="J350" s="11">
        <v>0</v>
      </c>
      <c r="K350" s="12">
        <v>0</v>
      </c>
      <c r="L350" s="12">
        <v>0</v>
      </c>
      <c r="M350" s="13">
        <v>0</v>
      </c>
      <c r="N350" s="11">
        <v>0</v>
      </c>
      <c r="O350" s="12">
        <v>0</v>
      </c>
      <c r="P350" s="12">
        <v>0</v>
      </c>
      <c r="Q350" s="14">
        <v>0</v>
      </c>
    </row>
    <row r="351" spans="1:17" hidden="1" x14ac:dyDescent="0.25">
      <c r="A351" s="617"/>
      <c r="B351" s="607"/>
      <c r="C351" s="610"/>
      <c r="D351" s="619"/>
      <c r="E351" s="93" t="s">
        <v>266</v>
      </c>
      <c r="F351" s="11">
        <v>0</v>
      </c>
      <c r="G351" s="12">
        <v>0</v>
      </c>
      <c r="H351" s="12">
        <v>0</v>
      </c>
      <c r="I351" s="14">
        <v>0</v>
      </c>
      <c r="J351" s="11">
        <v>0</v>
      </c>
      <c r="K351" s="12">
        <v>0</v>
      </c>
      <c r="L351" s="12">
        <v>0</v>
      </c>
      <c r="M351" s="13">
        <v>0</v>
      </c>
      <c r="N351" s="11">
        <v>0</v>
      </c>
      <c r="O351" s="12">
        <v>0</v>
      </c>
      <c r="P351" s="12">
        <v>0</v>
      </c>
      <c r="Q351" s="14">
        <v>0</v>
      </c>
    </row>
    <row r="352" spans="1:17" ht="25.5" hidden="1" x14ac:dyDescent="0.25">
      <c r="A352" s="616" t="s">
        <v>380</v>
      </c>
      <c r="B352" s="606" t="s">
        <v>381</v>
      </c>
      <c r="C352" s="609" t="s">
        <v>382</v>
      </c>
      <c r="D352" s="63" t="s">
        <v>200</v>
      </c>
      <c r="E352" s="93"/>
      <c r="F352" s="11">
        <v>0</v>
      </c>
      <c r="G352" s="12">
        <v>0</v>
      </c>
      <c r="H352" s="12">
        <v>0</v>
      </c>
      <c r="I352" s="14">
        <v>0</v>
      </c>
      <c r="J352" s="11">
        <v>0</v>
      </c>
      <c r="K352" s="12">
        <v>0</v>
      </c>
      <c r="L352" s="12">
        <v>0</v>
      </c>
      <c r="M352" s="13">
        <v>0</v>
      </c>
      <c r="N352" s="11">
        <v>0</v>
      </c>
      <c r="O352" s="12">
        <v>0</v>
      </c>
      <c r="P352" s="12">
        <v>0</v>
      </c>
      <c r="Q352" s="14">
        <v>0</v>
      </c>
    </row>
    <row r="353" spans="1:17" hidden="1" x14ac:dyDescent="0.25">
      <c r="A353" s="617"/>
      <c r="B353" s="607"/>
      <c r="C353" s="610"/>
      <c r="D353" s="618" t="s">
        <v>255</v>
      </c>
      <c r="E353" s="93" t="s">
        <v>258</v>
      </c>
      <c r="F353" s="11">
        <v>0</v>
      </c>
      <c r="G353" s="12">
        <v>0</v>
      </c>
      <c r="H353" s="12">
        <v>0</v>
      </c>
      <c r="I353" s="14">
        <v>0</v>
      </c>
      <c r="J353" s="11">
        <v>0</v>
      </c>
      <c r="K353" s="12">
        <v>0</v>
      </c>
      <c r="L353" s="12">
        <v>0</v>
      </c>
      <c r="M353" s="13">
        <v>0</v>
      </c>
      <c r="N353" s="11">
        <v>0</v>
      </c>
      <c r="O353" s="12">
        <v>0</v>
      </c>
      <c r="P353" s="12">
        <v>0</v>
      </c>
      <c r="Q353" s="14">
        <v>0</v>
      </c>
    </row>
    <row r="354" spans="1:17" hidden="1" x14ac:dyDescent="0.25">
      <c r="A354" s="617"/>
      <c r="B354" s="607"/>
      <c r="C354" s="610"/>
      <c r="D354" s="619"/>
      <c r="E354" s="93" t="s">
        <v>266</v>
      </c>
      <c r="F354" s="11">
        <v>0</v>
      </c>
      <c r="G354" s="12">
        <v>0</v>
      </c>
      <c r="H354" s="12">
        <v>0</v>
      </c>
      <c r="I354" s="14">
        <v>0</v>
      </c>
      <c r="J354" s="11">
        <v>0</v>
      </c>
      <c r="K354" s="12">
        <v>0</v>
      </c>
      <c r="L354" s="12">
        <v>0</v>
      </c>
      <c r="M354" s="13">
        <v>0</v>
      </c>
      <c r="N354" s="11">
        <v>0</v>
      </c>
      <c r="O354" s="12">
        <v>0</v>
      </c>
      <c r="P354" s="12">
        <v>0</v>
      </c>
      <c r="Q354" s="14">
        <v>0</v>
      </c>
    </row>
    <row r="355" spans="1:17" ht="25.5" hidden="1" x14ac:dyDescent="0.25">
      <c r="A355" s="616" t="s">
        <v>383</v>
      </c>
      <c r="B355" s="606" t="s">
        <v>384</v>
      </c>
      <c r="C355" s="609" t="s">
        <v>382</v>
      </c>
      <c r="D355" s="63" t="s">
        <v>200</v>
      </c>
      <c r="E355" s="93"/>
      <c r="F355" s="11">
        <v>0</v>
      </c>
      <c r="G355" s="12">
        <v>0</v>
      </c>
      <c r="H355" s="12">
        <v>0</v>
      </c>
      <c r="I355" s="14">
        <v>0</v>
      </c>
      <c r="J355" s="11">
        <v>0</v>
      </c>
      <c r="K355" s="12">
        <v>0</v>
      </c>
      <c r="L355" s="12">
        <v>0</v>
      </c>
      <c r="M355" s="13">
        <v>0</v>
      </c>
      <c r="N355" s="11">
        <v>0</v>
      </c>
      <c r="O355" s="12">
        <v>0</v>
      </c>
      <c r="P355" s="12">
        <v>0</v>
      </c>
      <c r="Q355" s="14">
        <v>0</v>
      </c>
    </row>
    <row r="356" spans="1:17" hidden="1" x14ac:dyDescent="0.25">
      <c r="A356" s="617"/>
      <c r="B356" s="607"/>
      <c r="C356" s="610"/>
      <c r="D356" s="618" t="s">
        <v>255</v>
      </c>
      <c r="E356" s="93" t="s">
        <v>258</v>
      </c>
      <c r="F356" s="11">
        <v>0</v>
      </c>
      <c r="G356" s="12">
        <v>0</v>
      </c>
      <c r="H356" s="12">
        <v>0</v>
      </c>
      <c r="I356" s="14">
        <v>0</v>
      </c>
      <c r="J356" s="11">
        <v>0</v>
      </c>
      <c r="K356" s="12">
        <v>0</v>
      </c>
      <c r="L356" s="12">
        <v>0</v>
      </c>
      <c r="M356" s="13">
        <v>0</v>
      </c>
      <c r="N356" s="11">
        <v>0</v>
      </c>
      <c r="O356" s="12">
        <v>0</v>
      </c>
      <c r="P356" s="12">
        <v>0</v>
      </c>
      <c r="Q356" s="14">
        <v>0</v>
      </c>
    </row>
    <row r="357" spans="1:17" hidden="1" x14ac:dyDescent="0.25">
      <c r="A357" s="617"/>
      <c r="B357" s="607"/>
      <c r="C357" s="610"/>
      <c r="D357" s="619"/>
      <c r="E357" s="93" t="s">
        <v>266</v>
      </c>
      <c r="F357" s="11">
        <v>0</v>
      </c>
      <c r="G357" s="12">
        <v>0</v>
      </c>
      <c r="H357" s="12">
        <v>0</v>
      </c>
      <c r="I357" s="14">
        <v>0</v>
      </c>
      <c r="J357" s="11">
        <v>0</v>
      </c>
      <c r="K357" s="12">
        <v>0</v>
      </c>
      <c r="L357" s="12">
        <v>0</v>
      </c>
      <c r="M357" s="13">
        <v>0</v>
      </c>
      <c r="N357" s="11">
        <v>0</v>
      </c>
      <c r="O357" s="12">
        <v>0</v>
      </c>
      <c r="P357" s="12">
        <v>0</v>
      </c>
      <c r="Q357" s="14">
        <v>0</v>
      </c>
    </row>
    <row r="358" spans="1:17" ht="25.5" hidden="1" x14ac:dyDescent="0.25">
      <c r="A358" s="616" t="s">
        <v>385</v>
      </c>
      <c r="B358" s="606" t="s">
        <v>386</v>
      </c>
      <c r="C358" s="609" t="s">
        <v>387</v>
      </c>
      <c r="D358" s="63" t="s">
        <v>200</v>
      </c>
      <c r="E358" s="93"/>
      <c r="F358" s="11">
        <v>0</v>
      </c>
      <c r="G358" s="12">
        <v>0</v>
      </c>
      <c r="H358" s="12">
        <v>0</v>
      </c>
      <c r="I358" s="14">
        <v>0</v>
      </c>
      <c r="J358" s="11">
        <v>0</v>
      </c>
      <c r="K358" s="12">
        <v>0</v>
      </c>
      <c r="L358" s="12">
        <v>0</v>
      </c>
      <c r="M358" s="13">
        <v>0</v>
      </c>
      <c r="N358" s="11">
        <v>0</v>
      </c>
      <c r="O358" s="12">
        <v>0</v>
      </c>
      <c r="P358" s="12">
        <v>0</v>
      </c>
      <c r="Q358" s="14">
        <v>0</v>
      </c>
    </row>
    <row r="359" spans="1:17" hidden="1" x14ac:dyDescent="0.25">
      <c r="A359" s="617"/>
      <c r="B359" s="607"/>
      <c r="C359" s="610"/>
      <c r="D359" s="618" t="s">
        <v>255</v>
      </c>
      <c r="E359" s="93" t="s">
        <v>258</v>
      </c>
      <c r="F359" s="11">
        <v>0</v>
      </c>
      <c r="G359" s="12">
        <v>0</v>
      </c>
      <c r="H359" s="12">
        <v>0</v>
      </c>
      <c r="I359" s="14">
        <v>0</v>
      </c>
      <c r="J359" s="11">
        <v>0</v>
      </c>
      <c r="K359" s="12">
        <v>0</v>
      </c>
      <c r="L359" s="12">
        <v>0</v>
      </c>
      <c r="M359" s="13">
        <v>0</v>
      </c>
      <c r="N359" s="11">
        <v>0</v>
      </c>
      <c r="O359" s="12">
        <v>0</v>
      </c>
      <c r="P359" s="12">
        <v>0</v>
      </c>
      <c r="Q359" s="14">
        <v>0</v>
      </c>
    </row>
    <row r="360" spans="1:17" hidden="1" x14ac:dyDescent="0.25">
      <c r="A360" s="617"/>
      <c r="B360" s="607"/>
      <c r="C360" s="610"/>
      <c r="D360" s="619"/>
      <c r="E360" s="93" t="s">
        <v>266</v>
      </c>
      <c r="F360" s="11">
        <v>0</v>
      </c>
      <c r="G360" s="12">
        <v>0</v>
      </c>
      <c r="H360" s="12">
        <v>0</v>
      </c>
      <c r="I360" s="14">
        <v>0</v>
      </c>
      <c r="J360" s="11">
        <v>0</v>
      </c>
      <c r="K360" s="12">
        <v>0</v>
      </c>
      <c r="L360" s="12">
        <v>0</v>
      </c>
      <c r="M360" s="13">
        <v>0</v>
      </c>
      <c r="N360" s="11">
        <v>0</v>
      </c>
      <c r="O360" s="12">
        <v>0</v>
      </c>
      <c r="P360" s="12">
        <v>0</v>
      </c>
      <c r="Q360" s="14">
        <v>0</v>
      </c>
    </row>
    <row r="361" spans="1:17" ht="25.5" hidden="1" x14ac:dyDescent="0.25">
      <c r="A361" s="616" t="s">
        <v>388</v>
      </c>
      <c r="B361" s="606" t="s">
        <v>389</v>
      </c>
      <c r="C361" s="609" t="s">
        <v>390</v>
      </c>
      <c r="D361" s="63" t="s">
        <v>200</v>
      </c>
      <c r="E361" s="93"/>
      <c r="F361" s="11">
        <v>0</v>
      </c>
      <c r="G361" s="12">
        <v>0</v>
      </c>
      <c r="H361" s="12">
        <v>0</v>
      </c>
      <c r="I361" s="14">
        <v>0</v>
      </c>
      <c r="J361" s="11">
        <v>0</v>
      </c>
      <c r="K361" s="12">
        <v>0</v>
      </c>
      <c r="L361" s="12">
        <v>0</v>
      </c>
      <c r="M361" s="13">
        <v>0</v>
      </c>
      <c r="N361" s="11">
        <v>0</v>
      </c>
      <c r="O361" s="12">
        <v>0</v>
      </c>
      <c r="P361" s="12">
        <v>0</v>
      </c>
      <c r="Q361" s="14">
        <v>0</v>
      </c>
    </row>
    <row r="362" spans="1:17" hidden="1" x14ac:dyDescent="0.25">
      <c r="A362" s="617"/>
      <c r="B362" s="607"/>
      <c r="C362" s="610"/>
      <c r="D362" s="618" t="s">
        <v>255</v>
      </c>
      <c r="E362" s="93" t="s">
        <v>258</v>
      </c>
      <c r="F362" s="11">
        <v>0</v>
      </c>
      <c r="G362" s="12">
        <v>0</v>
      </c>
      <c r="H362" s="12">
        <v>0</v>
      </c>
      <c r="I362" s="14">
        <v>0</v>
      </c>
      <c r="J362" s="11">
        <v>0</v>
      </c>
      <c r="K362" s="12">
        <v>0</v>
      </c>
      <c r="L362" s="12">
        <v>0</v>
      </c>
      <c r="M362" s="13">
        <v>0</v>
      </c>
      <c r="N362" s="11">
        <v>0</v>
      </c>
      <c r="O362" s="12">
        <v>0</v>
      </c>
      <c r="P362" s="12">
        <v>0</v>
      </c>
      <c r="Q362" s="14">
        <v>0</v>
      </c>
    </row>
    <row r="363" spans="1:17" hidden="1" x14ac:dyDescent="0.25">
      <c r="A363" s="617"/>
      <c r="B363" s="607"/>
      <c r="C363" s="610"/>
      <c r="D363" s="619"/>
      <c r="E363" s="93" t="s">
        <v>266</v>
      </c>
      <c r="F363" s="11">
        <v>0</v>
      </c>
      <c r="G363" s="12">
        <v>0</v>
      </c>
      <c r="H363" s="12">
        <v>0</v>
      </c>
      <c r="I363" s="14">
        <v>0</v>
      </c>
      <c r="J363" s="11">
        <v>0</v>
      </c>
      <c r="K363" s="12">
        <v>0</v>
      </c>
      <c r="L363" s="12">
        <v>0</v>
      </c>
      <c r="M363" s="13">
        <v>0</v>
      </c>
      <c r="N363" s="11">
        <v>0</v>
      </c>
      <c r="O363" s="12">
        <v>0</v>
      </c>
      <c r="P363" s="12">
        <v>0</v>
      </c>
      <c r="Q363" s="14">
        <v>0</v>
      </c>
    </row>
    <row r="364" spans="1:17" ht="25.5" hidden="1" x14ac:dyDescent="0.25">
      <c r="A364" s="616" t="s">
        <v>391</v>
      </c>
      <c r="B364" s="606" t="s">
        <v>392</v>
      </c>
      <c r="C364" s="609" t="s">
        <v>393</v>
      </c>
      <c r="D364" s="63" t="s">
        <v>200</v>
      </c>
      <c r="E364" s="93"/>
      <c r="F364" s="11">
        <v>0</v>
      </c>
      <c r="G364" s="12">
        <v>0</v>
      </c>
      <c r="H364" s="12">
        <v>0</v>
      </c>
      <c r="I364" s="14">
        <v>0</v>
      </c>
      <c r="J364" s="11">
        <v>0</v>
      </c>
      <c r="K364" s="12">
        <v>0</v>
      </c>
      <c r="L364" s="12">
        <v>0</v>
      </c>
      <c r="M364" s="13">
        <v>0</v>
      </c>
      <c r="N364" s="11">
        <v>0</v>
      </c>
      <c r="O364" s="12">
        <v>0</v>
      </c>
      <c r="P364" s="12">
        <v>0</v>
      </c>
      <c r="Q364" s="14">
        <v>0</v>
      </c>
    </row>
    <row r="365" spans="1:17" hidden="1" x14ac:dyDescent="0.25">
      <c r="A365" s="617"/>
      <c r="B365" s="607"/>
      <c r="C365" s="610"/>
      <c r="D365" s="618" t="s">
        <v>255</v>
      </c>
      <c r="E365" s="93" t="s">
        <v>258</v>
      </c>
      <c r="F365" s="11">
        <v>0</v>
      </c>
      <c r="G365" s="12">
        <v>0</v>
      </c>
      <c r="H365" s="12">
        <v>0</v>
      </c>
      <c r="I365" s="14">
        <v>0</v>
      </c>
      <c r="J365" s="11">
        <v>0</v>
      </c>
      <c r="K365" s="12">
        <v>0</v>
      </c>
      <c r="L365" s="12">
        <v>0</v>
      </c>
      <c r="M365" s="13">
        <v>0</v>
      </c>
      <c r="N365" s="11">
        <v>0</v>
      </c>
      <c r="O365" s="12">
        <v>0</v>
      </c>
      <c r="P365" s="12">
        <v>0</v>
      </c>
      <c r="Q365" s="14">
        <v>0</v>
      </c>
    </row>
    <row r="366" spans="1:17" hidden="1" x14ac:dyDescent="0.25">
      <c r="A366" s="617"/>
      <c r="B366" s="607"/>
      <c r="C366" s="610"/>
      <c r="D366" s="619"/>
      <c r="E366" s="93" t="s">
        <v>266</v>
      </c>
      <c r="F366" s="11">
        <v>0</v>
      </c>
      <c r="G366" s="12">
        <v>0</v>
      </c>
      <c r="H366" s="12">
        <v>0</v>
      </c>
      <c r="I366" s="14">
        <v>0</v>
      </c>
      <c r="J366" s="11">
        <v>0</v>
      </c>
      <c r="K366" s="12">
        <v>0</v>
      </c>
      <c r="L366" s="12">
        <v>0</v>
      </c>
      <c r="M366" s="13">
        <v>0</v>
      </c>
      <c r="N366" s="11">
        <v>0</v>
      </c>
      <c r="O366" s="12">
        <v>0</v>
      </c>
      <c r="P366" s="12">
        <v>0</v>
      </c>
      <c r="Q366" s="14">
        <v>0</v>
      </c>
    </row>
    <row r="367" spans="1:17" ht="25.5" hidden="1" x14ac:dyDescent="0.25">
      <c r="A367" s="616" t="s">
        <v>394</v>
      </c>
      <c r="B367" s="606" t="s">
        <v>395</v>
      </c>
      <c r="C367" s="609" t="s">
        <v>396</v>
      </c>
      <c r="D367" s="63" t="s">
        <v>200</v>
      </c>
      <c r="E367" s="93"/>
      <c r="F367" s="11">
        <v>0</v>
      </c>
      <c r="G367" s="12">
        <v>0</v>
      </c>
      <c r="H367" s="12">
        <v>0</v>
      </c>
      <c r="I367" s="14">
        <v>0</v>
      </c>
      <c r="J367" s="11">
        <v>0</v>
      </c>
      <c r="K367" s="12">
        <v>0</v>
      </c>
      <c r="L367" s="12">
        <v>0</v>
      </c>
      <c r="M367" s="13">
        <v>0</v>
      </c>
      <c r="N367" s="11">
        <v>0</v>
      </c>
      <c r="O367" s="12">
        <v>0</v>
      </c>
      <c r="P367" s="12">
        <v>0</v>
      </c>
      <c r="Q367" s="14">
        <v>0</v>
      </c>
    </row>
    <row r="368" spans="1:17" hidden="1" x14ac:dyDescent="0.25">
      <c r="A368" s="617"/>
      <c r="B368" s="607"/>
      <c r="C368" s="610"/>
      <c r="D368" s="618" t="s">
        <v>255</v>
      </c>
      <c r="E368" s="93" t="s">
        <v>258</v>
      </c>
      <c r="F368" s="11">
        <v>0</v>
      </c>
      <c r="G368" s="12">
        <v>0</v>
      </c>
      <c r="H368" s="12">
        <v>0</v>
      </c>
      <c r="I368" s="14">
        <v>0</v>
      </c>
      <c r="J368" s="11">
        <v>0</v>
      </c>
      <c r="K368" s="12">
        <v>0</v>
      </c>
      <c r="L368" s="12">
        <v>0</v>
      </c>
      <c r="M368" s="13">
        <v>0</v>
      </c>
      <c r="N368" s="11">
        <v>0</v>
      </c>
      <c r="O368" s="12">
        <v>0</v>
      </c>
      <c r="P368" s="12">
        <v>0</v>
      </c>
      <c r="Q368" s="14">
        <v>0</v>
      </c>
    </row>
    <row r="369" spans="1:17" hidden="1" x14ac:dyDescent="0.25">
      <c r="A369" s="617"/>
      <c r="B369" s="607"/>
      <c r="C369" s="610"/>
      <c r="D369" s="619"/>
      <c r="E369" s="93" t="s">
        <v>266</v>
      </c>
      <c r="F369" s="11">
        <v>0</v>
      </c>
      <c r="G369" s="12">
        <v>0</v>
      </c>
      <c r="H369" s="12">
        <v>0</v>
      </c>
      <c r="I369" s="14">
        <v>0</v>
      </c>
      <c r="J369" s="11">
        <v>0</v>
      </c>
      <c r="K369" s="12">
        <v>0</v>
      </c>
      <c r="L369" s="12">
        <v>0</v>
      </c>
      <c r="M369" s="13">
        <v>0</v>
      </c>
      <c r="N369" s="11">
        <v>0</v>
      </c>
      <c r="O369" s="12">
        <v>0</v>
      </c>
      <c r="P369" s="12">
        <v>0</v>
      </c>
      <c r="Q369" s="14">
        <v>0</v>
      </c>
    </row>
    <row r="370" spans="1:17" ht="25.5" x14ac:dyDescent="0.25">
      <c r="A370" s="603" t="s">
        <v>70</v>
      </c>
      <c r="B370" s="636" t="s">
        <v>397</v>
      </c>
      <c r="C370" s="637" t="s">
        <v>398</v>
      </c>
      <c r="D370" s="71" t="s">
        <v>200</v>
      </c>
      <c r="E370" s="93"/>
      <c r="F370" s="11">
        <f>G370+H370+I370</f>
        <v>57555.700000000004</v>
      </c>
      <c r="G370" s="12">
        <f t="shared" ref="G370:I370" si="147">G371</f>
        <v>0</v>
      </c>
      <c r="H370" s="12">
        <f t="shared" si="147"/>
        <v>6363.4</v>
      </c>
      <c r="I370" s="14">
        <f t="shared" si="147"/>
        <v>51192.3</v>
      </c>
      <c r="J370" s="11">
        <f>K370+L370+M370</f>
        <v>45255.900000000009</v>
      </c>
      <c r="K370" s="12">
        <f t="shared" ref="K370:M370" si="148">K371</f>
        <v>0</v>
      </c>
      <c r="L370" s="12">
        <f t="shared" si="148"/>
        <v>5363.4000000000005</v>
      </c>
      <c r="M370" s="13">
        <f t="shared" si="148"/>
        <v>39892.500000000007</v>
      </c>
      <c r="N370" s="17">
        <f t="shared" ref="N370:N382" si="149">J370/F370*100</f>
        <v>78.629744751605841</v>
      </c>
      <c r="O370" s="18">
        <v>0</v>
      </c>
      <c r="P370" s="18">
        <f t="shared" ref="P370:Q376" si="150">L370/H370*100</f>
        <v>84.285130590564805</v>
      </c>
      <c r="Q370" s="19">
        <f t="shared" si="150"/>
        <v>77.926758516417522</v>
      </c>
    </row>
    <row r="371" spans="1:17" ht="27" customHeight="1" x14ac:dyDescent="0.25">
      <c r="A371" s="604"/>
      <c r="B371" s="626"/>
      <c r="C371" s="628"/>
      <c r="D371" s="612" t="s">
        <v>255</v>
      </c>
      <c r="E371" s="93" t="s">
        <v>258</v>
      </c>
      <c r="F371" s="198">
        <f>F372+F373+F375+F376+F377+F378+F379+F380+F382+F374</f>
        <v>57555.700000000004</v>
      </c>
      <c r="G371" s="198">
        <f>G372+G373+G375+G376+G377+G378+G379+G380+G382+G374</f>
        <v>0</v>
      </c>
      <c r="H371" s="12">
        <f t="shared" ref="H371" si="151">H372+H373+H375+H376+H377+H378+H379+H380+H382</f>
        <v>6363.4</v>
      </c>
      <c r="I371" s="199">
        <f>I372+I373+I375+I376+I377+I378+I379+I380+I382+I374</f>
        <v>51192.3</v>
      </c>
      <c r="J371" s="11">
        <f t="shared" ref="J371:M371" si="152">J372+J373+J375+J376+J377+J378+J379+J380+J382+J374</f>
        <v>45255.9</v>
      </c>
      <c r="K371" s="90">
        <f t="shared" si="152"/>
        <v>0</v>
      </c>
      <c r="L371" s="90">
        <f t="shared" si="152"/>
        <v>5363.4000000000005</v>
      </c>
      <c r="M371" s="200">
        <f t="shared" si="152"/>
        <v>39892.500000000007</v>
      </c>
      <c r="N371" s="17">
        <f t="shared" si="149"/>
        <v>78.629744751605841</v>
      </c>
      <c r="O371" s="12">
        <f t="shared" ref="O371" si="153">O372+O375+O376+O380+O381</f>
        <v>0</v>
      </c>
      <c r="P371" s="18">
        <f t="shared" si="150"/>
        <v>84.285130590564805</v>
      </c>
      <c r="Q371" s="19">
        <f t="shared" si="150"/>
        <v>77.926758516417522</v>
      </c>
    </row>
    <row r="372" spans="1:17" ht="27.75" customHeight="1" x14ac:dyDescent="0.25">
      <c r="A372" s="604"/>
      <c r="B372" s="626"/>
      <c r="C372" s="628"/>
      <c r="D372" s="613"/>
      <c r="E372" s="96" t="s">
        <v>399</v>
      </c>
      <c r="F372" s="24">
        <f>G372+H372+I372</f>
        <v>4384.8</v>
      </c>
      <c r="G372" s="25">
        <f t="shared" ref="G372:I372" si="154">G391</f>
        <v>0</v>
      </c>
      <c r="H372" s="25">
        <f t="shared" si="154"/>
        <v>4384.8</v>
      </c>
      <c r="I372" s="27">
        <f t="shared" si="154"/>
        <v>0</v>
      </c>
      <c r="J372" s="24">
        <f>K372+L372+M372</f>
        <v>4384.8</v>
      </c>
      <c r="K372" s="25">
        <f t="shared" ref="K372:M373" si="155">K391</f>
        <v>0</v>
      </c>
      <c r="L372" s="25">
        <f t="shared" si="155"/>
        <v>4384.8</v>
      </c>
      <c r="M372" s="26">
        <f t="shared" si="155"/>
        <v>0</v>
      </c>
      <c r="N372" s="17">
        <f t="shared" si="149"/>
        <v>100</v>
      </c>
      <c r="O372" s="18">
        <v>0</v>
      </c>
      <c r="P372" s="18">
        <f t="shared" si="150"/>
        <v>100</v>
      </c>
      <c r="Q372" s="19">
        <v>0</v>
      </c>
    </row>
    <row r="373" spans="1:17" ht="24.75" customHeight="1" x14ac:dyDescent="0.25">
      <c r="A373" s="604"/>
      <c r="B373" s="626"/>
      <c r="C373" s="628"/>
      <c r="D373" s="613"/>
      <c r="E373" s="96" t="s">
        <v>400</v>
      </c>
      <c r="F373" s="24">
        <f t="shared" ref="F373:F382" si="156">G373+H373+I373</f>
        <v>15000</v>
      </c>
      <c r="G373" s="25">
        <v>0</v>
      </c>
      <c r="H373" s="25">
        <v>0</v>
      </c>
      <c r="I373" s="27">
        <f>I392</f>
        <v>15000</v>
      </c>
      <c r="J373" s="24">
        <f t="shared" ref="J373:J382" si="157">K373+L373+M373</f>
        <v>15000</v>
      </c>
      <c r="K373" s="25">
        <f>K392</f>
        <v>0</v>
      </c>
      <c r="L373" s="25">
        <f t="shared" si="155"/>
        <v>0</v>
      </c>
      <c r="M373" s="26">
        <f t="shared" si="155"/>
        <v>15000</v>
      </c>
      <c r="N373" s="17">
        <f t="shared" si="149"/>
        <v>100</v>
      </c>
      <c r="O373" s="18">
        <v>0</v>
      </c>
      <c r="P373" s="18">
        <v>0</v>
      </c>
      <c r="Q373" s="19">
        <f>M373/I373*100</f>
        <v>100</v>
      </c>
    </row>
    <row r="374" spans="1:17" ht="29.25" customHeight="1" x14ac:dyDescent="0.25">
      <c r="A374" s="604"/>
      <c r="B374" s="626"/>
      <c r="C374" s="628"/>
      <c r="D374" s="613"/>
      <c r="E374" s="94" t="s">
        <v>401</v>
      </c>
      <c r="F374" s="24">
        <f t="shared" si="156"/>
        <v>1847.8</v>
      </c>
      <c r="G374" s="25">
        <v>0</v>
      </c>
      <c r="H374" s="26">
        <f>H402</f>
        <v>0</v>
      </c>
      <c r="I374" s="27">
        <f>I402</f>
        <v>1847.8</v>
      </c>
      <c r="J374" s="28">
        <f t="shared" ref="J374:Q375" si="158">J402</f>
        <v>1847.8</v>
      </c>
      <c r="K374" s="26">
        <f t="shared" si="158"/>
        <v>0</v>
      </c>
      <c r="L374" s="26">
        <f t="shared" si="158"/>
        <v>0</v>
      </c>
      <c r="M374" s="26">
        <f t="shared" si="158"/>
        <v>1847.8</v>
      </c>
      <c r="N374" s="28">
        <f t="shared" si="158"/>
        <v>100</v>
      </c>
      <c r="O374" s="26">
        <f t="shared" si="158"/>
        <v>0</v>
      </c>
      <c r="P374" s="26">
        <f t="shared" si="158"/>
        <v>0</v>
      </c>
      <c r="Q374" s="27">
        <f t="shared" si="158"/>
        <v>100</v>
      </c>
    </row>
    <row r="375" spans="1:17" ht="27.75" customHeight="1" x14ac:dyDescent="0.25">
      <c r="A375" s="604"/>
      <c r="B375" s="626"/>
      <c r="C375" s="628"/>
      <c r="D375" s="613"/>
      <c r="E375" s="94" t="s">
        <v>402</v>
      </c>
      <c r="F375" s="24">
        <f t="shared" si="156"/>
        <v>24344.5</v>
      </c>
      <c r="G375" s="12">
        <f t="shared" ref="G375:I375" si="159">G403</f>
        <v>0</v>
      </c>
      <c r="H375" s="12">
        <f t="shared" si="159"/>
        <v>0</v>
      </c>
      <c r="I375" s="14">
        <f t="shared" si="159"/>
        <v>24344.5</v>
      </c>
      <c r="J375" s="24">
        <f t="shared" si="157"/>
        <v>20543.3</v>
      </c>
      <c r="K375" s="12">
        <f t="shared" si="158"/>
        <v>0</v>
      </c>
      <c r="L375" s="12">
        <f t="shared" si="158"/>
        <v>0</v>
      </c>
      <c r="M375" s="13">
        <f t="shared" si="158"/>
        <v>20543.3</v>
      </c>
      <c r="N375" s="17">
        <f t="shared" si="149"/>
        <v>84.385795559571974</v>
      </c>
      <c r="O375" s="18">
        <v>0</v>
      </c>
      <c r="P375" s="18">
        <v>0</v>
      </c>
      <c r="Q375" s="19">
        <f t="shared" si="150"/>
        <v>84.385795559571974</v>
      </c>
    </row>
    <row r="376" spans="1:17" ht="27.75" customHeight="1" x14ac:dyDescent="0.25">
      <c r="A376" s="604"/>
      <c r="B376" s="626"/>
      <c r="C376" s="628"/>
      <c r="D376" s="613"/>
      <c r="E376" s="94" t="s">
        <v>403</v>
      </c>
      <c r="F376" s="24">
        <f t="shared" si="156"/>
        <v>10000</v>
      </c>
      <c r="G376" s="12">
        <f t="shared" ref="G376:I376" si="160">G419</f>
        <v>0</v>
      </c>
      <c r="H376" s="12">
        <f t="shared" si="160"/>
        <v>0</v>
      </c>
      <c r="I376" s="14">
        <f t="shared" si="160"/>
        <v>10000</v>
      </c>
      <c r="J376" s="24">
        <f t="shared" si="157"/>
        <v>2501.4</v>
      </c>
      <c r="K376" s="12">
        <f t="shared" ref="K376:M376" si="161">K419</f>
        <v>0</v>
      </c>
      <c r="L376" s="12">
        <f t="shared" si="161"/>
        <v>0</v>
      </c>
      <c r="M376" s="13">
        <f t="shared" si="161"/>
        <v>2501.4</v>
      </c>
      <c r="N376" s="17">
        <f t="shared" si="149"/>
        <v>25.014000000000003</v>
      </c>
      <c r="O376" s="18">
        <v>0</v>
      </c>
      <c r="P376" s="18">
        <v>0</v>
      </c>
      <c r="Q376" s="19">
        <f t="shared" si="150"/>
        <v>25.014000000000003</v>
      </c>
    </row>
    <row r="377" spans="1:17" ht="31.5" customHeight="1" x14ac:dyDescent="0.25">
      <c r="A377" s="604"/>
      <c r="B377" s="626"/>
      <c r="C377" s="628"/>
      <c r="D377" s="613"/>
      <c r="E377" s="94" t="s">
        <v>404</v>
      </c>
      <c r="F377" s="24">
        <f t="shared" si="156"/>
        <v>0</v>
      </c>
      <c r="G377" s="12">
        <v>0</v>
      </c>
      <c r="H377" s="12">
        <f>H429</f>
        <v>0</v>
      </c>
      <c r="I377" s="14">
        <v>0</v>
      </c>
      <c r="J377" s="24">
        <f t="shared" si="157"/>
        <v>0</v>
      </c>
      <c r="K377" s="12">
        <v>0</v>
      </c>
      <c r="L377" s="12">
        <f>L429</f>
        <v>0</v>
      </c>
      <c r="M377" s="13">
        <f>M429</f>
        <v>0</v>
      </c>
      <c r="N377" s="17" t="e">
        <f t="shared" si="149"/>
        <v>#DIV/0!</v>
      </c>
      <c r="O377" s="18">
        <v>0</v>
      </c>
      <c r="P377" s="18">
        <v>0</v>
      </c>
      <c r="Q377" s="19">
        <v>0</v>
      </c>
    </row>
    <row r="378" spans="1:17" ht="31.5" customHeight="1" x14ac:dyDescent="0.25">
      <c r="A378" s="604"/>
      <c r="B378" s="626"/>
      <c r="C378" s="628"/>
      <c r="D378" s="613"/>
      <c r="E378" s="94" t="s">
        <v>405</v>
      </c>
      <c r="F378" s="24">
        <f t="shared" si="156"/>
        <v>0</v>
      </c>
      <c r="G378" s="12">
        <v>0</v>
      </c>
      <c r="H378" s="12">
        <f>H430</f>
        <v>0</v>
      </c>
      <c r="I378" s="14">
        <v>0</v>
      </c>
      <c r="J378" s="24">
        <f t="shared" si="157"/>
        <v>0</v>
      </c>
      <c r="K378" s="12">
        <v>0</v>
      </c>
      <c r="L378" s="12">
        <f>L430</f>
        <v>0</v>
      </c>
      <c r="M378" s="13">
        <f>M430</f>
        <v>0</v>
      </c>
      <c r="N378" s="17" t="e">
        <f t="shared" si="149"/>
        <v>#DIV/0!</v>
      </c>
      <c r="O378" s="18">
        <v>0</v>
      </c>
      <c r="P378" s="18">
        <v>0</v>
      </c>
      <c r="Q378" s="19">
        <v>0</v>
      </c>
    </row>
    <row r="379" spans="1:17" ht="25.5" customHeight="1" x14ac:dyDescent="0.25">
      <c r="A379" s="604"/>
      <c r="B379" s="626"/>
      <c r="C379" s="628"/>
      <c r="D379" s="613"/>
      <c r="E379" s="94" t="s">
        <v>406</v>
      </c>
      <c r="F379" s="24">
        <f t="shared" si="156"/>
        <v>87.5</v>
      </c>
      <c r="G379" s="12">
        <v>0</v>
      </c>
      <c r="H379" s="12">
        <f>H428</f>
        <v>87.5</v>
      </c>
      <c r="I379" s="14">
        <f>I428</f>
        <v>0</v>
      </c>
      <c r="J379" s="24">
        <f t="shared" si="157"/>
        <v>87.5</v>
      </c>
      <c r="K379" s="12">
        <f t="shared" ref="K379:M379" si="162">K428</f>
        <v>0</v>
      </c>
      <c r="L379" s="12">
        <f>L428</f>
        <v>87.5</v>
      </c>
      <c r="M379" s="13">
        <f t="shared" si="162"/>
        <v>0</v>
      </c>
      <c r="N379" s="17">
        <f t="shared" si="149"/>
        <v>100</v>
      </c>
      <c r="O379" s="18">
        <v>0</v>
      </c>
      <c r="P379" s="18">
        <f>L379/H379*100</f>
        <v>100</v>
      </c>
      <c r="Q379" s="19">
        <v>0</v>
      </c>
    </row>
    <row r="380" spans="1:17" ht="24.75" customHeight="1" x14ac:dyDescent="0.25">
      <c r="A380" s="604"/>
      <c r="B380" s="626"/>
      <c r="C380" s="628"/>
      <c r="D380" s="613"/>
      <c r="E380" s="94" t="s">
        <v>407</v>
      </c>
      <c r="F380" s="24">
        <f t="shared" si="156"/>
        <v>0</v>
      </c>
      <c r="G380" s="12">
        <f t="shared" ref="G380:L382" si="163">G431</f>
        <v>0</v>
      </c>
      <c r="H380" s="12">
        <f t="shared" si="163"/>
        <v>0</v>
      </c>
      <c r="I380" s="14">
        <f t="shared" si="163"/>
        <v>0</v>
      </c>
      <c r="J380" s="24">
        <f t="shared" si="157"/>
        <v>0</v>
      </c>
      <c r="K380" s="12">
        <f t="shared" si="163"/>
        <v>0</v>
      </c>
      <c r="L380" s="12">
        <f t="shared" si="163"/>
        <v>0</v>
      </c>
      <c r="M380" s="13">
        <f>M431</f>
        <v>0</v>
      </c>
      <c r="N380" s="17">
        <v>0</v>
      </c>
      <c r="O380" s="18">
        <v>0</v>
      </c>
      <c r="P380" s="18">
        <v>0</v>
      </c>
      <c r="Q380" s="19">
        <v>0</v>
      </c>
    </row>
    <row r="381" spans="1:17" x14ac:dyDescent="0.25">
      <c r="A381" s="604"/>
      <c r="B381" s="626"/>
      <c r="C381" s="628"/>
      <c r="D381" s="613"/>
      <c r="E381" s="94"/>
      <c r="F381" s="24">
        <f t="shared" si="156"/>
        <v>1891.1</v>
      </c>
      <c r="G381" s="12">
        <f t="shared" si="163"/>
        <v>0</v>
      </c>
      <c r="H381" s="12">
        <f t="shared" si="163"/>
        <v>1891.1</v>
      </c>
      <c r="I381" s="14">
        <v>0</v>
      </c>
      <c r="J381" s="24">
        <f t="shared" si="157"/>
        <v>891.1</v>
      </c>
      <c r="K381" s="12">
        <f t="shared" si="163"/>
        <v>0</v>
      </c>
      <c r="L381" s="12">
        <f t="shared" si="163"/>
        <v>891.1</v>
      </c>
      <c r="M381" s="13">
        <v>0</v>
      </c>
      <c r="N381" s="17">
        <f t="shared" si="149"/>
        <v>47.120723388504047</v>
      </c>
      <c r="O381" s="18">
        <v>0</v>
      </c>
      <c r="P381" s="18">
        <v>0</v>
      </c>
      <c r="Q381" s="19">
        <v>0</v>
      </c>
    </row>
    <row r="382" spans="1:17" ht="33.75" customHeight="1" x14ac:dyDescent="0.25">
      <c r="A382" s="604"/>
      <c r="B382" s="626"/>
      <c r="C382" s="628"/>
      <c r="D382" s="613"/>
      <c r="E382" s="94" t="s">
        <v>408</v>
      </c>
      <c r="F382" s="24">
        <f t="shared" si="156"/>
        <v>1891.1</v>
      </c>
      <c r="G382" s="12">
        <v>0</v>
      </c>
      <c r="H382" s="12">
        <f>H432</f>
        <v>1891.1</v>
      </c>
      <c r="I382" s="14">
        <f>I432</f>
        <v>0</v>
      </c>
      <c r="J382" s="24">
        <f t="shared" si="157"/>
        <v>891.1</v>
      </c>
      <c r="K382" s="12">
        <f t="shared" si="163"/>
        <v>0</v>
      </c>
      <c r="L382" s="12">
        <f>L432</f>
        <v>891.1</v>
      </c>
      <c r="M382" s="13">
        <f>M432</f>
        <v>0</v>
      </c>
      <c r="N382" s="17">
        <f t="shared" si="149"/>
        <v>47.120723388504047</v>
      </c>
      <c r="O382" s="18">
        <v>0</v>
      </c>
      <c r="P382" s="18">
        <f>L382/H382*100</f>
        <v>47.120723388504047</v>
      </c>
      <c r="Q382" s="19">
        <v>0</v>
      </c>
    </row>
    <row r="383" spans="1:17" ht="25.5" x14ac:dyDescent="0.25">
      <c r="A383" s="616" t="s">
        <v>233</v>
      </c>
      <c r="B383" s="606" t="s">
        <v>409</v>
      </c>
      <c r="C383" s="609" t="s">
        <v>398</v>
      </c>
      <c r="D383" s="63" t="s">
        <v>200</v>
      </c>
      <c r="E383" s="93"/>
      <c r="F383" s="11">
        <v>0</v>
      </c>
      <c r="G383" s="12">
        <v>0</v>
      </c>
      <c r="H383" s="12">
        <v>0</v>
      </c>
      <c r="I383" s="14">
        <v>0</v>
      </c>
      <c r="J383" s="11">
        <v>0</v>
      </c>
      <c r="K383" s="12">
        <v>0</v>
      </c>
      <c r="L383" s="12">
        <v>0</v>
      </c>
      <c r="M383" s="13">
        <v>0</v>
      </c>
      <c r="N383" s="11">
        <v>0</v>
      </c>
      <c r="O383" s="12">
        <v>0</v>
      </c>
      <c r="P383" s="12">
        <v>0</v>
      </c>
      <c r="Q383" s="14">
        <v>0</v>
      </c>
    </row>
    <row r="384" spans="1:17" x14ac:dyDescent="0.25">
      <c r="A384" s="617"/>
      <c r="B384" s="607"/>
      <c r="C384" s="610"/>
      <c r="D384" s="618" t="s">
        <v>255</v>
      </c>
      <c r="E384" s="93" t="s">
        <v>258</v>
      </c>
      <c r="F384" s="11">
        <v>0</v>
      </c>
      <c r="G384" s="12">
        <v>0</v>
      </c>
      <c r="H384" s="12">
        <v>0</v>
      </c>
      <c r="I384" s="14">
        <v>0</v>
      </c>
      <c r="J384" s="11">
        <v>0</v>
      </c>
      <c r="K384" s="12">
        <v>0</v>
      </c>
      <c r="L384" s="12">
        <v>0</v>
      </c>
      <c r="M384" s="13">
        <v>0</v>
      </c>
      <c r="N384" s="11">
        <v>0</v>
      </c>
      <c r="O384" s="12">
        <v>0</v>
      </c>
      <c r="P384" s="12">
        <v>0</v>
      </c>
      <c r="Q384" s="14">
        <v>0</v>
      </c>
    </row>
    <row r="385" spans="1:17" x14ac:dyDescent="0.25">
      <c r="A385" s="617"/>
      <c r="B385" s="607"/>
      <c r="C385" s="610"/>
      <c r="D385" s="619"/>
      <c r="E385" s="93" t="s">
        <v>266</v>
      </c>
      <c r="F385" s="11">
        <v>0</v>
      </c>
      <c r="G385" s="12">
        <v>0</v>
      </c>
      <c r="H385" s="12">
        <v>0</v>
      </c>
      <c r="I385" s="14">
        <v>0</v>
      </c>
      <c r="J385" s="11">
        <v>0</v>
      </c>
      <c r="K385" s="12">
        <v>0</v>
      </c>
      <c r="L385" s="12">
        <v>0</v>
      </c>
      <c r="M385" s="13">
        <v>0</v>
      </c>
      <c r="N385" s="11">
        <v>0</v>
      </c>
      <c r="O385" s="12">
        <v>0</v>
      </c>
      <c r="P385" s="12">
        <v>0</v>
      </c>
      <c r="Q385" s="14">
        <v>0</v>
      </c>
    </row>
    <row r="386" spans="1:17" ht="25.5" x14ac:dyDescent="0.25">
      <c r="A386" s="616" t="s">
        <v>410</v>
      </c>
      <c r="B386" s="606" t="s">
        <v>411</v>
      </c>
      <c r="C386" s="609" t="s">
        <v>398</v>
      </c>
      <c r="D386" s="63" t="s">
        <v>200</v>
      </c>
      <c r="E386" s="93"/>
      <c r="F386" s="11">
        <v>0</v>
      </c>
      <c r="G386" s="12">
        <v>0</v>
      </c>
      <c r="H386" s="12">
        <v>0</v>
      </c>
      <c r="I386" s="14">
        <v>0</v>
      </c>
      <c r="J386" s="11">
        <v>0</v>
      </c>
      <c r="K386" s="12">
        <v>0</v>
      </c>
      <c r="L386" s="12">
        <v>0</v>
      </c>
      <c r="M386" s="13">
        <v>0</v>
      </c>
      <c r="N386" s="11">
        <v>0</v>
      </c>
      <c r="O386" s="12">
        <v>0</v>
      </c>
      <c r="P386" s="12">
        <v>0</v>
      </c>
      <c r="Q386" s="14">
        <v>0</v>
      </c>
    </row>
    <row r="387" spans="1:17" x14ac:dyDescent="0.25">
      <c r="A387" s="617"/>
      <c r="B387" s="607"/>
      <c r="C387" s="610"/>
      <c r="D387" s="618" t="s">
        <v>255</v>
      </c>
      <c r="E387" s="93" t="s">
        <v>258</v>
      </c>
      <c r="F387" s="11">
        <v>0</v>
      </c>
      <c r="G387" s="12">
        <v>0</v>
      </c>
      <c r="H387" s="12">
        <v>0</v>
      </c>
      <c r="I387" s="14">
        <v>0</v>
      </c>
      <c r="J387" s="11">
        <v>0</v>
      </c>
      <c r="K387" s="12">
        <v>0</v>
      </c>
      <c r="L387" s="12">
        <v>0</v>
      </c>
      <c r="M387" s="13">
        <v>0</v>
      </c>
      <c r="N387" s="11">
        <v>0</v>
      </c>
      <c r="O387" s="12">
        <v>0</v>
      </c>
      <c r="P387" s="12">
        <v>0</v>
      </c>
      <c r="Q387" s="14">
        <v>0</v>
      </c>
    </row>
    <row r="388" spans="1:17" x14ac:dyDescent="0.25">
      <c r="A388" s="617"/>
      <c r="B388" s="607"/>
      <c r="C388" s="610"/>
      <c r="D388" s="619"/>
      <c r="E388" s="93" t="s">
        <v>266</v>
      </c>
      <c r="F388" s="11">
        <v>0</v>
      </c>
      <c r="G388" s="12">
        <v>0</v>
      </c>
      <c r="H388" s="12">
        <v>0</v>
      </c>
      <c r="I388" s="14">
        <v>0</v>
      </c>
      <c r="J388" s="11">
        <v>0</v>
      </c>
      <c r="K388" s="12">
        <v>0</v>
      </c>
      <c r="L388" s="12">
        <v>0</v>
      </c>
      <c r="M388" s="13">
        <v>0</v>
      </c>
      <c r="N388" s="11">
        <v>0</v>
      </c>
      <c r="O388" s="12">
        <v>0</v>
      </c>
      <c r="P388" s="12">
        <v>0</v>
      </c>
      <c r="Q388" s="14">
        <v>0</v>
      </c>
    </row>
    <row r="389" spans="1:17" ht="25.5" x14ac:dyDescent="0.25">
      <c r="A389" s="616" t="s">
        <v>238</v>
      </c>
      <c r="B389" s="606" t="s">
        <v>412</v>
      </c>
      <c r="C389" s="609" t="s">
        <v>413</v>
      </c>
      <c r="D389" s="71" t="s">
        <v>200</v>
      </c>
      <c r="E389" s="93"/>
      <c r="F389" s="11">
        <f>F390</f>
        <v>19384.8</v>
      </c>
      <c r="G389" s="12">
        <f t="shared" ref="G389:I389" si="164">G390</f>
        <v>0</v>
      </c>
      <c r="H389" s="12">
        <f t="shared" si="164"/>
        <v>4384.8</v>
      </c>
      <c r="I389" s="14">
        <f t="shared" si="164"/>
        <v>15000</v>
      </c>
      <c r="J389" s="11">
        <f>J390</f>
        <v>19384.8</v>
      </c>
      <c r="K389" s="12">
        <f t="shared" ref="K389:M389" si="165">K390</f>
        <v>0</v>
      </c>
      <c r="L389" s="12">
        <f t="shared" si="165"/>
        <v>4384.8</v>
      </c>
      <c r="M389" s="13">
        <f t="shared" si="165"/>
        <v>15000</v>
      </c>
      <c r="N389" s="17">
        <f t="shared" ref="N389:N392" si="166">J389/F389*100</f>
        <v>100</v>
      </c>
      <c r="O389" s="18">
        <v>0</v>
      </c>
      <c r="P389" s="18">
        <f t="shared" ref="P389:Q392" si="167">L389/H389*100</f>
        <v>100</v>
      </c>
      <c r="Q389" s="19">
        <f t="shared" si="167"/>
        <v>100</v>
      </c>
    </row>
    <row r="390" spans="1:17" x14ac:dyDescent="0.25">
      <c r="A390" s="617"/>
      <c r="B390" s="607"/>
      <c r="C390" s="610"/>
      <c r="D390" s="612" t="s">
        <v>255</v>
      </c>
      <c r="E390" s="93" t="s">
        <v>258</v>
      </c>
      <c r="F390" s="198">
        <f>G390+H390+I390</f>
        <v>19384.8</v>
      </c>
      <c r="G390" s="12">
        <f>G391+G392</f>
        <v>0</v>
      </c>
      <c r="H390" s="12">
        <f>H391+H392</f>
        <v>4384.8</v>
      </c>
      <c r="I390" s="199">
        <f>I391+I392</f>
        <v>15000</v>
      </c>
      <c r="J390" s="11">
        <f>J394+J397</f>
        <v>19384.8</v>
      </c>
      <c r="K390" s="12">
        <f t="shared" ref="K390:M390" si="168">K394+K397</f>
        <v>0</v>
      </c>
      <c r="L390" s="12">
        <f t="shared" si="168"/>
        <v>4384.8</v>
      </c>
      <c r="M390" s="13">
        <f t="shared" si="168"/>
        <v>15000</v>
      </c>
      <c r="N390" s="17">
        <f t="shared" si="166"/>
        <v>100</v>
      </c>
      <c r="O390" s="18">
        <v>0</v>
      </c>
      <c r="P390" s="18">
        <f t="shared" si="167"/>
        <v>100</v>
      </c>
      <c r="Q390" s="19">
        <f t="shared" si="167"/>
        <v>100</v>
      </c>
    </row>
    <row r="391" spans="1:17" ht="27" customHeight="1" x14ac:dyDescent="0.25">
      <c r="A391" s="617"/>
      <c r="B391" s="607"/>
      <c r="C391" s="610"/>
      <c r="D391" s="614"/>
      <c r="E391" s="94" t="s">
        <v>399</v>
      </c>
      <c r="F391" s="11">
        <f t="shared" ref="F391:F392" si="169">G391+H391+I391</f>
        <v>4384.8</v>
      </c>
      <c r="G391" s="12">
        <f t="shared" ref="G391:I391" si="170">G398</f>
        <v>0</v>
      </c>
      <c r="H391" s="12">
        <f t="shared" si="170"/>
        <v>4384.8</v>
      </c>
      <c r="I391" s="14">
        <f t="shared" si="170"/>
        <v>0</v>
      </c>
      <c r="J391" s="11">
        <f>J398</f>
        <v>4384.8</v>
      </c>
      <c r="K391" s="12">
        <f t="shared" ref="K391:M391" si="171">K398</f>
        <v>0</v>
      </c>
      <c r="L391" s="12">
        <f t="shared" si="171"/>
        <v>4384.8</v>
      </c>
      <c r="M391" s="13">
        <f t="shared" si="171"/>
        <v>0</v>
      </c>
      <c r="N391" s="17">
        <f t="shared" si="166"/>
        <v>100</v>
      </c>
      <c r="O391" s="18">
        <v>0</v>
      </c>
      <c r="P391" s="18">
        <f t="shared" si="167"/>
        <v>100</v>
      </c>
      <c r="Q391" s="19">
        <v>0</v>
      </c>
    </row>
    <row r="392" spans="1:17" ht="27" customHeight="1" x14ac:dyDescent="0.25">
      <c r="A392" s="633"/>
      <c r="B392" s="608"/>
      <c r="C392" s="611"/>
      <c r="D392" s="635"/>
      <c r="E392" s="94" t="s">
        <v>400</v>
      </c>
      <c r="F392" s="11">
        <f t="shared" si="169"/>
        <v>15000</v>
      </c>
      <c r="G392" s="12">
        <v>0</v>
      </c>
      <c r="H392" s="12">
        <v>0</v>
      </c>
      <c r="I392" s="14">
        <f>I399</f>
        <v>15000</v>
      </c>
      <c r="J392" s="11">
        <f>K392+L392+M392</f>
        <v>15000</v>
      </c>
      <c r="K392" s="12">
        <f>K399</f>
        <v>0</v>
      </c>
      <c r="L392" s="12">
        <f>L399</f>
        <v>0</v>
      </c>
      <c r="M392" s="13">
        <f>M399</f>
        <v>15000</v>
      </c>
      <c r="N392" s="17">
        <f t="shared" si="166"/>
        <v>100</v>
      </c>
      <c r="O392" s="18">
        <v>0</v>
      </c>
      <c r="P392" s="18">
        <v>0</v>
      </c>
      <c r="Q392" s="19">
        <f t="shared" si="167"/>
        <v>100</v>
      </c>
    </row>
    <row r="393" spans="1:17" ht="25.5" x14ac:dyDescent="0.25">
      <c r="A393" s="616" t="s">
        <v>414</v>
      </c>
      <c r="B393" s="606" t="s">
        <v>415</v>
      </c>
      <c r="C393" s="609" t="s">
        <v>413</v>
      </c>
      <c r="D393" s="63" t="s">
        <v>200</v>
      </c>
      <c r="E393" s="93"/>
      <c r="F393" s="11">
        <v>0</v>
      </c>
      <c r="G393" s="12">
        <v>0</v>
      </c>
      <c r="H393" s="12">
        <v>0</v>
      </c>
      <c r="I393" s="14">
        <v>0</v>
      </c>
      <c r="J393" s="11">
        <v>0</v>
      </c>
      <c r="K393" s="12">
        <v>0</v>
      </c>
      <c r="L393" s="12">
        <v>0</v>
      </c>
      <c r="M393" s="13">
        <v>0</v>
      </c>
      <c r="N393" s="11">
        <v>0</v>
      </c>
      <c r="O393" s="12">
        <v>0</v>
      </c>
      <c r="P393" s="12">
        <v>0</v>
      </c>
      <c r="Q393" s="14">
        <v>0</v>
      </c>
    </row>
    <row r="394" spans="1:17" x14ac:dyDescent="0.25">
      <c r="A394" s="617"/>
      <c r="B394" s="607"/>
      <c r="C394" s="610"/>
      <c r="D394" s="618" t="s">
        <v>255</v>
      </c>
      <c r="E394" s="93" t="s">
        <v>258</v>
      </c>
      <c r="F394" s="11">
        <v>0</v>
      </c>
      <c r="G394" s="12">
        <v>0</v>
      </c>
      <c r="H394" s="12">
        <v>0</v>
      </c>
      <c r="I394" s="14">
        <v>0</v>
      </c>
      <c r="J394" s="11">
        <v>0</v>
      </c>
      <c r="K394" s="12">
        <v>0</v>
      </c>
      <c r="L394" s="12">
        <v>0</v>
      </c>
      <c r="M394" s="13">
        <v>0</v>
      </c>
      <c r="N394" s="11">
        <v>0</v>
      </c>
      <c r="O394" s="12">
        <v>0</v>
      </c>
      <c r="P394" s="12">
        <v>0</v>
      </c>
      <c r="Q394" s="14">
        <v>0</v>
      </c>
    </row>
    <row r="395" spans="1:17" x14ac:dyDescent="0.25">
      <c r="A395" s="617"/>
      <c r="B395" s="607"/>
      <c r="C395" s="610"/>
      <c r="D395" s="619"/>
      <c r="E395" s="93" t="s">
        <v>266</v>
      </c>
      <c r="F395" s="11">
        <v>0</v>
      </c>
      <c r="G395" s="12">
        <v>0</v>
      </c>
      <c r="H395" s="12">
        <v>0</v>
      </c>
      <c r="I395" s="14">
        <v>0</v>
      </c>
      <c r="J395" s="11">
        <v>0</v>
      </c>
      <c r="K395" s="12">
        <v>0</v>
      </c>
      <c r="L395" s="12">
        <v>0</v>
      </c>
      <c r="M395" s="13">
        <v>0</v>
      </c>
      <c r="N395" s="11">
        <v>0</v>
      </c>
      <c r="O395" s="12">
        <v>0</v>
      </c>
      <c r="P395" s="12">
        <v>0</v>
      </c>
      <c r="Q395" s="14">
        <v>0</v>
      </c>
    </row>
    <row r="396" spans="1:17" ht="25.5" x14ac:dyDescent="0.25">
      <c r="A396" s="616" t="s">
        <v>416</v>
      </c>
      <c r="B396" s="606" t="s">
        <v>417</v>
      </c>
      <c r="C396" s="609" t="s">
        <v>418</v>
      </c>
      <c r="D396" s="63" t="s">
        <v>200</v>
      </c>
      <c r="E396" s="93"/>
      <c r="F396" s="11">
        <f>G396+H396+I396</f>
        <v>19384.8</v>
      </c>
      <c r="G396" s="12">
        <f t="shared" ref="G396:I396" si="172">G397</f>
        <v>0</v>
      </c>
      <c r="H396" s="12">
        <f t="shared" si="172"/>
        <v>4384.8</v>
      </c>
      <c r="I396" s="14">
        <f t="shared" si="172"/>
        <v>15000</v>
      </c>
      <c r="J396" s="15">
        <f>J397</f>
        <v>19384.8</v>
      </c>
      <c r="K396" s="16">
        <f t="shared" ref="K396:M397" si="173">K397</f>
        <v>0</v>
      </c>
      <c r="L396" s="16">
        <f t="shared" si="173"/>
        <v>4384.8</v>
      </c>
      <c r="M396" s="152">
        <f t="shared" si="173"/>
        <v>15000</v>
      </c>
      <c r="N396" s="17">
        <f>J396/F396*100</f>
        <v>100</v>
      </c>
      <c r="O396" s="18">
        <v>0</v>
      </c>
      <c r="P396" s="18">
        <f t="shared" ref="P396:Q398" si="174">L396/H396*100</f>
        <v>100</v>
      </c>
      <c r="Q396" s="19">
        <f>M396/I396*100</f>
        <v>100</v>
      </c>
    </row>
    <row r="397" spans="1:17" x14ac:dyDescent="0.25">
      <c r="A397" s="617"/>
      <c r="B397" s="607"/>
      <c r="C397" s="610"/>
      <c r="D397" s="618" t="s">
        <v>255</v>
      </c>
      <c r="E397" s="93" t="s">
        <v>258</v>
      </c>
      <c r="F397" s="11">
        <f>G397+H397+I397</f>
        <v>19384.8</v>
      </c>
      <c r="G397" s="12">
        <f>G398+G399</f>
        <v>0</v>
      </c>
      <c r="H397" s="12">
        <f t="shared" ref="H397:I397" si="175">H398+H399</f>
        <v>4384.8</v>
      </c>
      <c r="I397" s="14">
        <f t="shared" si="175"/>
        <v>15000</v>
      </c>
      <c r="J397" s="15">
        <f>K397+L397+M397</f>
        <v>19384.8</v>
      </c>
      <c r="K397" s="16">
        <f t="shared" si="173"/>
        <v>0</v>
      </c>
      <c r="L397" s="16">
        <f>L398+L399</f>
        <v>4384.8</v>
      </c>
      <c r="M397" s="152">
        <f>M398+M399</f>
        <v>15000</v>
      </c>
      <c r="N397" s="17">
        <f t="shared" ref="N397:N403" si="176">J397/F397*100</f>
        <v>100</v>
      </c>
      <c r="O397" s="18">
        <v>0</v>
      </c>
      <c r="P397" s="18">
        <f t="shared" si="174"/>
        <v>100</v>
      </c>
      <c r="Q397" s="19">
        <f t="shared" si="174"/>
        <v>100</v>
      </c>
    </row>
    <row r="398" spans="1:17" ht="24.75" customHeight="1" x14ac:dyDescent="0.25">
      <c r="A398" s="617"/>
      <c r="B398" s="607"/>
      <c r="C398" s="610"/>
      <c r="D398" s="619"/>
      <c r="E398" s="94" t="s">
        <v>419</v>
      </c>
      <c r="F398" s="11">
        <f>G398+H398+I398</f>
        <v>4384.8</v>
      </c>
      <c r="G398" s="12">
        <v>0</v>
      </c>
      <c r="H398" s="12">
        <v>4384.8</v>
      </c>
      <c r="I398" s="14">
        <v>0</v>
      </c>
      <c r="J398" s="15">
        <f>K398+L398+M398</f>
        <v>4384.8</v>
      </c>
      <c r="K398" s="20">
        <v>0</v>
      </c>
      <c r="L398" s="16">
        <v>4384.8</v>
      </c>
      <c r="M398" s="152">
        <v>0</v>
      </c>
      <c r="N398" s="17">
        <f t="shared" si="176"/>
        <v>100</v>
      </c>
      <c r="O398" s="18">
        <v>0</v>
      </c>
      <c r="P398" s="18">
        <f t="shared" si="174"/>
        <v>100</v>
      </c>
      <c r="Q398" s="19">
        <v>0</v>
      </c>
    </row>
    <row r="399" spans="1:17" ht="29.25" customHeight="1" x14ac:dyDescent="0.25">
      <c r="A399" s="633"/>
      <c r="B399" s="608"/>
      <c r="C399" s="611"/>
      <c r="D399" s="635"/>
      <c r="E399" s="94" t="s">
        <v>420</v>
      </c>
      <c r="F399" s="11">
        <f>G399+H399+I399</f>
        <v>15000</v>
      </c>
      <c r="G399" s="12">
        <v>0</v>
      </c>
      <c r="H399" s="12">
        <v>0</v>
      </c>
      <c r="I399" s="14">
        <v>15000</v>
      </c>
      <c r="J399" s="15">
        <f>K399+L399+M399</f>
        <v>15000</v>
      </c>
      <c r="K399" s="20">
        <v>0</v>
      </c>
      <c r="L399" s="16">
        <v>0</v>
      </c>
      <c r="M399" s="152">
        <v>15000</v>
      </c>
      <c r="N399" s="17">
        <f t="shared" si="176"/>
        <v>100</v>
      </c>
      <c r="O399" s="18">
        <v>0</v>
      </c>
      <c r="P399" s="18">
        <v>0</v>
      </c>
      <c r="Q399" s="19">
        <f t="shared" ref="Q399:Q403" si="177">M399/I399*100</f>
        <v>100</v>
      </c>
    </row>
    <row r="400" spans="1:17" ht="25.5" x14ac:dyDescent="0.25">
      <c r="A400" s="616" t="s">
        <v>242</v>
      </c>
      <c r="B400" s="606" t="s">
        <v>421</v>
      </c>
      <c r="C400" s="609" t="s">
        <v>422</v>
      </c>
      <c r="D400" s="71" t="s">
        <v>200</v>
      </c>
      <c r="E400" s="93"/>
      <c r="F400" s="198">
        <f>F401</f>
        <v>26192.3</v>
      </c>
      <c r="G400" s="12">
        <f t="shared" ref="G400:M400" si="178">G401</f>
        <v>0</v>
      </c>
      <c r="H400" s="12">
        <f t="shared" si="178"/>
        <v>0</v>
      </c>
      <c r="I400" s="199">
        <f t="shared" si="178"/>
        <v>26192.3</v>
      </c>
      <c r="J400" s="198">
        <f t="shared" si="178"/>
        <v>22391.1</v>
      </c>
      <c r="K400" s="12">
        <f t="shared" si="178"/>
        <v>0</v>
      </c>
      <c r="L400" s="12">
        <f t="shared" si="178"/>
        <v>0</v>
      </c>
      <c r="M400" s="200">
        <f t="shared" si="178"/>
        <v>22391.1</v>
      </c>
      <c r="N400" s="17">
        <f t="shared" si="176"/>
        <v>85.487337881743869</v>
      </c>
      <c r="O400" s="18">
        <v>0</v>
      </c>
      <c r="P400" s="18">
        <v>0</v>
      </c>
      <c r="Q400" s="19">
        <f t="shared" si="177"/>
        <v>85.487337881743869</v>
      </c>
    </row>
    <row r="401" spans="1:17" x14ac:dyDescent="0.25">
      <c r="A401" s="617"/>
      <c r="B401" s="607"/>
      <c r="C401" s="610"/>
      <c r="D401" s="612" t="s">
        <v>255</v>
      </c>
      <c r="E401" s="93" t="s">
        <v>258</v>
      </c>
      <c r="F401" s="198">
        <f>F405+F408</f>
        <v>26192.3</v>
      </c>
      <c r="G401" s="12">
        <f t="shared" ref="G401:M401" si="179">G405+G408</f>
        <v>0</v>
      </c>
      <c r="H401" s="12">
        <f t="shared" si="179"/>
        <v>0</v>
      </c>
      <c r="I401" s="199">
        <f t="shared" si="179"/>
        <v>26192.3</v>
      </c>
      <c r="J401" s="198">
        <f t="shared" si="179"/>
        <v>22391.1</v>
      </c>
      <c r="K401" s="12">
        <f t="shared" si="179"/>
        <v>0</v>
      </c>
      <c r="L401" s="12">
        <f t="shared" si="179"/>
        <v>0</v>
      </c>
      <c r="M401" s="200">
        <f t="shared" si="179"/>
        <v>22391.1</v>
      </c>
      <c r="N401" s="17">
        <f t="shared" si="176"/>
        <v>85.487337881743869</v>
      </c>
      <c r="O401" s="18">
        <v>0</v>
      </c>
      <c r="P401" s="18">
        <v>0</v>
      </c>
      <c r="Q401" s="19">
        <f t="shared" si="177"/>
        <v>85.487337881743869</v>
      </c>
    </row>
    <row r="402" spans="1:17" ht="30" customHeight="1" x14ac:dyDescent="0.25">
      <c r="A402" s="617"/>
      <c r="B402" s="607"/>
      <c r="C402" s="610"/>
      <c r="D402" s="613"/>
      <c r="E402" s="94" t="s">
        <v>401</v>
      </c>
      <c r="F402" s="198">
        <f>F409</f>
        <v>1847.8</v>
      </c>
      <c r="G402" s="12">
        <f t="shared" ref="G402:M403" si="180">G409</f>
        <v>0</v>
      </c>
      <c r="H402" s="12">
        <f t="shared" si="180"/>
        <v>0</v>
      </c>
      <c r="I402" s="199">
        <f t="shared" si="180"/>
        <v>1847.8</v>
      </c>
      <c r="J402" s="198">
        <f t="shared" si="180"/>
        <v>1847.8</v>
      </c>
      <c r="K402" s="12">
        <f t="shared" si="180"/>
        <v>0</v>
      </c>
      <c r="L402" s="12">
        <f t="shared" si="180"/>
        <v>0</v>
      </c>
      <c r="M402" s="200">
        <f t="shared" si="180"/>
        <v>1847.8</v>
      </c>
      <c r="N402" s="17">
        <f t="shared" si="176"/>
        <v>100</v>
      </c>
      <c r="O402" s="18">
        <v>0</v>
      </c>
      <c r="P402" s="18">
        <v>0</v>
      </c>
      <c r="Q402" s="19">
        <f t="shared" si="177"/>
        <v>100</v>
      </c>
    </row>
    <row r="403" spans="1:17" ht="32.25" customHeight="1" x14ac:dyDescent="0.25">
      <c r="A403" s="617"/>
      <c r="B403" s="607"/>
      <c r="C403" s="610"/>
      <c r="D403" s="614"/>
      <c r="E403" s="94" t="s">
        <v>402</v>
      </c>
      <c r="F403" s="11">
        <f>F410</f>
        <v>24344.5</v>
      </c>
      <c r="G403" s="12">
        <f t="shared" si="180"/>
        <v>0</v>
      </c>
      <c r="H403" s="12">
        <f t="shared" si="180"/>
        <v>0</v>
      </c>
      <c r="I403" s="14">
        <f t="shared" si="180"/>
        <v>24344.5</v>
      </c>
      <c r="J403" s="11">
        <f>J410</f>
        <v>20543.3</v>
      </c>
      <c r="K403" s="12">
        <f t="shared" si="180"/>
        <v>0</v>
      </c>
      <c r="L403" s="12">
        <f t="shared" si="180"/>
        <v>0</v>
      </c>
      <c r="M403" s="13">
        <f t="shared" si="180"/>
        <v>20543.3</v>
      </c>
      <c r="N403" s="17">
        <f t="shared" si="176"/>
        <v>84.385795559571974</v>
      </c>
      <c r="O403" s="18">
        <v>0</v>
      </c>
      <c r="P403" s="18">
        <v>0</v>
      </c>
      <c r="Q403" s="19">
        <f t="shared" si="177"/>
        <v>84.385795559571974</v>
      </c>
    </row>
    <row r="404" spans="1:17" ht="25.5" x14ac:dyDescent="0.25">
      <c r="A404" s="616" t="s">
        <v>423</v>
      </c>
      <c r="B404" s="606" t="s">
        <v>424</v>
      </c>
      <c r="C404" s="609" t="s">
        <v>422</v>
      </c>
      <c r="D404" s="63" t="s">
        <v>200</v>
      </c>
      <c r="E404" s="93"/>
      <c r="F404" s="11">
        <v>0</v>
      </c>
      <c r="G404" s="12">
        <v>0</v>
      </c>
      <c r="H404" s="12">
        <v>0</v>
      </c>
      <c r="I404" s="14">
        <v>0</v>
      </c>
      <c r="J404" s="11">
        <v>0</v>
      </c>
      <c r="K404" s="12">
        <v>0</v>
      </c>
      <c r="L404" s="12">
        <v>0</v>
      </c>
      <c r="M404" s="13">
        <v>0</v>
      </c>
      <c r="N404" s="11">
        <v>0</v>
      </c>
      <c r="O404" s="12">
        <v>0</v>
      </c>
      <c r="P404" s="12">
        <v>0</v>
      </c>
      <c r="Q404" s="14">
        <v>0</v>
      </c>
    </row>
    <row r="405" spans="1:17" x14ac:dyDescent="0.25">
      <c r="A405" s="617"/>
      <c r="B405" s="607"/>
      <c r="C405" s="610"/>
      <c r="D405" s="618" t="s">
        <v>255</v>
      </c>
      <c r="E405" s="93" t="s">
        <v>258</v>
      </c>
      <c r="F405" s="11">
        <v>0</v>
      </c>
      <c r="G405" s="12">
        <v>0</v>
      </c>
      <c r="H405" s="12">
        <v>0</v>
      </c>
      <c r="I405" s="14">
        <v>0</v>
      </c>
      <c r="J405" s="11">
        <v>0</v>
      </c>
      <c r="K405" s="12">
        <v>0</v>
      </c>
      <c r="L405" s="12">
        <v>0</v>
      </c>
      <c r="M405" s="13">
        <v>0</v>
      </c>
      <c r="N405" s="11">
        <v>0</v>
      </c>
      <c r="O405" s="12">
        <v>0</v>
      </c>
      <c r="P405" s="12">
        <v>0</v>
      </c>
      <c r="Q405" s="14">
        <v>0</v>
      </c>
    </row>
    <row r="406" spans="1:17" x14ac:dyDescent="0.25">
      <c r="A406" s="617"/>
      <c r="B406" s="607"/>
      <c r="C406" s="610"/>
      <c r="D406" s="619"/>
      <c r="E406" s="93" t="s">
        <v>266</v>
      </c>
      <c r="F406" s="11">
        <v>0</v>
      </c>
      <c r="G406" s="12">
        <v>0</v>
      </c>
      <c r="H406" s="12">
        <v>0</v>
      </c>
      <c r="I406" s="14">
        <v>0</v>
      </c>
      <c r="J406" s="11">
        <v>0</v>
      </c>
      <c r="K406" s="12">
        <v>0</v>
      </c>
      <c r="L406" s="12">
        <v>0</v>
      </c>
      <c r="M406" s="13">
        <v>0</v>
      </c>
      <c r="N406" s="11">
        <v>0</v>
      </c>
      <c r="O406" s="12">
        <v>0</v>
      </c>
      <c r="P406" s="12">
        <v>0</v>
      </c>
      <c r="Q406" s="14">
        <v>0</v>
      </c>
    </row>
    <row r="407" spans="1:17" ht="25.5" x14ac:dyDescent="0.25">
      <c r="A407" s="616" t="s">
        <v>425</v>
      </c>
      <c r="B407" s="606" t="s">
        <v>426</v>
      </c>
      <c r="C407" s="609" t="s">
        <v>427</v>
      </c>
      <c r="D407" s="63" t="s">
        <v>200</v>
      </c>
      <c r="E407" s="93"/>
      <c r="F407" s="11">
        <f>F408</f>
        <v>26192.3</v>
      </c>
      <c r="G407" s="12">
        <f t="shared" ref="G407:I407" si="181">G408</f>
        <v>0</v>
      </c>
      <c r="H407" s="12">
        <f t="shared" si="181"/>
        <v>0</v>
      </c>
      <c r="I407" s="14">
        <f t="shared" si="181"/>
        <v>26192.3</v>
      </c>
      <c r="J407" s="15">
        <f>J408</f>
        <v>22391.1</v>
      </c>
      <c r="K407" s="16">
        <f t="shared" ref="K407:M407" si="182">K408</f>
        <v>0</v>
      </c>
      <c r="L407" s="16">
        <f t="shared" si="182"/>
        <v>0</v>
      </c>
      <c r="M407" s="152">
        <f t="shared" si="182"/>
        <v>22391.1</v>
      </c>
      <c r="N407" s="17">
        <f t="shared" ref="N407:N410" si="183">J407/F407*100</f>
        <v>85.487337881743869</v>
      </c>
      <c r="O407" s="18">
        <v>0</v>
      </c>
      <c r="P407" s="18">
        <v>0</v>
      </c>
      <c r="Q407" s="19">
        <f t="shared" ref="Q407:Q410" si="184">M407/I407*100</f>
        <v>85.487337881743869</v>
      </c>
    </row>
    <row r="408" spans="1:17" x14ac:dyDescent="0.25">
      <c r="A408" s="617"/>
      <c r="B408" s="607"/>
      <c r="C408" s="610"/>
      <c r="D408" s="618" t="s">
        <v>255</v>
      </c>
      <c r="E408" s="93" t="s">
        <v>258</v>
      </c>
      <c r="F408" s="11">
        <f>G408+H408+I408</f>
        <v>26192.3</v>
      </c>
      <c r="G408" s="12">
        <f t="shared" ref="G408:H408" si="185">G410</f>
        <v>0</v>
      </c>
      <c r="H408" s="12">
        <f t="shared" si="185"/>
        <v>0</v>
      </c>
      <c r="I408" s="14">
        <f>I410+I409</f>
        <v>26192.3</v>
      </c>
      <c r="J408" s="15">
        <f>K408+L408+M408</f>
        <v>22391.1</v>
      </c>
      <c r="K408" s="16">
        <f>K410</f>
        <v>0</v>
      </c>
      <c r="L408" s="16">
        <f>L410</f>
        <v>0</v>
      </c>
      <c r="M408" s="152">
        <f>M410+M409</f>
        <v>22391.1</v>
      </c>
      <c r="N408" s="17">
        <f t="shared" si="183"/>
        <v>85.487337881743869</v>
      </c>
      <c r="O408" s="18">
        <v>0</v>
      </c>
      <c r="P408" s="18">
        <v>0</v>
      </c>
      <c r="Q408" s="19">
        <f t="shared" si="184"/>
        <v>85.487337881743869</v>
      </c>
    </row>
    <row r="409" spans="1:17" ht="38.25" customHeight="1" x14ac:dyDescent="0.25">
      <c r="A409" s="617"/>
      <c r="B409" s="607"/>
      <c r="C409" s="610"/>
      <c r="D409" s="634"/>
      <c r="E409" s="94" t="s">
        <v>401</v>
      </c>
      <c r="F409" s="11">
        <f>G409+H409+I409</f>
        <v>1847.8</v>
      </c>
      <c r="G409" s="12">
        <v>0</v>
      </c>
      <c r="H409" s="12">
        <v>0</v>
      </c>
      <c r="I409" s="14">
        <v>1847.8</v>
      </c>
      <c r="J409" s="15">
        <f>K409+L409+M409</f>
        <v>1847.8</v>
      </c>
      <c r="K409" s="16">
        <v>0</v>
      </c>
      <c r="L409" s="16">
        <v>0</v>
      </c>
      <c r="M409" s="152">
        <v>1847.8</v>
      </c>
      <c r="N409" s="17">
        <f t="shared" si="183"/>
        <v>100</v>
      </c>
      <c r="O409" s="18">
        <v>0</v>
      </c>
      <c r="P409" s="18">
        <v>0</v>
      </c>
      <c r="Q409" s="19">
        <f t="shared" si="184"/>
        <v>100</v>
      </c>
    </row>
    <row r="410" spans="1:17" ht="27.75" customHeight="1" x14ac:dyDescent="0.25">
      <c r="A410" s="617"/>
      <c r="B410" s="607"/>
      <c r="C410" s="610"/>
      <c r="D410" s="619"/>
      <c r="E410" s="94" t="s">
        <v>402</v>
      </c>
      <c r="F410" s="11">
        <f>G410+H410+I410</f>
        <v>24344.5</v>
      </c>
      <c r="G410" s="12">
        <v>0</v>
      </c>
      <c r="H410" s="12">
        <v>0</v>
      </c>
      <c r="I410" s="14">
        <v>24344.5</v>
      </c>
      <c r="J410" s="15">
        <f>K410+L410+M410</f>
        <v>20543.3</v>
      </c>
      <c r="K410" s="75">
        <v>0</v>
      </c>
      <c r="L410" s="75">
        <v>0</v>
      </c>
      <c r="M410" s="152">
        <v>20543.3</v>
      </c>
      <c r="N410" s="17">
        <f t="shared" si="183"/>
        <v>84.385795559571974</v>
      </c>
      <c r="O410" s="18">
        <v>0</v>
      </c>
      <c r="P410" s="18">
        <v>0</v>
      </c>
      <c r="Q410" s="19">
        <f t="shared" si="184"/>
        <v>84.385795559571974</v>
      </c>
    </row>
    <row r="411" spans="1:17" ht="25.5" x14ac:dyDescent="0.25">
      <c r="A411" s="616" t="s">
        <v>428</v>
      </c>
      <c r="B411" s="606" t="s">
        <v>429</v>
      </c>
      <c r="C411" s="609" t="s">
        <v>430</v>
      </c>
      <c r="D411" s="63" t="s">
        <v>200</v>
      </c>
      <c r="E411" s="93"/>
      <c r="F411" s="11">
        <v>0</v>
      </c>
      <c r="G411" s="12">
        <v>0</v>
      </c>
      <c r="H411" s="12">
        <v>0</v>
      </c>
      <c r="I411" s="14">
        <v>0</v>
      </c>
      <c r="J411" s="11">
        <v>0</v>
      </c>
      <c r="K411" s="12">
        <v>0</v>
      </c>
      <c r="L411" s="12">
        <v>0</v>
      </c>
      <c r="M411" s="13">
        <v>0</v>
      </c>
      <c r="N411" s="11">
        <v>0</v>
      </c>
      <c r="O411" s="12">
        <v>0</v>
      </c>
      <c r="P411" s="12">
        <v>0</v>
      </c>
      <c r="Q411" s="14">
        <v>0</v>
      </c>
    </row>
    <row r="412" spans="1:17" x14ac:dyDescent="0.25">
      <c r="A412" s="617"/>
      <c r="B412" s="607"/>
      <c r="C412" s="610"/>
      <c r="D412" s="618" t="s">
        <v>255</v>
      </c>
      <c r="E412" s="93" t="s">
        <v>258</v>
      </c>
      <c r="F412" s="11">
        <v>0</v>
      </c>
      <c r="G412" s="12">
        <v>0</v>
      </c>
      <c r="H412" s="12">
        <v>0</v>
      </c>
      <c r="I412" s="14">
        <v>0</v>
      </c>
      <c r="J412" s="11">
        <v>0</v>
      </c>
      <c r="K412" s="12">
        <v>0</v>
      </c>
      <c r="L412" s="12">
        <v>0</v>
      </c>
      <c r="M412" s="13">
        <v>0</v>
      </c>
      <c r="N412" s="11">
        <v>0</v>
      </c>
      <c r="O412" s="12">
        <v>0</v>
      </c>
      <c r="P412" s="12">
        <v>0</v>
      </c>
      <c r="Q412" s="14">
        <v>0</v>
      </c>
    </row>
    <row r="413" spans="1:17" x14ac:dyDescent="0.25">
      <c r="A413" s="617"/>
      <c r="B413" s="607"/>
      <c r="C413" s="610"/>
      <c r="D413" s="619"/>
      <c r="E413" s="93" t="s">
        <v>266</v>
      </c>
      <c r="F413" s="11">
        <v>0</v>
      </c>
      <c r="G413" s="12">
        <v>0</v>
      </c>
      <c r="H413" s="12">
        <v>0</v>
      </c>
      <c r="I413" s="14">
        <v>0</v>
      </c>
      <c r="J413" s="11">
        <v>0</v>
      </c>
      <c r="K413" s="12">
        <v>0</v>
      </c>
      <c r="L413" s="12">
        <v>0</v>
      </c>
      <c r="M413" s="13">
        <v>0</v>
      </c>
      <c r="N413" s="11">
        <v>0</v>
      </c>
      <c r="O413" s="12">
        <v>0</v>
      </c>
      <c r="P413" s="12">
        <v>0</v>
      </c>
      <c r="Q413" s="14">
        <v>0</v>
      </c>
    </row>
    <row r="414" spans="1:17" ht="25.5" x14ac:dyDescent="0.25">
      <c r="A414" s="616" t="s">
        <v>431</v>
      </c>
      <c r="B414" s="606" t="s">
        <v>432</v>
      </c>
      <c r="C414" s="609" t="s">
        <v>433</v>
      </c>
      <c r="D414" s="63" t="s">
        <v>200</v>
      </c>
      <c r="E414" s="93"/>
      <c r="F414" s="11">
        <v>0</v>
      </c>
      <c r="G414" s="12">
        <v>0</v>
      </c>
      <c r="H414" s="12">
        <v>0</v>
      </c>
      <c r="I414" s="14">
        <v>0</v>
      </c>
      <c r="J414" s="11">
        <v>0</v>
      </c>
      <c r="K414" s="12">
        <v>0</v>
      </c>
      <c r="L414" s="12">
        <v>0</v>
      </c>
      <c r="M414" s="13">
        <v>0</v>
      </c>
      <c r="N414" s="11">
        <v>0</v>
      </c>
      <c r="O414" s="12">
        <v>0</v>
      </c>
      <c r="P414" s="12">
        <v>0</v>
      </c>
      <c r="Q414" s="14">
        <v>0</v>
      </c>
    </row>
    <row r="415" spans="1:17" x14ac:dyDescent="0.25">
      <c r="A415" s="617"/>
      <c r="B415" s="607"/>
      <c r="C415" s="610"/>
      <c r="D415" s="618" t="s">
        <v>255</v>
      </c>
      <c r="E415" s="93" t="s">
        <v>258</v>
      </c>
      <c r="F415" s="11">
        <v>0</v>
      </c>
      <c r="G415" s="12">
        <v>0</v>
      </c>
      <c r="H415" s="12">
        <v>0</v>
      </c>
      <c r="I415" s="14">
        <v>0</v>
      </c>
      <c r="J415" s="11">
        <v>0</v>
      </c>
      <c r="K415" s="12">
        <v>0</v>
      </c>
      <c r="L415" s="12">
        <v>0</v>
      </c>
      <c r="M415" s="13">
        <v>0</v>
      </c>
      <c r="N415" s="11">
        <v>0</v>
      </c>
      <c r="O415" s="12">
        <v>0</v>
      </c>
      <c r="P415" s="12">
        <v>0</v>
      </c>
      <c r="Q415" s="14">
        <v>0</v>
      </c>
    </row>
    <row r="416" spans="1:17" x14ac:dyDescent="0.25">
      <c r="A416" s="617"/>
      <c r="B416" s="607"/>
      <c r="C416" s="610"/>
      <c r="D416" s="619"/>
      <c r="E416" s="93" t="s">
        <v>266</v>
      </c>
      <c r="F416" s="11">
        <v>0</v>
      </c>
      <c r="G416" s="12">
        <v>0</v>
      </c>
      <c r="H416" s="12">
        <v>0</v>
      </c>
      <c r="I416" s="14">
        <v>0</v>
      </c>
      <c r="J416" s="11">
        <v>0</v>
      </c>
      <c r="K416" s="12">
        <v>0</v>
      </c>
      <c r="L416" s="12">
        <v>0</v>
      </c>
      <c r="M416" s="13">
        <v>0</v>
      </c>
      <c r="N416" s="11">
        <v>0</v>
      </c>
      <c r="O416" s="12">
        <v>0</v>
      </c>
      <c r="P416" s="12">
        <v>0</v>
      </c>
      <c r="Q416" s="14">
        <v>0</v>
      </c>
    </row>
    <row r="417" spans="1:17" ht="25.5" x14ac:dyDescent="0.25">
      <c r="A417" s="603" t="s">
        <v>795</v>
      </c>
      <c r="B417" s="606" t="s">
        <v>434</v>
      </c>
      <c r="C417" s="609" t="s">
        <v>435</v>
      </c>
      <c r="D417" s="71" t="s">
        <v>200</v>
      </c>
      <c r="E417" s="93"/>
      <c r="F417" s="11">
        <f>F418</f>
        <v>10000</v>
      </c>
      <c r="G417" s="12">
        <f t="shared" ref="G417:I417" si="186">G418</f>
        <v>0</v>
      </c>
      <c r="H417" s="12">
        <f t="shared" si="186"/>
        <v>0</v>
      </c>
      <c r="I417" s="14">
        <f t="shared" si="186"/>
        <v>10000</v>
      </c>
      <c r="J417" s="11">
        <f>J418</f>
        <v>2501.4</v>
      </c>
      <c r="K417" s="12">
        <f t="shared" ref="K417:M417" si="187">K418</f>
        <v>0</v>
      </c>
      <c r="L417" s="12">
        <f t="shared" si="187"/>
        <v>0</v>
      </c>
      <c r="M417" s="13">
        <f t="shared" si="187"/>
        <v>2501.4</v>
      </c>
      <c r="N417" s="17">
        <f t="shared" ref="N417:N419" si="188">J417/F417*100</f>
        <v>25.014000000000003</v>
      </c>
      <c r="O417" s="18">
        <v>0</v>
      </c>
      <c r="P417" s="18">
        <v>0</v>
      </c>
      <c r="Q417" s="19">
        <f t="shared" ref="Q417:Q419" si="189">M417/I417*100</f>
        <v>25.014000000000003</v>
      </c>
    </row>
    <row r="418" spans="1:17" x14ac:dyDescent="0.25">
      <c r="A418" s="604"/>
      <c r="B418" s="607"/>
      <c r="C418" s="610"/>
      <c r="D418" s="612" t="s">
        <v>255</v>
      </c>
      <c r="E418" s="93" t="s">
        <v>258</v>
      </c>
      <c r="F418" s="11">
        <f>F421+F424</f>
        <v>10000</v>
      </c>
      <c r="G418" s="12">
        <f t="shared" ref="G418:I418" si="190">G421+G424</f>
        <v>0</v>
      </c>
      <c r="H418" s="12">
        <f t="shared" si="190"/>
        <v>0</v>
      </c>
      <c r="I418" s="14">
        <f t="shared" si="190"/>
        <v>10000</v>
      </c>
      <c r="J418" s="11">
        <f>J421+J424</f>
        <v>2501.4</v>
      </c>
      <c r="K418" s="12">
        <f t="shared" ref="K418:M418" si="191">K421+K424</f>
        <v>0</v>
      </c>
      <c r="L418" s="12">
        <f t="shared" si="191"/>
        <v>0</v>
      </c>
      <c r="M418" s="13">
        <f t="shared" si="191"/>
        <v>2501.4</v>
      </c>
      <c r="N418" s="17">
        <f t="shared" si="188"/>
        <v>25.014000000000003</v>
      </c>
      <c r="O418" s="12">
        <v>0</v>
      </c>
      <c r="P418" s="12">
        <v>0</v>
      </c>
      <c r="Q418" s="19">
        <f t="shared" si="189"/>
        <v>25.014000000000003</v>
      </c>
    </row>
    <row r="419" spans="1:17" x14ac:dyDescent="0.25">
      <c r="A419" s="604"/>
      <c r="B419" s="607"/>
      <c r="C419" s="610"/>
      <c r="D419" s="614"/>
      <c r="E419" s="94" t="s">
        <v>403</v>
      </c>
      <c r="F419" s="11">
        <f>F425</f>
        <v>10000</v>
      </c>
      <c r="G419" s="12">
        <f t="shared" ref="G419:I419" si="192">G425</f>
        <v>0</v>
      </c>
      <c r="H419" s="12">
        <f t="shared" si="192"/>
        <v>0</v>
      </c>
      <c r="I419" s="14">
        <f t="shared" si="192"/>
        <v>10000</v>
      </c>
      <c r="J419" s="11">
        <f>J425</f>
        <v>2501.4</v>
      </c>
      <c r="K419" s="12">
        <f t="shared" ref="K419:M419" si="193">K425</f>
        <v>0</v>
      </c>
      <c r="L419" s="12">
        <f t="shared" si="193"/>
        <v>0</v>
      </c>
      <c r="M419" s="13">
        <f t="shared" si="193"/>
        <v>2501.4</v>
      </c>
      <c r="N419" s="17">
        <f t="shared" si="188"/>
        <v>25.014000000000003</v>
      </c>
      <c r="O419" s="12">
        <v>0</v>
      </c>
      <c r="P419" s="12">
        <v>0</v>
      </c>
      <c r="Q419" s="19">
        <f t="shared" si="189"/>
        <v>25.014000000000003</v>
      </c>
    </row>
    <row r="420" spans="1:17" ht="25.5" x14ac:dyDescent="0.25">
      <c r="A420" s="616" t="s">
        <v>436</v>
      </c>
      <c r="B420" s="606" t="s">
        <v>437</v>
      </c>
      <c r="C420" s="609" t="s">
        <v>438</v>
      </c>
      <c r="D420" s="63" t="s">
        <v>200</v>
      </c>
      <c r="E420" s="93"/>
      <c r="F420" s="11">
        <v>0</v>
      </c>
      <c r="G420" s="12">
        <v>0</v>
      </c>
      <c r="H420" s="12">
        <v>0</v>
      </c>
      <c r="I420" s="14">
        <v>0</v>
      </c>
      <c r="J420" s="11">
        <v>0</v>
      </c>
      <c r="K420" s="12">
        <v>0</v>
      </c>
      <c r="L420" s="12">
        <v>0</v>
      </c>
      <c r="M420" s="13">
        <v>0</v>
      </c>
      <c r="N420" s="11">
        <v>0</v>
      </c>
      <c r="O420" s="12">
        <v>0</v>
      </c>
      <c r="P420" s="12">
        <v>0</v>
      </c>
      <c r="Q420" s="14">
        <v>0</v>
      </c>
    </row>
    <row r="421" spans="1:17" x14ac:dyDescent="0.25">
      <c r="A421" s="617"/>
      <c r="B421" s="607"/>
      <c r="C421" s="610"/>
      <c r="D421" s="618" t="s">
        <v>255</v>
      </c>
      <c r="E421" s="93" t="s">
        <v>258</v>
      </c>
      <c r="F421" s="11">
        <v>0</v>
      </c>
      <c r="G421" s="12">
        <v>0</v>
      </c>
      <c r="H421" s="12">
        <v>0</v>
      </c>
      <c r="I421" s="14">
        <v>0</v>
      </c>
      <c r="J421" s="11">
        <v>0</v>
      </c>
      <c r="K421" s="12">
        <v>0</v>
      </c>
      <c r="L421" s="12">
        <v>0</v>
      </c>
      <c r="M421" s="13">
        <v>0</v>
      </c>
      <c r="N421" s="11">
        <v>0</v>
      </c>
      <c r="O421" s="12">
        <v>0</v>
      </c>
      <c r="P421" s="12">
        <v>0</v>
      </c>
      <c r="Q421" s="14">
        <v>0</v>
      </c>
    </row>
    <row r="422" spans="1:17" x14ac:dyDescent="0.25">
      <c r="A422" s="617"/>
      <c r="B422" s="607"/>
      <c r="C422" s="610"/>
      <c r="D422" s="619"/>
      <c r="E422" s="93" t="s">
        <v>266</v>
      </c>
      <c r="F422" s="11">
        <v>0</v>
      </c>
      <c r="G422" s="12">
        <v>0</v>
      </c>
      <c r="H422" s="12">
        <v>0</v>
      </c>
      <c r="I422" s="14">
        <v>0</v>
      </c>
      <c r="J422" s="11">
        <v>0</v>
      </c>
      <c r="K422" s="12">
        <v>0</v>
      </c>
      <c r="L422" s="12">
        <v>0</v>
      </c>
      <c r="M422" s="13">
        <v>0</v>
      </c>
      <c r="N422" s="11">
        <v>0</v>
      </c>
      <c r="O422" s="12">
        <v>0</v>
      </c>
      <c r="P422" s="12">
        <v>0</v>
      </c>
      <c r="Q422" s="14">
        <v>0</v>
      </c>
    </row>
    <row r="423" spans="1:17" ht="25.5" x14ac:dyDescent="0.25">
      <c r="A423" s="616" t="s">
        <v>439</v>
      </c>
      <c r="B423" s="606" t="s">
        <v>440</v>
      </c>
      <c r="C423" s="609" t="s">
        <v>441</v>
      </c>
      <c r="D423" s="63" t="s">
        <v>200</v>
      </c>
      <c r="E423" s="93"/>
      <c r="F423" s="11">
        <f>F424</f>
        <v>10000</v>
      </c>
      <c r="G423" s="12">
        <f t="shared" ref="G423:I424" si="194">G424</f>
        <v>0</v>
      </c>
      <c r="H423" s="12">
        <f t="shared" si="194"/>
        <v>0</v>
      </c>
      <c r="I423" s="14">
        <f t="shared" si="194"/>
        <v>10000</v>
      </c>
      <c r="J423" s="11">
        <f>J424</f>
        <v>2501.4</v>
      </c>
      <c r="K423" s="12">
        <f t="shared" ref="K423:M424" si="195">K424</f>
        <v>0</v>
      </c>
      <c r="L423" s="12">
        <f t="shared" si="195"/>
        <v>0</v>
      </c>
      <c r="M423" s="13">
        <f t="shared" si="195"/>
        <v>2501.4</v>
      </c>
      <c r="N423" s="17">
        <f t="shared" ref="N423:N459" si="196">J423/F423*100</f>
        <v>25.014000000000003</v>
      </c>
      <c r="O423" s="18">
        <v>0</v>
      </c>
      <c r="P423" s="18">
        <v>0</v>
      </c>
      <c r="Q423" s="19">
        <f t="shared" ref="Q423:Q460" si="197">M423/I423*100</f>
        <v>25.014000000000003</v>
      </c>
    </row>
    <row r="424" spans="1:17" x14ac:dyDescent="0.25">
      <c r="A424" s="617"/>
      <c r="B424" s="607"/>
      <c r="C424" s="610"/>
      <c r="D424" s="618" t="s">
        <v>255</v>
      </c>
      <c r="E424" s="93" t="s">
        <v>258</v>
      </c>
      <c r="F424" s="11">
        <f>G424+H424+I424</f>
        <v>10000</v>
      </c>
      <c r="G424" s="12">
        <f>G425</f>
        <v>0</v>
      </c>
      <c r="H424" s="12">
        <f t="shared" si="194"/>
        <v>0</v>
      </c>
      <c r="I424" s="14">
        <f t="shared" si="194"/>
        <v>10000</v>
      </c>
      <c r="J424" s="11">
        <f>J425</f>
        <v>2501.4</v>
      </c>
      <c r="K424" s="12">
        <f t="shared" si="195"/>
        <v>0</v>
      </c>
      <c r="L424" s="12">
        <f t="shared" si="195"/>
        <v>0</v>
      </c>
      <c r="M424" s="13">
        <f t="shared" si="195"/>
        <v>2501.4</v>
      </c>
      <c r="N424" s="17">
        <f t="shared" si="196"/>
        <v>25.014000000000003</v>
      </c>
      <c r="O424" s="18">
        <v>0</v>
      </c>
      <c r="P424" s="22">
        <v>0</v>
      </c>
      <c r="Q424" s="19">
        <f t="shared" si="197"/>
        <v>25.014000000000003</v>
      </c>
    </row>
    <row r="425" spans="1:17" ht="33" customHeight="1" x14ac:dyDescent="0.25">
      <c r="A425" s="617"/>
      <c r="B425" s="607"/>
      <c r="C425" s="610"/>
      <c r="D425" s="619"/>
      <c r="E425" s="94" t="s">
        <v>403</v>
      </c>
      <c r="F425" s="11">
        <f>G425+H425+I425</f>
        <v>10000</v>
      </c>
      <c r="G425" s="12">
        <v>0</v>
      </c>
      <c r="H425" s="12">
        <v>0</v>
      </c>
      <c r="I425" s="14">
        <v>10000</v>
      </c>
      <c r="J425" s="11">
        <f>K425+L425+M425</f>
        <v>2501.4</v>
      </c>
      <c r="K425" s="23">
        <v>0</v>
      </c>
      <c r="L425" s="23">
        <v>0</v>
      </c>
      <c r="M425" s="153">
        <v>2501.4</v>
      </c>
      <c r="N425" s="17">
        <f t="shared" si="196"/>
        <v>25.014000000000003</v>
      </c>
      <c r="O425" s="18">
        <v>0</v>
      </c>
      <c r="P425" s="22">
        <v>0</v>
      </c>
      <c r="Q425" s="19">
        <f t="shared" si="197"/>
        <v>25.014000000000003</v>
      </c>
    </row>
    <row r="426" spans="1:17" ht="25.5" x14ac:dyDescent="0.25">
      <c r="A426" s="603" t="s">
        <v>796</v>
      </c>
      <c r="B426" s="606" t="s">
        <v>442</v>
      </c>
      <c r="C426" s="609" t="s">
        <v>443</v>
      </c>
      <c r="D426" s="71" t="s">
        <v>200</v>
      </c>
      <c r="E426" s="93"/>
      <c r="F426" s="11">
        <f>G426+H426+I426</f>
        <v>1978.6</v>
      </c>
      <c r="G426" s="12">
        <f t="shared" ref="G426:I426" si="198">G427</f>
        <v>0</v>
      </c>
      <c r="H426" s="12">
        <f t="shared" si="198"/>
        <v>1978.6</v>
      </c>
      <c r="I426" s="14">
        <f t="shared" si="198"/>
        <v>0</v>
      </c>
      <c r="J426" s="11">
        <f>K426+L426+M426</f>
        <v>978.6</v>
      </c>
      <c r="K426" s="12">
        <f t="shared" ref="K426:M426" si="199">K427</f>
        <v>0</v>
      </c>
      <c r="L426" s="12">
        <f t="shared" si="199"/>
        <v>978.6</v>
      </c>
      <c r="M426" s="13">
        <f t="shared" si="199"/>
        <v>0</v>
      </c>
      <c r="N426" s="201">
        <f t="shared" si="196"/>
        <v>49.459213585363393</v>
      </c>
      <c r="O426" s="18">
        <v>0</v>
      </c>
      <c r="P426" s="142">
        <f t="shared" ref="P426:P427" si="200">L426/H426*100</f>
        <v>49.459213585363393</v>
      </c>
      <c r="Q426" s="19">
        <v>0</v>
      </c>
    </row>
    <row r="427" spans="1:17" x14ac:dyDescent="0.25">
      <c r="A427" s="604"/>
      <c r="B427" s="607"/>
      <c r="C427" s="610"/>
      <c r="D427" s="612" t="s">
        <v>255</v>
      </c>
      <c r="E427" s="93" t="s">
        <v>258</v>
      </c>
      <c r="F427" s="198">
        <f>F428+F429+F430+F431+F432</f>
        <v>1978.6</v>
      </c>
      <c r="G427" s="12">
        <f t="shared" ref="G427:I427" si="201">G428+G429+G430+G431+G432</f>
        <v>0</v>
      </c>
      <c r="H427" s="12">
        <f t="shared" si="201"/>
        <v>1978.6</v>
      </c>
      <c r="I427" s="199">
        <f t="shared" si="201"/>
        <v>0</v>
      </c>
      <c r="J427" s="198">
        <f>J428+J429+J430+J431+J432+J433</f>
        <v>978.6</v>
      </c>
      <c r="K427" s="12">
        <f t="shared" ref="K427:M427" si="202">K428+K429+K430+K431+K432+K433</f>
        <v>0</v>
      </c>
      <c r="L427" s="12">
        <f t="shared" si="202"/>
        <v>978.6</v>
      </c>
      <c r="M427" s="200">
        <f t="shared" si="202"/>
        <v>0</v>
      </c>
      <c r="N427" s="201">
        <f t="shared" si="196"/>
        <v>49.459213585363393</v>
      </c>
      <c r="O427" s="18">
        <v>0</v>
      </c>
      <c r="P427" s="142">
        <f t="shared" si="200"/>
        <v>49.459213585363393</v>
      </c>
      <c r="Q427" s="19">
        <v>0</v>
      </c>
    </row>
    <row r="428" spans="1:17" ht="31.5" customHeight="1" x14ac:dyDescent="0.25">
      <c r="A428" s="604"/>
      <c r="B428" s="607"/>
      <c r="C428" s="610"/>
      <c r="D428" s="613"/>
      <c r="E428" s="94" t="s">
        <v>408</v>
      </c>
      <c r="F428" s="11">
        <f>G428+H428+I428</f>
        <v>87.5</v>
      </c>
      <c r="G428" s="12">
        <v>0</v>
      </c>
      <c r="H428" s="12">
        <f>H436</f>
        <v>87.5</v>
      </c>
      <c r="I428" s="14">
        <f>I439</f>
        <v>0</v>
      </c>
      <c r="J428" s="11">
        <f>K428+L428+M428</f>
        <v>87.5</v>
      </c>
      <c r="K428" s="12">
        <f>K439</f>
        <v>0</v>
      </c>
      <c r="L428" s="12">
        <f>L436</f>
        <v>87.5</v>
      </c>
      <c r="M428" s="13">
        <f>M439</f>
        <v>0</v>
      </c>
      <c r="N428" s="17">
        <f t="shared" si="196"/>
        <v>100</v>
      </c>
      <c r="O428" s="18">
        <v>0</v>
      </c>
      <c r="P428" s="18">
        <f>L428/H428*100</f>
        <v>100</v>
      </c>
      <c r="Q428" s="19">
        <v>0</v>
      </c>
    </row>
    <row r="429" spans="1:17" ht="31.5" customHeight="1" x14ac:dyDescent="0.25">
      <c r="A429" s="604"/>
      <c r="B429" s="607"/>
      <c r="C429" s="610"/>
      <c r="D429" s="613"/>
      <c r="E429" s="94" t="s">
        <v>404</v>
      </c>
      <c r="F429" s="11">
        <f t="shared" ref="F429:F430" si="203">G429+H429+I429</f>
        <v>0</v>
      </c>
      <c r="G429" s="12">
        <v>0</v>
      </c>
      <c r="H429" s="12">
        <f>H437</f>
        <v>0</v>
      </c>
      <c r="I429" s="14">
        <v>0</v>
      </c>
      <c r="J429" s="11">
        <f t="shared" ref="J429:J430" si="204">K429+L429+M429</f>
        <v>0</v>
      </c>
      <c r="K429" s="12"/>
      <c r="L429" s="12">
        <f>L437</f>
        <v>0</v>
      </c>
      <c r="M429" s="13">
        <v>0</v>
      </c>
      <c r="N429" s="17">
        <v>0</v>
      </c>
      <c r="O429" s="18">
        <v>0</v>
      </c>
      <c r="P429" s="18">
        <v>0</v>
      </c>
      <c r="Q429" s="19">
        <v>0</v>
      </c>
    </row>
    <row r="430" spans="1:17" ht="26.25" customHeight="1" x14ac:dyDescent="0.25">
      <c r="A430" s="604"/>
      <c r="B430" s="607"/>
      <c r="C430" s="610"/>
      <c r="D430" s="613"/>
      <c r="E430" s="94" t="s">
        <v>405</v>
      </c>
      <c r="F430" s="11">
        <f t="shared" si="203"/>
        <v>0</v>
      </c>
      <c r="G430" s="12">
        <v>0</v>
      </c>
      <c r="H430" s="12">
        <f>H438</f>
        <v>0</v>
      </c>
      <c r="I430" s="14">
        <v>0</v>
      </c>
      <c r="J430" s="11">
        <f t="shared" si="204"/>
        <v>0</v>
      </c>
      <c r="K430" s="12"/>
      <c r="L430" s="12">
        <f>L438</f>
        <v>0</v>
      </c>
      <c r="M430" s="13">
        <v>0</v>
      </c>
      <c r="N430" s="17">
        <v>0</v>
      </c>
      <c r="O430" s="18">
        <v>0</v>
      </c>
      <c r="P430" s="18">
        <v>0</v>
      </c>
      <c r="Q430" s="19">
        <v>0</v>
      </c>
    </row>
    <row r="431" spans="1:17" ht="30" customHeight="1" x14ac:dyDescent="0.25">
      <c r="A431" s="604"/>
      <c r="B431" s="607"/>
      <c r="C431" s="610"/>
      <c r="D431" s="613"/>
      <c r="E431" s="94" t="s">
        <v>407</v>
      </c>
      <c r="F431" s="11">
        <f>G431+H431+I431</f>
        <v>0</v>
      </c>
      <c r="G431" s="12">
        <f t="shared" ref="G431:I432" si="205">G440</f>
        <v>0</v>
      </c>
      <c r="H431" s="12">
        <f t="shared" si="205"/>
        <v>0</v>
      </c>
      <c r="I431" s="14">
        <f t="shared" si="205"/>
        <v>0</v>
      </c>
      <c r="J431" s="11">
        <f>K431+L431+M431</f>
        <v>0</v>
      </c>
      <c r="K431" s="12">
        <f t="shared" ref="J431:M433" si="206">K440</f>
        <v>0</v>
      </c>
      <c r="L431" s="12">
        <f t="shared" si="206"/>
        <v>0</v>
      </c>
      <c r="M431" s="13">
        <f>M440</f>
        <v>0</v>
      </c>
      <c r="N431" s="17">
        <v>0</v>
      </c>
      <c r="O431" s="18">
        <v>0</v>
      </c>
      <c r="P431" s="18">
        <v>0</v>
      </c>
      <c r="Q431" s="19">
        <v>0</v>
      </c>
    </row>
    <row r="432" spans="1:17" ht="35.25" customHeight="1" x14ac:dyDescent="0.25">
      <c r="A432" s="604"/>
      <c r="B432" s="607"/>
      <c r="C432" s="610"/>
      <c r="D432" s="613"/>
      <c r="E432" s="94" t="s">
        <v>406</v>
      </c>
      <c r="F432" s="11">
        <f>G432+H432+I432</f>
        <v>1891.1</v>
      </c>
      <c r="G432" s="12">
        <f t="shared" si="205"/>
        <v>0</v>
      </c>
      <c r="H432" s="12">
        <f>H439</f>
        <v>1891.1</v>
      </c>
      <c r="I432" s="14">
        <f>I436</f>
        <v>0</v>
      </c>
      <c r="J432" s="11">
        <f>K432+L432+M432</f>
        <v>891.1</v>
      </c>
      <c r="K432" s="12">
        <f t="shared" si="206"/>
        <v>0</v>
      </c>
      <c r="L432" s="12">
        <f>L439</f>
        <v>891.1</v>
      </c>
      <c r="M432" s="13">
        <f>M436</f>
        <v>0</v>
      </c>
      <c r="N432" s="17">
        <f t="shared" si="196"/>
        <v>47.120723388504047</v>
      </c>
      <c r="O432" s="18">
        <v>0</v>
      </c>
      <c r="P432" s="18">
        <f>L432/H432*100</f>
        <v>47.120723388504047</v>
      </c>
      <c r="Q432" s="19">
        <v>0</v>
      </c>
    </row>
    <row r="433" spans="1:17" x14ac:dyDescent="0.25">
      <c r="A433" s="604"/>
      <c r="B433" s="607"/>
      <c r="C433" s="610"/>
      <c r="D433" s="613"/>
      <c r="E433" s="94"/>
      <c r="F433" s="11">
        <f>F442</f>
        <v>0</v>
      </c>
      <c r="G433" s="12">
        <v>0</v>
      </c>
      <c r="H433" s="12">
        <f>H442</f>
        <v>0</v>
      </c>
      <c r="I433" s="14">
        <v>0</v>
      </c>
      <c r="J433" s="11">
        <f t="shared" si="206"/>
        <v>0</v>
      </c>
      <c r="K433" s="12">
        <f t="shared" si="206"/>
        <v>0</v>
      </c>
      <c r="L433" s="12">
        <f t="shared" si="206"/>
        <v>0</v>
      </c>
      <c r="M433" s="13">
        <f t="shared" si="206"/>
        <v>0</v>
      </c>
      <c r="N433" s="17">
        <v>0</v>
      </c>
      <c r="O433" s="18">
        <v>0</v>
      </c>
      <c r="P433" s="18">
        <v>0</v>
      </c>
      <c r="Q433" s="19">
        <v>0</v>
      </c>
    </row>
    <row r="434" spans="1:17" ht="25.5" x14ac:dyDescent="0.25">
      <c r="A434" s="616" t="s">
        <v>444</v>
      </c>
      <c r="B434" s="606" t="s">
        <v>445</v>
      </c>
      <c r="C434" s="609" t="s">
        <v>443</v>
      </c>
      <c r="D434" s="63" t="s">
        <v>200</v>
      </c>
      <c r="E434" s="93"/>
      <c r="F434" s="24">
        <f>G434+H434+I434</f>
        <v>1978.6</v>
      </c>
      <c r="G434" s="25">
        <f t="shared" ref="G434:I434" si="207">G435</f>
        <v>0</v>
      </c>
      <c r="H434" s="25">
        <f t="shared" si="207"/>
        <v>1978.6</v>
      </c>
      <c r="I434" s="27">
        <f t="shared" si="207"/>
        <v>0</v>
      </c>
      <c r="J434" s="24">
        <f>K434+L434+M434</f>
        <v>978.6</v>
      </c>
      <c r="K434" s="25">
        <f t="shared" ref="K434:M434" si="208">K435</f>
        <v>0</v>
      </c>
      <c r="L434" s="25">
        <f t="shared" si="208"/>
        <v>978.6</v>
      </c>
      <c r="M434" s="26">
        <f t="shared" si="208"/>
        <v>0</v>
      </c>
      <c r="N434" s="17">
        <f t="shared" si="196"/>
        <v>49.459213585363393</v>
      </c>
      <c r="O434" s="18">
        <v>0</v>
      </c>
      <c r="P434" s="18">
        <f t="shared" ref="P434:P439" si="209">L434/H434*100</f>
        <v>49.459213585363393</v>
      </c>
      <c r="Q434" s="19">
        <v>0</v>
      </c>
    </row>
    <row r="435" spans="1:17" ht="33.75" customHeight="1" x14ac:dyDescent="0.25">
      <c r="A435" s="617"/>
      <c r="B435" s="607"/>
      <c r="C435" s="610"/>
      <c r="D435" s="618" t="s">
        <v>255</v>
      </c>
      <c r="E435" s="93" t="s">
        <v>258</v>
      </c>
      <c r="F435" s="28">
        <f>F436+F437+F438+F439+F440</f>
        <v>1978.6</v>
      </c>
      <c r="G435" s="25">
        <f t="shared" ref="G435:I435" si="210">G436+G437+G438+G439+G440</f>
        <v>0</v>
      </c>
      <c r="H435" s="25">
        <f t="shared" si="210"/>
        <v>1978.6</v>
      </c>
      <c r="I435" s="29">
        <f t="shared" si="210"/>
        <v>0</v>
      </c>
      <c r="J435" s="28">
        <f>J436+J437+J438+J439+J440</f>
        <v>978.6</v>
      </c>
      <c r="K435" s="25">
        <f t="shared" ref="K435:M435" si="211">K436+K437+K438+K439+K440</f>
        <v>0</v>
      </c>
      <c r="L435" s="25">
        <f t="shared" si="211"/>
        <v>978.6</v>
      </c>
      <c r="M435" s="91">
        <f t="shared" si="211"/>
        <v>0</v>
      </c>
      <c r="N435" s="17">
        <f t="shared" si="196"/>
        <v>49.459213585363393</v>
      </c>
      <c r="O435" s="18">
        <v>0</v>
      </c>
      <c r="P435" s="18">
        <f t="shared" si="209"/>
        <v>49.459213585363393</v>
      </c>
      <c r="Q435" s="19">
        <v>0</v>
      </c>
    </row>
    <row r="436" spans="1:17" ht="32.25" customHeight="1" x14ac:dyDescent="0.25">
      <c r="A436" s="617"/>
      <c r="B436" s="607"/>
      <c r="C436" s="610"/>
      <c r="D436" s="634"/>
      <c r="E436" s="94" t="s">
        <v>408</v>
      </c>
      <c r="F436" s="24">
        <f>G436+H436+I436</f>
        <v>87.5</v>
      </c>
      <c r="G436" s="25">
        <v>0</v>
      </c>
      <c r="H436" s="25">
        <v>87.5</v>
      </c>
      <c r="I436" s="27">
        <v>0</v>
      </c>
      <c r="J436" s="24">
        <f t="shared" ref="J436:J444" si="212">K436+L436+M436</f>
        <v>87.5</v>
      </c>
      <c r="K436" s="25">
        <v>0</v>
      </c>
      <c r="L436" s="25">
        <v>87.5</v>
      </c>
      <c r="M436" s="26">
        <v>0</v>
      </c>
      <c r="N436" s="17">
        <f t="shared" si="196"/>
        <v>100</v>
      </c>
      <c r="O436" s="18">
        <v>0</v>
      </c>
      <c r="P436" s="18">
        <f t="shared" si="209"/>
        <v>100</v>
      </c>
      <c r="Q436" s="19">
        <v>0</v>
      </c>
    </row>
    <row r="437" spans="1:17" ht="31.5" customHeight="1" x14ac:dyDescent="0.25">
      <c r="A437" s="617"/>
      <c r="B437" s="607"/>
      <c r="C437" s="610"/>
      <c r="D437" s="634"/>
      <c r="E437" s="94" t="s">
        <v>404</v>
      </c>
      <c r="F437" s="24">
        <f t="shared" ref="F437:F438" si="213">G437+H437+I437</f>
        <v>0</v>
      </c>
      <c r="G437" s="25">
        <v>0</v>
      </c>
      <c r="H437" s="25">
        <v>0</v>
      </c>
      <c r="I437" s="27">
        <v>0</v>
      </c>
      <c r="J437" s="24">
        <f t="shared" si="212"/>
        <v>0</v>
      </c>
      <c r="K437" s="25">
        <v>0</v>
      </c>
      <c r="L437" s="25">
        <v>0</v>
      </c>
      <c r="M437" s="26">
        <v>0</v>
      </c>
      <c r="N437" s="17">
        <v>0</v>
      </c>
      <c r="O437" s="18">
        <v>0</v>
      </c>
      <c r="P437" s="18">
        <v>0</v>
      </c>
      <c r="Q437" s="19">
        <v>0</v>
      </c>
    </row>
    <row r="438" spans="1:17" ht="27.75" customHeight="1" x14ac:dyDescent="0.25">
      <c r="A438" s="617"/>
      <c r="B438" s="607"/>
      <c r="C438" s="610"/>
      <c r="D438" s="634"/>
      <c r="E438" s="94" t="s">
        <v>405</v>
      </c>
      <c r="F438" s="24">
        <f t="shared" si="213"/>
        <v>0</v>
      </c>
      <c r="G438" s="25">
        <v>0</v>
      </c>
      <c r="H438" s="25">
        <v>0</v>
      </c>
      <c r="I438" s="27">
        <v>0</v>
      </c>
      <c r="J438" s="24">
        <f t="shared" si="212"/>
        <v>0</v>
      </c>
      <c r="K438" s="25">
        <v>0</v>
      </c>
      <c r="L438" s="25">
        <v>0</v>
      </c>
      <c r="M438" s="26">
        <v>0</v>
      </c>
      <c r="N438" s="17">
        <v>0</v>
      </c>
      <c r="O438" s="18">
        <v>0</v>
      </c>
      <c r="P438" s="18">
        <v>0</v>
      </c>
      <c r="Q438" s="19">
        <v>0</v>
      </c>
    </row>
    <row r="439" spans="1:17" ht="27" customHeight="1" x14ac:dyDescent="0.25">
      <c r="A439" s="617"/>
      <c r="B439" s="607"/>
      <c r="C439" s="610"/>
      <c r="D439" s="634"/>
      <c r="E439" s="94" t="s">
        <v>406</v>
      </c>
      <c r="F439" s="24">
        <f>G439+H439+I439</f>
        <v>1891.1</v>
      </c>
      <c r="G439" s="25">
        <v>0</v>
      </c>
      <c r="H439" s="25">
        <v>1891.1</v>
      </c>
      <c r="I439" s="27">
        <v>0</v>
      </c>
      <c r="J439" s="24">
        <f>K439+L439+M439</f>
        <v>891.1</v>
      </c>
      <c r="K439" s="16">
        <v>0</v>
      </c>
      <c r="L439" s="16">
        <v>891.1</v>
      </c>
      <c r="M439" s="152">
        <v>0</v>
      </c>
      <c r="N439" s="17">
        <f t="shared" si="196"/>
        <v>47.120723388504047</v>
      </c>
      <c r="O439" s="18">
        <v>0</v>
      </c>
      <c r="P439" s="18">
        <f t="shared" si="209"/>
        <v>47.120723388504047</v>
      </c>
      <c r="Q439" s="19">
        <v>0</v>
      </c>
    </row>
    <row r="440" spans="1:17" ht="27.75" customHeight="1" x14ac:dyDescent="0.25">
      <c r="A440" s="617"/>
      <c r="B440" s="607"/>
      <c r="C440" s="610"/>
      <c r="D440" s="619"/>
      <c r="E440" s="94" t="s">
        <v>407</v>
      </c>
      <c r="F440" s="24">
        <f>G440+H440+I440</f>
        <v>0</v>
      </c>
      <c r="G440" s="25">
        <v>0</v>
      </c>
      <c r="H440" s="25">
        <v>0</v>
      </c>
      <c r="I440" s="27">
        <v>0</v>
      </c>
      <c r="J440" s="24">
        <f t="shared" si="212"/>
        <v>0</v>
      </c>
      <c r="K440" s="30">
        <v>0</v>
      </c>
      <c r="L440" s="30">
        <v>0</v>
      </c>
      <c r="M440" s="152">
        <v>0</v>
      </c>
      <c r="N440" s="17">
        <v>0</v>
      </c>
      <c r="O440" s="18">
        <v>0</v>
      </c>
      <c r="P440" s="18">
        <v>0</v>
      </c>
      <c r="Q440" s="19">
        <v>0</v>
      </c>
    </row>
    <row r="441" spans="1:17" x14ac:dyDescent="0.25">
      <c r="A441" s="617"/>
      <c r="B441" s="607"/>
      <c r="C441" s="610"/>
      <c r="D441" s="619"/>
      <c r="E441" s="94"/>
      <c r="F441" s="24">
        <f t="shared" ref="F441:F444" si="214">G441+H441+I441</f>
        <v>0</v>
      </c>
      <c r="G441" s="25"/>
      <c r="H441" s="25"/>
      <c r="I441" s="27"/>
      <c r="J441" s="24">
        <f t="shared" si="212"/>
        <v>0</v>
      </c>
      <c r="K441" s="30"/>
      <c r="L441" s="30"/>
      <c r="M441" s="153"/>
      <c r="N441" s="17">
        <v>0</v>
      </c>
      <c r="O441" s="18">
        <v>0</v>
      </c>
      <c r="P441" s="18">
        <v>0</v>
      </c>
      <c r="Q441" s="19">
        <v>0</v>
      </c>
    </row>
    <row r="442" spans="1:17" x14ac:dyDescent="0.25">
      <c r="A442" s="617"/>
      <c r="B442" s="607"/>
      <c r="C442" s="610"/>
      <c r="D442" s="619"/>
      <c r="E442" s="94"/>
      <c r="F442" s="24">
        <f t="shared" si="214"/>
        <v>0</v>
      </c>
      <c r="G442" s="25"/>
      <c r="H442" s="25"/>
      <c r="I442" s="27"/>
      <c r="J442" s="24">
        <f t="shared" si="212"/>
        <v>0</v>
      </c>
      <c r="K442" s="30"/>
      <c r="L442" s="30"/>
      <c r="M442" s="153"/>
      <c r="N442" s="17">
        <v>0</v>
      </c>
      <c r="O442" s="18">
        <v>0</v>
      </c>
      <c r="P442" s="18">
        <v>0</v>
      </c>
      <c r="Q442" s="19">
        <v>0</v>
      </c>
    </row>
    <row r="443" spans="1:17" x14ac:dyDescent="0.25">
      <c r="A443" s="617"/>
      <c r="B443" s="607"/>
      <c r="C443" s="610"/>
      <c r="D443" s="619"/>
      <c r="E443" s="94"/>
      <c r="F443" s="24">
        <f t="shared" si="214"/>
        <v>0</v>
      </c>
      <c r="G443" s="25"/>
      <c r="H443" s="25"/>
      <c r="I443" s="27"/>
      <c r="J443" s="24">
        <f t="shared" si="212"/>
        <v>0</v>
      </c>
      <c r="K443" s="30"/>
      <c r="L443" s="30"/>
      <c r="M443" s="153"/>
      <c r="N443" s="17">
        <v>0</v>
      </c>
      <c r="O443" s="18">
        <v>0</v>
      </c>
      <c r="P443" s="18">
        <v>0</v>
      </c>
      <c r="Q443" s="19">
        <v>0</v>
      </c>
    </row>
    <row r="444" spans="1:17" x14ac:dyDescent="0.25">
      <c r="A444" s="617"/>
      <c r="B444" s="607"/>
      <c r="C444" s="610"/>
      <c r="D444" s="619"/>
      <c r="E444" s="94"/>
      <c r="F444" s="24">
        <f t="shared" si="214"/>
        <v>0</v>
      </c>
      <c r="G444" s="25"/>
      <c r="H444" s="25"/>
      <c r="I444" s="27"/>
      <c r="J444" s="24">
        <f t="shared" si="212"/>
        <v>0</v>
      </c>
      <c r="K444" s="30"/>
      <c r="L444" s="30"/>
      <c r="M444" s="153"/>
      <c r="N444" s="17">
        <v>0</v>
      </c>
      <c r="O444" s="18">
        <v>0</v>
      </c>
      <c r="P444" s="18"/>
      <c r="Q444" s="19">
        <v>0</v>
      </c>
    </row>
    <row r="445" spans="1:17" ht="25.5" x14ac:dyDescent="0.25">
      <c r="A445" s="603" t="s">
        <v>797</v>
      </c>
      <c r="B445" s="606" t="s">
        <v>446</v>
      </c>
      <c r="C445" s="609" t="s">
        <v>447</v>
      </c>
      <c r="D445" s="71" t="s">
        <v>200</v>
      </c>
      <c r="E445" s="93"/>
      <c r="F445" s="11">
        <f>F446</f>
        <v>0</v>
      </c>
      <c r="G445" s="12">
        <f t="shared" ref="G445:I446" si="215">G446</f>
        <v>0</v>
      </c>
      <c r="H445" s="12">
        <f t="shared" si="215"/>
        <v>0</v>
      </c>
      <c r="I445" s="14">
        <f t="shared" si="215"/>
        <v>0</v>
      </c>
      <c r="J445" s="15">
        <f>J446</f>
        <v>0</v>
      </c>
      <c r="K445" s="16">
        <f t="shared" ref="K445:M447" si="216">K446</f>
        <v>0</v>
      </c>
      <c r="L445" s="16">
        <f t="shared" si="216"/>
        <v>0</v>
      </c>
      <c r="M445" s="152">
        <f t="shared" si="216"/>
        <v>0</v>
      </c>
      <c r="N445" s="17">
        <v>0</v>
      </c>
      <c r="O445" s="18">
        <v>0</v>
      </c>
      <c r="P445" s="18">
        <v>0</v>
      </c>
      <c r="Q445" s="19">
        <v>0</v>
      </c>
    </row>
    <row r="446" spans="1:17" ht="35.25" customHeight="1" x14ac:dyDescent="0.25">
      <c r="A446" s="604"/>
      <c r="B446" s="607"/>
      <c r="C446" s="610"/>
      <c r="D446" s="612" t="s">
        <v>255</v>
      </c>
      <c r="E446" s="93" t="s">
        <v>258</v>
      </c>
      <c r="F446" s="11">
        <f>G446+H446+I446</f>
        <v>0</v>
      </c>
      <c r="G446" s="12">
        <f>G447</f>
        <v>0</v>
      </c>
      <c r="H446" s="12">
        <f t="shared" si="215"/>
        <v>0</v>
      </c>
      <c r="I446" s="14">
        <f t="shared" si="215"/>
        <v>0</v>
      </c>
      <c r="J446" s="15">
        <f>J447</f>
        <v>0</v>
      </c>
      <c r="K446" s="16">
        <f t="shared" si="216"/>
        <v>0</v>
      </c>
      <c r="L446" s="16">
        <f t="shared" si="216"/>
        <v>0</v>
      </c>
      <c r="M446" s="152">
        <f t="shared" si="216"/>
        <v>0</v>
      </c>
      <c r="N446" s="17">
        <v>0</v>
      </c>
      <c r="O446" s="18">
        <v>0</v>
      </c>
      <c r="P446" s="18">
        <v>0</v>
      </c>
      <c r="Q446" s="19">
        <v>0</v>
      </c>
    </row>
    <row r="447" spans="1:17" ht="33.75" customHeight="1" x14ac:dyDescent="0.25">
      <c r="A447" s="604"/>
      <c r="B447" s="607"/>
      <c r="C447" s="610"/>
      <c r="D447" s="614"/>
      <c r="E447" s="94" t="s">
        <v>448</v>
      </c>
      <c r="F447" s="11">
        <f>G447+H447+I447</f>
        <v>0</v>
      </c>
      <c r="G447" s="12">
        <f>G448</f>
        <v>0</v>
      </c>
      <c r="H447" s="12">
        <f>H448</f>
        <v>0</v>
      </c>
      <c r="I447" s="14">
        <f>I448</f>
        <v>0</v>
      </c>
      <c r="J447" s="15">
        <f>K447+L447+M447</f>
        <v>0</v>
      </c>
      <c r="K447" s="16">
        <f>K448</f>
        <v>0</v>
      </c>
      <c r="L447" s="16">
        <f t="shared" si="216"/>
        <v>0</v>
      </c>
      <c r="M447" s="152">
        <f t="shared" si="216"/>
        <v>0</v>
      </c>
      <c r="N447" s="17">
        <v>0</v>
      </c>
      <c r="O447" s="18">
        <v>0</v>
      </c>
      <c r="P447" s="18">
        <v>0</v>
      </c>
      <c r="Q447" s="19">
        <v>0</v>
      </c>
    </row>
    <row r="448" spans="1:17" ht="25.5" x14ac:dyDescent="0.25">
      <c r="A448" s="616" t="s">
        <v>449</v>
      </c>
      <c r="B448" s="606" t="s">
        <v>450</v>
      </c>
      <c r="C448" s="609" t="s">
        <v>447</v>
      </c>
      <c r="D448" s="63" t="s">
        <v>200</v>
      </c>
      <c r="E448" s="93"/>
      <c r="F448" s="11">
        <f>F449</f>
        <v>0</v>
      </c>
      <c r="G448" s="12">
        <f t="shared" ref="G448:M449" si="217">G449</f>
        <v>0</v>
      </c>
      <c r="H448" s="12">
        <f t="shared" si="217"/>
        <v>0</v>
      </c>
      <c r="I448" s="14">
        <f t="shared" si="217"/>
        <v>0</v>
      </c>
      <c r="J448" s="15">
        <f>J449</f>
        <v>0</v>
      </c>
      <c r="K448" s="16">
        <f t="shared" si="217"/>
        <v>0</v>
      </c>
      <c r="L448" s="16">
        <f t="shared" si="217"/>
        <v>0</v>
      </c>
      <c r="M448" s="152">
        <f t="shared" si="217"/>
        <v>0</v>
      </c>
      <c r="N448" s="17">
        <v>0</v>
      </c>
      <c r="O448" s="18">
        <v>0</v>
      </c>
      <c r="P448" s="18">
        <v>0</v>
      </c>
      <c r="Q448" s="19">
        <v>0</v>
      </c>
    </row>
    <row r="449" spans="1:17" x14ac:dyDescent="0.25">
      <c r="A449" s="617"/>
      <c r="B449" s="607"/>
      <c r="C449" s="610"/>
      <c r="D449" s="618" t="s">
        <v>255</v>
      </c>
      <c r="E449" s="93" t="s">
        <v>258</v>
      </c>
      <c r="F449" s="11">
        <f>F450</f>
        <v>0</v>
      </c>
      <c r="G449" s="12">
        <f t="shared" si="217"/>
        <v>0</v>
      </c>
      <c r="H449" s="12">
        <f t="shared" si="217"/>
        <v>0</v>
      </c>
      <c r="I449" s="14">
        <f t="shared" si="217"/>
        <v>0</v>
      </c>
      <c r="J449" s="15">
        <f>J450</f>
        <v>0</v>
      </c>
      <c r="K449" s="16">
        <f t="shared" si="217"/>
        <v>0</v>
      </c>
      <c r="L449" s="16">
        <f t="shared" si="217"/>
        <v>0</v>
      </c>
      <c r="M449" s="152">
        <f t="shared" si="217"/>
        <v>0</v>
      </c>
      <c r="N449" s="17">
        <v>0</v>
      </c>
      <c r="O449" s="18">
        <v>0</v>
      </c>
      <c r="P449" s="18">
        <v>0</v>
      </c>
      <c r="Q449" s="19">
        <v>0</v>
      </c>
    </row>
    <row r="450" spans="1:17" x14ac:dyDescent="0.25">
      <c r="A450" s="617"/>
      <c r="B450" s="607"/>
      <c r="C450" s="610"/>
      <c r="D450" s="619"/>
      <c r="E450" s="94"/>
      <c r="F450" s="11">
        <f>G450+H450+I450</f>
        <v>0</v>
      </c>
      <c r="G450" s="12">
        <v>0</v>
      </c>
      <c r="H450" s="12">
        <v>0</v>
      </c>
      <c r="I450" s="14">
        <v>0</v>
      </c>
      <c r="J450" s="15">
        <v>0</v>
      </c>
      <c r="K450" s="75">
        <v>0</v>
      </c>
      <c r="L450" s="75">
        <v>0</v>
      </c>
      <c r="M450" s="154">
        <v>0</v>
      </c>
      <c r="N450" s="17">
        <v>0</v>
      </c>
      <c r="O450" s="18">
        <v>0</v>
      </c>
      <c r="P450" s="18">
        <v>0</v>
      </c>
      <c r="Q450" s="19">
        <v>0</v>
      </c>
    </row>
    <row r="451" spans="1:17" ht="25.5" x14ac:dyDescent="0.25">
      <c r="A451" s="603" t="s">
        <v>93</v>
      </c>
      <c r="B451" s="636" t="s">
        <v>451</v>
      </c>
      <c r="C451" s="637" t="s">
        <v>452</v>
      </c>
      <c r="D451" s="71" t="s">
        <v>200</v>
      </c>
      <c r="E451" s="93"/>
      <c r="F451" s="11">
        <f>F452</f>
        <v>4894</v>
      </c>
      <c r="G451" s="12">
        <f t="shared" ref="G451:I451" si="218">G452</f>
        <v>0</v>
      </c>
      <c r="H451" s="12">
        <f t="shared" si="218"/>
        <v>0</v>
      </c>
      <c r="I451" s="14">
        <f t="shared" si="218"/>
        <v>4894</v>
      </c>
      <c r="J451" s="11">
        <f>J452</f>
        <v>4718.2999999999993</v>
      </c>
      <c r="K451" s="12">
        <f t="shared" ref="K451:M451" si="219">K452</f>
        <v>0</v>
      </c>
      <c r="L451" s="12">
        <f t="shared" si="219"/>
        <v>0</v>
      </c>
      <c r="M451" s="13">
        <f t="shared" si="219"/>
        <v>4718.2999999999993</v>
      </c>
      <c r="N451" s="17">
        <f t="shared" si="196"/>
        <v>96.409889660809128</v>
      </c>
      <c r="O451" s="18">
        <v>0</v>
      </c>
      <c r="P451" s="18">
        <v>0</v>
      </c>
      <c r="Q451" s="19">
        <f t="shared" si="197"/>
        <v>96.409889660809128</v>
      </c>
    </row>
    <row r="452" spans="1:17" ht="21.75" customHeight="1" x14ac:dyDescent="0.25">
      <c r="A452" s="604"/>
      <c r="B452" s="626"/>
      <c r="C452" s="628"/>
      <c r="D452" s="612" t="s">
        <v>255</v>
      </c>
      <c r="E452" s="93" t="s">
        <v>258</v>
      </c>
      <c r="F452" s="11">
        <f>F457</f>
        <v>4894</v>
      </c>
      <c r="G452" s="12">
        <f t="shared" ref="G452:I454" si="220">G457</f>
        <v>0</v>
      </c>
      <c r="H452" s="12">
        <f t="shared" si="220"/>
        <v>0</v>
      </c>
      <c r="I452" s="14">
        <f t="shared" si="220"/>
        <v>4894</v>
      </c>
      <c r="J452" s="11">
        <f>J457</f>
        <v>4718.2999999999993</v>
      </c>
      <c r="K452" s="12">
        <f t="shared" ref="K452:M454" si="221">K457</f>
        <v>0</v>
      </c>
      <c r="L452" s="12">
        <f t="shared" si="221"/>
        <v>0</v>
      </c>
      <c r="M452" s="13">
        <f t="shared" si="221"/>
        <v>4718.2999999999993</v>
      </c>
      <c r="N452" s="17">
        <f t="shared" si="196"/>
        <v>96.409889660809128</v>
      </c>
      <c r="O452" s="18">
        <v>0</v>
      </c>
      <c r="P452" s="18">
        <v>0</v>
      </c>
      <c r="Q452" s="19">
        <f t="shared" si="197"/>
        <v>96.409889660809128</v>
      </c>
    </row>
    <row r="453" spans="1:17" ht="31.5" customHeight="1" x14ac:dyDescent="0.25">
      <c r="A453" s="604"/>
      <c r="B453" s="626"/>
      <c r="C453" s="628"/>
      <c r="D453" s="613"/>
      <c r="E453" s="94" t="s">
        <v>453</v>
      </c>
      <c r="F453" s="11">
        <f>F458</f>
        <v>3806.3</v>
      </c>
      <c r="G453" s="12">
        <f t="shared" si="220"/>
        <v>0</v>
      </c>
      <c r="H453" s="12">
        <f t="shared" si="220"/>
        <v>0</v>
      </c>
      <c r="I453" s="14">
        <f t="shared" si="220"/>
        <v>3806.3</v>
      </c>
      <c r="J453" s="11">
        <f>J458</f>
        <v>3656.7</v>
      </c>
      <c r="K453" s="12">
        <f t="shared" si="221"/>
        <v>0</v>
      </c>
      <c r="L453" s="12">
        <f t="shared" si="221"/>
        <v>0</v>
      </c>
      <c r="M453" s="13">
        <f t="shared" si="221"/>
        <v>3656.7</v>
      </c>
      <c r="N453" s="17">
        <f t="shared" si="196"/>
        <v>96.069673961589984</v>
      </c>
      <c r="O453" s="18">
        <v>0</v>
      </c>
      <c r="P453" s="18">
        <v>0</v>
      </c>
      <c r="Q453" s="19">
        <f t="shared" si="197"/>
        <v>96.069673961589984</v>
      </c>
    </row>
    <row r="454" spans="1:17" ht="40.5" customHeight="1" x14ac:dyDescent="0.25">
      <c r="A454" s="604"/>
      <c r="B454" s="626"/>
      <c r="C454" s="628"/>
      <c r="D454" s="613"/>
      <c r="E454" s="94" t="s">
        <v>454</v>
      </c>
      <c r="F454" s="11">
        <f>F459</f>
        <v>1087.5</v>
      </c>
      <c r="G454" s="12">
        <f t="shared" si="220"/>
        <v>0</v>
      </c>
      <c r="H454" s="12">
        <f t="shared" si="220"/>
        <v>0</v>
      </c>
      <c r="I454" s="14">
        <f>I459</f>
        <v>1087.5</v>
      </c>
      <c r="J454" s="11">
        <f>J459</f>
        <v>1061.5999999999999</v>
      </c>
      <c r="K454" s="12">
        <f t="shared" si="221"/>
        <v>0</v>
      </c>
      <c r="L454" s="12">
        <f t="shared" si="221"/>
        <v>0</v>
      </c>
      <c r="M454" s="13">
        <f t="shared" si="221"/>
        <v>1061.5999999999999</v>
      </c>
      <c r="N454" s="17">
        <f t="shared" si="196"/>
        <v>97.618390804597681</v>
      </c>
      <c r="O454" s="18">
        <v>0</v>
      </c>
      <c r="P454" s="18">
        <v>0</v>
      </c>
      <c r="Q454" s="19">
        <f t="shared" si="197"/>
        <v>97.618390804597681</v>
      </c>
    </row>
    <row r="455" spans="1:17" ht="40.5" customHeight="1" x14ac:dyDescent="0.25">
      <c r="A455" s="604"/>
      <c r="B455" s="626"/>
      <c r="C455" s="628"/>
      <c r="D455" s="614"/>
      <c r="E455" s="94" t="s">
        <v>455</v>
      </c>
      <c r="F455" s="11">
        <f>F460</f>
        <v>0.2</v>
      </c>
      <c r="G455" s="12">
        <v>0</v>
      </c>
      <c r="H455" s="12">
        <v>0</v>
      </c>
      <c r="I455" s="14">
        <f>I460</f>
        <v>0.2</v>
      </c>
      <c r="J455" s="11">
        <f>J460</f>
        <v>0</v>
      </c>
      <c r="K455" s="32">
        <v>0</v>
      </c>
      <c r="L455" s="32">
        <v>0</v>
      </c>
      <c r="M455" s="156">
        <f>M460</f>
        <v>0</v>
      </c>
      <c r="N455" s="17">
        <v>0</v>
      </c>
      <c r="O455" s="18">
        <v>0</v>
      </c>
      <c r="P455" s="18">
        <v>0</v>
      </c>
      <c r="Q455" s="19">
        <f t="shared" si="197"/>
        <v>0</v>
      </c>
    </row>
    <row r="456" spans="1:17" ht="25.5" x14ac:dyDescent="0.25">
      <c r="A456" s="603" t="s">
        <v>248</v>
      </c>
      <c r="B456" s="606" t="s">
        <v>456</v>
      </c>
      <c r="C456" s="609" t="s">
        <v>457</v>
      </c>
      <c r="D456" s="71" t="s">
        <v>200</v>
      </c>
      <c r="E456" s="93"/>
      <c r="F456" s="11">
        <f>F457</f>
        <v>4894</v>
      </c>
      <c r="G456" s="12">
        <f t="shared" ref="G456:I456" si="222">G457</f>
        <v>0</v>
      </c>
      <c r="H456" s="12">
        <f t="shared" si="222"/>
        <v>0</v>
      </c>
      <c r="I456" s="14">
        <f t="shared" si="222"/>
        <v>4894</v>
      </c>
      <c r="J456" s="11">
        <f>J457</f>
        <v>4718.2999999999993</v>
      </c>
      <c r="K456" s="12">
        <f t="shared" ref="K456:M456" si="223">K457</f>
        <v>0</v>
      </c>
      <c r="L456" s="12">
        <f t="shared" si="223"/>
        <v>0</v>
      </c>
      <c r="M456" s="13">
        <f t="shared" si="223"/>
        <v>4718.2999999999993</v>
      </c>
      <c r="N456" s="17">
        <f t="shared" si="196"/>
        <v>96.409889660809128</v>
      </c>
      <c r="O456" s="18">
        <v>0</v>
      </c>
      <c r="P456" s="18">
        <v>0</v>
      </c>
      <c r="Q456" s="19">
        <f t="shared" si="197"/>
        <v>96.409889660809128</v>
      </c>
    </row>
    <row r="457" spans="1:17" ht="27.75" customHeight="1" x14ac:dyDescent="0.25">
      <c r="A457" s="604"/>
      <c r="B457" s="607"/>
      <c r="C457" s="610"/>
      <c r="D457" s="612" t="s">
        <v>255</v>
      </c>
      <c r="E457" s="93" t="s">
        <v>258</v>
      </c>
      <c r="F457" s="11">
        <f>F458+F459+F460</f>
        <v>4894</v>
      </c>
      <c r="G457" s="12">
        <f t="shared" ref="G457:I457" si="224">G458+G459+G460</f>
        <v>0</v>
      </c>
      <c r="H457" s="12">
        <f t="shared" si="224"/>
        <v>0</v>
      </c>
      <c r="I457" s="14">
        <f t="shared" si="224"/>
        <v>4894</v>
      </c>
      <c r="J457" s="11">
        <f>J458+J459+J460</f>
        <v>4718.2999999999993</v>
      </c>
      <c r="K457" s="12">
        <f t="shared" ref="K457:M457" si="225">K458+K459+K460</f>
        <v>0</v>
      </c>
      <c r="L457" s="12">
        <f t="shared" si="225"/>
        <v>0</v>
      </c>
      <c r="M457" s="13">
        <f t="shared" si="225"/>
        <v>4718.2999999999993</v>
      </c>
      <c r="N457" s="17">
        <f t="shared" si="196"/>
        <v>96.409889660809128</v>
      </c>
      <c r="O457" s="18">
        <v>0</v>
      </c>
      <c r="P457" s="18">
        <v>0</v>
      </c>
      <c r="Q457" s="19">
        <f t="shared" si="197"/>
        <v>96.409889660809128</v>
      </c>
    </row>
    <row r="458" spans="1:17" ht="31.5" customHeight="1" x14ac:dyDescent="0.25">
      <c r="A458" s="604"/>
      <c r="B458" s="607"/>
      <c r="C458" s="610"/>
      <c r="D458" s="613"/>
      <c r="E458" s="94" t="s">
        <v>453</v>
      </c>
      <c r="F458" s="11">
        <f>G458+H458+I458</f>
        <v>3806.3</v>
      </c>
      <c r="G458" s="12">
        <f>G469</f>
        <v>0</v>
      </c>
      <c r="H458" s="12">
        <f t="shared" ref="H458:I459" si="226">H469</f>
        <v>0</v>
      </c>
      <c r="I458" s="14">
        <f t="shared" si="226"/>
        <v>3806.3</v>
      </c>
      <c r="J458" s="11">
        <f>K458+L458+M458</f>
        <v>3656.7</v>
      </c>
      <c r="K458" s="12">
        <f>K469</f>
        <v>0</v>
      </c>
      <c r="L458" s="12">
        <f t="shared" ref="L458:M459" si="227">L469</f>
        <v>0</v>
      </c>
      <c r="M458" s="13">
        <f t="shared" si="227"/>
        <v>3656.7</v>
      </c>
      <c r="N458" s="17">
        <f t="shared" si="196"/>
        <v>96.069673961589984</v>
      </c>
      <c r="O458" s="18">
        <v>0</v>
      </c>
      <c r="P458" s="18">
        <v>0</v>
      </c>
      <c r="Q458" s="19">
        <f t="shared" si="197"/>
        <v>96.069673961589984</v>
      </c>
    </row>
    <row r="459" spans="1:17" ht="31.5" customHeight="1" x14ac:dyDescent="0.25">
      <c r="A459" s="604"/>
      <c r="B459" s="607"/>
      <c r="C459" s="610"/>
      <c r="D459" s="613"/>
      <c r="E459" s="94" t="s">
        <v>454</v>
      </c>
      <c r="F459" s="11">
        <f t="shared" ref="F459:F460" si="228">G459+H459+I459</f>
        <v>1087.5</v>
      </c>
      <c r="G459" s="12">
        <f>G470</f>
        <v>0</v>
      </c>
      <c r="H459" s="12">
        <f t="shared" si="226"/>
        <v>0</v>
      </c>
      <c r="I459" s="14">
        <f t="shared" si="226"/>
        <v>1087.5</v>
      </c>
      <c r="J459" s="11">
        <f t="shared" ref="J459:J460" si="229">K459+L459+M459</f>
        <v>1061.5999999999999</v>
      </c>
      <c r="K459" s="12">
        <f>K470</f>
        <v>0</v>
      </c>
      <c r="L459" s="12">
        <f t="shared" si="227"/>
        <v>0</v>
      </c>
      <c r="M459" s="13">
        <f t="shared" si="227"/>
        <v>1061.5999999999999</v>
      </c>
      <c r="N459" s="17">
        <f t="shared" si="196"/>
        <v>97.618390804597681</v>
      </c>
      <c r="O459" s="18">
        <v>0</v>
      </c>
      <c r="P459" s="18">
        <v>0</v>
      </c>
      <c r="Q459" s="19">
        <f t="shared" si="197"/>
        <v>97.618390804597681</v>
      </c>
    </row>
    <row r="460" spans="1:17" ht="29.25" customHeight="1" x14ac:dyDescent="0.25">
      <c r="A460" s="604"/>
      <c r="B460" s="607"/>
      <c r="C460" s="610"/>
      <c r="D460" s="614"/>
      <c r="E460" s="94" t="s">
        <v>455</v>
      </c>
      <c r="F460" s="11">
        <f t="shared" si="228"/>
        <v>0.2</v>
      </c>
      <c r="G460" s="12">
        <v>0</v>
      </c>
      <c r="H460" s="12">
        <v>0</v>
      </c>
      <c r="I460" s="14">
        <f>I471</f>
        <v>0.2</v>
      </c>
      <c r="J460" s="11">
        <f t="shared" si="229"/>
        <v>0</v>
      </c>
      <c r="K460" s="32">
        <v>0</v>
      </c>
      <c r="L460" s="32">
        <v>0</v>
      </c>
      <c r="M460" s="156">
        <f>M471</f>
        <v>0</v>
      </c>
      <c r="N460" s="17">
        <v>0</v>
      </c>
      <c r="O460" s="18">
        <v>0</v>
      </c>
      <c r="P460" s="18">
        <v>0</v>
      </c>
      <c r="Q460" s="19">
        <f t="shared" si="197"/>
        <v>0</v>
      </c>
    </row>
    <row r="461" spans="1:17" ht="25.5" x14ac:dyDescent="0.25">
      <c r="A461" s="616" t="s">
        <v>458</v>
      </c>
      <c r="B461" s="606" t="s">
        <v>459</v>
      </c>
      <c r="C461" s="609" t="s">
        <v>457</v>
      </c>
      <c r="D461" s="63" t="s">
        <v>200</v>
      </c>
      <c r="E461" s="93"/>
      <c r="F461" s="11">
        <v>0</v>
      </c>
      <c r="G461" s="12">
        <v>0</v>
      </c>
      <c r="H461" s="12">
        <v>0</v>
      </c>
      <c r="I461" s="14">
        <v>0</v>
      </c>
      <c r="J461" s="11">
        <v>0</v>
      </c>
      <c r="K461" s="12">
        <v>0</v>
      </c>
      <c r="L461" s="12">
        <v>0</v>
      </c>
      <c r="M461" s="13">
        <v>0</v>
      </c>
      <c r="N461" s="11">
        <v>0</v>
      </c>
      <c r="O461" s="12">
        <v>0</v>
      </c>
      <c r="P461" s="12">
        <v>0</v>
      </c>
      <c r="Q461" s="14">
        <v>0</v>
      </c>
    </row>
    <row r="462" spans="1:17" x14ac:dyDescent="0.25">
      <c r="A462" s="617"/>
      <c r="B462" s="607"/>
      <c r="C462" s="610"/>
      <c r="D462" s="618" t="s">
        <v>255</v>
      </c>
      <c r="E462" s="93" t="s">
        <v>258</v>
      </c>
      <c r="F462" s="11">
        <v>0</v>
      </c>
      <c r="G462" s="12">
        <v>0</v>
      </c>
      <c r="H462" s="12">
        <v>0</v>
      </c>
      <c r="I462" s="14">
        <v>0</v>
      </c>
      <c r="J462" s="11">
        <v>0</v>
      </c>
      <c r="K462" s="12">
        <v>0</v>
      </c>
      <c r="L462" s="12">
        <v>0</v>
      </c>
      <c r="M462" s="13">
        <v>0</v>
      </c>
      <c r="N462" s="11">
        <v>0</v>
      </c>
      <c r="O462" s="12">
        <v>0</v>
      </c>
      <c r="P462" s="12">
        <v>0</v>
      </c>
      <c r="Q462" s="14">
        <v>0</v>
      </c>
    </row>
    <row r="463" spans="1:17" x14ac:dyDescent="0.25">
      <c r="A463" s="617"/>
      <c r="B463" s="607"/>
      <c r="C463" s="610"/>
      <c r="D463" s="619"/>
      <c r="E463" s="93" t="s">
        <v>266</v>
      </c>
      <c r="F463" s="11">
        <v>0</v>
      </c>
      <c r="G463" s="12">
        <v>0</v>
      </c>
      <c r="H463" s="12">
        <v>0</v>
      </c>
      <c r="I463" s="14">
        <v>0</v>
      </c>
      <c r="J463" s="11">
        <v>0</v>
      </c>
      <c r="K463" s="12">
        <v>0</v>
      </c>
      <c r="L463" s="12">
        <v>0</v>
      </c>
      <c r="M463" s="13">
        <v>0</v>
      </c>
      <c r="N463" s="11">
        <v>0</v>
      </c>
      <c r="O463" s="12">
        <v>0</v>
      </c>
      <c r="P463" s="12">
        <v>0</v>
      </c>
      <c r="Q463" s="14">
        <v>0</v>
      </c>
    </row>
    <row r="464" spans="1:17" ht="25.5" x14ac:dyDescent="0.25">
      <c r="A464" s="616" t="s">
        <v>460</v>
      </c>
      <c r="B464" s="606" t="s">
        <v>461</v>
      </c>
      <c r="C464" s="609" t="s">
        <v>462</v>
      </c>
      <c r="D464" s="63" t="s">
        <v>200</v>
      </c>
      <c r="E464" s="93"/>
      <c r="F464" s="11">
        <v>0</v>
      </c>
      <c r="G464" s="12">
        <v>0</v>
      </c>
      <c r="H464" s="12">
        <v>0</v>
      </c>
      <c r="I464" s="14">
        <v>0</v>
      </c>
      <c r="J464" s="11">
        <v>0</v>
      </c>
      <c r="K464" s="12">
        <v>0</v>
      </c>
      <c r="L464" s="12">
        <v>0</v>
      </c>
      <c r="M464" s="13">
        <v>0</v>
      </c>
      <c r="N464" s="11">
        <v>0</v>
      </c>
      <c r="O464" s="12">
        <v>0</v>
      </c>
      <c r="P464" s="12">
        <v>0</v>
      </c>
      <c r="Q464" s="14">
        <v>0</v>
      </c>
    </row>
    <row r="465" spans="1:17" x14ac:dyDescent="0.25">
      <c r="A465" s="617"/>
      <c r="B465" s="607"/>
      <c r="C465" s="610"/>
      <c r="D465" s="618" t="s">
        <v>255</v>
      </c>
      <c r="E465" s="93" t="s">
        <v>258</v>
      </c>
      <c r="F465" s="11">
        <v>0</v>
      </c>
      <c r="G465" s="12">
        <v>0</v>
      </c>
      <c r="H465" s="12">
        <v>0</v>
      </c>
      <c r="I465" s="14">
        <v>0</v>
      </c>
      <c r="J465" s="11">
        <v>0</v>
      </c>
      <c r="K465" s="12">
        <v>0</v>
      </c>
      <c r="L465" s="12">
        <v>0</v>
      </c>
      <c r="M465" s="13">
        <v>0</v>
      </c>
      <c r="N465" s="11">
        <v>0</v>
      </c>
      <c r="O465" s="12">
        <v>0</v>
      </c>
      <c r="P465" s="12">
        <v>0</v>
      </c>
      <c r="Q465" s="14">
        <v>0</v>
      </c>
    </row>
    <row r="466" spans="1:17" x14ac:dyDescent="0.25">
      <c r="A466" s="617"/>
      <c r="B466" s="607"/>
      <c r="C466" s="610"/>
      <c r="D466" s="619"/>
      <c r="E466" s="93" t="s">
        <v>266</v>
      </c>
      <c r="F466" s="11">
        <v>0</v>
      </c>
      <c r="G466" s="12">
        <v>0</v>
      </c>
      <c r="H466" s="12">
        <v>0</v>
      </c>
      <c r="I466" s="14">
        <v>0</v>
      </c>
      <c r="J466" s="11">
        <v>0</v>
      </c>
      <c r="K466" s="12">
        <v>0</v>
      </c>
      <c r="L466" s="12">
        <v>0</v>
      </c>
      <c r="M466" s="13">
        <v>0</v>
      </c>
      <c r="N466" s="11">
        <v>0</v>
      </c>
      <c r="O466" s="12">
        <v>0</v>
      </c>
      <c r="P466" s="12">
        <v>0</v>
      </c>
      <c r="Q466" s="14">
        <v>0</v>
      </c>
    </row>
    <row r="467" spans="1:17" ht="25.5" x14ac:dyDescent="0.25">
      <c r="A467" s="616" t="s">
        <v>463</v>
      </c>
      <c r="B467" s="606" t="s">
        <v>464</v>
      </c>
      <c r="C467" s="609" t="s">
        <v>465</v>
      </c>
      <c r="D467" s="63" t="s">
        <v>200</v>
      </c>
      <c r="E467" s="93"/>
      <c r="F467" s="11">
        <f>F468</f>
        <v>4894</v>
      </c>
      <c r="G467" s="12">
        <f t="shared" ref="G467:I467" si="230">G468</f>
        <v>0</v>
      </c>
      <c r="H467" s="12">
        <f t="shared" si="230"/>
        <v>0</v>
      </c>
      <c r="I467" s="14">
        <f t="shared" si="230"/>
        <v>4894</v>
      </c>
      <c r="J467" s="11">
        <f>J468</f>
        <v>4718.2999999999993</v>
      </c>
      <c r="K467" s="12">
        <f t="shared" ref="K467:M467" si="231">K468</f>
        <v>0</v>
      </c>
      <c r="L467" s="12">
        <f t="shared" si="231"/>
        <v>0</v>
      </c>
      <c r="M467" s="13">
        <f t="shared" si="231"/>
        <v>4718.2999999999993</v>
      </c>
      <c r="N467" s="17">
        <f t="shared" ref="N467:N471" si="232">J467/F467*100</f>
        <v>96.409889660809128</v>
      </c>
      <c r="O467" s="18">
        <v>0</v>
      </c>
      <c r="P467" s="18">
        <v>0</v>
      </c>
      <c r="Q467" s="19">
        <f t="shared" ref="Q467:Q471" si="233">M467/I467*100</f>
        <v>96.409889660809128</v>
      </c>
    </row>
    <row r="468" spans="1:17" ht="21.75" customHeight="1" x14ac:dyDescent="0.25">
      <c r="A468" s="617"/>
      <c r="B468" s="607"/>
      <c r="C468" s="610"/>
      <c r="D468" s="618" t="s">
        <v>255</v>
      </c>
      <c r="E468" s="93" t="s">
        <v>258</v>
      </c>
      <c r="F468" s="11">
        <f>G468+H468+I468</f>
        <v>4894</v>
      </c>
      <c r="G468" s="12">
        <f>G469+G470+G471</f>
        <v>0</v>
      </c>
      <c r="H468" s="12">
        <f t="shared" ref="H468:I468" si="234">H469+H470+H471</f>
        <v>0</v>
      </c>
      <c r="I468" s="14">
        <f t="shared" si="234"/>
        <v>4894</v>
      </c>
      <c r="J468" s="11">
        <f>J469+J470+J471</f>
        <v>4718.2999999999993</v>
      </c>
      <c r="K468" s="12">
        <f t="shared" ref="K468:L468" si="235">K469+K470</f>
        <v>0</v>
      </c>
      <c r="L468" s="12">
        <f t="shared" si="235"/>
        <v>0</v>
      </c>
      <c r="M468" s="13">
        <f>M469+M470+M471</f>
        <v>4718.2999999999993</v>
      </c>
      <c r="N468" s="17">
        <f t="shared" si="232"/>
        <v>96.409889660809128</v>
      </c>
      <c r="O468" s="18">
        <v>0</v>
      </c>
      <c r="P468" s="18">
        <v>0</v>
      </c>
      <c r="Q468" s="19">
        <f t="shared" si="233"/>
        <v>96.409889660809128</v>
      </c>
    </row>
    <row r="469" spans="1:17" ht="29.25" customHeight="1" x14ac:dyDescent="0.25">
      <c r="A469" s="617"/>
      <c r="B469" s="607"/>
      <c r="C469" s="610"/>
      <c r="D469" s="634"/>
      <c r="E469" s="94" t="s">
        <v>453</v>
      </c>
      <c r="F469" s="11">
        <f>G469+H469+I469</f>
        <v>3806.3</v>
      </c>
      <c r="G469" s="12">
        <v>0</v>
      </c>
      <c r="H469" s="12">
        <v>0</v>
      </c>
      <c r="I469" s="14">
        <v>3806.3</v>
      </c>
      <c r="J469" s="11">
        <f>K469+L469+M469</f>
        <v>3656.7</v>
      </c>
      <c r="K469" s="32">
        <v>0</v>
      </c>
      <c r="L469" s="32">
        <v>0</v>
      </c>
      <c r="M469" s="153">
        <v>3656.7</v>
      </c>
      <c r="N469" s="17">
        <f t="shared" si="232"/>
        <v>96.069673961589984</v>
      </c>
      <c r="O469" s="18">
        <v>0</v>
      </c>
      <c r="P469" s="18">
        <v>0</v>
      </c>
      <c r="Q469" s="19">
        <f t="shared" si="233"/>
        <v>96.069673961589984</v>
      </c>
    </row>
    <row r="470" spans="1:17" ht="25.5" customHeight="1" x14ac:dyDescent="0.25">
      <c r="A470" s="617"/>
      <c r="B470" s="607"/>
      <c r="C470" s="610"/>
      <c r="D470" s="634"/>
      <c r="E470" s="94" t="s">
        <v>454</v>
      </c>
      <c r="F470" s="11">
        <f t="shared" ref="F470:F471" si="236">G470+H470+I470</f>
        <v>1087.5</v>
      </c>
      <c r="G470" s="12">
        <v>0</v>
      </c>
      <c r="H470" s="12">
        <v>0</v>
      </c>
      <c r="I470" s="14">
        <v>1087.5</v>
      </c>
      <c r="J470" s="11">
        <f t="shared" ref="J470:J471" si="237">K470+L470+M470</f>
        <v>1061.5999999999999</v>
      </c>
      <c r="K470" s="32">
        <v>0</v>
      </c>
      <c r="L470" s="32">
        <v>0</v>
      </c>
      <c r="M470" s="153">
        <v>1061.5999999999999</v>
      </c>
      <c r="N470" s="17">
        <f t="shared" si="232"/>
        <v>97.618390804597681</v>
      </c>
      <c r="O470" s="18">
        <v>0</v>
      </c>
      <c r="P470" s="18">
        <v>0</v>
      </c>
      <c r="Q470" s="19">
        <f t="shared" si="233"/>
        <v>97.618390804597681</v>
      </c>
    </row>
    <row r="471" spans="1:17" ht="33.75" customHeight="1" x14ac:dyDescent="0.25">
      <c r="A471" s="617"/>
      <c r="B471" s="607"/>
      <c r="C471" s="610"/>
      <c r="D471" s="634"/>
      <c r="E471" s="94" t="s">
        <v>455</v>
      </c>
      <c r="F471" s="11">
        <f t="shared" si="236"/>
        <v>0.2</v>
      </c>
      <c r="G471" s="12">
        <v>0</v>
      </c>
      <c r="H471" s="12">
        <v>0</v>
      </c>
      <c r="I471" s="14">
        <v>0.2</v>
      </c>
      <c r="J471" s="11">
        <f t="shared" si="237"/>
        <v>0</v>
      </c>
      <c r="K471" s="23">
        <v>0</v>
      </c>
      <c r="L471" s="23">
        <v>0</v>
      </c>
      <c r="M471" s="155">
        <v>0</v>
      </c>
      <c r="N471" s="17">
        <f t="shared" si="232"/>
        <v>0</v>
      </c>
      <c r="O471" s="23">
        <v>0</v>
      </c>
      <c r="P471" s="23">
        <v>0</v>
      </c>
      <c r="Q471" s="19">
        <f t="shared" si="233"/>
        <v>0</v>
      </c>
    </row>
    <row r="472" spans="1:17" ht="25.5" x14ac:dyDescent="0.25">
      <c r="A472" s="616" t="s">
        <v>466</v>
      </c>
      <c r="B472" s="606" t="s">
        <v>467</v>
      </c>
      <c r="C472" s="609" t="s">
        <v>468</v>
      </c>
      <c r="D472" s="63" t="s">
        <v>200</v>
      </c>
      <c r="E472" s="93"/>
      <c r="F472" s="11">
        <v>0</v>
      </c>
      <c r="G472" s="12">
        <v>0</v>
      </c>
      <c r="H472" s="12">
        <v>0</v>
      </c>
      <c r="I472" s="14">
        <v>0</v>
      </c>
      <c r="J472" s="33">
        <v>0</v>
      </c>
      <c r="K472" s="32">
        <v>0</v>
      </c>
      <c r="L472" s="32">
        <v>0</v>
      </c>
      <c r="M472" s="156">
        <v>0</v>
      </c>
      <c r="N472" s="33">
        <v>0</v>
      </c>
      <c r="O472" s="32">
        <v>0</v>
      </c>
      <c r="P472" s="32">
        <v>0</v>
      </c>
      <c r="Q472" s="34">
        <v>0</v>
      </c>
    </row>
    <row r="473" spans="1:17" x14ac:dyDescent="0.25">
      <c r="A473" s="617"/>
      <c r="B473" s="607"/>
      <c r="C473" s="610"/>
      <c r="D473" s="618" t="s">
        <v>255</v>
      </c>
      <c r="E473" s="93" t="s">
        <v>258</v>
      </c>
      <c r="F473" s="11">
        <v>0</v>
      </c>
      <c r="G473" s="12">
        <v>0</v>
      </c>
      <c r="H473" s="12">
        <v>0</v>
      </c>
      <c r="I473" s="14">
        <v>0</v>
      </c>
      <c r="J473" s="33">
        <v>0</v>
      </c>
      <c r="K473" s="32">
        <v>0</v>
      </c>
      <c r="L473" s="32">
        <v>0</v>
      </c>
      <c r="M473" s="156">
        <v>0</v>
      </c>
      <c r="N473" s="33">
        <v>0</v>
      </c>
      <c r="O473" s="32">
        <v>0</v>
      </c>
      <c r="P473" s="32">
        <v>0</v>
      </c>
      <c r="Q473" s="34">
        <v>0</v>
      </c>
    </row>
    <row r="474" spans="1:17" x14ac:dyDescent="0.25">
      <c r="A474" s="617"/>
      <c r="B474" s="607"/>
      <c r="C474" s="610"/>
      <c r="D474" s="619"/>
      <c r="E474" s="93" t="s">
        <v>266</v>
      </c>
      <c r="F474" s="11">
        <v>0</v>
      </c>
      <c r="G474" s="12">
        <v>0</v>
      </c>
      <c r="H474" s="12">
        <v>0</v>
      </c>
      <c r="I474" s="14">
        <v>0</v>
      </c>
      <c r="J474" s="33">
        <v>0</v>
      </c>
      <c r="K474" s="32">
        <v>0</v>
      </c>
      <c r="L474" s="32">
        <v>0</v>
      </c>
      <c r="M474" s="156">
        <v>0</v>
      </c>
      <c r="N474" s="33">
        <v>0</v>
      </c>
      <c r="O474" s="32">
        <v>0</v>
      </c>
      <c r="P474" s="32">
        <v>0</v>
      </c>
      <c r="Q474" s="34">
        <v>0</v>
      </c>
    </row>
    <row r="475" spans="1:17" ht="25.5" x14ac:dyDescent="0.25">
      <c r="A475" s="616" t="s">
        <v>798</v>
      </c>
      <c r="B475" s="606" t="s">
        <v>469</v>
      </c>
      <c r="C475" s="609" t="s">
        <v>470</v>
      </c>
      <c r="D475" s="63" t="s">
        <v>200</v>
      </c>
      <c r="E475" s="93"/>
      <c r="F475" s="11">
        <v>0</v>
      </c>
      <c r="G475" s="12">
        <v>0</v>
      </c>
      <c r="H475" s="12">
        <v>0</v>
      </c>
      <c r="I475" s="14">
        <v>0</v>
      </c>
      <c r="J475" s="33">
        <v>0</v>
      </c>
      <c r="K475" s="32">
        <v>0</v>
      </c>
      <c r="L475" s="32">
        <v>0</v>
      </c>
      <c r="M475" s="156">
        <v>0</v>
      </c>
      <c r="N475" s="33">
        <v>0</v>
      </c>
      <c r="O475" s="32">
        <v>0</v>
      </c>
      <c r="P475" s="32">
        <v>0</v>
      </c>
      <c r="Q475" s="34">
        <v>0</v>
      </c>
    </row>
    <row r="476" spans="1:17" x14ac:dyDescent="0.25">
      <c r="A476" s="617"/>
      <c r="B476" s="607"/>
      <c r="C476" s="610"/>
      <c r="D476" s="618" t="s">
        <v>255</v>
      </c>
      <c r="E476" s="93" t="s">
        <v>258</v>
      </c>
      <c r="F476" s="11">
        <v>0</v>
      </c>
      <c r="G476" s="12">
        <v>0</v>
      </c>
      <c r="H476" s="12">
        <v>0</v>
      </c>
      <c r="I476" s="14">
        <v>0</v>
      </c>
      <c r="J476" s="33">
        <v>0</v>
      </c>
      <c r="K476" s="32">
        <v>0</v>
      </c>
      <c r="L476" s="32">
        <v>0</v>
      </c>
      <c r="M476" s="156">
        <v>0</v>
      </c>
      <c r="N476" s="33">
        <v>0</v>
      </c>
      <c r="O476" s="32">
        <v>0</v>
      </c>
      <c r="P476" s="32">
        <v>0</v>
      </c>
      <c r="Q476" s="34">
        <v>0</v>
      </c>
    </row>
    <row r="477" spans="1:17" x14ac:dyDescent="0.25">
      <c r="A477" s="617"/>
      <c r="B477" s="607"/>
      <c r="C477" s="610"/>
      <c r="D477" s="619"/>
      <c r="E477" s="93" t="s">
        <v>266</v>
      </c>
      <c r="F477" s="11">
        <v>0</v>
      </c>
      <c r="G477" s="12">
        <v>0</v>
      </c>
      <c r="H477" s="12">
        <v>0</v>
      </c>
      <c r="I477" s="14">
        <v>0</v>
      </c>
      <c r="J477" s="33">
        <v>0</v>
      </c>
      <c r="K477" s="32">
        <v>0</v>
      </c>
      <c r="L477" s="32">
        <v>0</v>
      </c>
      <c r="M477" s="156">
        <v>0</v>
      </c>
      <c r="N477" s="33">
        <v>0</v>
      </c>
      <c r="O477" s="32">
        <v>0</v>
      </c>
      <c r="P477" s="32">
        <v>0</v>
      </c>
      <c r="Q477" s="34">
        <v>0</v>
      </c>
    </row>
    <row r="478" spans="1:17" ht="25.5" x14ac:dyDescent="0.25">
      <c r="A478" s="639" t="s">
        <v>471</v>
      </c>
      <c r="B478" s="641" t="s">
        <v>472</v>
      </c>
      <c r="C478" s="643" t="s">
        <v>470</v>
      </c>
      <c r="D478" s="63" t="s">
        <v>200</v>
      </c>
      <c r="E478" s="93"/>
      <c r="F478" s="11">
        <v>0</v>
      </c>
      <c r="G478" s="12">
        <v>0</v>
      </c>
      <c r="H478" s="12">
        <v>0</v>
      </c>
      <c r="I478" s="14">
        <v>0</v>
      </c>
      <c r="J478" s="33">
        <v>0</v>
      </c>
      <c r="K478" s="32">
        <v>0</v>
      </c>
      <c r="L478" s="32">
        <v>0</v>
      </c>
      <c r="M478" s="156">
        <v>0</v>
      </c>
      <c r="N478" s="33">
        <v>0</v>
      </c>
      <c r="O478" s="32">
        <v>0</v>
      </c>
      <c r="P478" s="32">
        <v>0</v>
      </c>
      <c r="Q478" s="34">
        <v>0</v>
      </c>
    </row>
    <row r="479" spans="1:17" x14ac:dyDescent="0.25">
      <c r="A479" s="640"/>
      <c r="B479" s="642"/>
      <c r="C479" s="647"/>
      <c r="D479" s="644" t="s">
        <v>255</v>
      </c>
      <c r="E479" s="93" t="s">
        <v>258</v>
      </c>
      <c r="F479" s="11">
        <v>0</v>
      </c>
      <c r="G479" s="12">
        <v>0</v>
      </c>
      <c r="H479" s="12">
        <v>0</v>
      </c>
      <c r="I479" s="14">
        <v>0</v>
      </c>
      <c r="J479" s="33">
        <v>0</v>
      </c>
      <c r="K479" s="32">
        <v>0</v>
      </c>
      <c r="L479" s="32">
        <v>0</v>
      </c>
      <c r="M479" s="156">
        <v>0</v>
      </c>
      <c r="N479" s="33">
        <v>0</v>
      </c>
      <c r="O479" s="32">
        <v>0</v>
      </c>
      <c r="P479" s="32">
        <v>0</v>
      </c>
      <c r="Q479" s="34">
        <v>0</v>
      </c>
    </row>
    <row r="480" spans="1:17" ht="15.75" thickBot="1" x14ac:dyDescent="0.3">
      <c r="A480" s="645"/>
      <c r="B480" s="646"/>
      <c r="C480" s="648"/>
      <c r="D480" s="649"/>
      <c r="E480" s="497" t="s">
        <v>266</v>
      </c>
      <c r="F480" s="202">
        <v>0</v>
      </c>
      <c r="G480" s="203">
        <v>0</v>
      </c>
      <c r="H480" s="203">
        <v>0</v>
      </c>
      <c r="I480" s="204">
        <v>0</v>
      </c>
      <c r="J480" s="205">
        <v>0</v>
      </c>
      <c r="K480" s="206">
        <v>0</v>
      </c>
      <c r="L480" s="206">
        <v>0</v>
      </c>
      <c r="M480" s="207">
        <v>0</v>
      </c>
      <c r="N480" s="205">
        <v>0</v>
      </c>
      <c r="O480" s="206">
        <v>0</v>
      </c>
      <c r="P480" s="206">
        <v>0</v>
      </c>
      <c r="Q480" s="208">
        <v>0</v>
      </c>
    </row>
    <row r="481" spans="1:17" ht="26.25" x14ac:dyDescent="0.25">
      <c r="A481" s="650" t="s">
        <v>18</v>
      </c>
      <c r="B481" s="653" t="s">
        <v>473</v>
      </c>
      <c r="C481" s="654" t="s">
        <v>188</v>
      </c>
      <c r="D481" s="209" t="s">
        <v>200</v>
      </c>
      <c r="E481" s="210"/>
      <c r="F481" s="211">
        <f>G481+H481+I481</f>
        <v>240574.09999999998</v>
      </c>
      <c r="G481" s="212">
        <v>63144.4</v>
      </c>
      <c r="H481" s="212">
        <f>H482+H483+H484+H485</f>
        <v>9810.9</v>
      </c>
      <c r="I481" s="213">
        <v>167618.79999999999</v>
      </c>
      <c r="J481" s="211">
        <f t="shared" ref="J481:M481" si="238">J482+J483+J484+J485</f>
        <v>160406.59999999998</v>
      </c>
      <c r="K481" s="212">
        <f t="shared" si="238"/>
        <v>57160.6</v>
      </c>
      <c r="L481" s="212">
        <f t="shared" si="238"/>
        <v>5640.2</v>
      </c>
      <c r="M481" s="214">
        <f t="shared" si="238"/>
        <v>97605.8</v>
      </c>
      <c r="N481" s="215">
        <f>J481/F481*100</f>
        <v>66.67658737993824</v>
      </c>
      <c r="O481" s="216">
        <f t="shared" ref="O481:Q485" si="239">K481/G481*100</f>
        <v>90.523625214587511</v>
      </c>
      <c r="P481" s="216">
        <f t="shared" si="239"/>
        <v>57.489119244921461</v>
      </c>
      <c r="Q481" s="217">
        <f t="shared" si="239"/>
        <v>58.230818977346225</v>
      </c>
    </row>
    <row r="482" spans="1:17" ht="51.75" x14ac:dyDescent="0.25">
      <c r="A482" s="651"/>
      <c r="B482" s="607"/>
      <c r="C482" s="655"/>
      <c r="D482" s="5" t="s">
        <v>474</v>
      </c>
      <c r="E482" s="92" t="s">
        <v>191</v>
      </c>
      <c r="F482" s="226">
        <f>G482+H482+I482</f>
        <v>181011.20000000001</v>
      </c>
      <c r="G482" s="227">
        <f t="shared" ref="G482:L482" si="240">G487+G639+G673+G678</f>
        <v>63144.4</v>
      </c>
      <c r="H482" s="227">
        <v>4247.5</v>
      </c>
      <c r="I482" s="228">
        <v>113619.3</v>
      </c>
      <c r="J482" s="226">
        <f>K482+L482+M482</f>
        <v>128720.8</v>
      </c>
      <c r="K482" s="227">
        <f t="shared" si="240"/>
        <v>57160.6</v>
      </c>
      <c r="L482" s="227">
        <f t="shared" si="240"/>
        <v>470.9</v>
      </c>
      <c r="M482" s="229">
        <v>71089.3</v>
      </c>
      <c r="N482" s="24">
        <f>J482/F482*100</f>
        <v>71.112063783898449</v>
      </c>
      <c r="O482" s="25">
        <f t="shared" si="239"/>
        <v>90.523625214587511</v>
      </c>
      <c r="P482" s="25">
        <f t="shared" si="239"/>
        <v>11.086521483225425</v>
      </c>
      <c r="Q482" s="27">
        <f t="shared" si="239"/>
        <v>62.567979207757837</v>
      </c>
    </row>
    <row r="483" spans="1:17" x14ac:dyDescent="0.25">
      <c r="A483" s="651"/>
      <c r="B483" s="607"/>
      <c r="C483" s="655"/>
      <c r="D483" s="5" t="s">
        <v>475</v>
      </c>
      <c r="E483" s="92" t="s">
        <v>191</v>
      </c>
      <c r="F483" s="226">
        <v>50577.7</v>
      </c>
      <c r="G483" s="227">
        <v>0</v>
      </c>
      <c r="H483" s="227">
        <v>5563.4</v>
      </c>
      <c r="I483" s="228">
        <v>45014.3</v>
      </c>
      <c r="J483" s="226">
        <f>L483+M483</f>
        <v>26033.5</v>
      </c>
      <c r="K483" s="227">
        <v>0</v>
      </c>
      <c r="L483" s="227">
        <v>5169.3</v>
      </c>
      <c r="M483" s="229">
        <v>20864.2</v>
      </c>
      <c r="N483" s="24">
        <f>J483/F483*100</f>
        <v>51.472289170919204</v>
      </c>
      <c r="O483" s="25">
        <v>0</v>
      </c>
      <c r="P483" s="25">
        <v>0</v>
      </c>
      <c r="Q483" s="27">
        <f t="shared" si="239"/>
        <v>46.350159838095891</v>
      </c>
    </row>
    <row r="484" spans="1:17" x14ac:dyDescent="0.25">
      <c r="A484" s="651"/>
      <c r="B484" s="607"/>
      <c r="C484" s="655"/>
      <c r="D484" s="5" t="s">
        <v>476</v>
      </c>
      <c r="E484" s="92" t="s">
        <v>191</v>
      </c>
      <c r="F484" s="226">
        <v>1943.5</v>
      </c>
      <c r="G484" s="227">
        <v>0</v>
      </c>
      <c r="H484" s="227">
        <v>0</v>
      </c>
      <c r="I484" s="228">
        <v>1943.5</v>
      </c>
      <c r="J484" s="226">
        <v>1518</v>
      </c>
      <c r="K484" s="227">
        <v>0</v>
      </c>
      <c r="L484" s="227">
        <v>0</v>
      </c>
      <c r="M484" s="229">
        <v>1518</v>
      </c>
      <c r="N484" s="24">
        <f>J484/F484*100</f>
        <v>78.10650887573965</v>
      </c>
      <c r="O484" s="25">
        <v>0</v>
      </c>
      <c r="P484" s="25">
        <v>0</v>
      </c>
      <c r="Q484" s="27">
        <f t="shared" si="239"/>
        <v>78.10650887573965</v>
      </c>
    </row>
    <row r="485" spans="1:17" x14ac:dyDescent="0.25">
      <c r="A485" s="652"/>
      <c r="B485" s="608"/>
      <c r="C485" s="656"/>
      <c r="D485" s="5" t="s">
        <v>477</v>
      </c>
      <c r="E485" s="92" t="s">
        <v>191</v>
      </c>
      <c r="F485" s="226">
        <v>7041.7</v>
      </c>
      <c r="G485" s="227">
        <v>0</v>
      </c>
      <c r="H485" s="227">
        <v>0</v>
      </c>
      <c r="I485" s="228">
        <v>7041.7</v>
      </c>
      <c r="J485" s="226">
        <v>4134.3</v>
      </c>
      <c r="K485" s="227">
        <v>0</v>
      </c>
      <c r="L485" s="227">
        <v>0</v>
      </c>
      <c r="M485" s="229">
        <v>4134.3</v>
      </c>
      <c r="N485" s="24">
        <f>J485/F485*100</f>
        <v>58.711674737634375</v>
      </c>
      <c r="O485" s="25">
        <v>0</v>
      </c>
      <c r="P485" s="25">
        <v>0</v>
      </c>
      <c r="Q485" s="27">
        <f t="shared" si="239"/>
        <v>58.711674737634375</v>
      </c>
    </row>
    <row r="486" spans="1:17" ht="26.25" x14ac:dyDescent="0.25">
      <c r="A486" s="603" t="s">
        <v>25</v>
      </c>
      <c r="B486" s="636" t="s">
        <v>478</v>
      </c>
      <c r="C486" s="606" t="s">
        <v>188</v>
      </c>
      <c r="D486" s="5" t="s">
        <v>200</v>
      </c>
      <c r="E486" s="92"/>
      <c r="F486" s="230"/>
      <c r="G486" s="231"/>
      <c r="H486" s="231"/>
      <c r="I486" s="232"/>
      <c r="J486" s="226"/>
      <c r="K486" s="227"/>
      <c r="L486" s="227"/>
      <c r="M486" s="229"/>
      <c r="N486" s="24"/>
      <c r="O486" s="12"/>
      <c r="P486" s="12"/>
      <c r="Q486" s="14"/>
    </row>
    <row r="487" spans="1:17" ht="14.25" customHeight="1" x14ac:dyDescent="0.25">
      <c r="A487" s="630"/>
      <c r="B487" s="631"/>
      <c r="C487" s="631"/>
      <c r="D487" s="612" t="s">
        <v>474</v>
      </c>
      <c r="E487" s="93" t="s">
        <v>258</v>
      </c>
      <c r="F487" s="104">
        <f>SUM(F491:F506)</f>
        <v>160959.70000000001</v>
      </c>
      <c r="G487" s="37">
        <f t="shared" ref="G487:M487" si="241">SUM(G491:G506)</f>
        <v>63144.4</v>
      </c>
      <c r="H487" s="37">
        <f t="shared" si="241"/>
        <v>4247.5</v>
      </c>
      <c r="I487" s="105">
        <f t="shared" si="241"/>
        <v>93567.8</v>
      </c>
      <c r="J487" s="104">
        <f t="shared" si="241"/>
        <v>112137.50000000001</v>
      </c>
      <c r="K487" s="37">
        <f t="shared" si="241"/>
        <v>57160.6</v>
      </c>
      <c r="L487" s="37">
        <f t="shared" si="241"/>
        <v>470.9</v>
      </c>
      <c r="M487" s="158">
        <f t="shared" si="241"/>
        <v>54506</v>
      </c>
      <c r="N487" s="24">
        <f t="shared" ref="N487:Q518" si="242">J487/F487*100</f>
        <v>69.668059768998077</v>
      </c>
      <c r="O487" s="25">
        <f t="shared" si="242"/>
        <v>90.523625214587511</v>
      </c>
      <c r="P487" s="25">
        <f t="shared" si="242"/>
        <v>11.086521483225425</v>
      </c>
      <c r="Q487" s="27">
        <f t="shared" si="242"/>
        <v>58.252945992104124</v>
      </c>
    </row>
    <row r="488" spans="1:17" hidden="1" x14ac:dyDescent="0.25">
      <c r="A488" s="630"/>
      <c r="B488" s="631"/>
      <c r="C488" s="631"/>
      <c r="D488" s="613"/>
      <c r="E488" s="94" t="s">
        <v>259</v>
      </c>
      <c r="F488" s="104">
        <f>F525</f>
        <v>145456.29999999999</v>
      </c>
      <c r="G488" s="37" t="e">
        <f>#REF!</f>
        <v>#REF!</v>
      </c>
      <c r="H488" s="37" t="e">
        <f>#REF!</f>
        <v>#REF!</v>
      </c>
      <c r="I488" s="105" t="e">
        <f>#REF!</f>
        <v>#REF!</v>
      </c>
      <c r="J488" s="104" t="e">
        <f>#REF!</f>
        <v>#REF!</v>
      </c>
      <c r="K488" s="37" t="e">
        <f>#REF!</f>
        <v>#REF!</v>
      </c>
      <c r="L488" s="37" t="e">
        <f>#REF!</f>
        <v>#REF!</v>
      </c>
      <c r="M488" s="158" t="e">
        <f>#REF!</f>
        <v>#REF!</v>
      </c>
      <c r="N488" s="24" t="e">
        <f t="shared" si="242"/>
        <v>#REF!</v>
      </c>
      <c r="O488" s="35" t="e">
        <f t="shared" si="242"/>
        <v>#REF!</v>
      </c>
      <c r="P488" s="35" t="e">
        <f t="shared" si="242"/>
        <v>#REF!</v>
      </c>
      <c r="Q488" s="21" t="e">
        <f t="shared" si="242"/>
        <v>#REF!</v>
      </c>
    </row>
    <row r="489" spans="1:17" hidden="1" x14ac:dyDescent="0.25">
      <c r="A489" s="630"/>
      <c r="B489" s="631"/>
      <c r="C489" s="631"/>
      <c r="D489" s="614"/>
      <c r="E489" s="94" t="s">
        <v>479</v>
      </c>
      <c r="F489" s="104" t="e">
        <f>#REF!</f>
        <v>#REF!</v>
      </c>
      <c r="G489" s="37" t="e">
        <f>#REF!</f>
        <v>#REF!</v>
      </c>
      <c r="H489" s="37" t="e">
        <f>#REF!</f>
        <v>#REF!</v>
      </c>
      <c r="I489" s="105" t="e">
        <f>#REF!</f>
        <v>#REF!</v>
      </c>
      <c r="J489" s="143"/>
      <c r="K489" s="36"/>
      <c r="L489" s="36"/>
      <c r="M489" s="157"/>
      <c r="N489" s="24" t="e">
        <f t="shared" si="242"/>
        <v>#REF!</v>
      </c>
      <c r="O489" s="35" t="e">
        <f t="shared" si="242"/>
        <v>#REF!</v>
      </c>
      <c r="P489" s="35" t="e">
        <f t="shared" si="242"/>
        <v>#REF!</v>
      </c>
      <c r="Q489" s="21" t="e">
        <f t="shared" si="242"/>
        <v>#REF!</v>
      </c>
    </row>
    <row r="490" spans="1:17" hidden="1" x14ac:dyDescent="0.25">
      <c r="A490" s="630"/>
      <c r="B490" s="631"/>
      <c r="C490" s="631"/>
      <c r="D490" s="614"/>
      <c r="E490" s="94" t="s">
        <v>480</v>
      </c>
      <c r="F490" s="104" t="e">
        <f>#REF!</f>
        <v>#REF!</v>
      </c>
      <c r="G490" s="37" t="e">
        <f>#REF!</f>
        <v>#REF!</v>
      </c>
      <c r="H490" s="37" t="e">
        <f>#REF!</f>
        <v>#REF!</v>
      </c>
      <c r="I490" s="105" t="e">
        <f>#REF!</f>
        <v>#REF!</v>
      </c>
      <c r="J490" s="143"/>
      <c r="K490" s="36"/>
      <c r="L490" s="36"/>
      <c r="M490" s="157"/>
      <c r="N490" s="24" t="e">
        <f t="shared" si="242"/>
        <v>#REF!</v>
      </c>
      <c r="O490" s="35" t="e">
        <f t="shared" si="242"/>
        <v>#REF!</v>
      </c>
      <c r="P490" s="35" t="e">
        <f t="shared" si="242"/>
        <v>#REF!</v>
      </c>
      <c r="Q490" s="21" t="e">
        <f t="shared" si="242"/>
        <v>#REF!</v>
      </c>
    </row>
    <row r="491" spans="1:17" x14ac:dyDescent="0.25">
      <c r="A491" s="630"/>
      <c r="B491" s="631"/>
      <c r="C491" s="631"/>
      <c r="D491" s="614"/>
      <c r="E491" s="94" t="s">
        <v>481</v>
      </c>
      <c r="F491" s="104">
        <v>0</v>
      </c>
      <c r="G491" s="37">
        <v>0</v>
      </c>
      <c r="H491" s="37">
        <v>0</v>
      </c>
      <c r="I491" s="105">
        <v>0</v>
      </c>
      <c r="J491" s="143">
        <v>0</v>
      </c>
      <c r="K491" s="36">
        <v>0</v>
      </c>
      <c r="L491" s="36">
        <v>0</v>
      </c>
      <c r="M491" s="157">
        <v>0</v>
      </c>
      <c r="N491" s="24">
        <v>0</v>
      </c>
      <c r="O491" s="25">
        <v>0</v>
      </c>
      <c r="P491" s="25">
        <v>0</v>
      </c>
      <c r="Q491" s="21">
        <v>0</v>
      </c>
    </row>
    <row r="492" spans="1:17" x14ac:dyDescent="0.25">
      <c r="A492" s="630"/>
      <c r="B492" s="631"/>
      <c r="C492" s="631"/>
      <c r="D492" s="614"/>
      <c r="E492" s="94" t="s">
        <v>482</v>
      </c>
      <c r="F492" s="104">
        <v>254.4</v>
      </c>
      <c r="G492" s="37">
        <v>0</v>
      </c>
      <c r="H492" s="37">
        <v>254.4</v>
      </c>
      <c r="I492" s="105">
        <v>0</v>
      </c>
      <c r="J492" s="143">
        <v>242</v>
      </c>
      <c r="K492" s="36">
        <v>0</v>
      </c>
      <c r="L492" s="36">
        <v>242</v>
      </c>
      <c r="M492" s="157">
        <v>0</v>
      </c>
      <c r="N492" s="24">
        <f t="shared" si="242"/>
        <v>95.125786163522008</v>
      </c>
      <c r="O492" s="25">
        <v>0</v>
      </c>
      <c r="P492" s="25">
        <f t="shared" si="242"/>
        <v>95.125786163522008</v>
      </c>
      <c r="Q492" s="21">
        <v>0</v>
      </c>
    </row>
    <row r="493" spans="1:17" x14ac:dyDescent="0.25">
      <c r="A493" s="630"/>
      <c r="B493" s="631"/>
      <c r="C493" s="631"/>
      <c r="D493" s="614"/>
      <c r="E493" s="94" t="s">
        <v>483</v>
      </c>
      <c r="F493" s="104">
        <v>0</v>
      </c>
      <c r="G493" s="37">
        <v>0</v>
      </c>
      <c r="H493" s="37">
        <v>0</v>
      </c>
      <c r="I493" s="105">
        <v>0</v>
      </c>
      <c r="J493" s="143">
        <v>0</v>
      </c>
      <c r="K493" s="36">
        <v>0</v>
      </c>
      <c r="L493" s="36">
        <v>0</v>
      </c>
      <c r="M493" s="157">
        <v>0</v>
      </c>
      <c r="N493" s="24">
        <v>0</v>
      </c>
      <c r="O493" s="25">
        <v>0</v>
      </c>
      <c r="P493" s="25">
        <v>0</v>
      </c>
      <c r="Q493" s="21">
        <v>0</v>
      </c>
    </row>
    <row r="494" spans="1:17" x14ac:dyDescent="0.25">
      <c r="A494" s="630"/>
      <c r="B494" s="631"/>
      <c r="C494" s="631"/>
      <c r="D494" s="614"/>
      <c r="E494" s="94" t="s">
        <v>484</v>
      </c>
      <c r="F494" s="104">
        <v>241</v>
      </c>
      <c r="G494" s="37">
        <v>0</v>
      </c>
      <c r="H494" s="37">
        <v>241</v>
      </c>
      <c r="I494" s="105">
        <v>0</v>
      </c>
      <c r="J494" s="143">
        <v>228.9</v>
      </c>
      <c r="K494" s="36">
        <v>0</v>
      </c>
      <c r="L494" s="36">
        <v>228.9</v>
      </c>
      <c r="M494" s="157">
        <v>0</v>
      </c>
      <c r="N494" s="24">
        <f t="shared" si="242"/>
        <v>94.979253112033206</v>
      </c>
      <c r="O494" s="25">
        <v>0</v>
      </c>
      <c r="P494" s="25">
        <f t="shared" si="242"/>
        <v>94.979253112033206</v>
      </c>
      <c r="Q494" s="21">
        <v>0</v>
      </c>
    </row>
    <row r="495" spans="1:17" x14ac:dyDescent="0.25">
      <c r="A495" s="630"/>
      <c r="B495" s="631"/>
      <c r="C495" s="631"/>
      <c r="D495" s="614"/>
      <c r="E495" s="94" t="s">
        <v>485</v>
      </c>
      <c r="F495" s="104">
        <v>0</v>
      </c>
      <c r="G495" s="37">
        <v>0</v>
      </c>
      <c r="H495" s="37">
        <v>0</v>
      </c>
      <c r="I495" s="105">
        <v>0</v>
      </c>
      <c r="J495" s="143">
        <v>0</v>
      </c>
      <c r="K495" s="36">
        <v>0</v>
      </c>
      <c r="L495" s="36">
        <v>0</v>
      </c>
      <c r="M495" s="157">
        <v>0</v>
      </c>
      <c r="N495" s="24">
        <v>0</v>
      </c>
      <c r="O495" s="25">
        <v>0</v>
      </c>
      <c r="P495" s="38">
        <v>0</v>
      </c>
      <c r="Q495" s="21">
        <v>0</v>
      </c>
    </row>
    <row r="496" spans="1:17" x14ac:dyDescent="0.25">
      <c r="A496" s="630"/>
      <c r="B496" s="631"/>
      <c r="C496" s="631"/>
      <c r="D496" s="614"/>
      <c r="E496" s="96" t="s">
        <v>486</v>
      </c>
      <c r="F496" s="104">
        <v>63144.4</v>
      </c>
      <c r="G496" s="37">
        <v>63144.4</v>
      </c>
      <c r="H496" s="37">
        <v>0</v>
      </c>
      <c r="I496" s="105">
        <v>0</v>
      </c>
      <c r="J496" s="104">
        <v>57160.6</v>
      </c>
      <c r="K496" s="37">
        <v>57160.6</v>
      </c>
      <c r="L496" s="37">
        <v>0</v>
      </c>
      <c r="M496" s="158">
        <v>0</v>
      </c>
      <c r="N496" s="24">
        <f t="shared" si="242"/>
        <v>90.523625214587511</v>
      </c>
      <c r="O496" s="25">
        <v>0</v>
      </c>
      <c r="P496" s="38">
        <v>0</v>
      </c>
      <c r="Q496" s="21">
        <v>0</v>
      </c>
    </row>
    <row r="497" spans="1:17" x14ac:dyDescent="0.25">
      <c r="A497" s="630"/>
      <c r="B497" s="631"/>
      <c r="C497" s="631"/>
      <c r="D497" s="614"/>
      <c r="E497" s="94" t="s">
        <v>487</v>
      </c>
      <c r="F497" s="104">
        <f>H497+I497</f>
        <v>57307.299999999996</v>
      </c>
      <c r="G497" s="37">
        <v>0</v>
      </c>
      <c r="H497" s="37">
        <v>3752.1</v>
      </c>
      <c r="I497" s="105">
        <v>53555.199999999997</v>
      </c>
      <c r="J497" s="104">
        <f>M497+L497+K497</f>
        <v>44768.5</v>
      </c>
      <c r="K497" s="37">
        <v>0</v>
      </c>
      <c r="L497" s="37">
        <v>0</v>
      </c>
      <c r="M497" s="158">
        <v>44768.5</v>
      </c>
      <c r="N497" s="180">
        <f t="shared" si="242"/>
        <v>78.120064982995203</v>
      </c>
      <c r="O497" s="25">
        <v>0</v>
      </c>
      <c r="P497" s="38">
        <v>0</v>
      </c>
      <c r="Q497" s="27">
        <f t="shared" ref="Q497:Q505" si="243">M497/I497*100</f>
        <v>83.593189830305931</v>
      </c>
    </row>
    <row r="498" spans="1:17" x14ac:dyDescent="0.25">
      <c r="A498" s="630"/>
      <c r="B498" s="631"/>
      <c r="C498" s="631"/>
      <c r="D498" s="614"/>
      <c r="E498" s="94" t="s">
        <v>488</v>
      </c>
      <c r="F498" s="104">
        <v>16000</v>
      </c>
      <c r="G498" s="37">
        <v>0</v>
      </c>
      <c r="H498" s="37">
        <v>0</v>
      </c>
      <c r="I498" s="105">
        <v>16000</v>
      </c>
      <c r="J498" s="143">
        <v>0</v>
      </c>
      <c r="K498" s="36">
        <v>0</v>
      </c>
      <c r="L498" s="36">
        <v>0</v>
      </c>
      <c r="M498" s="157">
        <v>0</v>
      </c>
      <c r="N498" s="180">
        <f t="shared" si="242"/>
        <v>0</v>
      </c>
      <c r="O498" s="25">
        <v>0</v>
      </c>
      <c r="P498" s="38">
        <v>0</v>
      </c>
      <c r="Q498" s="27">
        <v>0</v>
      </c>
    </row>
    <row r="499" spans="1:17" x14ac:dyDescent="0.25">
      <c r="A499" s="630"/>
      <c r="B499" s="631"/>
      <c r="C499" s="631"/>
      <c r="D499" s="614"/>
      <c r="E499" s="94" t="s">
        <v>489</v>
      </c>
      <c r="F499" s="104">
        <v>913.1</v>
      </c>
      <c r="G499" s="37">
        <v>0</v>
      </c>
      <c r="H499" s="37">
        <v>0</v>
      </c>
      <c r="I499" s="105">
        <v>913.1</v>
      </c>
      <c r="J499" s="143">
        <v>913.1</v>
      </c>
      <c r="K499" s="36">
        <v>0</v>
      </c>
      <c r="L499" s="36">
        <v>0</v>
      </c>
      <c r="M499" s="157">
        <v>913.1</v>
      </c>
      <c r="N499" s="180">
        <f t="shared" si="242"/>
        <v>100</v>
      </c>
      <c r="O499" s="25">
        <v>0</v>
      </c>
      <c r="P499" s="38">
        <v>0</v>
      </c>
      <c r="Q499" s="27">
        <f t="shared" si="243"/>
        <v>100</v>
      </c>
    </row>
    <row r="500" spans="1:17" x14ac:dyDescent="0.25">
      <c r="A500" s="630"/>
      <c r="B500" s="631"/>
      <c r="C500" s="631"/>
      <c r="D500" s="614"/>
      <c r="E500" s="94" t="s">
        <v>490</v>
      </c>
      <c r="F500" s="104">
        <v>350</v>
      </c>
      <c r="G500" s="37">
        <v>0</v>
      </c>
      <c r="H500" s="37">
        <v>0</v>
      </c>
      <c r="I500" s="105">
        <v>350</v>
      </c>
      <c r="J500" s="143">
        <v>164.6</v>
      </c>
      <c r="K500" s="36">
        <v>0</v>
      </c>
      <c r="L500" s="36">
        <v>0</v>
      </c>
      <c r="M500" s="157">
        <v>164.6</v>
      </c>
      <c r="N500" s="180">
        <f t="shared" si="242"/>
        <v>47.028571428571425</v>
      </c>
      <c r="O500" s="25">
        <v>0</v>
      </c>
      <c r="P500" s="38">
        <v>0</v>
      </c>
      <c r="Q500" s="27">
        <f t="shared" si="243"/>
        <v>47.028571428571425</v>
      </c>
    </row>
    <row r="501" spans="1:17" x14ac:dyDescent="0.25">
      <c r="A501" s="630"/>
      <c r="B501" s="631"/>
      <c r="C501" s="631"/>
      <c r="D501" s="614"/>
      <c r="E501" s="94" t="s">
        <v>491</v>
      </c>
      <c r="F501" s="104">
        <v>4000</v>
      </c>
      <c r="G501" s="37">
        <v>0</v>
      </c>
      <c r="H501" s="37">
        <v>0</v>
      </c>
      <c r="I501" s="105">
        <v>4000</v>
      </c>
      <c r="J501" s="143">
        <v>3000</v>
      </c>
      <c r="K501" s="36">
        <v>0</v>
      </c>
      <c r="L501" s="36">
        <v>0</v>
      </c>
      <c r="M501" s="157">
        <v>3000</v>
      </c>
      <c r="N501" s="180">
        <v>0</v>
      </c>
      <c r="O501" s="25">
        <v>0</v>
      </c>
      <c r="P501" s="38">
        <v>0</v>
      </c>
      <c r="Q501" s="27">
        <v>0</v>
      </c>
    </row>
    <row r="502" spans="1:17" x14ac:dyDescent="0.25">
      <c r="A502" s="630"/>
      <c r="B502" s="631"/>
      <c r="C502" s="631"/>
      <c r="D502" s="614"/>
      <c r="E502" s="94" t="s">
        <v>492</v>
      </c>
      <c r="F502" s="104">
        <v>528</v>
      </c>
      <c r="G502" s="37">
        <v>0</v>
      </c>
      <c r="H502" s="37">
        <v>0</v>
      </c>
      <c r="I502" s="105">
        <v>528</v>
      </c>
      <c r="J502" s="143">
        <v>528</v>
      </c>
      <c r="K502" s="36">
        <v>0</v>
      </c>
      <c r="L502" s="36">
        <v>0</v>
      </c>
      <c r="M502" s="157">
        <v>528</v>
      </c>
      <c r="N502" s="180">
        <f t="shared" si="242"/>
        <v>100</v>
      </c>
      <c r="O502" s="25">
        <v>0</v>
      </c>
      <c r="P502" s="38">
        <v>0</v>
      </c>
      <c r="Q502" s="27">
        <f t="shared" si="243"/>
        <v>100</v>
      </c>
    </row>
    <row r="503" spans="1:17" x14ac:dyDescent="0.25">
      <c r="A503" s="630"/>
      <c r="B503" s="631"/>
      <c r="C503" s="631"/>
      <c r="D503" s="614"/>
      <c r="E503" s="96" t="s">
        <v>493</v>
      </c>
      <c r="F503" s="104">
        <v>130</v>
      </c>
      <c r="G503" s="37">
        <v>0</v>
      </c>
      <c r="H503" s="37">
        <v>0</v>
      </c>
      <c r="I503" s="105">
        <v>130</v>
      </c>
      <c r="J503" s="143">
        <v>130</v>
      </c>
      <c r="K503" s="36">
        <v>0</v>
      </c>
      <c r="L503" s="36">
        <v>0</v>
      </c>
      <c r="M503" s="157">
        <v>130</v>
      </c>
      <c r="N503" s="180">
        <f t="shared" si="242"/>
        <v>100</v>
      </c>
      <c r="O503" s="25">
        <v>0</v>
      </c>
      <c r="P503" s="38">
        <v>0</v>
      </c>
      <c r="Q503" s="27">
        <f t="shared" si="243"/>
        <v>100</v>
      </c>
    </row>
    <row r="504" spans="1:17" x14ac:dyDescent="0.25">
      <c r="A504" s="630"/>
      <c r="B504" s="631"/>
      <c r="C504" s="631"/>
      <c r="D504" s="614"/>
      <c r="E504" s="94" t="s">
        <v>494</v>
      </c>
      <c r="F504" s="104">
        <v>10000</v>
      </c>
      <c r="G504" s="37">
        <v>0</v>
      </c>
      <c r="H504" s="37">
        <v>0</v>
      </c>
      <c r="I504" s="105">
        <v>10000</v>
      </c>
      <c r="J504" s="143">
        <v>0</v>
      </c>
      <c r="K504" s="36">
        <v>0</v>
      </c>
      <c r="L504" s="36">
        <v>0</v>
      </c>
      <c r="M504" s="157">
        <v>0</v>
      </c>
      <c r="N504" s="180">
        <v>0</v>
      </c>
      <c r="O504" s="25">
        <v>0</v>
      </c>
      <c r="P504" s="38">
        <v>0</v>
      </c>
      <c r="Q504" s="27">
        <v>0</v>
      </c>
    </row>
    <row r="505" spans="1:17" x14ac:dyDescent="0.25">
      <c r="A505" s="424"/>
      <c r="B505" s="61"/>
      <c r="C505" s="61"/>
      <c r="D505" s="425"/>
      <c r="E505" s="94" t="s">
        <v>495</v>
      </c>
      <c r="F505" s="104">
        <v>936.5</v>
      </c>
      <c r="G505" s="37">
        <v>0</v>
      </c>
      <c r="H505" s="37">
        <v>0</v>
      </c>
      <c r="I505" s="105">
        <v>936.5</v>
      </c>
      <c r="J505" s="143">
        <v>935.5</v>
      </c>
      <c r="K505" s="36">
        <v>0</v>
      </c>
      <c r="L505" s="36">
        <v>0</v>
      </c>
      <c r="M505" s="157">
        <v>935.5</v>
      </c>
      <c r="N505" s="180">
        <f t="shared" si="242"/>
        <v>99.893219434062999</v>
      </c>
      <c r="O505" s="25">
        <v>0</v>
      </c>
      <c r="P505" s="38">
        <v>0</v>
      </c>
      <c r="Q505" s="27">
        <f t="shared" si="243"/>
        <v>99.893219434062999</v>
      </c>
    </row>
    <row r="506" spans="1:17" x14ac:dyDescent="0.25">
      <c r="A506" s="424"/>
      <c r="B506" s="61"/>
      <c r="C506" s="61"/>
      <c r="D506" s="425"/>
      <c r="E506" s="94" t="s">
        <v>496</v>
      </c>
      <c r="F506" s="104">
        <v>7155</v>
      </c>
      <c r="G506" s="37">
        <v>0</v>
      </c>
      <c r="H506" s="37">
        <v>0</v>
      </c>
      <c r="I506" s="105">
        <v>7155</v>
      </c>
      <c r="J506" s="143">
        <v>4066.3</v>
      </c>
      <c r="K506" s="36">
        <v>0</v>
      </c>
      <c r="L506" s="36">
        <v>0</v>
      </c>
      <c r="M506" s="157">
        <v>4066.3</v>
      </c>
      <c r="N506" s="180">
        <v>0</v>
      </c>
      <c r="O506" s="25">
        <v>0</v>
      </c>
      <c r="P506" s="38">
        <v>0</v>
      </c>
      <c r="Q506" s="27">
        <v>0</v>
      </c>
    </row>
    <row r="507" spans="1:17" ht="25.5" x14ac:dyDescent="0.25">
      <c r="A507" s="616" t="s">
        <v>799</v>
      </c>
      <c r="B507" s="606" t="s">
        <v>497</v>
      </c>
      <c r="C507" s="606" t="s">
        <v>498</v>
      </c>
      <c r="D507" s="63" t="s">
        <v>200</v>
      </c>
      <c r="E507" s="97" t="s">
        <v>258</v>
      </c>
      <c r="F507" s="106">
        <v>0</v>
      </c>
      <c r="G507" s="39">
        <v>0</v>
      </c>
      <c r="H507" s="39">
        <v>0</v>
      </c>
      <c r="I507" s="107">
        <v>0</v>
      </c>
      <c r="J507" s="144">
        <v>0</v>
      </c>
      <c r="K507" s="40">
        <v>0</v>
      </c>
      <c r="L507" s="40">
        <v>0</v>
      </c>
      <c r="M507" s="159">
        <v>0</v>
      </c>
      <c r="N507" s="124">
        <v>0</v>
      </c>
      <c r="O507" s="41">
        <v>0</v>
      </c>
      <c r="P507" s="41">
        <v>0</v>
      </c>
      <c r="Q507" s="125">
        <v>0</v>
      </c>
    </row>
    <row r="508" spans="1:17" x14ac:dyDescent="0.25">
      <c r="A508" s="617"/>
      <c r="B508" s="607"/>
      <c r="C508" s="607"/>
      <c r="D508" s="618" t="s">
        <v>474</v>
      </c>
      <c r="E508" s="97" t="s">
        <v>499</v>
      </c>
      <c r="F508" s="106">
        <v>0</v>
      </c>
      <c r="G508" s="39">
        <v>0</v>
      </c>
      <c r="H508" s="39">
        <v>0</v>
      </c>
      <c r="I508" s="107">
        <v>0</v>
      </c>
      <c r="J508" s="144">
        <v>0</v>
      </c>
      <c r="K508" s="40">
        <v>0</v>
      </c>
      <c r="L508" s="40">
        <v>0</v>
      </c>
      <c r="M508" s="159">
        <v>0</v>
      </c>
      <c r="N508" s="124">
        <v>0</v>
      </c>
      <c r="O508" s="41">
        <v>0</v>
      </c>
      <c r="P508" s="41">
        <v>0</v>
      </c>
      <c r="Q508" s="125">
        <v>0</v>
      </c>
    </row>
    <row r="509" spans="1:17" x14ac:dyDescent="0.25">
      <c r="A509" s="633"/>
      <c r="B509" s="608"/>
      <c r="C509" s="608"/>
      <c r="D509" s="638"/>
      <c r="E509" s="97"/>
      <c r="F509" s="106">
        <v>0</v>
      </c>
      <c r="G509" s="39">
        <v>0</v>
      </c>
      <c r="H509" s="39">
        <v>0</v>
      </c>
      <c r="I509" s="107">
        <v>0</v>
      </c>
      <c r="J509" s="144">
        <v>0</v>
      </c>
      <c r="K509" s="40">
        <v>0</v>
      </c>
      <c r="L509" s="40">
        <v>0</v>
      </c>
      <c r="M509" s="159">
        <v>0</v>
      </c>
      <c r="N509" s="124">
        <v>0</v>
      </c>
      <c r="O509" s="41">
        <v>0</v>
      </c>
      <c r="P509" s="41">
        <v>0</v>
      </c>
      <c r="Q509" s="125">
        <v>0</v>
      </c>
    </row>
    <row r="510" spans="1:17" ht="25.5" x14ac:dyDescent="0.25">
      <c r="A510" s="616" t="s">
        <v>800</v>
      </c>
      <c r="B510" s="606" t="s">
        <v>500</v>
      </c>
      <c r="C510" s="606" t="s">
        <v>498</v>
      </c>
      <c r="D510" s="63" t="s">
        <v>200</v>
      </c>
      <c r="E510" s="97" t="s">
        <v>258</v>
      </c>
      <c r="F510" s="108">
        <f>F511+F512</f>
        <v>254.4</v>
      </c>
      <c r="G510" s="42">
        <f t="shared" ref="G510:M510" si="244">G511+G512</f>
        <v>0</v>
      </c>
      <c r="H510" s="42">
        <f t="shared" si="244"/>
        <v>254.4</v>
      </c>
      <c r="I510" s="109">
        <f t="shared" si="244"/>
        <v>0</v>
      </c>
      <c r="J510" s="108">
        <v>115.5</v>
      </c>
      <c r="K510" s="42">
        <f t="shared" si="244"/>
        <v>0</v>
      </c>
      <c r="L510" s="42">
        <f t="shared" si="244"/>
        <v>242</v>
      </c>
      <c r="M510" s="160">
        <f t="shared" si="244"/>
        <v>0</v>
      </c>
      <c r="N510" s="120">
        <f t="shared" si="242"/>
        <v>45.40094339622641</v>
      </c>
      <c r="O510" s="43">
        <v>0</v>
      </c>
      <c r="P510" s="43">
        <f t="shared" ref="P510" si="245">L510/H510*100</f>
        <v>95.125786163522008</v>
      </c>
      <c r="Q510" s="121">
        <v>0</v>
      </c>
    </row>
    <row r="511" spans="1:17" x14ac:dyDescent="0.25">
      <c r="A511" s="617"/>
      <c r="B511" s="607"/>
      <c r="C511" s="607"/>
      <c r="D511" s="618" t="s">
        <v>474</v>
      </c>
      <c r="E511" s="97" t="s">
        <v>482</v>
      </c>
      <c r="F511" s="104">
        <v>254.4</v>
      </c>
      <c r="G511" s="37">
        <v>0</v>
      </c>
      <c r="H511" s="37">
        <v>254.4</v>
      </c>
      <c r="I511" s="105">
        <v>0</v>
      </c>
      <c r="J511" s="143">
        <v>242</v>
      </c>
      <c r="K511" s="36">
        <v>0</v>
      </c>
      <c r="L511" s="36">
        <v>242</v>
      </c>
      <c r="M511" s="157">
        <v>0</v>
      </c>
      <c r="N511" s="120">
        <f t="shared" si="242"/>
        <v>95.125786163522008</v>
      </c>
      <c r="O511" s="43">
        <v>0</v>
      </c>
      <c r="P511" s="43">
        <f t="shared" si="242"/>
        <v>95.125786163522008</v>
      </c>
      <c r="Q511" s="121">
        <v>0</v>
      </c>
    </row>
    <row r="512" spans="1:17" x14ac:dyDescent="0.25">
      <c r="A512" s="633"/>
      <c r="B512" s="608"/>
      <c r="C512" s="608"/>
      <c r="D512" s="638"/>
      <c r="E512" s="97" t="s">
        <v>483</v>
      </c>
      <c r="F512" s="104">
        <v>0</v>
      </c>
      <c r="G512" s="37">
        <v>0</v>
      </c>
      <c r="H512" s="37">
        <v>0</v>
      </c>
      <c r="I512" s="105">
        <v>0</v>
      </c>
      <c r="J512" s="143">
        <v>0</v>
      </c>
      <c r="K512" s="36">
        <v>0</v>
      </c>
      <c r="L512" s="36">
        <v>0</v>
      </c>
      <c r="M512" s="157">
        <v>0</v>
      </c>
      <c r="N512" s="120">
        <v>0</v>
      </c>
      <c r="O512" s="43">
        <v>0</v>
      </c>
      <c r="P512" s="43">
        <v>0</v>
      </c>
      <c r="Q512" s="121">
        <v>0</v>
      </c>
    </row>
    <row r="513" spans="1:17" ht="25.5" x14ac:dyDescent="0.25">
      <c r="A513" s="639" t="s">
        <v>213</v>
      </c>
      <c r="B513" s="641" t="s">
        <v>501</v>
      </c>
      <c r="C513" s="643" t="s">
        <v>498</v>
      </c>
      <c r="D513" s="63" t="s">
        <v>200</v>
      </c>
      <c r="E513" s="99" t="s">
        <v>258</v>
      </c>
      <c r="F513" s="110">
        <f>F514+F515</f>
        <v>241</v>
      </c>
      <c r="G513" s="69">
        <f t="shared" ref="G513:M513" si="246">G514+G515</f>
        <v>0</v>
      </c>
      <c r="H513" s="69">
        <f t="shared" si="246"/>
        <v>241</v>
      </c>
      <c r="I513" s="111">
        <f t="shared" si="246"/>
        <v>0</v>
      </c>
      <c r="J513" s="110">
        <f t="shared" si="246"/>
        <v>228.9</v>
      </c>
      <c r="K513" s="69">
        <f t="shared" si="246"/>
        <v>0</v>
      </c>
      <c r="L513" s="69">
        <f t="shared" si="246"/>
        <v>228.9</v>
      </c>
      <c r="M513" s="161">
        <f t="shared" si="246"/>
        <v>0</v>
      </c>
      <c r="N513" s="120">
        <f t="shared" si="242"/>
        <v>94.979253112033206</v>
      </c>
      <c r="O513" s="65">
        <f t="shared" ref="O513:Q513" si="247">O514+O515</f>
        <v>0</v>
      </c>
      <c r="P513" s="43">
        <f t="shared" si="242"/>
        <v>94.979253112033206</v>
      </c>
      <c r="Q513" s="127">
        <f t="shared" si="247"/>
        <v>0</v>
      </c>
    </row>
    <row r="514" spans="1:17" x14ac:dyDescent="0.25">
      <c r="A514" s="640"/>
      <c r="B514" s="642"/>
      <c r="C514" s="642"/>
      <c r="D514" s="644" t="s">
        <v>474</v>
      </c>
      <c r="E514" s="498" t="s">
        <v>484</v>
      </c>
      <c r="F514" s="112">
        <v>241</v>
      </c>
      <c r="G514" s="68">
        <v>0</v>
      </c>
      <c r="H514" s="68">
        <v>241</v>
      </c>
      <c r="I514" s="113">
        <v>0</v>
      </c>
      <c r="J514" s="112">
        <v>228.9</v>
      </c>
      <c r="K514" s="68">
        <v>0</v>
      </c>
      <c r="L514" s="68">
        <v>228.9</v>
      </c>
      <c r="M514" s="162">
        <v>0</v>
      </c>
      <c r="N514" s="120">
        <f t="shared" si="242"/>
        <v>94.979253112033206</v>
      </c>
      <c r="O514" s="43">
        <v>0</v>
      </c>
      <c r="P514" s="43">
        <f t="shared" si="242"/>
        <v>94.979253112033206</v>
      </c>
      <c r="Q514" s="121">
        <v>0</v>
      </c>
    </row>
    <row r="515" spans="1:17" x14ac:dyDescent="0.25">
      <c r="A515" s="640"/>
      <c r="B515" s="642"/>
      <c r="C515" s="642"/>
      <c r="D515" s="644"/>
      <c r="E515" s="685" t="s">
        <v>485</v>
      </c>
      <c r="F515" s="672">
        <v>0</v>
      </c>
      <c r="G515" s="668">
        <v>0</v>
      </c>
      <c r="H515" s="668">
        <v>0</v>
      </c>
      <c r="I515" s="670">
        <v>0</v>
      </c>
      <c r="J515" s="672">
        <v>0</v>
      </c>
      <c r="K515" s="668">
        <v>0</v>
      </c>
      <c r="L515" s="668">
        <v>0</v>
      </c>
      <c r="M515" s="674">
        <v>0</v>
      </c>
      <c r="N515" s="682">
        <v>0</v>
      </c>
      <c r="O515" s="657">
        <v>0</v>
      </c>
      <c r="P515" s="657">
        <v>0</v>
      </c>
      <c r="Q515" s="662">
        <v>0</v>
      </c>
    </row>
    <row r="516" spans="1:17" x14ac:dyDescent="0.25">
      <c r="A516" s="640"/>
      <c r="B516" s="642"/>
      <c r="C516" s="642"/>
      <c r="D516" s="644"/>
      <c r="E516" s="686"/>
      <c r="F516" s="676"/>
      <c r="G516" s="678"/>
      <c r="H516" s="678"/>
      <c r="I516" s="688"/>
      <c r="J516" s="676"/>
      <c r="K516" s="678"/>
      <c r="L516" s="678"/>
      <c r="M516" s="680"/>
      <c r="N516" s="683"/>
      <c r="O516" s="658"/>
      <c r="P516" s="660"/>
      <c r="Q516" s="663"/>
    </row>
    <row r="517" spans="1:17" x14ac:dyDescent="0.25">
      <c r="A517" s="640"/>
      <c r="B517" s="642"/>
      <c r="C517" s="642"/>
      <c r="D517" s="644"/>
      <c r="E517" s="686"/>
      <c r="F517" s="676"/>
      <c r="G517" s="678"/>
      <c r="H517" s="678"/>
      <c r="I517" s="688"/>
      <c r="J517" s="676"/>
      <c r="K517" s="678"/>
      <c r="L517" s="678"/>
      <c r="M517" s="680"/>
      <c r="N517" s="684"/>
      <c r="O517" s="658"/>
      <c r="P517" s="661"/>
      <c r="Q517" s="663"/>
    </row>
    <row r="518" spans="1:17" x14ac:dyDescent="0.25">
      <c r="A518" s="640"/>
      <c r="B518" s="642"/>
      <c r="C518" s="642"/>
      <c r="D518" s="644"/>
      <c r="E518" s="687"/>
      <c r="F518" s="677"/>
      <c r="G518" s="679"/>
      <c r="H518" s="679"/>
      <c r="I518" s="689"/>
      <c r="J518" s="677"/>
      <c r="K518" s="679"/>
      <c r="L518" s="679"/>
      <c r="M518" s="681"/>
      <c r="N518" s="120" t="e">
        <f t="shared" si="242"/>
        <v>#DIV/0!</v>
      </c>
      <c r="O518" s="659"/>
      <c r="P518" s="43" t="e">
        <f t="shared" si="242"/>
        <v>#DIV/0!</v>
      </c>
      <c r="Q518" s="664"/>
    </row>
    <row r="519" spans="1:17" x14ac:dyDescent="0.25">
      <c r="A519" s="616" t="s">
        <v>219</v>
      </c>
      <c r="B519" s="606" t="s">
        <v>502</v>
      </c>
      <c r="C519" s="609" t="s">
        <v>498</v>
      </c>
      <c r="D519" s="618" t="s">
        <v>200</v>
      </c>
      <c r="E519" s="665" t="s">
        <v>258</v>
      </c>
      <c r="F519" s="667">
        <v>0</v>
      </c>
      <c r="G519" s="668">
        <v>0</v>
      </c>
      <c r="H519" s="668">
        <v>0</v>
      </c>
      <c r="I519" s="670">
        <v>0</v>
      </c>
      <c r="J519" s="672">
        <v>0</v>
      </c>
      <c r="K519" s="668">
        <v>0</v>
      </c>
      <c r="L519" s="668">
        <v>0</v>
      </c>
      <c r="M519" s="674">
        <v>0</v>
      </c>
      <c r="N519" s="682">
        <v>0</v>
      </c>
      <c r="O519" s="657">
        <v>0</v>
      </c>
      <c r="P519" s="657">
        <v>0</v>
      </c>
      <c r="Q519" s="662">
        <v>0</v>
      </c>
    </row>
    <row r="520" spans="1:17" x14ac:dyDescent="0.25">
      <c r="A520" s="617"/>
      <c r="B520" s="607"/>
      <c r="C520" s="610"/>
      <c r="D520" s="638"/>
      <c r="E520" s="666"/>
      <c r="F520" s="667"/>
      <c r="G520" s="669"/>
      <c r="H520" s="669"/>
      <c r="I520" s="671"/>
      <c r="J520" s="673"/>
      <c r="K520" s="669"/>
      <c r="L520" s="669"/>
      <c r="M520" s="675"/>
      <c r="N520" s="684"/>
      <c r="O520" s="661"/>
      <c r="P520" s="661"/>
      <c r="Q520" s="691"/>
    </row>
    <row r="521" spans="1:17" x14ac:dyDescent="0.25">
      <c r="A521" s="617"/>
      <c r="B521" s="607"/>
      <c r="C521" s="610"/>
      <c r="D521" s="618" t="s">
        <v>474</v>
      </c>
      <c r="E521" s="685"/>
      <c r="F521" s="672">
        <v>0</v>
      </c>
      <c r="G521" s="668">
        <v>0</v>
      </c>
      <c r="H521" s="668">
        <v>0</v>
      </c>
      <c r="I521" s="670">
        <v>0</v>
      </c>
      <c r="J521" s="672">
        <v>0</v>
      </c>
      <c r="K521" s="668">
        <v>0</v>
      </c>
      <c r="L521" s="668">
        <v>0</v>
      </c>
      <c r="M521" s="674">
        <v>0</v>
      </c>
      <c r="N521" s="682">
        <v>0</v>
      </c>
      <c r="O521" s="657">
        <v>0</v>
      </c>
      <c r="P521" s="657">
        <v>0</v>
      </c>
      <c r="Q521" s="662">
        <v>0</v>
      </c>
    </row>
    <row r="522" spans="1:17" x14ac:dyDescent="0.25">
      <c r="A522" s="617"/>
      <c r="B522" s="607"/>
      <c r="C522" s="610"/>
      <c r="D522" s="634"/>
      <c r="E522" s="692"/>
      <c r="F522" s="694"/>
      <c r="G522" s="695"/>
      <c r="H522" s="695"/>
      <c r="I522" s="696"/>
      <c r="J522" s="694"/>
      <c r="K522" s="695"/>
      <c r="L522" s="695"/>
      <c r="M522" s="697"/>
      <c r="N522" s="683"/>
      <c r="O522" s="660"/>
      <c r="P522" s="660"/>
      <c r="Q522" s="690"/>
    </row>
    <row r="523" spans="1:17" x14ac:dyDescent="0.25">
      <c r="A523" s="617"/>
      <c r="B523" s="607"/>
      <c r="C523" s="610"/>
      <c r="D523" s="634"/>
      <c r="E523" s="692"/>
      <c r="F523" s="694"/>
      <c r="G523" s="695"/>
      <c r="H523" s="695"/>
      <c r="I523" s="696"/>
      <c r="J523" s="694"/>
      <c r="K523" s="695"/>
      <c r="L523" s="695"/>
      <c r="M523" s="697"/>
      <c r="N523" s="683"/>
      <c r="O523" s="660"/>
      <c r="P523" s="660"/>
      <c r="Q523" s="690"/>
    </row>
    <row r="524" spans="1:17" x14ac:dyDescent="0.25">
      <c r="A524" s="617"/>
      <c r="B524" s="607"/>
      <c r="C524" s="610"/>
      <c r="D524" s="638"/>
      <c r="E524" s="693"/>
      <c r="F524" s="673"/>
      <c r="G524" s="669"/>
      <c r="H524" s="669"/>
      <c r="I524" s="671"/>
      <c r="J524" s="673"/>
      <c r="K524" s="669"/>
      <c r="L524" s="669"/>
      <c r="M524" s="675"/>
      <c r="N524" s="684"/>
      <c r="O524" s="661"/>
      <c r="P524" s="661"/>
      <c r="Q524" s="691"/>
    </row>
    <row r="525" spans="1:17" x14ac:dyDescent="0.25">
      <c r="A525" s="616" t="s">
        <v>224</v>
      </c>
      <c r="B525" s="606" t="s">
        <v>503</v>
      </c>
      <c r="C525" s="609" t="s">
        <v>504</v>
      </c>
      <c r="D525" s="634" t="s">
        <v>200</v>
      </c>
      <c r="E525" s="665" t="s">
        <v>258</v>
      </c>
      <c r="F525" s="672">
        <f>G525+H525+I525</f>
        <v>145456.29999999999</v>
      </c>
      <c r="G525" s="668">
        <f t="shared" ref="G525:M525" si="248">SUM(G527:G533)</f>
        <v>63144.4</v>
      </c>
      <c r="H525" s="668">
        <f t="shared" si="248"/>
        <v>3752.1</v>
      </c>
      <c r="I525" s="670">
        <f t="shared" si="248"/>
        <v>78559.8</v>
      </c>
      <c r="J525" s="672">
        <f t="shared" si="248"/>
        <v>107844.00000000001</v>
      </c>
      <c r="K525" s="668">
        <f t="shared" si="248"/>
        <v>57160.6</v>
      </c>
      <c r="L525" s="668">
        <f t="shared" si="248"/>
        <v>0</v>
      </c>
      <c r="M525" s="674">
        <f t="shared" si="248"/>
        <v>50683.4</v>
      </c>
      <c r="N525" s="672">
        <f>J525/F525*100</f>
        <v>74.141855663866068</v>
      </c>
      <c r="O525" s="668">
        <v>0</v>
      </c>
      <c r="P525" s="668">
        <v>0</v>
      </c>
      <c r="Q525" s="702">
        <f t="shared" ref="Q525" si="249">M525/I525*100</f>
        <v>64.515693777224485</v>
      </c>
    </row>
    <row r="526" spans="1:17" x14ac:dyDescent="0.25">
      <c r="A526" s="617"/>
      <c r="B526" s="607"/>
      <c r="C526" s="610"/>
      <c r="D526" s="638"/>
      <c r="E526" s="666"/>
      <c r="F526" s="673"/>
      <c r="G526" s="669"/>
      <c r="H526" s="669"/>
      <c r="I526" s="671"/>
      <c r="J526" s="673"/>
      <c r="K526" s="669"/>
      <c r="L526" s="669"/>
      <c r="M526" s="675"/>
      <c r="N526" s="673"/>
      <c r="O526" s="669"/>
      <c r="P526" s="669"/>
      <c r="Q526" s="703"/>
    </row>
    <row r="527" spans="1:17" x14ac:dyDescent="0.25">
      <c r="A527" s="617"/>
      <c r="B527" s="607"/>
      <c r="C527" s="610"/>
      <c r="D527" s="634"/>
      <c r="E527" s="498" t="s">
        <v>486</v>
      </c>
      <c r="F527" s="112">
        <v>63144.4</v>
      </c>
      <c r="G527" s="68">
        <v>63144.4</v>
      </c>
      <c r="H527" s="68">
        <v>0</v>
      </c>
      <c r="I527" s="113">
        <v>0</v>
      </c>
      <c r="J527" s="112">
        <v>57160.6</v>
      </c>
      <c r="K527" s="68">
        <v>57160.6</v>
      </c>
      <c r="L527" s="68">
        <v>0</v>
      </c>
      <c r="M527" s="162">
        <v>0</v>
      </c>
      <c r="N527" s="144">
        <f>J527/F527*100</f>
        <v>90.523625214587511</v>
      </c>
      <c r="O527" s="40">
        <f>K527/G527*100</f>
        <v>90.523625214587511</v>
      </c>
      <c r="P527" s="65">
        <v>0</v>
      </c>
      <c r="Q527" s="127">
        <v>0</v>
      </c>
    </row>
    <row r="528" spans="1:17" x14ac:dyDescent="0.25">
      <c r="A528" s="617"/>
      <c r="B528" s="607"/>
      <c r="C528" s="610"/>
      <c r="D528" s="634"/>
      <c r="E528" s="498" t="s">
        <v>487</v>
      </c>
      <c r="F528" s="112">
        <v>57307.3</v>
      </c>
      <c r="G528" s="68">
        <v>0</v>
      </c>
      <c r="H528" s="68">
        <v>3752.1</v>
      </c>
      <c r="I528" s="113">
        <v>53555.199999999997</v>
      </c>
      <c r="J528" s="112">
        <v>44768.5</v>
      </c>
      <c r="K528" s="68">
        <v>0</v>
      </c>
      <c r="L528" s="68">
        <v>0</v>
      </c>
      <c r="M528" s="162">
        <v>44768.5</v>
      </c>
      <c r="N528" s="144">
        <f>J528/F528*100</f>
        <v>78.120064982995189</v>
      </c>
      <c r="O528" s="65">
        <v>0</v>
      </c>
      <c r="P528" s="65">
        <v>0</v>
      </c>
      <c r="Q528" s="127">
        <f t="shared" ref="Q528:Q533" si="250">M528/I528*100</f>
        <v>83.593189830305931</v>
      </c>
    </row>
    <row r="529" spans="1:17" x14ac:dyDescent="0.25">
      <c r="A529" s="617"/>
      <c r="B529" s="607"/>
      <c r="C529" s="610"/>
      <c r="D529" s="634"/>
      <c r="E529" s="499" t="s">
        <v>488</v>
      </c>
      <c r="F529" s="112">
        <v>16000</v>
      </c>
      <c r="G529" s="68">
        <v>0</v>
      </c>
      <c r="H529" s="68">
        <v>0</v>
      </c>
      <c r="I529" s="113">
        <v>16000</v>
      </c>
      <c r="J529" s="112">
        <v>0</v>
      </c>
      <c r="K529" s="68">
        <v>0</v>
      </c>
      <c r="L529" s="68">
        <v>0</v>
      </c>
      <c r="M529" s="162">
        <v>0</v>
      </c>
      <c r="N529" s="144">
        <v>0</v>
      </c>
      <c r="O529" s="43">
        <v>0</v>
      </c>
      <c r="P529" s="43">
        <v>0</v>
      </c>
      <c r="Q529" s="121">
        <v>0</v>
      </c>
    </row>
    <row r="530" spans="1:17" x14ac:dyDescent="0.25">
      <c r="A530" s="617"/>
      <c r="B530" s="607"/>
      <c r="C530" s="610"/>
      <c r="D530" s="634"/>
      <c r="E530" s="499" t="s">
        <v>489</v>
      </c>
      <c r="F530" s="112">
        <v>913.1</v>
      </c>
      <c r="G530" s="68">
        <v>0</v>
      </c>
      <c r="H530" s="68">
        <v>0</v>
      </c>
      <c r="I530" s="113">
        <v>913.1</v>
      </c>
      <c r="J530" s="112">
        <v>913.1</v>
      </c>
      <c r="K530" s="68">
        <v>0</v>
      </c>
      <c r="L530" s="68">
        <v>0</v>
      </c>
      <c r="M530" s="162">
        <v>913.1</v>
      </c>
      <c r="N530" s="144">
        <f>J530/F530*100</f>
        <v>100</v>
      </c>
      <c r="O530" s="43">
        <v>0</v>
      </c>
      <c r="P530" s="43">
        <v>0</v>
      </c>
      <c r="Q530" s="121">
        <f t="shared" si="250"/>
        <v>100</v>
      </c>
    </row>
    <row r="531" spans="1:17" x14ac:dyDescent="0.25">
      <c r="A531" s="617"/>
      <c r="B531" s="607"/>
      <c r="C531" s="610"/>
      <c r="D531" s="638"/>
      <c r="E531" s="492" t="s">
        <v>505</v>
      </c>
      <c r="F531" s="114">
        <v>0</v>
      </c>
      <c r="G531" s="66">
        <v>0</v>
      </c>
      <c r="H531" s="66">
        <v>0</v>
      </c>
      <c r="I531" s="115">
        <v>0</v>
      </c>
      <c r="J531" s="114">
        <v>0</v>
      </c>
      <c r="K531" s="66">
        <v>0</v>
      </c>
      <c r="L531" s="66">
        <v>0</v>
      </c>
      <c r="M531" s="163">
        <v>0</v>
      </c>
      <c r="N531" s="144">
        <v>0</v>
      </c>
      <c r="O531" s="65">
        <v>0</v>
      </c>
      <c r="P531" s="65">
        <v>0</v>
      </c>
      <c r="Q531" s="121">
        <v>0</v>
      </c>
    </row>
    <row r="532" spans="1:17" x14ac:dyDescent="0.25">
      <c r="A532" s="426"/>
      <c r="B532" s="427"/>
      <c r="C532" s="428"/>
      <c r="D532" s="62"/>
      <c r="E532" s="500" t="s">
        <v>495</v>
      </c>
      <c r="F532" s="116">
        <v>936.5</v>
      </c>
      <c r="G532" s="67">
        <v>0</v>
      </c>
      <c r="H532" s="67">
        <v>0</v>
      </c>
      <c r="I532" s="117">
        <v>936.5</v>
      </c>
      <c r="J532" s="116">
        <v>935.5</v>
      </c>
      <c r="K532" s="67">
        <v>0</v>
      </c>
      <c r="L532" s="67">
        <v>0</v>
      </c>
      <c r="M532" s="164">
        <v>935.5</v>
      </c>
      <c r="N532" s="144">
        <f>J532/F532*100</f>
        <v>99.893219434062999</v>
      </c>
      <c r="O532" s="43">
        <v>0</v>
      </c>
      <c r="P532" s="43">
        <v>0</v>
      </c>
      <c r="Q532" s="121">
        <f t="shared" si="250"/>
        <v>99.893219434062999</v>
      </c>
    </row>
    <row r="533" spans="1:17" x14ac:dyDescent="0.25">
      <c r="A533" s="426"/>
      <c r="B533" s="427"/>
      <c r="C533" s="428"/>
      <c r="D533" s="62"/>
      <c r="E533" s="500" t="s">
        <v>496</v>
      </c>
      <c r="F533" s="116">
        <v>7155</v>
      </c>
      <c r="G533" s="67">
        <v>0</v>
      </c>
      <c r="H533" s="67">
        <v>0</v>
      </c>
      <c r="I533" s="117">
        <v>7155</v>
      </c>
      <c r="J533" s="116">
        <v>4066.3</v>
      </c>
      <c r="K533" s="67">
        <v>0</v>
      </c>
      <c r="L533" s="67">
        <v>0</v>
      </c>
      <c r="M533" s="164">
        <v>4066.3</v>
      </c>
      <c r="N533" s="144">
        <f>J533/F533*100</f>
        <v>56.831586303284418</v>
      </c>
      <c r="O533" s="43">
        <v>0</v>
      </c>
      <c r="P533" s="43">
        <v>0</v>
      </c>
      <c r="Q533" s="121">
        <f t="shared" si="250"/>
        <v>56.831586303284418</v>
      </c>
    </row>
    <row r="534" spans="1:17" x14ac:dyDescent="0.25">
      <c r="A534" s="616" t="s">
        <v>794</v>
      </c>
      <c r="B534" s="606" t="s">
        <v>506</v>
      </c>
      <c r="C534" s="609" t="s">
        <v>507</v>
      </c>
      <c r="D534" s="618" t="s">
        <v>200</v>
      </c>
      <c r="E534" s="665" t="s">
        <v>258</v>
      </c>
      <c r="F534" s="682">
        <f>F536+F537</f>
        <v>658</v>
      </c>
      <c r="G534" s="657">
        <f t="shared" ref="G534:P534" si="251">G536+G537</f>
        <v>0</v>
      </c>
      <c r="H534" s="657">
        <f t="shared" si="251"/>
        <v>0</v>
      </c>
      <c r="I534" s="662">
        <f t="shared" si="251"/>
        <v>658</v>
      </c>
      <c r="J534" s="682">
        <f t="shared" si="251"/>
        <v>658</v>
      </c>
      <c r="K534" s="657">
        <f t="shared" si="251"/>
        <v>0</v>
      </c>
      <c r="L534" s="657">
        <f t="shared" si="251"/>
        <v>0</v>
      </c>
      <c r="M534" s="698">
        <f t="shared" si="251"/>
        <v>658</v>
      </c>
      <c r="N534" s="682">
        <f t="shared" ref="N534" si="252">J534/F534*100</f>
        <v>100</v>
      </c>
      <c r="O534" s="657">
        <f t="shared" si="251"/>
        <v>0</v>
      </c>
      <c r="P534" s="657">
        <f t="shared" si="251"/>
        <v>0</v>
      </c>
      <c r="Q534" s="700">
        <v>100</v>
      </c>
    </row>
    <row r="535" spans="1:17" x14ac:dyDescent="0.25">
      <c r="A535" s="617"/>
      <c r="B535" s="607"/>
      <c r="C535" s="610"/>
      <c r="D535" s="638"/>
      <c r="E535" s="666"/>
      <c r="F535" s="684"/>
      <c r="G535" s="661"/>
      <c r="H535" s="661"/>
      <c r="I535" s="691"/>
      <c r="J535" s="684"/>
      <c r="K535" s="661"/>
      <c r="L535" s="661"/>
      <c r="M535" s="699"/>
      <c r="N535" s="684"/>
      <c r="O535" s="661"/>
      <c r="P535" s="661"/>
      <c r="Q535" s="701"/>
    </row>
    <row r="536" spans="1:17" x14ac:dyDescent="0.25">
      <c r="A536" s="617"/>
      <c r="B536" s="607"/>
      <c r="C536" s="610"/>
      <c r="D536" s="618" t="s">
        <v>474</v>
      </c>
      <c r="E536" s="498" t="s">
        <v>492</v>
      </c>
      <c r="F536" s="112">
        <v>528</v>
      </c>
      <c r="G536" s="68">
        <v>0</v>
      </c>
      <c r="H536" s="68">
        <v>0</v>
      </c>
      <c r="I536" s="113">
        <v>528</v>
      </c>
      <c r="J536" s="112">
        <v>528</v>
      </c>
      <c r="K536" s="68">
        <v>0</v>
      </c>
      <c r="L536" s="68">
        <v>0</v>
      </c>
      <c r="M536" s="162">
        <v>528</v>
      </c>
      <c r="N536" s="126">
        <f>J536/F536*100</f>
        <v>100</v>
      </c>
      <c r="O536" s="65">
        <v>0</v>
      </c>
      <c r="P536" s="65">
        <v>0</v>
      </c>
      <c r="Q536" s="127">
        <f t="shared" ref="Q536:Q538" si="253">M536/I536*100</f>
        <v>100</v>
      </c>
    </row>
    <row r="537" spans="1:17" x14ac:dyDescent="0.25">
      <c r="A537" s="617"/>
      <c r="B537" s="607"/>
      <c r="C537" s="610"/>
      <c r="D537" s="638"/>
      <c r="E537" s="97" t="s">
        <v>508</v>
      </c>
      <c r="F537" s="114">
        <v>130</v>
      </c>
      <c r="G537" s="66">
        <v>0</v>
      </c>
      <c r="H537" s="66">
        <v>0</v>
      </c>
      <c r="I537" s="115">
        <v>130</v>
      </c>
      <c r="J537" s="114">
        <v>130</v>
      </c>
      <c r="K537" s="66">
        <v>0</v>
      </c>
      <c r="L537" s="66">
        <v>0</v>
      </c>
      <c r="M537" s="163">
        <v>130</v>
      </c>
      <c r="N537" s="126">
        <f>J537/F537*100</f>
        <v>100</v>
      </c>
      <c r="O537" s="65">
        <v>0</v>
      </c>
      <c r="P537" s="65">
        <v>0</v>
      </c>
      <c r="Q537" s="127">
        <f t="shared" si="253"/>
        <v>100</v>
      </c>
    </row>
    <row r="538" spans="1:17" ht="25.5" x14ac:dyDescent="0.25">
      <c r="A538" s="616" t="s">
        <v>801</v>
      </c>
      <c r="B538" s="606" t="s">
        <v>509</v>
      </c>
      <c r="C538" s="609" t="s">
        <v>510</v>
      </c>
      <c r="D538" s="63" t="s">
        <v>200</v>
      </c>
      <c r="E538" s="98" t="s">
        <v>258</v>
      </c>
      <c r="F538" s="114">
        <f>F539</f>
        <v>350</v>
      </c>
      <c r="G538" s="66">
        <f t="shared" ref="G538:L538" si="254">G539</f>
        <v>0</v>
      </c>
      <c r="H538" s="66">
        <f t="shared" si="254"/>
        <v>0</v>
      </c>
      <c r="I538" s="115">
        <f t="shared" si="254"/>
        <v>350</v>
      </c>
      <c r="J538" s="114">
        <v>164.6</v>
      </c>
      <c r="K538" s="66">
        <f t="shared" si="254"/>
        <v>0</v>
      </c>
      <c r="L538" s="66">
        <f t="shared" si="254"/>
        <v>0</v>
      </c>
      <c r="M538" s="163">
        <v>164.6</v>
      </c>
      <c r="N538" s="126">
        <f>J538/F538*100</f>
        <v>47.028571428571425</v>
      </c>
      <c r="O538" s="65">
        <v>0</v>
      </c>
      <c r="P538" s="65">
        <v>0</v>
      </c>
      <c r="Q538" s="111">
        <f t="shared" si="253"/>
        <v>47.028571428571425</v>
      </c>
    </row>
    <row r="539" spans="1:17" x14ac:dyDescent="0.25">
      <c r="A539" s="617"/>
      <c r="B539" s="607"/>
      <c r="C539" s="610"/>
      <c r="D539" s="618" t="s">
        <v>474</v>
      </c>
      <c r="E539" s="685" t="s">
        <v>490</v>
      </c>
      <c r="F539" s="672">
        <v>350</v>
      </c>
      <c r="G539" s="668">
        <v>0</v>
      </c>
      <c r="H539" s="668">
        <v>0</v>
      </c>
      <c r="I539" s="670">
        <v>350</v>
      </c>
      <c r="J539" s="672">
        <v>164.6</v>
      </c>
      <c r="K539" s="668">
        <v>0</v>
      </c>
      <c r="L539" s="668">
        <v>0</v>
      </c>
      <c r="M539" s="674">
        <v>164.6</v>
      </c>
      <c r="N539" s="682">
        <f t="shared" ref="N539" si="255">J539/F539*100</f>
        <v>47.028571428571425</v>
      </c>
      <c r="O539" s="657">
        <v>0</v>
      </c>
      <c r="P539" s="657">
        <v>0</v>
      </c>
      <c r="Q539" s="662">
        <f>M539/I539*100</f>
        <v>47.028571428571425</v>
      </c>
    </row>
    <row r="540" spans="1:17" x14ac:dyDescent="0.25">
      <c r="A540" s="617"/>
      <c r="B540" s="607"/>
      <c r="C540" s="610"/>
      <c r="D540" s="638"/>
      <c r="E540" s="693"/>
      <c r="F540" s="673"/>
      <c r="G540" s="669"/>
      <c r="H540" s="669"/>
      <c r="I540" s="671"/>
      <c r="J540" s="673"/>
      <c r="K540" s="669"/>
      <c r="L540" s="669"/>
      <c r="M540" s="675"/>
      <c r="N540" s="684"/>
      <c r="O540" s="661"/>
      <c r="P540" s="661"/>
      <c r="Q540" s="691"/>
    </row>
    <row r="541" spans="1:17" x14ac:dyDescent="0.25">
      <c r="A541" s="616" t="s">
        <v>802</v>
      </c>
      <c r="B541" s="606" t="s">
        <v>511</v>
      </c>
      <c r="C541" s="609" t="s">
        <v>512</v>
      </c>
      <c r="D541" s="618" t="s">
        <v>200</v>
      </c>
      <c r="E541" s="665" t="s">
        <v>258</v>
      </c>
      <c r="F541" s="116">
        <f>F543</f>
        <v>4000</v>
      </c>
      <c r="G541" s="67">
        <f t="shared" ref="G541:M541" si="256">G543</f>
        <v>0</v>
      </c>
      <c r="H541" s="67">
        <f t="shared" si="256"/>
        <v>0</v>
      </c>
      <c r="I541" s="117">
        <f t="shared" si="256"/>
        <v>4000</v>
      </c>
      <c r="J541" s="116">
        <f t="shared" si="256"/>
        <v>3000</v>
      </c>
      <c r="K541" s="67">
        <f t="shared" si="256"/>
        <v>0</v>
      </c>
      <c r="L541" s="67">
        <f t="shared" si="256"/>
        <v>0</v>
      </c>
      <c r="M541" s="164">
        <f t="shared" si="256"/>
        <v>3000</v>
      </c>
      <c r="N541" s="682">
        <v>0</v>
      </c>
      <c r="O541" s="657">
        <v>0</v>
      </c>
      <c r="P541" s="657">
        <v>0</v>
      </c>
      <c r="Q541" s="181">
        <v>0</v>
      </c>
    </row>
    <row r="542" spans="1:17" x14ac:dyDescent="0.25">
      <c r="A542" s="617"/>
      <c r="B542" s="607"/>
      <c r="C542" s="610"/>
      <c r="D542" s="638"/>
      <c r="E542" s="666"/>
      <c r="F542" s="114">
        <v>0</v>
      </c>
      <c r="G542" s="66">
        <v>0</v>
      </c>
      <c r="H542" s="66">
        <v>0</v>
      </c>
      <c r="I542" s="115">
        <v>0</v>
      </c>
      <c r="J542" s="114">
        <v>0</v>
      </c>
      <c r="K542" s="66">
        <v>0</v>
      </c>
      <c r="L542" s="66">
        <v>0</v>
      </c>
      <c r="M542" s="163">
        <v>0</v>
      </c>
      <c r="N542" s="684"/>
      <c r="O542" s="661"/>
      <c r="P542" s="661"/>
      <c r="Q542" s="182">
        <v>0</v>
      </c>
    </row>
    <row r="543" spans="1:17" ht="51" x14ac:dyDescent="0.25">
      <c r="A543" s="617"/>
      <c r="B543" s="607"/>
      <c r="C543" s="610"/>
      <c r="D543" s="46" t="s">
        <v>474</v>
      </c>
      <c r="E543" s="97" t="s">
        <v>491</v>
      </c>
      <c r="F543" s="114">
        <v>4000</v>
      </c>
      <c r="G543" s="66">
        <v>0</v>
      </c>
      <c r="H543" s="66">
        <v>0</v>
      </c>
      <c r="I543" s="115">
        <v>4000</v>
      </c>
      <c r="J543" s="114">
        <v>3000</v>
      </c>
      <c r="K543" s="66">
        <v>0</v>
      </c>
      <c r="L543" s="66">
        <v>0</v>
      </c>
      <c r="M543" s="163">
        <v>3000</v>
      </c>
      <c r="N543" s="120">
        <v>0</v>
      </c>
      <c r="O543" s="43">
        <v>0</v>
      </c>
      <c r="P543" s="43">
        <v>0</v>
      </c>
      <c r="Q543" s="121">
        <v>0</v>
      </c>
    </row>
    <row r="544" spans="1:17" ht="25.5" x14ac:dyDescent="0.25">
      <c r="A544" s="616" t="s">
        <v>803</v>
      </c>
      <c r="B544" s="606" t="s">
        <v>513</v>
      </c>
      <c r="C544" s="609" t="s">
        <v>514</v>
      </c>
      <c r="D544" s="63" t="s">
        <v>200</v>
      </c>
      <c r="E544" s="98" t="s">
        <v>258</v>
      </c>
      <c r="F544" s="116">
        <f>F545</f>
        <v>10000</v>
      </c>
      <c r="G544" s="67">
        <f t="shared" ref="G544:L544" si="257">G545</f>
        <v>0</v>
      </c>
      <c r="H544" s="67">
        <f t="shared" si="257"/>
        <v>0</v>
      </c>
      <c r="I544" s="117">
        <f t="shared" si="257"/>
        <v>10000</v>
      </c>
      <c r="J544" s="116">
        <f t="shared" si="257"/>
        <v>0</v>
      </c>
      <c r="K544" s="67">
        <f t="shared" si="257"/>
        <v>0</v>
      </c>
      <c r="L544" s="67">
        <f t="shared" si="257"/>
        <v>0</v>
      </c>
      <c r="M544" s="164">
        <v>0</v>
      </c>
      <c r="N544" s="118">
        <v>0</v>
      </c>
      <c r="O544" s="64">
        <v>0</v>
      </c>
      <c r="P544" s="64">
        <v>0</v>
      </c>
      <c r="Q544" s="181">
        <v>0</v>
      </c>
    </row>
    <row r="545" spans="1:17" x14ac:dyDescent="0.25">
      <c r="A545" s="617"/>
      <c r="B545" s="607"/>
      <c r="C545" s="610"/>
      <c r="D545" s="618" t="s">
        <v>474</v>
      </c>
      <c r="E545" s="685" t="s">
        <v>494</v>
      </c>
      <c r="F545" s="672">
        <v>10000</v>
      </c>
      <c r="G545" s="668">
        <v>0</v>
      </c>
      <c r="H545" s="668">
        <v>0</v>
      </c>
      <c r="I545" s="670">
        <v>10000</v>
      </c>
      <c r="J545" s="672">
        <v>0</v>
      </c>
      <c r="K545" s="668">
        <v>0</v>
      </c>
      <c r="L545" s="668">
        <v>0</v>
      </c>
      <c r="M545" s="674">
        <v>0</v>
      </c>
      <c r="N545" s="682">
        <v>0</v>
      </c>
      <c r="O545" s="657">
        <v>0</v>
      </c>
      <c r="P545" s="657">
        <v>0</v>
      </c>
      <c r="Q545" s="662">
        <v>0</v>
      </c>
    </row>
    <row r="546" spans="1:17" x14ac:dyDescent="0.25">
      <c r="A546" s="617"/>
      <c r="B546" s="607"/>
      <c r="C546" s="610"/>
      <c r="D546" s="638"/>
      <c r="E546" s="693"/>
      <c r="F546" s="673"/>
      <c r="G546" s="669"/>
      <c r="H546" s="669"/>
      <c r="I546" s="671"/>
      <c r="J546" s="673"/>
      <c r="K546" s="669"/>
      <c r="L546" s="669"/>
      <c r="M546" s="675"/>
      <c r="N546" s="684"/>
      <c r="O546" s="661"/>
      <c r="P546" s="661"/>
      <c r="Q546" s="691"/>
    </row>
    <row r="547" spans="1:17" ht="25.5" x14ac:dyDescent="0.25">
      <c r="A547" s="616" t="s">
        <v>804</v>
      </c>
      <c r="B547" s="606" t="s">
        <v>515</v>
      </c>
      <c r="C547" s="609" t="s">
        <v>516</v>
      </c>
      <c r="D547" s="63" t="s">
        <v>200</v>
      </c>
      <c r="E547" s="100" t="s">
        <v>258</v>
      </c>
      <c r="F547" s="118">
        <v>0</v>
      </c>
      <c r="G547" s="64">
        <v>0</v>
      </c>
      <c r="H547" s="64">
        <v>0</v>
      </c>
      <c r="I547" s="119">
        <v>0</v>
      </c>
      <c r="J547" s="118">
        <v>0</v>
      </c>
      <c r="K547" s="64">
        <v>0</v>
      </c>
      <c r="L547" s="64">
        <v>0</v>
      </c>
      <c r="M547" s="165">
        <v>0</v>
      </c>
      <c r="N547" s="118">
        <v>0</v>
      </c>
      <c r="O547" s="64">
        <v>0</v>
      </c>
      <c r="P547" s="64">
        <v>0</v>
      </c>
      <c r="Q547" s="119">
        <v>0</v>
      </c>
    </row>
    <row r="548" spans="1:17" x14ac:dyDescent="0.25">
      <c r="A548" s="617"/>
      <c r="B548" s="607"/>
      <c r="C548" s="610"/>
      <c r="D548" s="644" t="s">
        <v>474</v>
      </c>
      <c r="E548" s="665" t="s">
        <v>266</v>
      </c>
      <c r="F548" s="682">
        <v>0</v>
      </c>
      <c r="G548" s="657">
        <v>0</v>
      </c>
      <c r="H548" s="657">
        <v>0</v>
      </c>
      <c r="I548" s="662">
        <v>0</v>
      </c>
      <c r="J548" s="682">
        <v>0</v>
      </c>
      <c r="K548" s="657">
        <v>0</v>
      </c>
      <c r="L548" s="657">
        <v>0</v>
      </c>
      <c r="M548" s="698">
        <v>0</v>
      </c>
      <c r="N548" s="682">
        <v>0</v>
      </c>
      <c r="O548" s="657">
        <v>0</v>
      </c>
      <c r="P548" s="657">
        <v>0</v>
      </c>
      <c r="Q548" s="662">
        <v>0</v>
      </c>
    </row>
    <row r="549" spans="1:17" x14ac:dyDescent="0.25">
      <c r="A549" s="617"/>
      <c r="B549" s="607"/>
      <c r="C549" s="610"/>
      <c r="D549" s="644"/>
      <c r="E549" s="666"/>
      <c r="F549" s="684"/>
      <c r="G549" s="661"/>
      <c r="H549" s="661"/>
      <c r="I549" s="691"/>
      <c r="J549" s="684"/>
      <c r="K549" s="661"/>
      <c r="L549" s="661"/>
      <c r="M549" s="699"/>
      <c r="N549" s="684"/>
      <c r="O549" s="661"/>
      <c r="P549" s="661"/>
      <c r="Q549" s="691"/>
    </row>
    <row r="550" spans="1:17" ht="25.5" x14ac:dyDescent="0.25">
      <c r="A550" s="616" t="s">
        <v>805</v>
      </c>
      <c r="B550" s="606" t="s">
        <v>517</v>
      </c>
      <c r="C550" s="609" t="s">
        <v>518</v>
      </c>
      <c r="D550" s="63" t="s">
        <v>200</v>
      </c>
      <c r="E550" s="100" t="s">
        <v>258</v>
      </c>
      <c r="F550" s="118">
        <v>0</v>
      </c>
      <c r="G550" s="64">
        <v>0</v>
      </c>
      <c r="H550" s="64">
        <v>0</v>
      </c>
      <c r="I550" s="119">
        <v>0</v>
      </c>
      <c r="J550" s="118">
        <v>0</v>
      </c>
      <c r="K550" s="64">
        <v>0</v>
      </c>
      <c r="L550" s="64">
        <v>0</v>
      </c>
      <c r="M550" s="165">
        <v>0</v>
      </c>
      <c r="N550" s="118">
        <v>0</v>
      </c>
      <c r="O550" s="64">
        <v>0</v>
      </c>
      <c r="P550" s="64">
        <v>0</v>
      </c>
      <c r="Q550" s="119">
        <v>0</v>
      </c>
    </row>
    <row r="551" spans="1:17" x14ac:dyDescent="0.25">
      <c r="A551" s="617"/>
      <c r="B551" s="607"/>
      <c r="C551" s="610"/>
      <c r="D551" s="644" t="s">
        <v>474</v>
      </c>
      <c r="E551" s="665" t="s">
        <v>266</v>
      </c>
      <c r="F551" s="120">
        <v>0</v>
      </c>
      <c r="G551" s="43">
        <v>0</v>
      </c>
      <c r="H551" s="43">
        <v>0</v>
      </c>
      <c r="I551" s="121">
        <v>0</v>
      </c>
      <c r="J551" s="120">
        <v>0</v>
      </c>
      <c r="K551" s="43">
        <v>0</v>
      </c>
      <c r="L551" s="43">
        <v>0</v>
      </c>
      <c r="M551" s="166">
        <v>0</v>
      </c>
      <c r="N551" s="120">
        <v>0</v>
      </c>
      <c r="O551" s="43">
        <v>0</v>
      </c>
      <c r="P551" s="43">
        <v>0</v>
      </c>
      <c r="Q551" s="121">
        <v>0</v>
      </c>
    </row>
    <row r="552" spans="1:17" x14ac:dyDescent="0.25">
      <c r="A552" s="617"/>
      <c r="B552" s="607"/>
      <c r="C552" s="610"/>
      <c r="D552" s="644"/>
      <c r="E552" s="666"/>
      <c r="F552" s="120">
        <v>0</v>
      </c>
      <c r="G552" s="43">
        <v>0</v>
      </c>
      <c r="H552" s="43">
        <v>0</v>
      </c>
      <c r="I552" s="121">
        <v>0</v>
      </c>
      <c r="J552" s="120">
        <v>0</v>
      </c>
      <c r="K552" s="43">
        <v>0</v>
      </c>
      <c r="L552" s="43">
        <v>0</v>
      </c>
      <c r="M552" s="166">
        <v>0</v>
      </c>
      <c r="N552" s="120">
        <v>0</v>
      </c>
      <c r="O552" s="43">
        <v>0</v>
      </c>
      <c r="P552" s="43">
        <v>0</v>
      </c>
      <c r="Q552" s="121">
        <v>0</v>
      </c>
    </row>
    <row r="553" spans="1:17" x14ac:dyDescent="0.25">
      <c r="A553" s="616" t="s">
        <v>806</v>
      </c>
      <c r="B553" s="606" t="s">
        <v>519</v>
      </c>
      <c r="C553" s="609" t="s">
        <v>520</v>
      </c>
      <c r="D553" s="618" t="s">
        <v>200</v>
      </c>
      <c r="E553" s="665" t="s">
        <v>258</v>
      </c>
      <c r="F553" s="682">
        <v>0</v>
      </c>
      <c r="G553" s="657">
        <v>0</v>
      </c>
      <c r="H553" s="657">
        <v>0</v>
      </c>
      <c r="I553" s="662">
        <v>0</v>
      </c>
      <c r="J553" s="682">
        <v>0</v>
      </c>
      <c r="K553" s="657">
        <v>0</v>
      </c>
      <c r="L553" s="657">
        <v>0</v>
      </c>
      <c r="M553" s="698">
        <v>0</v>
      </c>
      <c r="N553" s="682">
        <v>0</v>
      </c>
      <c r="O553" s="657">
        <v>0</v>
      </c>
      <c r="P553" s="657">
        <v>0</v>
      </c>
      <c r="Q553" s="662">
        <v>0</v>
      </c>
    </row>
    <row r="554" spans="1:17" x14ac:dyDescent="0.25">
      <c r="A554" s="617"/>
      <c r="B554" s="607"/>
      <c r="C554" s="610"/>
      <c r="D554" s="638"/>
      <c r="E554" s="704"/>
      <c r="F554" s="684"/>
      <c r="G554" s="661"/>
      <c r="H554" s="661"/>
      <c r="I554" s="691"/>
      <c r="J554" s="684"/>
      <c r="K554" s="661"/>
      <c r="L554" s="661"/>
      <c r="M554" s="699"/>
      <c r="N554" s="684"/>
      <c r="O554" s="661"/>
      <c r="P554" s="661"/>
      <c r="Q554" s="691"/>
    </row>
    <row r="555" spans="1:17" ht="51" x14ac:dyDescent="0.25">
      <c r="A555" s="617"/>
      <c r="B555" s="607"/>
      <c r="C555" s="610"/>
      <c r="D555" s="46" t="s">
        <v>474</v>
      </c>
      <c r="E555" s="98" t="s">
        <v>266</v>
      </c>
      <c r="F555" s="118">
        <v>0</v>
      </c>
      <c r="G555" s="64">
        <v>0</v>
      </c>
      <c r="H555" s="64">
        <v>0</v>
      </c>
      <c r="I555" s="119">
        <v>0</v>
      </c>
      <c r="J555" s="118">
        <v>0</v>
      </c>
      <c r="K555" s="64">
        <v>0</v>
      </c>
      <c r="L555" s="64">
        <v>0</v>
      </c>
      <c r="M555" s="165">
        <v>0</v>
      </c>
      <c r="N555" s="118">
        <v>0</v>
      </c>
      <c r="O555" s="64">
        <v>0</v>
      </c>
      <c r="P555" s="64">
        <v>0</v>
      </c>
      <c r="Q555" s="119">
        <v>0</v>
      </c>
    </row>
    <row r="556" spans="1:17" x14ac:dyDescent="0.25">
      <c r="A556" s="616" t="s">
        <v>807</v>
      </c>
      <c r="B556" s="606" t="s">
        <v>521</v>
      </c>
      <c r="C556" s="609" t="s">
        <v>522</v>
      </c>
      <c r="D556" s="618" t="s">
        <v>200</v>
      </c>
      <c r="E556" s="665" t="s">
        <v>258</v>
      </c>
      <c r="F556" s="682">
        <v>0</v>
      </c>
      <c r="G556" s="657">
        <v>0</v>
      </c>
      <c r="H556" s="657">
        <v>0</v>
      </c>
      <c r="I556" s="662">
        <v>0</v>
      </c>
      <c r="J556" s="682">
        <v>0</v>
      </c>
      <c r="K556" s="657">
        <v>0</v>
      </c>
      <c r="L556" s="657">
        <v>0</v>
      </c>
      <c r="M556" s="698">
        <v>0</v>
      </c>
      <c r="N556" s="682">
        <v>0</v>
      </c>
      <c r="O556" s="657">
        <v>0</v>
      </c>
      <c r="P556" s="657">
        <v>0</v>
      </c>
      <c r="Q556" s="662">
        <v>0</v>
      </c>
    </row>
    <row r="557" spans="1:17" x14ac:dyDescent="0.25">
      <c r="A557" s="617"/>
      <c r="B557" s="607"/>
      <c r="C557" s="610"/>
      <c r="D557" s="638"/>
      <c r="E557" s="704"/>
      <c r="F557" s="684"/>
      <c r="G557" s="661"/>
      <c r="H557" s="661"/>
      <c r="I557" s="691"/>
      <c r="J557" s="684"/>
      <c r="K557" s="661"/>
      <c r="L557" s="661"/>
      <c r="M557" s="699"/>
      <c r="N557" s="684"/>
      <c r="O557" s="661"/>
      <c r="P557" s="661"/>
      <c r="Q557" s="691"/>
    </row>
    <row r="558" spans="1:17" ht="51" x14ac:dyDescent="0.25">
      <c r="A558" s="617"/>
      <c r="B558" s="607"/>
      <c r="C558" s="610"/>
      <c r="D558" s="63" t="s">
        <v>474</v>
      </c>
      <c r="E558" s="98" t="s">
        <v>266</v>
      </c>
      <c r="F558" s="118">
        <v>0</v>
      </c>
      <c r="G558" s="64">
        <v>0</v>
      </c>
      <c r="H558" s="64">
        <v>0</v>
      </c>
      <c r="I558" s="119">
        <v>0</v>
      </c>
      <c r="J558" s="118">
        <v>0</v>
      </c>
      <c r="K558" s="64">
        <v>0</v>
      </c>
      <c r="L558" s="64">
        <v>0</v>
      </c>
      <c r="M558" s="165">
        <v>0</v>
      </c>
      <c r="N558" s="118">
        <v>0</v>
      </c>
      <c r="O558" s="64">
        <v>0</v>
      </c>
      <c r="P558" s="64">
        <v>0</v>
      </c>
      <c r="Q558" s="119">
        <v>0</v>
      </c>
    </row>
    <row r="559" spans="1:17" x14ac:dyDescent="0.25">
      <c r="A559" s="616" t="s">
        <v>808</v>
      </c>
      <c r="B559" s="606" t="s">
        <v>523</v>
      </c>
      <c r="C559" s="609" t="s">
        <v>524</v>
      </c>
      <c r="D559" s="618" t="s">
        <v>200</v>
      </c>
      <c r="E559" s="665" t="s">
        <v>258</v>
      </c>
      <c r="F559" s="682">
        <v>0</v>
      </c>
      <c r="G559" s="657">
        <v>0</v>
      </c>
      <c r="H559" s="657">
        <v>0</v>
      </c>
      <c r="I559" s="662">
        <v>0</v>
      </c>
      <c r="J559" s="682">
        <v>0</v>
      </c>
      <c r="K559" s="657">
        <v>0</v>
      </c>
      <c r="L559" s="657">
        <v>0</v>
      </c>
      <c r="M559" s="698">
        <v>0</v>
      </c>
      <c r="N559" s="682">
        <v>0</v>
      </c>
      <c r="O559" s="657">
        <v>0</v>
      </c>
      <c r="P559" s="657">
        <v>0</v>
      </c>
      <c r="Q559" s="662">
        <v>0</v>
      </c>
    </row>
    <row r="560" spans="1:17" x14ac:dyDescent="0.25">
      <c r="A560" s="617"/>
      <c r="B560" s="607"/>
      <c r="C560" s="610"/>
      <c r="D560" s="638"/>
      <c r="E560" s="704"/>
      <c r="F560" s="684"/>
      <c r="G560" s="661"/>
      <c r="H560" s="661"/>
      <c r="I560" s="691"/>
      <c r="J560" s="684"/>
      <c r="K560" s="661"/>
      <c r="L560" s="661"/>
      <c r="M560" s="699"/>
      <c r="N560" s="684"/>
      <c r="O560" s="661"/>
      <c r="P560" s="661"/>
      <c r="Q560" s="691"/>
    </row>
    <row r="561" spans="1:17" ht="51" x14ac:dyDescent="0.25">
      <c r="A561" s="617"/>
      <c r="B561" s="607"/>
      <c r="C561" s="610"/>
      <c r="D561" s="63" t="s">
        <v>474</v>
      </c>
      <c r="E561" s="98" t="s">
        <v>266</v>
      </c>
      <c r="F561" s="118">
        <v>0</v>
      </c>
      <c r="G561" s="64">
        <v>0</v>
      </c>
      <c r="H561" s="64">
        <v>0</v>
      </c>
      <c r="I561" s="119">
        <v>0</v>
      </c>
      <c r="J561" s="118">
        <v>0</v>
      </c>
      <c r="K561" s="64">
        <v>0</v>
      </c>
      <c r="L561" s="64">
        <v>0</v>
      </c>
      <c r="M561" s="165">
        <v>0</v>
      </c>
      <c r="N561" s="118">
        <v>0</v>
      </c>
      <c r="O561" s="64">
        <v>0</v>
      </c>
      <c r="P561" s="64">
        <v>0</v>
      </c>
      <c r="Q561" s="119">
        <v>0</v>
      </c>
    </row>
    <row r="562" spans="1:17" x14ac:dyDescent="0.25">
      <c r="A562" s="616" t="s">
        <v>809</v>
      </c>
      <c r="B562" s="606" t="s">
        <v>525</v>
      </c>
      <c r="C562" s="609" t="s">
        <v>526</v>
      </c>
      <c r="D562" s="618" t="s">
        <v>200</v>
      </c>
      <c r="E562" s="665" t="s">
        <v>258</v>
      </c>
      <c r="F562" s="682">
        <v>0</v>
      </c>
      <c r="G562" s="657">
        <v>0</v>
      </c>
      <c r="H562" s="657">
        <v>0</v>
      </c>
      <c r="I562" s="662">
        <v>0</v>
      </c>
      <c r="J562" s="682">
        <v>0</v>
      </c>
      <c r="K562" s="657">
        <v>0</v>
      </c>
      <c r="L562" s="657">
        <v>0</v>
      </c>
      <c r="M562" s="698">
        <v>0</v>
      </c>
      <c r="N562" s="682">
        <v>0</v>
      </c>
      <c r="O562" s="657">
        <v>0</v>
      </c>
      <c r="P562" s="657">
        <v>0</v>
      </c>
      <c r="Q562" s="662">
        <v>0</v>
      </c>
    </row>
    <row r="563" spans="1:17" x14ac:dyDescent="0.25">
      <c r="A563" s="617"/>
      <c r="B563" s="607"/>
      <c r="C563" s="610"/>
      <c r="D563" s="638"/>
      <c r="E563" s="666"/>
      <c r="F563" s="684"/>
      <c r="G563" s="661"/>
      <c r="H563" s="661"/>
      <c r="I563" s="691"/>
      <c r="J563" s="684"/>
      <c r="K563" s="661"/>
      <c r="L563" s="661"/>
      <c r="M563" s="699"/>
      <c r="N563" s="684"/>
      <c r="O563" s="661"/>
      <c r="P563" s="661"/>
      <c r="Q563" s="691"/>
    </row>
    <row r="564" spans="1:17" ht="51" x14ac:dyDescent="0.25">
      <c r="A564" s="617"/>
      <c r="B564" s="607"/>
      <c r="C564" s="610"/>
      <c r="D564" s="22" t="s">
        <v>474</v>
      </c>
      <c r="E564" s="100" t="s">
        <v>266</v>
      </c>
      <c r="F564" s="118">
        <v>0</v>
      </c>
      <c r="G564" s="64">
        <v>0</v>
      </c>
      <c r="H564" s="64">
        <v>0</v>
      </c>
      <c r="I564" s="119">
        <v>0</v>
      </c>
      <c r="J564" s="118">
        <v>0</v>
      </c>
      <c r="K564" s="64">
        <v>0</v>
      </c>
      <c r="L564" s="64">
        <v>0</v>
      </c>
      <c r="M564" s="165">
        <v>0</v>
      </c>
      <c r="N564" s="118">
        <v>0</v>
      </c>
      <c r="O564" s="64">
        <v>0</v>
      </c>
      <c r="P564" s="64">
        <v>0</v>
      </c>
      <c r="Q564" s="119">
        <v>0</v>
      </c>
    </row>
    <row r="565" spans="1:17" x14ac:dyDescent="0.25">
      <c r="A565" s="616" t="s">
        <v>810</v>
      </c>
      <c r="B565" s="606" t="s">
        <v>527</v>
      </c>
      <c r="C565" s="609" t="s">
        <v>528</v>
      </c>
      <c r="D565" s="618" t="s">
        <v>200</v>
      </c>
      <c r="E565" s="665" t="s">
        <v>258</v>
      </c>
      <c r="F565" s="682">
        <v>0</v>
      </c>
      <c r="G565" s="657">
        <v>0</v>
      </c>
      <c r="H565" s="657">
        <v>0</v>
      </c>
      <c r="I565" s="662">
        <v>0</v>
      </c>
      <c r="J565" s="682">
        <v>0</v>
      </c>
      <c r="K565" s="657">
        <v>0</v>
      </c>
      <c r="L565" s="657">
        <v>0</v>
      </c>
      <c r="M565" s="698">
        <v>0</v>
      </c>
      <c r="N565" s="682">
        <v>0</v>
      </c>
      <c r="O565" s="657">
        <v>0</v>
      </c>
      <c r="P565" s="657">
        <v>0</v>
      </c>
      <c r="Q565" s="662">
        <v>0</v>
      </c>
    </row>
    <row r="566" spans="1:17" x14ac:dyDescent="0.25">
      <c r="A566" s="617"/>
      <c r="B566" s="607"/>
      <c r="C566" s="610"/>
      <c r="D566" s="638"/>
      <c r="E566" s="666"/>
      <c r="F566" s="684"/>
      <c r="G566" s="661"/>
      <c r="H566" s="661"/>
      <c r="I566" s="691"/>
      <c r="J566" s="684"/>
      <c r="K566" s="661"/>
      <c r="L566" s="661"/>
      <c r="M566" s="699"/>
      <c r="N566" s="684"/>
      <c r="O566" s="661"/>
      <c r="P566" s="661"/>
      <c r="Q566" s="691"/>
    </row>
    <row r="567" spans="1:17" ht="51" x14ac:dyDescent="0.25">
      <c r="A567" s="617"/>
      <c r="B567" s="607"/>
      <c r="C567" s="610"/>
      <c r="D567" s="63" t="s">
        <v>474</v>
      </c>
      <c r="E567" s="100" t="s">
        <v>266</v>
      </c>
      <c r="F567" s="118">
        <v>0</v>
      </c>
      <c r="G567" s="64">
        <v>0</v>
      </c>
      <c r="H567" s="64">
        <v>0</v>
      </c>
      <c r="I567" s="119">
        <v>0</v>
      </c>
      <c r="J567" s="118">
        <v>0</v>
      </c>
      <c r="K567" s="64">
        <v>0</v>
      </c>
      <c r="L567" s="64">
        <v>0</v>
      </c>
      <c r="M567" s="165">
        <v>0</v>
      </c>
      <c r="N567" s="118">
        <v>0</v>
      </c>
      <c r="O567" s="64">
        <v>0</v>
      </c>
      <c r="P567" s="64">
        <v>0</v>
      </c>
      <c r="Q567" s="119">
        <v>0</v>
      </c>
    </row>
    <row r="568" spans="1:17" x14ac:dyDescent="0.25">
      <c r="A568" s="616" t="s">
        <v>811</v>
      </c>
      <c r="B568" s="606" t="s">
        <v>529</v>
      </c>
      <c r="C568" s="609" t="s">
        <v>530</v>
      </c>
      <c r="D568" s="618" t="s">
        <v>200</v>
      </c>
      <c r="E568" s="665" t="s">
        <v>258</v>
      </c>
      <c r="F568" s="682">
        <v>0</v>
      </c>
      <c r="G568" s="657">
        <v>0</v>
      </c>
      <c r="H568" s="657">
        <v>0</v>
      </c>
      <c r="I568" s="662">
        <v>0</v>
      </c>
      <c r="J568" s="682">
        <v>0</v>
      </c>
      <c r="K568" s="657">
        <v>0</v>
      </c>
      <c r="L568" s="657">
        <v>0</v>
      </c>
      <c r="M568" s="698">
        <v>0</v>
      </c>
      <c r="N568" s="682">
        <v>0</v>
      </c>
      <c r="O568" s="657">
        <v>0</v>
      </c>
      <c r="P568" s="657">
        <v>0</v>
      </c>
      <c r="Q568" s="662">
        <v>0</v>
      </c>
    </row>
    <row r="569" spans="1:17" x14ac:dyDescent="0.25">
      <c r="A569" s="617"/>
      <c r="B569" s="607"/>
      <c r="C569" s="610"/>
      <c r="D569" s="638"/>
      <c r="E569" s="666"/>
      <c r="F569" s="684"/>
      <c r="G569" s="661"/>
      <c r="H569" s="661"/>
      <c r="I569" s="691"/>
      <c r="J569" s="684"/>
      <c r="K569" s="661"/>
      <c r="L569" s="661"/>
      <c r="M569" s="699"/>
      <c r="N569" s="684"/>
      <c r="O569" s="661"/>
      <c r="P569" s="661"/>
      <c r="Q569" s="691"/>
    </row>
    <row r="570" spans="1:17" ht="51" x14ac:dyDescent="0.25">
      <c r="A570" s="617"/>
      <c r="B570" s="607"/>
      <c r="C570" s="610"/>
      <c r="D570" s="60" t="s">
        <v>474</v>
      </c>
      <c r="E570" s="100" t="s">
        <v>266</v>
      </c>
      <c r="F570" s="118">
        <v>0</v>
      </c>
      <c r="G570" s="64">
        <v>0</v>
      </c>
      <c r="H570" s="64">
        <v>0</v>
      </c>
      <c r="I570" s="119">
        <v>0</v>
      </c>
      <c r="J570" s="118">
        <v>0</v>
      </c>
      <c r="K570" s="64">
        <v>0</v>
      </c>
      <c r="L570" s="64">
        <v>0</v>
      </c>
      <c r="M570" s="165">
        <v>0</v>
      </c>
      <c r="N570" s="118">
        <v>0</v>
      </c>
      <c r="O570" s="64">
        <v>0</v>
      </c>
      <c r="P570" s="64">
        <v>0</v>
      </c>
      <c r="Q570" s="119">
        <v>0</v>
      </c>
    </row>
    <row r="571" spans="1:17" x14ac:dyDescent="0.25">
      <c r="A571" s="616" t="s">
        <v>812</v>
      </c>
      <c r="B571" s="606" t="s">
        <v>531</v>
      </c>
      <c r="C571" s="609" t="s">
        <v>532</v>
      </c>
      <c r="D571" s="618" t="s">
        <v>200</v>
      </c>
      <c r="E571" s="665" t="s">
        <v>258</v>
      </c>
      <c r="F571" s="682">
        <v>0</v>
      </c>
      <c r="G571" s="657">
        <v>0</v>
      </c>
      <c r="H571" s="657">
        <v>0</v>
      </c>
      <c r="I571" s="662">
        <v>0</v>
      </c>
      <c r="J571" s="682">
        <v>0</v>
      </c>
      <c r="K571" s="657">
        <v>0</v>
      </c>
      <c r="L571" s="657">
        <v>0</v>
      </c>
      <c r="M571" s="698">
        <v>0</v>
      </c>
      <c r="N571" s="682">
        <v>0</v>
      </c>
      <c r="O571" s="657">
        <v>0</v>
      </c>
      <c r="P571" s="657">
        <v>0</v>
      </c>
      <c r="Q571" s="662">
        <v>0</v>
      </c>
    </row>
    <row r="572" spans="1:17" x14ac:dyDescent="0.25">
      <c r="A572" s="617"/>
      <c r="B572" s="607"/>
      <c r="C572" s="610"/>
      <c r="D572" s="638"/>
      <c r="E572" s="666"/>
      <c r="F572" s="684"/>
      <c r="G572" s="661"/>
      <c r="H572" s="661"/>
      <c r="I572" s="691"/>
      <c r="J572" s="684"/>
      <c r="K572" s="661"/>
      <c r="L572" s="661"/>
      <c r="M572" s="699"/>
      <c r="N572" s="684"/>
      <c r="O572" s="661"/>
      <c r="P572" s="661"/>
      <c r="Q572" s="691"/>
    </row>
    <row r="573" spans="1:17" ht="51" x14ac:dyDescent="0.25">
      <c r="A573" s="617"/>
      <c r="B573" s="607"/>
      <c r="C573" s="610"/>
      <c r="D573" s="63" t="s">
        <v>474</v>
      </c>
      <c r="E573" s="100" t="s">
        <v>266</v>
      </c>
      <c r="F573" s="118">
        <v>0</v>
      </c>
      <c r="G573" s="64">
        <v>0</v>
      </c>
      <c r="H573" s="64">
        <v>0</v>
      </c>
      <c r="I573" s="119">
        <v>0</v>
      </c>
      <c r="J573" s="118">
        <v>0</v>
      </c>
      <c r="K573" s="64">
        <v>0</v>
      </c>
      <c r="L573" s="64">
        <v>0</v>
      </c>
      <c r="M573" s="165">
        <v>0</v>
      </c>
      <c r="N573" s="118">
        <v>0</v>
      </c>
      <c r="O573" s="64">
        <v>0</v>
      </c>
      <c r="P573" s="64">
        <v>0</v>
      </c>
      <c r="Q573" s="119">
        <v>0</v>
      </c>
    </row>
    <row r="574" spans="1:17" x14ac:dyDescent="0.25">
      <c r="A574" s="616" t="s">
        <v>813</v>
      </c>
      <c r="B574" s="606" t="s">
        <v>533</v>
      </c>
      <c r="C574" s="609" t="s">
        <v>534</v>
      </c>
      <c r="D574" s="618" t="s">
        <v>200</v>
      </c>
      <c r="E574" s="665" t="s">
        <v>258</v>
      </c>
      <c r="F574" s="682">
        <v>0</v>
      </c>
      <c r="G574" s="657">
        <v>0</v>
      </c>
      <c r="H574" s="657">
        <v>0</v>
      </c>
      <c r="I574" s="662">
        <v>0</v>
      </c>
      <c r="J574" s="682">
        <v>0</v>
      </c>
      <c r="K574" s="657">
        <v>0</v>
      </c>
      <c r="L574" s="657">
        <v>0</v>
      </c>
      <c r="M574" s="698">
        <v>0</v>
      </c>
      <c r="N574" s="682">
        <v>0</v>
      </c>
      <c r="O574" s="657">
        <v>0</v>
      </c>
      <c r="P574" s="657">
        <v>0</v>
      </c>
      <c r="Q574" s="662">
        <v>0</v>
      </c>
    </row>
    <row r="575" spans="1:17" x14ac:dyDescent="0.25">
      <c r="A575" s="617"/>
      <c r="B575" s="607"/>
      <c r="C575" s="610"/>
      <c r="D575" s="638"/>
      <c r="E575" s="666"/>
      <c r="F575" s="684"/>
      <c r="G575" s="661"/>
      <c r="H575" s="661"/>
      <c r="I575" s="691"/>
      <c r="J575" s="684"/>
      <c r="K575" s="661"/>
      <c r="L575" s="661"/>
      <c r="M575" s="699"/>
      <c r="N575" s="684"/>
      <c r="O575" s="661"/>
      <c r="P575" s="661"/>
      <c r="Q575" s="691"/>
    </row>
    <row r="576" spans="1:17" ht="51" x14ac:dyDescent="0.25">
      <c r="A576" s="617"/>
      <c r="B576" s="607"/>
      <c r="C576" s="610"/>
      <c r="D576" s="63" t="s">
        <v>474</v>
      </c>
      <c r="E576" s="100" t="s">
        <v>266</v>
      </c>
      <c r="F576" s="122">
        <v>0</v>
      </c>
      <c r="G576" s="70">
        <v>0</v>
      </c>
      <c r="H576" s="70">
        <v>0</v>
      </c>
      <c r="I576" s="123">
        <v>0</v>
      </c>
      <c r="J576" s="122">
        <v>0</v>
      </c>
      <c r="K576" s="70">
        <v>0</v>
      </c>
      <c r="L576" s="70">
        <v>0</v>
      </c>
      <c r="M576" s="167">
        <v>0</v>
      </c>
      <c r="N576" s="122">
        <v>0</v>
      </c>
      <c r="O576" s="70">
        <v>0</v>
      </c>
      <c r="P576" s="70">
        <v>0</v>
      </c>
      <c r="Q576" s="123">
        <v>0</v>
      </c>
    </row>
    <row r="577" spans="1:17" x14ac:dyDescent="0.25">
      <c r="A577" s="616" t="s">
        <v>814</v>
      </c>
      <c r="B577" s="606" t="s">
        <v>535</v>
      </c>
      <c r="C577" s="609" t="s">
        <v>536</v>
      </c>
      <c r="D577" s="618" t="s">
        <v>200</v>
      </c>
      <c r="E577" s="665" t="s">
        <v>258</v>
      </c>
      <c r="F577" s="709">
        <v>0</v>
      </c>
      <c r="G577" s="705">
        <v>0</v>
      </c>
      <c r="H577" s="705">
        <v>0</v>
      </c>
      <c r="I577" s="707">
        <v>0</v>
      </c>
      <c r="J577" s="709">
        <v>0</v>
      </c>
      <c r="K577" s="705">
        <v>0</v>
      </c>
      <c r="L577" s="705">
        <v>0</v>
      </c>
      <c r="M577" s="711">
        <v>0</v>
      </c>
      <c r="N577" s="709">
        <v>0</v>
      </c>
      <c r="O577" s="705">
        <v>0</v>
      </c>
      <c r="P577" s="705">
        <v>0</v>
      </c>
      <c r="Q577" s="707">
        <v>0</v>
      </c>
    </row>
    <row r="578" spans="1:17" x14ac:dyDescent="0.25">
      <c r="A578" s="617"/>
      <c r="B578" s="607"/>
      <c r="C578" s="610"/>
      <c r="D578" s="634"/>
      <c r="E578" s="666"/>
      <c r="F578" s="710"/>
      <c r="G578" s="706"/>
      <c r="H578" s="706"/>
      <c r="I578" s="708"/>
      <c r="J578" s="710"/>
      <c r="K578" s="706"/>
      <c r="L578" s="706"/>
      <c r="M578" s="712"/>
      <c r="N578" s="710"/>
      <c r="O578" s="706"/>
      <c r="P578" s="706"/>
      <c r="Q578" s="708"/>
    </row>
    <row r="579" spans="1:17" ht="51" x14ac:dyDescent="0.25">
      <c r="A579" s="617"/>
      <c r="B579" s="607"/>
      <c r="C579" s="610"/>
      <c r="D579" s="22" t="s">
        <v>474</v>
      </c>
      <c r="E579" s="100" t="s">
        <v>266</v>
      </c>
      <c r="F579" s="122">
        <v>0</v>
      </c>
      <c r="G579" s="70">
        <v>0</v>
      </c>
      <c r="H579" s="70">
        <v>0</v>
      </c>
      <c r="I579" s="123">
        <v>0</v>
      </c>
      <c r="J579" s="122">
        <v>0</v>
      </c>
      <c r="K579" s="70">
        <v>0</v>
      </c>
      <c r="L579" s="70">
        <v>0</v>
      </c>
      <c r="M579" s="167">
        <v>0</v>
      </c>
      <c r="N579" s="122">
        <v>0</v>
      </c>
      <c r="O579" s="70">
        <v>0</v>
      </c>
      <c r="P579" s="70">
        <v>0</v>
      </c>
      <c r="Q579" s="125">
        <v>0</v>
      </c>
    </row>
    <row r="580" spans="1:17" x14ac:dyDescent="0.25">
      <c r="A580" s="616" t="s">
        <v>815</v>
      </c>
      <c r="B580" s="606" t="s">
        <v>537</v>
      </c>
      <c r="C580" s="609" t="s">
        <v>536</v>
      </c>
      <c r="D580" s="618" t="s">
        <v>200</v>
      </c>
      <c r="E580" s="665" t="s">
        <v>258</v>
      </c>
      <c r="F580" s="709">
        <v>0</v>
      </c>
      <c r="G580" s="705">
        <v>0</v>
      </c>
      <c r="H580" s="705">
        <v>0</v>
      </c>
      <c r="I580" s="707">
        <v>0</v>
      </c>
      <c r="J580" s="709">
        <v>0</v>
      </c>
      <c r="K580" s="705">
        <v>0</v>
      </c>
      <c r="L580" s="705">
        <v>0</v>
      </c>
      <c r="M580" s="711">
        <v>0</v>
      </c>
      <c r="N580" s="709">
        <v>0</v>
      </c>
      <c r="O580" s="705">
        <v>0</v>
      </c>
      <c r="P580" s="705">
        <v>0</v>
      </c>
      <c r="Q580" s="707">
        <v>0</v>
      </c>
    </row>
    <row r="581" spans="1:17" x14ac:dyDescent="0.25">
      <c r="A581" s="617"/>
      <c r="B581" s="607"/>
      <c r="C581" s="610"/>
      <c r="D581" s="634"/>
      <c r="E581" s="666"/>
      <c r="F581" s="710"/>
      <c r="G581" s="706"/>
      <c r="H581" s="706"/>
      <c r="I581" s="708"/>
      <c r="J581" s="710"/>
      <c r="K581" s="706"/>
      <c r="L581" s="706"/>
      <c r="M581" s="712"/>
      <c r="N581" s="710"/>
      <c r="O581" s="706"/>
      <c r="P581" s="706"/>
      <c r="Q581" s="708"/>
    </row>
    <row r="582" spans="1:17" ht="51" x14ac:dyDescent="0.25">
      <c r="A582" s="617"/>
      <c r="B582" s="607"/>
      <c r="C582" s="610"/>
      <c r="D582" s="22" t="s">
        <v>474</v>
      </c>
      <c r="E582" s="100" t="s">
        <v>266</v>
      </c>
      <c r="F582" s="122">
        <v>0</v>
      </c>
      <c r="G582" s="70">
        <v>0</v>
      </c>
      <c r="H582" s="70">
        <v>0</v>
      </c>
      <c r="I582" s="123">
        <v>0</v>
      </c>
      <c r="J582" s="122">
        <v>0</v>
      </c>
      <c r="K582" s="70">
        <v>0</v>
      </c>
      <c r="L582" s="70">
        <v>0</v>
      </c>
      <c r="M582" s="167">
        <v>0</v>
      </c>
      <c r="N582" s="122">
        <v>0</v>
      </c>
      <c r="O582" s="70">
        <v>0</v>
      </c>
      <c r="P582" s="70">
        <v>0</v>
      </c>
      <c r="Q582" s="123">
        <v>0</v>
      </c>
    </row>
    <row r="583" spans="1:17" x14ac:dyDescent="0.25">
      <c r="A583" s="616" t="s">
        <v>816</v>
      </c>
      <c r="B583" s="606" t="s">
        <v>538</v>
      </c>
      <c r="C583" s="609" t="s">
        <v>536</v>
      </c>
      <c r="D583" s="618" t="s">
        <v>200</v>
      </c>
      <c r="E583" s="665"/>
      <c r="F583" s="709">
        <v>0</v>
      </c>
      <c r="G583" s="705">
        <v>0</v>
      </c>
      <c r="H583" s="705">
        <v>0</v>
      </c>
      <c r="I583" s="707">
        <v>0</v>
      </c>
      <c r="J583" s="709">
        <v>0</v>
      </c>
      <c r="K583" s="705">
        <v>0</v>
      </c>
      <c r="L583" s="705">
        <v>0</v>
      </c>
      <c r="M583" s="711">
        <v>0</v>
      </c>
      <c r="N583" s="709">
        <v>0</v>
      </c>
      <c r="O583" s="705">
        <v>0</v>
      </c>
      <c r="P583" s="705">
        <v>0</v>
      </c>
      <c r="Q583" s="707">
        <v>0</v>
      </c>
    </row>
    <row r="584" spans="1:17" x14ac:dyDescent="0.25">
      <c r="A584" s="617"/>
      <c r="B584" s="607"/>
      <c r="C584" s="610"/>
      <c r="D584" s="638"/>
      <c r="E584" s="666"/>
      <c r="F584" s="710"/>
      <c r="G584" s="706"/>
      <c r="H584" s="706"/>
      <c r="I584" s="708"/>
      <c r="J584" s="710"/>
      <c r="K584" s="706"/>
      <c r="L584" s="706"/>
      <c r="M584" s="712"/>
      <c r="N584" s="710"/>
      <c r="O584" s="706"/>
      <c r="P584" s="706"/>
      <c r="Q584" s="708"/>
    </row>
    <row r="585" spans="1:17" ht="51" x14ac:dyDescent="0.25">
      <c r="A585" s="617"/>
      <c r="B585" s="607"/>
      <c r="C585" s="610"/>
      <c r="D585" s="60" t="s">
        <v>474</v>
      </c>
      <c r="E585" s="98" t="s">
        <v>258</v>
      </c>
      <c r="F585" s="124">
        <v>0</v>
      </c>
      <c r="G585" s="41">
        <v>0</v>
      </c>
      <c r="H585" s="41">
        <v>0</v>
      </c>
      <c r="I585" s="125">
        <v>0</v>
      </c>
      <c r="J585" s="124">
        <v>0</v>
      </c>
      <c r="K585" s="41">
        <v>0</v>
      </c>
      <c r="L585" s="41">
        <v>0</v>
      </c>
      <c r="M585" s="168">
        <v>0</v>
      </c>
      <c r="N585" s="124">
        <v>0</v>
      </c>
      <c r="O585" s="41">
        <v>0</v>
      </c>
      <c r="P585" s="41">
        <v>0</v>
      </c>
      <c r="Q585" s="125">
        <v>0</v>
      </c>
    </row>
    <row r="586" spans="1:17" ht="24.75" customHeight="1" x14ac:dyDescent="0.25">
      <c r="A586" s="603" t="s">
        <v>70</v>
      </c>
      <c r="B586" s="714" t="s">
        <v>539</v>
      </c>
      <c r="C586" s="714"/>
      <c r="D586" s="63" t="s">
        <v>200</v>
      </c>
      <c r="E586" s="665" t="s">
        <v>258</v>
      </c>
      <c r="F586" s="233">
        <f>F588+F589+F590</f>
        <v>50577.7</v>
      </c>
      <c r="G586" s="234">
        <f t="shared" ref="G586:M586" si="258">G588+G589+G590</f>
        <v>0</v>
      </c>
      <c r="H586" s="234">
        <f t="shared" si="258"/>
        <v>5563.4</v>
      </c>
      <c r="I586" s="235">
        <f t="shared" si="258"/>
        <v>36631.600000000006</v>
      </c>
      <c r="J586" s="233">
        <f t="shared" si="258"/>
        <v>26033.5</v>
      </c>
      <c r="K586" s="234">
        <f t="shared" si="258"/>
        <v>0</v>
      </c>
      <c r="L586" s="234">
        <f t="shared" si="258"/>
        <v>5169.3</v>
      </c>
      <c r="M586" s="236">
        <f t="shared" si="258"/>
        <v>20864.2</v>
      </c>
      <c r="N586" s="237">
        <f>J586/F586*100</f>
        <v>51.472289170919204</v>
      </c>
      <c r="O586" s="238">
        <v>0</v>
      </c>
      <c r="P586" s="238">
        <v>0</v>
      </c>
      <c r="Q586" s="183">
        <f>M586/I586*100</f>
        <v>56.95683508227868</v>
      </c>
    </row>
    <row r="587" spans="1:17" hidden="1" x14ac:dyDescent="0.25">
      <c r="A587" s="713"/>
      <c r="B587" s="715"/>
      <c r="C587" s="715"/>
      <c r="D587" s="618" t="s">
        <v>475</v>
      </c>
      <c r="E587" s="666"/>
      <c r="F587" s="239" t="e">
        <f>#REF!+#REF!+#REF!+#REF!+#REF!+#REF!+#REF!+#REF!+#REF!+#REF!+#REF!+#REF!+F588+F589+F590+#REF!+#REF!+#REF!+#REF!+#REF!+#REF!</f>
        <v>#REF!</v>
      </c>
      <c r="G587" s="240" t="e">
        <f>#REF!+#REF!+#REF!+#REF!+#REF!+#REF!+#REF!+#REF!+#REF!+#REF!+#REF!+#REF!+G588+G589+G590</f>
        <v>#REF!</v>
      </c>
      <c r="H587" s="240" t="e">
        <f>#REF!+#REF!+#REF!+#REF!+#REF!+#REF!+#REF!+#REF!+#REF!+#REF!+#REF!+#REF!+H588+H589+H590+#REF!+#REF!+#REF!+#REF!+#REF!</f>
        <v>#REF!</v>
      </c>
      <c r="I587" s="241" t="e">
        <f>#REF!+#REF!+#REF!+#REF!+#REF!+#REF!+#REF!+#REF!+#REF!+#REF!+#REF!+#REF!+I588+I589+I590+#REF!</f>
        <v>#REF!</v>
      </c>
      <c r="J587" s="239" t="e">
        <f>#REF!+#REF!+#REF!+#REF!+#REF!+#REF!+#REF!+#REF!+#REF!+#REF!+#REF!+#REF!+J588+J589+J590+#REF!+#REF!+#REF!+#REF!+#REF!+#REF!</f>
        <v>#REF!</v>
      </c>
      <c r="K587" s="240" t="e">
        <f>#REF!+#REF!+#REF!+#REF!+#REF!+#REF!+#REF!+#REF!+#REF!+#REF!+#REF!+#REF!+K588+K589+K590+#REF!+#REF!+#REF!+#REF!+#REF!+#REF!</f>
        <v>#REF!</v>
      </c>
      <c r="L587" s="240" t="e">
        <f>#REF!+#REF!+#REF!+#REF!+#REF!+#REF!+#REF!+#REF!+#REF!+#REF!+#REF!+#REF!+L588+L589+L590+#REF!+#REF!+#REF!+#REF!+#REF!+#REF!</f>
        <v>#REF!</v>
      </c>
      <c r="M587" s="242" t="e">
        <f>#REF!+#REF!+#REF!+#REF!+#REF!+#REF!+#REF!+#REF!+#REF!+#REF!+#REF!+#REF!+M588+M589+M590+#REF!+#REF!+#REF!+#REF!+#REF!+#REF!</f>
        <v>#REF!</v>
      </c>
      <c r="N587" s="184" t="e">
        <f t="shared" ref="N587:Q590" si="259">J587/F587*100</f>
        <v>#REF!</v>
      </c>
      <c r="O587" s="48" t="e">
        <f t="shared" si="259"/>
        <v>#REF!</v>
      </c>
      <c r="P587" s="48" t="e">
        <f t="shared" si="259"/>
        <v>#REF!</v>
      </c>
      <c r="Q587" s="185" t="e">
        <f t="shared" si="259"/>
        <v>#REF!</v>
      </c>
    </row>
    <row r="588" spans="1:17" x14ac:dyDescent="0.25">
      <c r="A588" s="713"/>
      <c r="B588" s="715"/>
      <c r="C588" s="715"/>
      <c r="D588" s="634"/>
      <c r="E588" s="97" t="s">
        <v>540</v>
      </c>
      <c r="F588" s="239">
        <v>22946.3</v>
      </c>
      <c r="G588" s="240">
        <v>0</v>
      </c>
      <c r="H588" s="240">
        <v>5563.4</v>
      </c>
      <c r="I588" s="241">
        <v>9000.2000000000007</v>
      </c>
      <c r="J588" s="239">
        <v>18058</v>
      </c>
      <c r="K588" s="240">
        <v>0</v>
      </c>
      <c r="L588" s="240">
        <v>5169.3</v>
      </c>
      <c r="M588" s="242">
        <v>12888.7</v>
      </c>
      <c r="N588" s="184">
        <f t="shared" si="259"/>
        <v>78.696783359408712</v>
      </c>
      <c r="O588" s="48">
        <v>0</v>
      </c>
      <c r="P588" s="48">
        <v>0</v>
      </c>
      <c r="Q588" s="185">
        <f t="shared" si="259"/>
        <v>143.20459545343437</v>
      </c>
    </row>
    <row r="589" spans="1:17" x14ac:dyDescent="0.25">
      <c r="A589" s="713"/>
      <c r="B589" s="715"/>
      <c r="C589" s="715"/>
      <c r="D589" s="634"/>
      <c r="E589" s="97" t="s">
        <v>541</v>
      </c>
      <c r="F589" s="239">
        <f>G589+H589+I589</f>
        <v>27177.4</v>
      </c>
      <c r="G589" s="240">
        <v>0</v>
      </c>
      <c r="H589" s="240">
        <v>0</v>
      </c>
      <c r="I589" s="241">
        <v>27177.4</v>
      </c>
      <c r="J589" s="239">
        <f>K589+L589+M589</f>
        <v>7524.2</v>
      </c>
      <c r="K589" s="240">
        <v>0</v>
      </c>
      <c r="L589" s="240">
        <v>0</v>
      </c>
      <c r="M589" s="242">
        <v>7524.2</v>
      </c>
      <c r="N589" s="184">
        <f t="shared" si="259"/>
        <v>27.685503396204197</v>
      </c>
      <c r="O589" s="48">
        <v>0</v>
      </c>
      <c r="P589" s="48">
        <v>0</v>
      </c>
      <c r="Q589" s="185">
        <f t="shared" si="259"/>
        <v>27.685503396204197</v>
      </c>
    </row>
    <row r="590" spans="1:17" x14ac:dyDescent="0.25">
      <c r="A590" s="713"/>
      <c r="B590" s="716"/>
      <c r="C590" s="715"/>
      <c r="D590" s="635"/>
      <c r="E590" s="97" t="s">
        <v>542</v>
      </c>
      <c r="F590" s="239">
        <v>454</v>
      </c>
      <c r="G590" s="240">
        <v>0</v>
      </c>
      <c r="H590" s="240">
        <v>0</v>
      </c>
      <c r="I590" s="241">
        <v>454</v>
      </c>
      <c r="J590" s="239">
        <v>451.3</v>
      </c>
      <c r="K590" s="240">
        <v>0</v>
      </c>
      <c r="L590" s="240">
        <v>0</v>
      </c>
      <c r="M590" s="242">
        <v>451.3</v>
      </c>
      <c r="N590" s="184">
        <f t="shared" si="259"/>
        <v>99.405286343612346</v>
      </c>
      <c r="O590" s="48">
        <v>0</v>
      </c>
      <c r="P590" s="48">
        <v>0</v>
      </c>
      <c r="Q590" s="185">
        <f t="shared" si="259"/>
        <v>99.405286343612346</v>
      </c>
    </row>
    <row r="591" spans="1:17" ht="25.5" x14ac:dyDescent="0.25">
      <c r="A591" s="616" t="s">
        <v>233</v>
      </c>
      <c r="B591" s="714" t="s">
        <v>543</v>
      </c>
      <c r="C591" s="714" t="s">
        <v>544</v>
      </c>
      <c r="D591" s="63" t="s">
        <v>200</v>
      </c>
      <c r="E591" s="98" t="s">
        <v>258</v>
      </c>
      <c r="F591" s="120">
        <v>0</v>
      </c>
      <c r="G591" s="43">
        <v>0</v>
      </c>
      <c r="H591" s="43">
        <v>0</v>
      </c>
      <c r="I591" s="121">
        <v>0</v>
      </c>
      <c r="J591" s="120">
        <v>0</v>
      </c>
      <c r="K591" s="43">
        <v>0</v>
      </c>
      <c r="L591" s="43">
        <v>0</v>
      </c>
      <c r="M591" s="166">
        <v>0</v>
      </c>
      <c r="N591" s="120">
        <v>0</v>
      </c>
      <c r="O591" s="43">
        <v>0</v>
      </c>
      <c r="P591" s="43">
        <v>0</v>
      </c>
      <c r="Q591" s="121">
        <v>0</v>
      </c>
    </row>
    <row r="592" spans="1:17" x14ac:dyDescent="0.25">
      <c r="A592" s="630"/>
      <c r="B592" s="715"/>
      <c r="C592" s="715"/>
      <c r="D592" s="63" t="s">
        <v>475</v>
      </c>
      <c r="E592" s="98" t="s">
        <v>266</v>
      </c>
      <c r="F592" s="120">
        <v>0</v>
      </c>
      <c r="G592" s="43">
        <v>0</v>
      </c>
      <c r="H592" s="43">
        <v>0</v>
      </c>
      <c r="I592" s="121">
        <v>0</v>
      </c>
      <c r="J592" s="120">
        <v>0</v>
      </c>
      <c r="K592" s="43">
        <v>0</v>
      </c>
      <c r="L592" s="43">
        <v>0</v>
      </c>
      <c r="M592" s="166">
        <v>0</v>
      </c>
      <c r="N592" s="120">
        <v>0</v>
      </c>
      <c r="O592" s="43">
        <v>0</v>
      </c>
      <c r="P592" s="43">
        <v>0</v>
      </c>
      <c r="Q592" s="121">
        <v>0</v>
      </c>
    </row>
    <row r="593" spans="1:17" x14ac:dyDescent="0.25">
      <c r="A593" s="616" t="s">
        <v>238</v>
      </c>
      <c r="B593" s="606" t="s">
        <v>545</v>
      </c>
      <c r="C593" s="578" t="s">
        <v>546</v>
      </c>
      <c r="D593" s="634"/>
      <c r="E593" s="665"/>
      <c r="F593" s="682">
        <v>0</v>
      </c>
      <c r="G593" s="657">
        <v>0</v>
      </c>
      <c r="H593" s="657">
        <v>0</v>
      </c>
      <c r="I593" s="662">
        <v>0</v>
      </c>
      <c r="J593" s="682">
        <v>0</v>
      </c>
      <c r="K593" s="657">
        <v>0</v>
      </c>
      <c r="L593" s="657">
        <v>0</v>
      </c>
      <c r="M593" s="698">
        <v>0</v>
      </c>
      <c r="N593" s="682">
        <v>0</v>
      </c>
      <c r="O593" s="657">
        <v>0</v>
      </c>
      <c r="P593" s="657">
        <v>0</v>
      </c>
      <c r="Q593" s="662">
        <v>0</v>
      </c>
    </row>
    <row r="594" spans="1:17" x14ac:dyDescent="0.25">
      <c r="A594" s="617"/>
      <c r="B594" s="607"/>
      <c r="C594" s="578"/>
      <c r="D594" s="638"/>
      <c r="E594" s="666"/>
      <c r="F594" s="684"/>
      <c r="G594" s="661"/>
      <c r="H594" s="661"/>
      <c r="I594" s="691"/>
      <c r="J594" s="684"/>
      <c r="K594" s="661"/>
      <c r="L594" s="661"/>
      <c r="M594" s="699"/>
      <c r="N594" s="684"/>
      <c r="O594" s="661"/>
      <c r="P594" s="661"/>
      <c r="Q594" s="691"/>
    </row>
    <row r="595" spans="1:17" ht="25.5" x14ac:dyDescent="0.25">
      <c r="A595" s="617"/>
      <c r="B595" s="607"/>
      <c r="C595" s="717"/>
      <c r="D595" s="63" t="s">
        <v>200</v>
      </c>
      <c r="E595" s="99" t="s">
        <v>258</v>
      </c>
      <c r="F595" s="126">
        <f>F596+F597+F598</f>
        <v>50577.7</v>
      </c>
      <c r="G595" s="65">
        <f t="shared" ref="G595:M595" si="260">G596+G597+G598</f>
        <v>0</v>
      </c>
      <c r="H595" s="65">
        <f t="shared" si="260"/>
        <v>5563.4</v>
      </c>
      <c r="I595" s="127">
        <f t="shared" si="260"/>
        <v>36631.600000000006</v>
      </c>
      <c r="J595" s="126">
        <f t="shared" si="260"/>
        <v>26033.5</v>
      </c>
      <c r="K595" s="65">
        <f t="shared" si="260"/>
        <v>0</v>
      </c>
      <c r="L595" s="65">
        <f t="shared" si="260"/>
        <v>5169.3</v>
      </c>
      <c r="M595" s="169">
        <f t="shared" si="260"/>
        <v>20864.2</v>
      </c>
      <c r="N595" s="120">
        <f>J595/F595*100</f>
        <v>51.472289170919204</v>
      </c>
      <c r="O595" s="43">
        <v>0</v>
      </c>
      <c r="P595" s="43">
        <v>0</v>
      </c>
      <c r="Q595" s="182">
        <f t="shared" ref="Q595:Q598" si="261">M595/I595*100</f>
        <v>56.95683508227868</v>
      </c>
    </row>
    <row r="596" spans="1:17" x14ac:dyDescent="0.25">
      <c r="A596" s="617"/>
      <c r="B596" s="607"/>
      <c r="C596" s="718"/>
      <c r="D596" s="644" t="s">
        <v>475</v>
      </c>
      <c r="E596" s="498" t="s">
        <v>540</v>
      </c>
      <c r="F596" s="239">
        <v>22946.3</v>
      </c>
      <c r="G596" s="240">
        <v>0</v>
      </c>
      <c r="H596" s="240">
        <v>5563.4</v>
      </c>
      <c r="I596" s="241">
        <v>9000.2000000000007</v>
      </c>
      <c r="J596" s="239">
        <v>18058</v>
      </c>
      <c r="K596" s="240">
        <v>0</v>
      </c>
      <c r="L596" s="240">
        <v>5169.3</v>
      </c>
      <c r="M596" s="242">
        <v>12888.7</v>
      </c>
      <c r="N596" s="126">
        <f>J596/F596*100</f>
        <v>78.696783359408712</v>
      </c>
      <c r="O596" s="65">
        <v>0</v>
      </c>
      <c r="P596" s="65">
        <v>0</v>
      </c>
      <c r="Q596" s="127">
        <f t="shared" si="261"/>
        <v>143.20459545343437</v>
      </c>
    </row>
    <row r="597" spans="1:17" x14ac:dyDescent="0.25">
      <c r="A597" s="617"/>
      <c r="B597" s="607"/>
      <c r="C597" s="718"/>
      <c r="D597" s="644"/>
      <c r="E597" s="498" t="s">
        <v>541</v>
      </c>
      <c r="F597" s="239">
        <f>G597+H597+I597</f>
        <v>27177.4</v>
      </c>
      <c r="G597" s="240">
        <v>0</v>
      </c>
      <c r="H597" s="240">
        <v>0</v>
      </c>
      <c r="I597" s="241">
        <v>27177.4</v>
      </c>
      <c r="J597" s="239">
        <f>K597+L597+M597</f>
        <v>7524.2</v>
      </c>
      <c r="K597" s="240">
        <v>0</v>
      </c>
      <c r="L597" s="240">
        <v>0</v>
      </c>
      <c r="M597" s="242">
        <v>7524.2</v>
      </c>
      <c r="N597" s="126">
        <f>J597/F597*100</f>
        <v>27.685503396204197</v>
      </c>
      <c r="O597" s="65">
        <v>0</v>
      </c>
      <c r="P597" s="65">
        <v>0</v>
      </c>
      <c r="Q597" s="127">
        <f t="shared" si="261"/>
        <v>27.685503396204197</v>
      </c>
    </row>
    <row r="598" spans="1:17" x14ac:dyDescent="0.25">
      <c r="A598" s="617"/>
      <c r="B598" s="607"/>
      <c r="C598" s="719"/>
      <c r="D598" s="644"/>
      <c r="E598" s="97" t="s">
        <v>542</v>
      </c>
      <c r="F598" s="239">
        <v>454</v>
      </c>
      <c r="G598" s="240">
        <v>0</v>
      </c>
      <c r="H598" s="240">
        <v>0</v>
      </c>
      <c r="I598" s="241">
        <v>454</v>
      </c>
      <c r="J598" s="239">
        <v>451.3</v>
      </c>
      <c r="K598" s="240">
        <v>0</v>
      </c>
      <c r="L598" s="240">
        <v>0</v>
      </c>
      <c r="M598" s="242">
        <v>451.3</v>
      </c>
      <c r="N598" s="120">
        <f>J598/F598*100</f>
        <v>99.405286343612346</v>
      </c>
      <c r="O598" s="43">
        <v>0</v>
      </c>
      <c r="P598" s="43">
        <v>0</v>
      </c>
      <c r="Q598" s="121">
        <f t="shared" si="261"/>
        <v>99.405286343612346</v>
      </c>
    </row>
    <row r="599" spans="1:17" x14ac:dyDescent="0.25">
      <c r="A599" s="616" t="s">
        <v>93</v>
      </c>
      <c r="B599" s="606" t="s">
        <v>547</v>
      </c>
      <c r="C599" s="637"/>
      <c r="D599" s="634" t="s">
        <v>200</v>
      </c>
      <c r="E599" s="685"/>
      <c r="F599" s="118">
        <v>0</v>
      </c>
      <c r="G599" s="64">
        <v>0</v>
      </c>
      <c r="H599" s="64">
        <v>0</v>
      </c>
      <c r="I599" s="119">
        <v>0</v>
      </c>
      <c r="J599" s="118">
        <v>0</v>
      </c>
      <c r="K599" s="64">
        <v>0</v>
      </c>
      <c r="L599" s="64">
        <v>0</v>
      </c>
      <c r="M599" s="165">
        <v>0</v>
      </c>
      <c r="N599" s="118">
        <v>0</v>
      </c>
      <c r="O599" s="64">
        <v>0</v>
      </c>
      <c r="P599" s="64">
        <v>0</v>
      </c>
      <c r="Q599" s="119">
        <v>0</v>
      </c>
    </row>
    <row r="600" spans="1:17" x14ac:dyDescent="0.25">
      <c r="A600" s="617"/>
      <c r="B600" s="607"/>
      <c r="C600" s="628"/>
      <c r="D600" s="638"/>
      <c r="E600" s="693"/>
      <c r="F600" s="126"/>
      <c r="G600" s="65"/>
      <c r="H600" s="65"/>
      <c r="I600" s="127"/>
      <c r="J600" s="126"/>
      <c r="K600" s="65"/>
      <c r="L600" s="65"/>
      <c r="M600" s="169"/>
      <c r="N600" s="126"/>
      <c r="O600" s="65"/>
      <c r="P600" s="65"/>
      <c r="Q600" s="127"/>
    </row>
    <row r="601" spans="1:17" x14ac:dyDescent="0.25">
      <c r="A601" s="617"/>
      <c r="B601" s="607"/>
      <c r="C601" s="628"/>
      <c r="D601" s="618" t="s">
        <v>474</v>
      </c>
      <c r="E601" s="98" t="s">
        <v>258</v>
      </c>
      <c r="F601" s="120">
        <v>0</v>
      </c>
      <c r="G601" s="43"/>
      <c r="H601" s="43">
        <v>0</v>
      </c>
      <c r="I601" s="121">
        <v>0</v>
      </c>
      <c r="J601" s="120">
        <v>0</v>
      </c>
      <c r="K601" s="43">
        <v>0</v>
      </c>
      <c r="L601" s="43">
        <v>0</v>
      </c>
      <c r="M601" s="166">
        <v>0</v>
      </c>
      <c r="N601" s="120">
        <v>0</v>
      </c>
      <c r="O601" s="43">
        <v>0</v>
      </c>
      <c r="P601" s="43">
        <v>0</v>
      </c>
      <c r="Q601" s="121">
        <v>0</v>
      </c>
    </row>
    <row r="602" spans="1:17" x14ac:dyDescent="0.25">
      <c r="A602" s="617"/>
      <c r="B602" s="607"/>
      <c r="C602" s="628"/>
      <c r="D602" s="634"/>
      <c r="E602" s="685" t="s">
        <v>266</v>
      </c>
      <c r="F602" s="118">
        <v>0</v>
      </c>
      <c r="G602" s="64">
        <v>0</v>
      </c>
      <c r="H602" s="64">
        <v>0</v>
      </c>
      <c r="I602" s="119">
        <v>0</v>
      </c>
      <c r="J602" s="118">
        <v>0</v>
      </c>
      <c r="K602" s="64">
        <v>0</v>
      </c>
      <c r="L602" s="64">
        <v>0</v>
      </c>
      <c r="M602" s="165">
        <v>0</v>
      </c>
      <c r="N602" s="118">
        <v>0</v>
      </c>
      <c r="O602" s="64">
        <v>0</v>
      </c>
      <c r="P602" s="64">
        <v>0</v>
      </c>
      <c r="Q602" s="119"/>
    </row>
    <row r="603" spans="1:17" x14ac:dyDescent="0.25">
      <c r="A603" s="617"/>
      <c r="B603" s="607"/>
      <c r="C603" s="628"/>
      <c r="D603" s="638"/>
      <c r="E603" s="693"/>
      <c r="F603" s="126"/>
      <c r="G603" s="65"/>
      <c r="H603" s="65"/>
      <c r="I603" s="127"/>
      <c r="J603" s="126"/>
      <c r="K603" s="65"/>
      <c r="L603" s="65"/>
      <c r="M603" s="169"/>
      <c r="N603" s="126"/>
      <c r="O603" s="65"/>
      <c r="P603" s="65"/>
      <c r="Q603" s="127"/>
    </row>
    <row r="604" spans="1:17" x14ac:dyDescent="0.25">
      <c r="A604" s="616" t="s">
        <v>248</v>
      </c>
      <c r="B604" s="606" t="s">
        <v>548</v>
      </c>
      <c r="C604" s="609" t="s">
        <v>549</v>
      </c>
      <c r="D604" s="429"/>
      <c r="E604" s="97"/>
      <c r="F604" s="120">
        <v>0</v>
      </c>
      <c r="G604" s="43">
        <v>0</v>
      </c>
      <c r="H604" s="43">
        <v>0</v>
      </c>
      <c r="I604" s="121">
        <v>0</v>
      </c>
      <c r="J604" s="145">
        <v>0</v>
      </c>
      <c r="K604" s="49">
        <v>0</v>
      </c>
      <c r="L604" s="49">
        <v>0</v>
      </c>
      <c r="M604" s="170">
        <v>0</v>
      </c>
      <c r="N604" s="120">
        <v>0</v>
      </c>
      <c r="O604" s="43">
        <v>0</v>
      </c>
      <c r="P604" s="43">
        <v>0</v>
      </c>
      <c r="Q604" s="121">
        <v>0</v>
      </c>
    </row>
    <row r="605" spans="1:17" ht="25.5" x14ac:dyDescent="0.25">
      <c r="A605" s="617"/>
      <c r="B605" s="607"/>
      <c r="C605" s="610"/>
      <c r="D605" s="63" t="s">
        <v>200</v>
      </c>
      <c r="E605" s="98"/>
      <c r="F605" s="120">
        <v>0</v>
      </c>
      <c r="G605" s="43">
        <v>0</v>
      </c>
      <c r="H605" s="43">
        <v>0</v>
      </c>
      <c r="I605" s="121">
        <v>0</v>
      </c>
      <c r="J605" s="120">
        <v>0</v>
      </c>
      <c r="K605" s="43">
        <v>0</v>
      </c>
      <c r="L605" s="43">
        <v>0</v>
      </c>
      <c r="M605" s="166">
        <v>0</v>
      </c>
      <c r="N605" s="120">
        <v>0</v>
      </c>
      <c r="O605" s="43">
        <v>0</v>
      </c>
      <c r="P605" s="43">
        <v>0</v>
      </c>
      <c r="Q605" s="121">
        <v>0</v>
      </c>
    </row>
    <row r="606" spans="1:17" x14ac:dyDescent="0.25">
      <c r="A606" s="617"/>
      <c r="B606" s="607"/>
      <c r="C606" s="610"/>
      <c r="D606" s="618" t="s">
        <v>474</v>
      </c>
      <c r="E606" s="98" t="s">
        <v>258</v>
      </c>
      <c r="F606" s="120">
        <v>0</v>
      </c>
      <c r="G606" s="43">
        <v>0</v>
      </c>
      <c r="H606" s="43">
        <v>0</v>
      </c>
      <c r="I606" s="121">
        <v>0</v>
      </c>
      <c r="J606" s="120">
        <v>0</v>
      </c>
      <c r="K606" s="43">
        <v>0</v>
      </c>
      <c r="L606" s="43">
        <v>0</v>
      </c>
      <c r="M606" s="166">
        <v>0</v>
      </c>
      <c r="N606" s="120">
        <v>0</v>
      </c>
      <c r="O606" s="43">
        <v>0</v>
      </c>
      <c r="P606" s="43">
        <v>0</v>
      </c>
      <c r="Q606" s="121">
        <v>0</v>
      </c>
    </row>
    <row r="607" spans="1:17" x14ac:dyDescent="0.25">
      <c r="A607" s="617"/>
      <c r="B607" s="607"/>
      <c r="C607" s="610"/>
      <c r="D607" s="634"/>
      <c r="E607" s="685" t="s">
        <v>266</v>
      </c>
      <c r="F607" s="118">
        <v>0</v>
      </c>
      <c r="G607" s="64">
        <v>0</v>
      </c>
      <c r="H607" s="64">
        <v>0</v>
      </c>
      <c r="I607" s="119">
        <v>0</v>
      </c>
      <c r="J607" s="118">
        <v>0</v>
      </c>
      <c r="K607" s="64">
        <v>0</v>
      </c>
      <c r="L607" s="64">
        <v>0</v>
      </c>
      <c r="M607" s="165">
        <v>0</v>
      </c>
      <c r="N607" s="118">
        <v>0</v>
      </c>
      <c r="O607" s="64">
        <v>0</v>
      </c>
      <c r="P607" s="64">
        <v>0</v>
      </c>
      <c r="Q607" s="119"/>
    </row>
    <row r="608" spans="1:17" x14ac:dyDescent="0.25">
      <c r="A608" s="617"/>
      <c r="B608" s="607"/>
      <c r="C608" s="610"/>
      <c r="D608" s="634"/>
      <c r="E608" s="693"/>
      <c r="F608" s="126"/>
      <c r="G608" s="65"/>
      <c r="H608" s="65"/>
      <c r="I608" s="127"/>
      <c r="J608" s="126"/>
      <c r="K608" s="65"/>
      <c r="L608" s="65"/>
      <c r="M608" s="169"/>
      <c r="N608" s="126"/>
      <c r="O608" s="65"/>
      <c r="P608" s="65"/>
      <c r="Q608" s="127"/>
    </row>
    <row r="609" spans="1:17" x14ac:dyDescent="0.25">
      <c r="A609" s="616" t="s">
        <v>798</v>
      </c>
      <c r="B609" s="606" t="s">
        <v>550</v>
      </c>
      <c r="C609" s="609" t="s">
        <v>551</v>
      </c>
      <c r="D609" s="429"/>
      <c r="E609" s="97"/>
      <c r="F609" s="120">
        <v>0</v>
      </c>
      <c r="G609" s="43">
        <v>0</v>
      </c>
      <c r="H609" s="43">
        <v>0</v>
      </c>
      <c r="I609" s="121">
        <v>0</v>
      </c>
      <c r="J609" s="145">
        <v>0</v>
      </c>
      <c r="K609" s="49">
        <v>0</v>
      </c>
      <c r="L609" s="49">
        <v>0</v>
      </c>
      <c r="M609" s="170">
        <v>0</v>
      </c>
      <c r="N609" s="120">
        <v>0</v>
      </c>
      <c r="O609" s="43">
        <v>0</v>
      </c>
      <c r="P609" s="43">
        <v>0</v>
      </c>
      <c r="Q609" s="121">
        <v>0</v>
      </c>
    </row>
    <row r="610" spans="1:17" ht="25.5" x14ac:dyDescent="0.25">
      <c r="A610" s="617"/>
      <c r="B610" s="607"/>
      <c r="C610" s="610"/>
      <c r="D610" s="63" t="s">
        <v>200</v>
      </c>
      <c r="E610" s="98"/>
      <c r="F610" s="120">
        <v>0</v>
      </c>
      <c r="G610" s="43">
        <v>0</v>
      </c>
      <c r="H610" s="43">
        <v>0</v>
      </c>
      <c r="I610" s="121">
        <v>0</v>
      </c>
      <c r="J610" s="120">
        <v>0</v>
      </c>
      <c r="K610" s="43">
        <v>0</v>
      </c>
      <c r="L610" s="43">
        <v>0</v>
      </c>
      <c r="M610" s="166">
        <v>0</v>
      </c>
      <c r="N610" s="120">
        <v>0</v>
      </c>
      <c r="O610" s="43">
        <v>0</v>
      </c>
      <c r="P610" s="43">
        <v>0</v>
      </c>
      <c r="Q610" s="121">
        <v>0</v>
      </c>
    </row>
    <row r="611" spans="1:17" x14ac:dyDescent="0.25">
      <c r="A611" s="617"/>
      <c r="B611" s="607"/>
      <c r="C611" s="610"/>
      <c r="D611" s="618" t="s">
        <v>474</v>
      </c>
      <c r="E611" s="98" t="s">
        <v>258</v>
      </c>
      <c r="F611" s="120">
        <v>0</v>
      </c>
      <c r="G611" s="43">
        <v>0</v>
      </c>
      <c r="H611" s="43">
        <v>0</v>
      </c>
      <c r="I611" s="121">
        <v>0</v>
      </c>
      <c r="J611" s="120">
        <v>0</v>
      </c>
      <c r="K611" s="43">
        <v>0</v>
      </c>
      <c r="L611" s="43">
        <v>0</v>
      </c>
      <c r="M611" s="166">
        <v>0</v>
      </c>
      <c r="N611" s="120">
        <v>0</v>
      </c>
      <c r="O611" s="43">
        <v>0</v>
      </c>
      <c r="P611" s="43">
        <v>0</v>
      </c>
      <c r="Q611" s="121">
        <v>0</v>
      </c>
    </row>
    <row r="612" spans="1:17" x14ac:dyDescent="0.25">
      <c r="A612" s="617"/>
      <c r="B612" s="607"/>
      <c r="C612" s="610"/>
      <c r="D612" s="638"/>
      <c r="E612" s="98" t="s">
        <v>266</v>
      </c>
      <c r="F612" s="120">
        <v>0</v>
      </c>
      <c r="G612" s="43">
        <v>0</v>
      </c>
      <c r="H612" s="43">
        <v>0</v>
      </c>
      <c r="I612" s="121">
        <v>0</v>
      </c>
      <c r="J612" s="120">
        <v>0</v>
      </c>
      <c r="K612" s="43">
        <v>0</v>
      </c>
      <c r="L612" s="43">
        <v>0</v>
      </c>
      <c r="M612" s="166">
        <v>0</v>
      </c>
      <c r="N612" s="120">
        <v>0</v>
      </c>
      <c r="O612" s="43">
        <v>0</v>
      </c>
      <c r="P612" s="43">
        <v>0</v>
      </c>
      <c r="Q612" s="121">
        <v>0</v>
      </c>
    </row>
    <row r="613" spans="1:17" x14ac:dyDescent="0.25">
      <c r="A613" s="616" t="s">
        <v>817</v>
      </c>
      <c r="B613" s="606" t="s">
        <v>552</v>
      </c>
      <c r="C613" s="609" t="s">
        <v>553</v>
      </c>
      <c r="D613" s="429"/>
      <c r="E613" s="98"/>
      <c r="F613" s="120">
        <v>0</v>
      </c>
      <c r="G613" s="43">
        <v>0</v>
      </c>
      <c r="H613" s="43">
        <v>0</v>
      </c>
      <c r="I613" s="121">
        <v>0</v>
      </c>
      <c r="J613" s="120">
        <v>0</v>
      </c>
      <c r="K613" s="43">
        <v>0</v>
      </c>
      <c r="L613" s="43">
        <v>0</v>
      </c>
      <c r="M613" s="166">
        <v>0</v>
      </c>
      <c r="N613" s="120">
        <v>0</v>
      </c>
      <c r="O613" s="43">
        <v>0</v>
      </c>
      <c r="P613" s="43">
        <v>0</v>
      </c>
      <c r="Q613" s="121"/>
    </row>
    <row r="614" spans="1:17" ht="25.5" x14ac:dyDescent="0.25">
      <c r="A614" s="617"/>
      <c r="B614" s="607"/>
      <c r="C614" s="610"/>
      <c r="D614" s="63" t="s">
        <v>200</v>
      </c>
      <c r="E614" s="98"/>
      <c r="F614" s="120">
        <v>0</v>
      </c>
      <c r="G614" s="43">
        <v>0</v>
      </c>
      <c r="H614" s="43">
        <v>0</v>
      </c>
      <c r="I614" s="121">
        <v>0</v>
      </c>
      <c r="J614" s="120">
        <v>0</v>
      </c>
      <c r="K614" s="43">
        <v>0</v>
      </c>
      <c r="L614" s="43">
        <v>0</v>
      </c>
      <c r="M614" s="166">
        <v>0</v>
      </c>
      <c r="N614" s="120">
        <v>0</v>
      </c>
      <c r="O614" s="43">
        <v>0</v>
      </c>
      <c r="P614" s="43">
        <v>0</v>
      </c>
      <c r="Q614" s="121">
        <v>0</v>
      </c>
    </row>
    <row r="615" spans="1:17" x14ac:dyDescent="0.25">
      <c r="A615" s="617"/>
      <c r="B615" s="607"/>
      <c r="C615" s="610"/>
      <c r="D615" s="618" t="s">
        <v>474</v>
      </c>
      <c r="E615" s="98" t="s">
        <v>258</v>
      </c>
      <c r="F615" s="120">
        <v>0</v>
      </c>
      <c r="G615" s="43">
        <v>0</v>
      </c>
      <c r="H615" s="43">
        <v>0</v>
      </c>
      <c r="I615" s="121">
        <v>0</v>
      </c>
      <c r="J615" s="120">
        <v>0</v>
      </c>
      <c r="K615" s="43">
        <v>0</v>
      </c>
      <c r="L615" s="43">
        <v>0</v>
      </c>
      <c r="M615" s="166">
        <v>0</v>
      </c>
      <c r="N615" s="120">
        <v>0</v>
      </c>
      <c r="O615" s="43">
        <v>0</v>
      </c>
      <c r="P615" s="43">
        <v>0</v>
      </c>
      <c r="Q615" s="121">
        <v>0</v>
      </c>
    </row>
    <row r="616" spans="1:17" x14ac:dyDescent="0.25">
      <c r="A616" s="617"/>
      <c r="B616" s="607"/>
      <c r="C616" s="610"/>
      <c r="D616" s="638"/>
      <c r="E616" s="98" t="s">
        <v>266</v>
      </c>
      <c r="F616" s="120">
        <v>0</v>
      </c>
      <c r="G616" s="43">
        <v>0</v>
      </c>
      <c r="H616" s="43">
        <v>0</v>
      </c>
      <c r="I616" s="121">
        <v>0</v>
      </c>
      <c r="J616" s="120">
        <v>0</v>
      </c>
      <c r="K616" s="43">
        <v>0</v>
      </c>
      <c r="L616" s="43">
        <v>0</v>
      </c>
      <c r="M616" s="166">
        <v>0</v>
      </c>
      <c r="N616" s="120">
        <v>0</v>
      </c>
      <c r="O616" s="43">
        <v>0</v>
      </c>
      <c r="P616" s="43">
        <v>0</v>
      </c>
      <c r="Q616" s="121">
        <v>0</v>
      </c>
    </row>
    <row r="617" spans="1:17" x14ac:dyDescent="0.25">
      <c r="A617" s="603" t="s">
        <v>818</v>
      </c>
      <c r="B617" s="636" t="s">
        <v>554</v>
      </c>
      <c r="C617" s="609"/>
      <c r="D617" s="618" t="s">
        <v>200</v>
      </c>
      <c r="E617" s="665"/>
      <c r="F617" s="682">
        <v>0</v>
      </c>
      <c r="G617" s="657">
        <v>0</v>
      </c>
      <c r="H617" s="657">
        <v>0</v>
      </c>
      <c r="I617" s="662">
        <v>0</v>
      </c>
      <c r="J617" s="682">
        <v>0</v>
      </c>
      <c r="K617" s="657">
        <v>0</v>
      </c>
      <c r="L617" s="657">
        <v>0</v>
      </c>
      <c r="M617" s="698">
        <v>0</v>
      </c>
      <c r="N617" s="682">
        <v>0</v>
      </c>
      <c r="O617" s="657">
        <v>0</v>
      </c>
      <c r="P617" s="657">
        <v>0</v>
      </c>
      <c r="Q617" s="662">
        <v>0</v>
      </c>
    </row>
    <row r="618" spans="1:17" x14ac:dyDescent="0.25">
      <c r="A618" s="604"/>
      <c r="B618" s="626"/>
      <c r="C618" s="610"/>
      <c r="D618" s="638"/>
      <c r="E618" s="666"/>
      <c r="F618" s="684"/>
      <c r="G618" s="661"/>
      <c r="H618" s="661"/>
      <c r="I618" s="691"/>
      <c r="J618" s="684"/>
      <c r="K618" s="661"/>
      <c r="L618" s="661"/>
      <c r="M618" s="699"/>
      <c r="N618" s="684"/>
      <c r="O618" s="661"/>
      <c r="P618" s="661"/>
      <c r="Q618" s="691"/>
    </row>
    <row r="619" spans="1:17" x14ac:dyDescent="0.25">
      <c r="A619" s="604"/>
      <c r="B619" s="626"/>
      <c r="C619" s="610"/>
      <c r="D619" s="618" t="s">
        <v>474</v>
      </c>
      <c r="E619" s="98" t="s">
        <v>258</v>
      </c>
      <c r="F619" s="120">
        <v>0</v>
      </c>
      <c r="G619" s="43">
        <f>G620+G621+G622</f>
        <v>0</v>
      </c>
      <c r="H619" s="43">
        <f>H620+H621+H622</f>
        <v>0</v>
      </c>
      <c r="I619" s="121">
        <v>0</v>
      </c>
      <c r="J619" s="120">
        <v>0</v>
      </c>
      <c r="K619" s="43">
        <f>K620+K621</f>
        <v>0</v>
      </c>
      <c r="L619" s="43">
        <f>L620+L621</f>
        <v>0</v>
      </c>
      <c r="M619" s="166">
        <v>0</v>
      </c>
      <c r="N619" s="120">
        <v>0</v>
      </c>
      <c r="O619" s="43">
        <v>0</v>
      </c>
      <c r="P619" s="43">
        <v>0</v>
      </c>
      <c r="Q619" s="121">
        <v>0</v>
      </c>
    </row>
    <row r="620" spans="1:17" x14ac:dyDescent="0.25">
      <c r="A620" s="604"/>
      <c r="B620" s="626"/>
      <c r="C620" s="610"/>
      <c r="D620" s="634"/>
      <c r="E620" s="97" t="s">
        <v>266</v>
      </c>
      <c r="F620" s="120">
        <v>0</v>
      </c>
      <c r="G620" s="43">
        <v>0</v>
      </c>
      <c r="H620" s="43">
        <v>0</v>
      </c>
      <c r="I620" s="121">
        <v>0</v>
      </c>
      <c r="J620" s="120">
        <v>0</v>
      </c>
      <c r="K620" s="50">
        <v>0</v>
      </c>
      <c r="L620" s="50">
        <v>0</v>
      </c>
      <c r="M620" s="166">
        <v>0</v>
      </c>
      <c r="N620" s="120">
        <v>0</v>
      </c>
      <c r="O620" s="43">
        <v>0</v>
      </c>
      <c r="P620" s="43">
        <v>0</v>
      </c>
      <c r="Q620" s="121">
        <v>0</v>
      </c>
    </row>
    <row r="621" spans="1:17" x14ac:dyDescent="0.25">
      <c r="A621" s="604"/>
      <c r="B621" s="626"/>
      <c r="C621" s="610"/>
      <c r="D621" s="51"/>
      <c r="E621" s="97" t="s">
        <v>555</v>
      </c>
      <c r="F621" s="120">
        <f t="shared" ref="F621:F622" si="262">G621+H621+I621</f>
        <v>1649.6</v>
      </c>
      <c r="G621" s="43">
        <v>0</v>
      </c>
      <c r="H621" s="43">
        <v>0</v>
      </c>
      <c r="I621" s="121">
        <v>1649.6</v>
      </c>
      <c r="J621" s="120">
        <f t="shared" ref="J621" si="263">K621+L621+M621</f>
        <v>1648.7</v>
      </c>
      <c r="K621" s="50">
        <v>0</v>
      </c>
      <c r="L621" s="50">
        <v>0</v>
      </c>
      <c r="M621" s="166">
        <v>1648.7</v>
      </c>
      <c r="N621" s="120">
        <f t="shared" ref="N621" si="264">J621/F621*100</f>
        <v>99.945441319107672</v>
      </c>
      <c r="O621" s="43">
        <v>0</v>
      </c>
      <c r="P621" s="43">
        <v>0</v>
      </c>
      <c r="Q621" s="121">
        <f t="shared" ref="Q621" si="265">M621/I621*100</f>
        <v>99.945441319107672</v>
      </c>
    </row>
    <row r="622" spans="1:17" x14ac:dyDescent="0.25">
      <c r="A622" s="616" t="s">
        <v>110</v>
      </c>
      <c r="B622" s="606" t="s">
        <v>556</v>
      </c>
      <c r="C622" s="609" t="s">
        <v>557</v>
      </c>
      <c r="D622" s="22"/>
      <c r="E622" s="97"/>
      <c r="F622" s="120">
        <f t="shared" si="262"/>
        <v>0</v>
      </c>
      <c r="G622" s="43">
        <v>0</v>
      </c>
      <c r="H622" s="43">
        <v>0</v>
      </c>
      <c r="I622" s="121">
        <v>0</v>
      </c>
      <c r="J622" s="145">
        <v>0</v>
      </c>
      <c r="K622" s="49">
        <v>0</v>
      </c>
      <c r="L622" s="49">
        <v>0</v>
      </c>
      <c r="M622" s="170">
        <v>0</v>
      </c>
      <c r="N622" s="120">
        <v>0</v>
      </c>
      <c r="O622" s="43">
        <v>0</v>
      </c>
      <c r="P622" s="43">
        <v>0</v>
      </c>
      <c r="Q622" s="121"/>
    </row>
    <row r="623" spans="1:17" ht="25.5" x14ac:dyDescent="0.25">
      <c r="A623" s="617"/>
      <c r="B623" s="607"/>
      <c r="C623" s="610"/>
      <c r="D623" s="63" t="s">
        <v>200</v>
      </c>
      <c r="E623" s="98"/>
      <c r="F623" s="120">
        <v>0</v>
      </c>
      <c r="G623" s="43">
        <v>0</v>
      </c>
      <c r="H623" s="43">
        <v>0</v>
      </c>
      <c r="I623" s="121">
        <v>0</v>
      </c>
      <c r="J623" s="146">
        <v>0</v>
      </c>
      <c r="K623" s="50">
        <v>0</v>
      </c>
      <c r="L623" s="50">
        <v>0</v>
      </c>
      <c r="M623" s="171">
        <v>0</v>
      </c>
      <c r="N623" s="120">
        <v>0</v>
      </c>
      <c r="O623" s="43">
        <v>0</v>
      </c>
      <c r="P623" s="43">
        <v>0</v>
      </c>
      <c r="Q623" s="121">
        <v>0</v>
      </c>
    </row>
    <row r="624" spans="1:17" x14ac:dyDescent="0.25">
      <c r="A624" s="617"/>
      <c r="B624" s="607"/>
      <c r="C624" s="610"/>
      <c r="D624" s="618" t="s">
        <v>474</v>
      </c>
      <c r="E624" s="98" t="s">
        <v>258</v>
      </c>
      <c r="F624" s="120">
        <v>0</v>
      </c>
      <c r="G624" s="43">
        <v>0</v>
      </c>
      <c r="H624" s="43">
        <v>0</v>
      </c>
      <c r="I624" s="121">
        <v>0</v>
      </c>
      <c r="J624" s="146">
        <v>0</v>
      </c>
      <c r="K624" s="50">
        <v>0</v>
      </c>
      <c r="L624" s="50">
        <v>0</v>
      </c>
      <c r="M624" s="171">
        <v>0</v>
      </c>
      <c r="N624" s="120">
        <v>0</v>
      </c>
      <c r="O624" s="43">
        <v>0</v>
      </c>
      <c r="P624" s="43">
        <v>0</v>
      </c>
      <c r="Q624" s="121">
        <v>0</v>
      </c>
    </row>
    <row r="625" spans="1:17" x14ac:dyDescent="0.25">
      <c r="A625" s="617"/>
      <c r="B625" s="607"/>
      <c r="C625" s="610"/>
      <c r="D625" s="638"/>
      <c r="E625" s="98" t="s">
        <v>266</v>
      </c>
      <c r="F625" s="120">
        <v>0</v>
      </c>
      <c r="G625" s="43">
        <v>0</v>
      </c>
      <c r="H625" s="43">
        <v>0</v>
      </c>
      <c r="I625" s="121">
        <v>0</v>
      </c>
      <c r="J625" s="146">
        <v>0</v>
      </c>
      <c r="K625" s="50">
        <v>0</v>
      </c>
      <c r="L625" s="50">
        <v>0</v>
      </c>
      <c r="M625" s="171">
        <v>0</v>
      </c>
      <c r="N625" s="120">
        <v>0</v>
      </c>
      <c r="O625" s="43">
        <v>0</v>
      </c>
      <c r="P625" s="43">
        <v>0</v>
      </c>
      <c r="Q625" s="121">
        <v>0</v>
      </c>
    </row>
    <row r="626" spans="1:17" x14ac:dyDescent="0.25">
      <c r="A626" s="616" t="s">
        <v>819</v>
      </c>
      <c r="B626" s="606" t="s">
        <v>558</v>
      </c>
      <c r="C626" s="609" t="s">
        <v>559</v>
      </c>
      <c r="D626" s="429"/>
      <c r="E626" s="98"/>
      <c r="F626" s="120">
        <v>0</v>
      </c>
      <c r="G626" s="43">
        <v>0</v>
      </c>
      <c r="H626" s="43">
        <v>0</v>
      </c>
      <c r="I626" s="121">
        <v>0</v>
      </c>
      <c r="J626" s="146">
        <v>0</v>
      </c>
      <c r="K626" s="50">
        <v>0</v>
      </c>
      <c r="L626" s="50">
        <v>0</v>
      </c>
      <c r="M626" s="171">
        <v>0</v>
      </c>
      <c r="N626" s="120">
        <v>0</v>
      </c>
      <c r="O626" s="43">
        <v>0</v>
      </c>
      <c r="P626" s="43">
        <v>0</v>
      </c>
      <c r="Q626" s="121">
        <v>0</v>
      </c>
    </row>
    <row r="627" spans="1:17" ht="25.5" x14ac:dyDescent="0.25">
      <c r="A627" s="617"/>
      <c r="B627" s="607"/>
      <c r="C627" s="610"/>
      <c r="D627" s="63" t="s">
        <v>200</v>
      </c>
      <c r="E627" s="98"/>
      <c r="F627" s="120">
        <v>0</v>
      </c>
      <c r="G627" s="43">
        <v>0</v>
      </c>
      <c r="H627" s="43">
        <v>0</v>
      </c>
      <c r="I627" s="121">
        <v>0</v>
      </c>
      <c r="J627" s="146">
        <v>0</v>
      </c>
      <c r="K627" s="50">
        <v>0</v>
      </c>
      <c r="L627" s="50">
        <v>0</v>
      </c>
      <c r="M627" s="171">
        <v>0</v>
      </c>
      <c r="N627" s="120">
        <v>0</v>
      </c>
      <c r="O627" s="43">
        <v>0</v>
      </c>
      <c r="P627" s="43">
        <v>0</v>
      </c>
      <c r="Q627" s="121">
        <v>0</v>
      </c>
    </row>
    <row r="628" spans="1:17" x14ac:dyDescent="0.25">
      <c r="A628" s="617"/>
      <c r="B628" s="607"/>
      <c r="C628" s="610"/>
      <c r="D628" s="618" t="s">
        <v>474</v>
      </c>
      <c r="E628" s="98" t="s">
        <v>258</v>
      </c>
      <c r="F628" s="120">
        <v>0</v>
      </c>
      <c r="G628" s="43">
        <v>0</v>
      </c>
      <c r="H628" s="43">
        <v>0</v>
      </c>
      <c r="I628" s="121">
        <v>0</v>
      </c>
      <c r="J628" s="146">
        <v>0</v>
      </c>
      <c r="K628" s="50">
        <v>0</v>
      </c>
      <c r="L628" s="50">
        <v>0</v>
      </c>
      <c r="M628" s="171">
        <v>0</v>
      </c>
      <c r="N628" s="120">
        <v>0</v>
      </c>
      <c r="O628" s="43">
        <v>0</v>
      </c>
      <c r="P628" s="43">
        <v>0</v>
      </c>
      <c r="Q628" s="121">
        <v>0</v>
      </c>
    </row>
    <row r="629" spans="1:17" x14ac:dyDescent="0.25">
      <c r="A629" s="617"/>
      <c r="B629" s="607"/>
      <c r="C629" s="610"/>
      <c r="D629" s="638"/>
      <c r="E629" s="98" t="s">
        <v>266</v>
      </c>
      <c r="F629" s="120">
        <v>0</v>
      </c>
      <c r="G629" s="43">
        <v>0</v>
      </c>
      <c r="H629" s="43">
        <v>0</v>
      </c>
      <c r="I629" s="121">
        <v>0</v>
      </c>
      <c r="J629" s="146">
        <v>0</v>
      </c>
      <c r="K629" s="50">
        <v>0</v>
      </c>
      <c r="L629" s="50">
        <v>0</v>
      </c>
      <c r="M629" s="171">
        <v>0</v>
      </c>
      <c r="N629" s="120">
        <v>0</v>
      </c>
      <c r="O629" s="43">
        <v>0</v>
      </c>
      <c r="P629" s="43">
        <v>0</v>
      </c>
      <c r="Q629" s="121">
        <v>0</v>
      </c>
    </row>
    <row r="630" spans="1:17" x14ac:dyDescent="0.25">
      <c r="A630" s="639" t="s">
        <v>820</v>
      </c>
      <c r="B630" s="641" t="s">
        <v>560</v>
      </c>
      <c r="C630" s="643" t="s">
        <v>561</v>
      </c>
      <c r="D630" s="430"/>
      <c r="E630" s="98"/>
      <c r="F630" s="120">
        <v>0</v>
      </c>
      <c r="G630" s="43">
        <v>0</v>
      </c>
      <c r="H630" s="43">
        <v>0</v>
      </c>
      <c r="I630" s="121">
        <v>0</v>
      </c>
      <c r="J630" s="146">
        <v>0</v>
      </c>
      <c r="K630" s="50">
        <v>0</v>
      </c>
      <c r="L630" s="50">
        <v>0</v>
      </c>
      <c r="M630" s="171">
        <v>0</v>
      </c>
      <c r="N630" s="120">
        <v>0</v>
      </c>
      <c r="O630" s="43">
        <v>0</v>
      </c>
      <c r="P630" s="43">
        <v>0</v>
      </c>
      <c r="Q630" s="121">
        <v>0</v>
      </c>
    </row>
    <row r="631" spans="1:17" ht="25.5" x14ac:dyDescent="0.25">
      <c r="A631" s="640"/>
      <c r="B631" s="642"/>
      <c r="C631" s="647"/>
      <c r="D631" s="63" t="s">
        <v>200</v>
      </c>
      <c r="E631" s="98"/>
      <c r="F631" s="120">
        <v>0</v>
      </c>
      <c r="G631" s="43">
        <v>0</v>
      </c>
      <c r="H631" s="43">
        <v>0</v>
      </c>
      <c r="I631" s="121">
        <v>0</v>
      </c>
      <c r="J631" s="146">
        <v>0</v>
      </c>
      <c r="K631" s="50">
        <v>0</v>
      </c>
      <c r="L631" s="50">
        <v>0</v>
      </c>
      <c r="M631" s="171">
        <v>0</v>
      </c>
      <c r="N631" s="120">
        <v>0</v>
      </c>
      <c r="O631" s="43">
        <v>0</v>
      </c>
      <c r="P631" s="43">
        <v>0</v>
      </c>
      <c r="Q631" s="121">
        <v>0</v>
      </c>
    </row>
    <row r="632" spans="1:17" x14ac:dyDescent="0.25">
      <c r="A632" s="640"/>
      <c r="B632" s="642"/>
      <c r="C632" s="647"/>
      <c r="D632" s="618" t="s">
        <v>474</v>
      </c>
      <c r="E632" s="98" t="s">
        <v>258</v>
      </c>
      <c r="F632" s="120"/>
      <c r="G632" s="43"/>
      <c r="H632" s="43"/>
      <c r="I632" s="121"/>
      <c r="J632" s="146"/>
      <c r="K632" s="50"/>
      <c r="L632" s="50"/>
      <c r="M632" s="171"/>
      <c r="N632" s="120"/>
      <c r="O632" s="43"/>
      <c r="P632" s="43"/>
      <c r="Q632" s="121"/>
    </row>
    <row r="633" spans="1:17" x14ac:dyDescent="0.25">
      <c r="A633" s="640"/>
      <c r="B633" s="642"/>
      <c r="C633" s="647"/>
      <c r="D633" s="638"/>
      <c r="E633" s="98" t="s">
        <v>266</v>
      </c>
      <c r="F633" s="120">
        <v>0</v>
      </c>
      <c r="G633" s="43">
        <v>0</v>
      </c>
      <c r="H633" s="43">
        <v>0</v>
      </c>
      <c r="I633" s="121">
        <v>0</v>
      </c>
      <c r="J633" s="146">
        <v>0</v>
      </c>
      <c r="K633" s="50">
        <v>0</v>
      </c>
      <c r="L633" s="50">
        <v>0</v>
      </c>
      <c r="M633" s="171">
        <v>0</v>
      </c>
      <c r="N633" s="120">
        <v>0</v>
      </c>
      <c r="O633" s="43">
        <v>0</v>
      </c>
      <c r="P633" s="43">
        <v>0</v>
      </c>
      <c r="Q633" s="121">
        <v>0</v>
      </c>
    </row>
    <row r="634" spans="1:17" x14ac:dyDescent="0.25">
      <c r="A634" s="639" t="s">
        <v>821</v>
      </c>
      <c r="B634" s="606" t="s">
        <v>562</v>
      </c>
      <c r="C634" s="609" t="s">
        <v>563</v>
      </c>
      <c r="D634" s="429"/>
      <c r="E634" s="98"/>
      <c r="F634" s="120">
        <v>0</v>
      </c>
      <c r="G634" s="43">
        <v>0</v>
      </c>
      <c r="H634" s="43">
        <v>0</v>
      </c>
      <c r="I634" s="121">
        <v>0</v>
      </c>
      <c r="J634" s="146">
        <v>0</v>
      </c>
      <c r="K634" s="50">
        <v>0</v>
      </c>
      <c r="L634" s="50">
        <v>0</v>
      </c>
      <c r="M634" s="171">
        <v>0</v>
      </c>
      <c r="N634" s="120">
        <v>0</v>
      </c>
      <c r="O634" s="43">
        <v>0</v>
      </c>
      <c r="P634" s="43">
        <v>0</v>
      </c>
      <c r="Q634" s="121">
        <v>0</v>
      </c>
    </row>
    <row r="635" spans="1:17" ht="25.5" x14ac:dyDescent="0.25">
      <c r="A635" s="640"/>
      <c r="B635" s="631"/>
      <c r="C635" s="632"/>
      <c r="D635" s="63" t="s">
        <v>200</v>
      </c>
      <c r="E635" s="98"/>
      <c r="F635" s="120">
        <v>0</v>
      </c>
      <c r="G635" s="43">
        <v>0</v>
      </c>
      <c r="H635" s="43">
        <v>0</v>
      </c>
      <c r="I635" s="121">
        <v>0</v>
      </c>
      <c r="J635" s="146">
        <v>0</v>
      </c>
      <c r="K635" s="50">
        <v>0</v>
      </c>
      <c r="L635" s="50">
        <v>0</v>
      </c>
      <c r="M635" s="171">
        <v>0</v>
      </c>
      <c r="N635" s="120">
        <v>0</v>
      </c>
      <c r="O635" s="43">
        <v>0</v>
      </c>
      <c r="P635" s="43">
        <v>0</v>
      </c>
      <c r="Q635" s="121">
        <v>0</v>
      </c>
    </row>
    <row r="636" spans="1:17" x14ac:dyDescent="0.25">
      <c r="A636" s="640"/>
      <c r="B636" s="631"/>
      <c r="C636" s="632"/>
      <c r="D636" s="618" t="s">
        <v>474</v>
      </c>
      <c r="E636" s="98" t="s">
        <v>258</v>
      </c>
      <c r="F636" s="120"/>
      <c r="G636" s="43"/>
      <c r="H636" s="43"/>
      <c r="I636" s="121"/>
      <c r="J636" s="146"/>
      <c r="K636" s="50"/>
      <c r="L636" s="50"/>
      <c r="M636" s="171"/>
      <c r="N636" s="120"/>
      <c r="O636" s="43"/>
      <c r="P636" s="43"/>
      <c r="Q636" s="121"/>
    </row>
    <row r="637" spans="1:17" x14ac:dyDescent="0.25">
      <c r="A637" s="640"/>
      <c r="B637" s="720"/>
      <c r="C637" s="721"/>
      <c r="D637" s="638"/>
      <c r="E637" s="98" t="s">
        <v>266</v>
      </c>
      <c r="F637" s="120">
        <v>0</v>
      </c>
      <c r="G637" s="43">
        <v>0</v>
      </c>
      <c r="H637" s="43">
        <v>0</v>
      </c>
      <c r="I637" s="121">
        <v>0</v>
      </c>
      <c r="J637" s="146">
        <v>0</v>
      </c>
      <c r="K637" s="50">
        <v>0</v>
      </c>
      <c r="L637" s="50">
        <v>0</v>
      </c>
      <c r="M637" s="171">
        <v>0</v>
      </c>
      <c r="N637" s="120">
        <v>0</v>
      </c>
      <c r="O637" s="43">
        <v>0</v>
      </c>
      <c r="P637" s="43">
        <v>0</v>
      </c>
      <c r="Q637" s="121">
        <v>0</v>
      </c>
    </row>
    <row r="638" spans="1:17" x14ac:dyDescent="0.25">
      <c r="A638" s="603" t="s">
        <v>822</v>
      </c>
      <c r="B638" s="714" t="s">
        <v>564</v>
      </c>
      <c r="C638" s="717"/>
      <c r="D638" s="618" t="s">
        <v>200</v>
      </c>
      <c r="E638" s="98" t="s">
        <v>258</v>
      </c>
      <c r="F638" s="114">
        <f>F639+F646+F649</f>
        <v>29036.7</v>
      </c>
      <c r="G638" s="66">
        <f t="shared" ref="G638:M638" si="266">G639+G646+G649</f>
        <v>0</v>
      </c>
      <c r="H638" s="66">
        <f t="shared" si="266"/>
        <v>0</v>
      </c>
      <c r="I638" s="115">
        <f t="shared" si="266"/>
        <v>29036.7</v>
      </c>
      <c r="J638" s="114">
        <f t="shared" si="266"/>
        <v>22235.599999999999</v>
      </c>
      <c r="K638" s="66">
        <f t="shared" si="266"/>
        <v>0</v>
      </c>
      <c r="L638" s="66">
        <f t="shared" si="266"/>
        <v>0</v>
      </c>
      <c r="M638" s="163">
        <f t="shared" si="266"/>
        <v>22235.599999999999</v>
      </c>
      <c r="N638" s="120">
        <f>J638/F638*100</f>
        <v>76.577572520293273</v>
      </c>
      <c r="O638" s="43">
        <v>0</v>
      </c>
      <c r="P638" s="45">
        <v>0</v>
      </c>
      <c r="Q638" s="182">
        <f>M638/I638*100</f>
        <v>76.577572520293273</v>
      </c>
    </row>
    <row r="639" spans="1:17" x14ac:dyDescent="0.25">
      <c r="A639" s="713"/>
      <c r="B639" s="715"/>
      <c r="C639" s="718"/>
      <c r="D639" s="638"/>
      <c r="E639" s="98"/>
      <c r="F639" s="114">
        <f>SUM(F640:F645)</f>
        <v>20051.5</v>
      </c>
      <c r="G639" s="66">
        <f t="shared" ref="G639:M639" si="267">SUM(G640:G645)</f>
        <v>0</v>
      </c>
      <c r="H639" s="66">
        <f t="shared" si="267"/>
        <v>0</v>
      </c>
      <c r="I639" s="115">
        <f t="shared" si="267"/>
        <v>20051.5</v>
      </c>
      <c r="J639" s="114">
        <f t="shared" si="267"/>
        <v>16583.3</v>
      </c>
      <c r="K639" s="66">
        <f t="shared" si="267"/>
        <v>0</v>
      </c>
      <c r="L639" s="66">
        <f t="shared" si="267"/>
        <v>0</v>
      </c>
      <c r="M639" s="163">
        <f t="shared" si="267"/>
        <v>16583.3</v>
      </c>
      <c r="N639" s="120">
        <f>J639/F639*100</f>
        <v>82.703538388649221</v>
      </c>
      <c r="O639" s="66">
        <f t="shared" ref="O639:P639" si="268">O640+O641+O642</f>
        <v>0</v>
      </c>
      <c r="P639" s="42">
        <f t="shared" si="268"/>
        <v>0</v>
      </c>
      <c r="Q639" s="182">
        <f>M639/I639*100</f>
        <v>82.703538388649221</v>
      </c>
    </row>
    <row r="640" spans="1:17" x14ac:dyDescent="0.25">
      <c r="A640" s="713"/>
      <c r="B640" s="715"/>
      <c r="C640" s="718"/>
      <c r="D640" s="618" t="s">
        <v>474</v>
      </c>
      <c r="E640" s="97" t="s">
        <v>565</v>
      </c>
      <c r="F640" s="114">
        <v>14306.6</v>
      </c>
      <c r="G640" s="66">
        <f>G643+G645+G653</f>
        <v>0</v>
      </c>
      <c r="H640" s="66">
        <f>H643+H645+H653</f>
        <v>0</v>
      </c>
      <c r="I640" s="115">
        <v>14306.6</v>
      </c>
      <c r="J640" s="114">
        <v>12282.9</v>
      </c>
      <c r="K640" s="66">
        <f>K643+K645</f>
        <v>0</v>
      </c>
      <c r="L640" s="66">
        <f>L643+L645</f>
        <v>0</v>
      </c>
      <c r="M640" s="163">
        <v>12282.9</v>
      </c>
      <c r="N640" s="120">
        <f t="shared" ref="N640:N653" si="269">J640/F640*100</f>
        <v>85.854780311185038</v>
      </c>
      <c r="O640" s="43">
        <v>0</v>
      </c>
      <c r="P640" s="43">
        <v>0</v>
      </c>
      <c r="Q640" s="121">
        <f t="shared" ref="Q640:Q651" si="270">M640/I640*100</f>
        <v>85.854780311185038</v>
      </c>
    </row>
    <row r="641" spans="1:17" x14ac:dyDescent="0.25">
      <c r="A641" s="713"/>
      <c r="B641" s="715"/>
      <c r="C641" s="718"/>
      <c r="D641" s="634"/>
      <c r="E641" s="97" t="s">
        <v>566</v>
      </c>
      <c r="F641" s="114">
        <v>2329.9</v>
      </c>
      <c r="G641" s="66">
        <v>0</v>
      </c>
      <c r="H641" s="66">
        <v>0</v>
      </c>
      <c r="I641" s="115">
        <v>2329.9</v>
      </c>
      <c r="J641" s="114">
        <v>1057.8</v>
      </c>
      <c r="K641" s="66">
        <v>0</v>
      </c>
      <c r="L641" s="66">
        <v>0</v>
      </c>
      <c r="M641" s="163">
        <v>1057.8</v>
      </c>
      <c r="N641" s="120">
        <f t="shared" si="269"/>
        <v>45.401090175544013</v>
      </c>
      <c r="O641" s="43">
        <v>0</v>
      </c>
      <c r="P641" s="43">
        <v>0</v>
      </c>
      <c r="Q641" s="121">
        <f t="shared" si="270"/>
        <v>45.401090175544013</v>
      </c>
    </row>
    <row r="642" spans="1:17" x14ac:dyDescent="0.25">
      <c r="A642" s="713"/>
      <c r="B642" s="715"/>
      <c r="C642" s="718"/>
      <c r="D642" s="634"/>
      <c r="E642" s="97" t="s">
        <v>567</v>
      </c>
      <c r="F642" s="114">
        <v>7</v>
      </c>
      <c r="G642" s="66">
        <v>0</v>
      </c>
      <c r="H642" s="66">
        <v>0</v>
      </c>
      <c r="I642" s="115">
        <v>7</v>
      </c>
      <c r="J642" s="114">
        <v>2.5</v>
      </c>
      <c r="K642" s="66">
        <v>0</v>
      </c>
      <c r="L642" s="66">
        <v>0</v>
      </c>
      <c r="M642" s="163">
        <v>2.5</v>
      </c>
      <c r="N642" s="120">
        <f t="shared" si="269"/>
        <v>35.714285714285715</v>
      </c>
      <c r="O642" s="43">
        <v>0</v>
      </c>
      <c r="P642" s="43">
        <v>0</v>
      </c>
      <c r="Q642" s="121">
        <f t="shared" si="270"/>
        <v>35.714285714285715</v>
      </c>
    </row>
    <row r="643" spans="1:17" x14ac:dyDescent="0.25">
      <c r="A643" s="713"/>
      <c r="B643" s="715"/>
      <c r="C643" s="718"/>
      <c r="D643" s="634"/>
      <c r="E643" s="97" t="s">
        <v>568</v>
      </c>
      <c r="F643" s="114">
        <v>3000</v>
      </c>
      <c r="G643" s="66">
        <v>0</v>
      </c>
      <c r="H643" s="66">
        <v>0</v>
      </c>
      <c r="I643" s="115">
        <v>3000</v>
      </c>
      <c r="J643" s="114">
        <v>2968.4</v>
      </c>
      <c r="K643" s="66">
        <v>0</v>
      </c>
      <c r="L643" s="66">
        <v>0</v>
      </c>
      <c r="M643" s="163">
        <v>2968.4</v>
      </c>
      <c r="N643" s="120">
        <f t="shared" si="269"/>
        <v>98.946666666666673</v>
      </c>
      <c r="O643" s="43">
        <v>0</v>
      </c>
      <c r="P643" s="43">
        <v>0</v>
      </c>
      <c r="Q643" s="121">
        <f t="shared" si="270"/>
        <v>98.946666666666673</v>
      </c>
    </row>
    <row r="644" spans="1:17" x14ac:dyDescent="0.25">
      <c r="A644" s="713"/>
      <c r="B644" s="715"/>
      <c r="C644" s="718"/>
      <c r="D644" s="634"/>
      <c r="E644" s="97" t="s">
        <v>569</v>
      </c>
      <c r="F644" s="114">
        <v>120</v>
      </c>
      <c r="G644" s="66">
        <v>0</v>
      </c>
      <c r="H644" s="66">
        <v>0</v>
      </c>
      <c r="I644" s="115">
        <v>120</v>
      </c>
      <c r="J644" s="114">
        <v>15</v>
      </c>
      <c r="K644" s="66">
        <v>0</v>
      </c>
      <c r="L644" s="66">
        <v>0</v>
      </c>
      <c r="M644" s="163">
        <v>15</v>
      </c>
      <c r="N644" s="120">
        <f t="shared" si="269"/>
        <v>12.5</v>
      </c>
      <c r="O644" s="43">
        <v>0</v>
      </c>
      <c r="P644" s="43">
        <v>0</v>
      </c>
      <c r="Q644" s="121">
        <f t="shared" si="270"/>
        <v>12.5</v>
      </c>
    </row>
    <row r="645" spans="1:17" x14ac:dyDescent="0.25">
      <c r="A645" s="713"/>
      <c r="B645" s="715"/>
      <c r="C645" s="718"/>
      <c r="D645" s="638"/>
      <c r="E645" s="97" t="s">
        <v>570</v>
      </c>
      <c r="F645" s="114">
        <v>288</v>
      </c>
      <c r="G645" s="66">
        <v>0</v>
      </c>
      <c r="H645" s="66">
        <v>0</v>
      </c>
      <c r="I645" s="115">
        <v>288</v>
      </c>
      <c r="J645" s="114">
        <v>256.7</v>
      </c>
      <c r="K645" s="66">
        <v>0</v>
      </c>
      <c r="L645" s="66">
        <v>0</v>
      </c>
      <c r="M645" s="163">
        <v>256.7</v>
      </c>
      <c r="N645" s="120">
        <f t="shared" si="269"/>
        <v>89.131944444444443</v>
      </c>
      <c r="O645" s="43">
        <v>0</v>
      </c>
      <c r="P645" s="43">
        <v>0</v>
      </c>
      <c r="Q645" s="121">
        <f t="shared" si="270"/>
        <v>89.131944444444443</v>
      </c>
    </row>
    <row r="646" spans="1:17" x14ac:dyDescent="0.25">
      <c r="A646" s="713"/>
      <c r="B646" s="715"/>
      <c r="C646" s="718"/>
      <c r="D646" s="618" t="s">
        <v>571</v>
      </c>
      <c r="E646" s="97" t="s">
        <v>258</v>
      </c>
      <c r="F646" s="114">
        <f>F647+F648</f>
        <v>1943.5</v>
      </c>
      <c r="G646" s="66">
        <f t="shared" ref="G646:M646" si="271">G647+G648</f>
        <v>0</v>
      </c>
      <c r="H646" s="66">
        <f t="shared" si="271"/>
        <v>0</v>
      </c>
      <c r="I646" s="115">
        <f t="shared" si="271"/>
        <v>1943.5</v>
      </c>
      <c r="J646" s="114">
        <f t="shared" si="271"/>
        <v>1518</v>
      </c>
      <c r="K646" s="66">
        <f t="shared" si="271"/>
        <v>0</v>
      </c>
      <c r="L646" s="66">
        <f t="shared" si="271"/>
        <v>0</v>
      </c>
      <c r="M646" s="163">
        <f t="shared" si="271"/>
        <v>1518</v>
      </c>
      <c r="N646" s="120">
        <f t="shared" si="269"/>
        <v>78.10650887573965</v>
      </c>
      <c r="O646" s="43">
        <v>0</v>
      </c>
      <c r="P646" s="45">
        <v>0</v>
      </c>
      <c r="Q646" s="182">
        <f t="shared" si="270"/>
        <v>78.10650887573965</v>
      </c>
    </row>
    <row r="647" spans="1:17" x14ac:dyDescent="0.25">
      <c r="A647" s="713"/>
      <c r="B647" s="715"/>
      <c r="C647" s="718"/>
      <c r="D647" s="634"/>
      <c r="E647" s="97" t="s">
        <v>572</v>
      </c>
      <c r="F647" s="114">
        <v>1618.4</v>
      </c>
      <c r="G647" s="66">
        <v>0</v>
      </c>
      <c r="H647" s="66">
        <v>0</v>
      </c>
      <c r="I647" s="115">
        <v>1618.4</v>
      </c>
      <c r="J647" s="114">
        <v>1307.9000000000001</v>
      </c>
      <c r="K647" s="66">
        <v>0</v>
      </c>
      <c r="L647" s="66">
        <v>0</v>
      </c>
      <c r="M647" s="163">
        <v>1307.9000000000001</v>
      </c>
      <c r="N647" s="120">
        <f t="shared" si="269"/>
        <v>80.814384577360357</v>
      </c>
      <c r="O647" s="43">
        <v>0</v>
      </c>
      <c r="P647" s="43">
        <v>0</v>
      </c>
      <c r="Q647" s="121">
        <f t="shared" si="270"/>
        <v>80.814384577360357</v>
      </c>
    </row>
    <row r="648" spans="1:17" x14ac:dyDescent="0.25">
      <c r="A648" s="713"/>
      <c r="B648" s="715"/>
      <c r="C648" s="718"/>
      <c r="D648" s="638"/>
      <c r="E648" s="97" t="s">
        <v>573</v>
      </c>
      <c r="F648" s="114">
        <v>325.10000000000002</v>
      </c>
      <c r="G648" s="66">
        <v>0</v>
      </c>
      <c r="H648" s="66">
        <v>0</v>
      </c>
      <c r="I648" s="115">
        <v>325.10000000000002</v>
      </c>
      <c r="J648" s="114">
        <v>210.1</v>
      </c>
      <c r="K648" s="66">
        <v>0</v>
      </c>
      <c r="L648" s="66">
        <v>0</v>
      </c>
      <c r="M648" s="163">
        <v>210.1</v>
      </c>
      <c r="N648" s="120">
        <f t="shared" si="269"/>
        <v>64.626268840356801</v>
      </c>
      <c r="O648" s="43">
        <v>0</v>
      </c>
      <c r="P648" s="43">
        <v>0</v>
      </c>
      <c r="Q648" s="121">
        <f t="shared" si="270"/>
        <v>64.626268840356801</v>
      </c>
    </row>
    <row r="649" spans="1:17" x14ac:dyDescent="0.25">
      <c r="A649" s="713"/>
      <c r="B649" s="715"/>
      <c r="C649" s="718"/>
      <c r="D649" s="618" t="s">
        <v>477</v>
      </c>
      <c r="E649" s="97" t="s">
        <v>258</v>
      </c>
      <c r="F649" s="114">
        <f>F650+F651+F652</f>
        <v>7041.7</v>
      </c>
      <c r="G649" s="66">
        <f t="shared" ref="G649:M649" si="272">G650+G651+G652</f>
        <v>0</v>
      </c>
      <c r="H649" s="66">
        <f t="shared" si="272"/>
        <v>0</v>
      </c>
      <c r="I649" s="115">
        <f t="shared" si="272"/>
        <v>7041.7</v>
      </c>
      <c r="J649" s="114">
        <f t="shared" si="272"/>
        <v>4134.3</v>
      </c>
      <c r="K649" s="66">
        <f t="shared" si="272"/>
        <v>0</v>
      </c>
      <c r="L649" s="66">
        <f t="shared" si="272"/>
        <v>0</v>
      </c>
      <c r="M649" s="163">
        <f t="shared" si="272"/>
        <v>4134.3</v>
      </c>
      <c r="N649" s="120">
        <f t="shared" si="269"/>
        <v>58.711674737634375</v>
      </c>
      <c r="O649" s="43">
        <f t="shared" ref="O649:P649" si="273">O650+O651+O652</f>
        <v>0</v>
      </c>
      <c r="P649" s="45">
        <f t="shared" si="273"/>
        <v>0</v>
      </c>
      <c r="Q649" s="182">
        <f t="shared" si="270"/>
        <v>58.711674737634375</v>
      </c>
    </row>
    <row r="650" spans="1:17" x14ac:dyDescent="0.25">
      <c r="A650" s="713"/>
      <c r="B650" s="715"/>
      <c r="C650" s="718"/>
      <c r="D650" s="634"/>
      <c r="E650" s="97" t="s">
        <v>574</v>
      </c>
      <c r="F650" s="114">
        <v>5680.5</v>
      </c>
      <c r="G650" s="66">
        <v>0</v>
      </c>
      <c r="H650" s="66">
        <v>0</v>
      </c>
      <c r="I650" s="115">
        <v>5680.5</v>
      </c>
      <c r="J650" s="114">
        <v>3535.4</v>
      </c>
      <c r="K650" s="66">
        <v>0</v>
      </c>
      <c r="L650" s="66">
        <v>0</v>
      </c>
      <c r="M650" s="163">
        <v>3535.4</v>
      </c>
      <c r="N650" s="120">
        <f t="shared" si="269"/>
        <v>62.237479095150071</v>
      </c>
      <c r="O650" s="43">
        <v>0</v>
      </c>
      <c r="P650" s="43">
        <v>0</v>
      </c>
      <c r="Q650" s="121">
        <f t="shared" si="270"/>
        <v>62.237479095150071</v>
      </c>
    </row>
    <row r="651" spans="1:17" x14ac:dyDescent="0.25">
      <c r="A651" s="713"/>
      <c r="B651" s="715"/>
      <c r="C651" s="718"/>
      <c r="D651" s="634"/>
      <c r="E651" s="97" t="s">
        <v>575</v>
      </c>
      <c r="F651" s="114">
        <v>1361.2</v>
      </c>
      <c r="G651" s="66">
        <v>0</v>
      </c>
      <c r="H651" s="66">
        <v>0</v>
      </c>
      <c r="I651" s="115">
        <v>1361.2</v>
      </c>
      <c r="J651" s="114">
        <v>598.9</v>
      </c>
      <c r="K651" s="66">
        <v>0</v>
      </c>
      <c r="L651" s="66">
        <v>0</v>
      </c>
      <c r="M651" s="163">
        <v>598.9</v>
      </c>
      <c r="N651" s="120">
        <f t="shared" si="269"/>
        <v>43.997942991478105</v>
      </c>
      <c r="O651" s="43">
        <v>0</v>
      </c>
      <c r="P651" s="43">
        <v>0</v>
      </c>
      <c r="Q651" s="121">
        <f t="shared" si="270"/>
        <v>43.997942991478105</v>
      </c>
    </row>
    <row r="652" spans="1:17" x14ac:dyDescent="0.25">
      <c r="A652" s="722"/>
      <c r="B652" s="716"/>
      <c r="C652" s="719"/>
      <c r="D652" s="638"/>
      <c r="E652" s="97" t="s">
        <v>576</v>
      </c>
      <c r="F652" s="114">
        <v>0</v>
      </c>
      <c r="G652" s="66">
        <v>0</v>
      </c>
      <c r="H652" s="66">
        <v>0</v>
      </c>
      <c r="I652" s="115">
        <v>0</v>
      </c>
      <c r="J652" s="114">
        <v>0</v>
      </c>
      <c r="K652" s="66">
        <v>0</v>
      </c>
      <c r="L652" s="66">
        <v>0</v>
      </c>
      <c r="M652" s="163">
        <v>0</v>
      </c>
      <c r="N652" s="120">
        <v>0</v>
      </c>
      <c r="O652" s="43">
        <v>0</v>
      </c>
      <c r="P652" s="43">
        <v>0</v>
      </c>
      <c r="Q652" s="121">
        <v>0</v>
      </c>
    </row>
    <row r="653" spans="1:17" x14ac:dyDescent="0.25">
      <c r="A653" s="616" t="s">
        <v>116</v>
      </c>
      <c r="B653" s="717" t="s">
        <v>577</v>
      </c>
      <c r="C653" s="717" t="s">
        <v>578</v>
      </c>
      <c r="D653" s="618" t="s">
        <v>200</v>
      </c>
      <c r="E653" s="685"/>
      <c r="F653" s="682">
        <f>F655+F662+F665</f>
        <v>29036.799999999999</v>
      </c>
      <c r="G653" s="657">
        <f t="shared" ref="G653:M653" si="274">G655+G662+G665</f>
        <v>0</v>
      </c>
      <c r="H653" s="657">
        <f t="shared" si="274"/>
        <v>0</v>
      </c>
      <c r="I653" s="662">
        <f t="shared" si="274"/>
        <v>29036.799999999999</v>
      </c>
      <c r="J653" s="682">
        <f t="shared" si="274"/>
        <v>22235.599999999999</v>
      </c>
      <c r="K653" s="657">
        <f t="shared" si="274"/>
        <v>0</v>
      </c>
      <c r="L653" s="657">
        <f t="shared" si="274"/>
        <v>0</v>
      </c>
      <c r="M653" s="698">
        <f t="shared" si="274"/>
        <v>22235.599999999999</v>
      </c>
      <c r="N653" s="682">
        <f t="shared" si="269"/>
        <v>76.577308794357506</v>
      </c>
      <c r="O653" s="657">
        <v>0</v>
      </c>
      <c r="P653" s="657">
        <v>0</v>
      </c>
      <c r="Q653" s="662">
        <f t="shared" ref="Q653" si="275">M653/I653*100</f>
        <v>76.577308794357506</v>
      </c>
    </row>
    <row r="654" spans="1:17" x14ac:dyDescent="0.25">
      <c r="A654" s="630"/>
      <c r="B654" s="718"/>
      <c r="C654" s="718"/>
      <c r="D654" s="638"/>
      <c r="E654" s="693"/>
      <c r="F654" s="684"/>
      <c r="G654" s="661"/>
      <c r="H654" s="661"/>
      <c r="I654" s="691"/>
      <c r="J654" s="684"/>
      <c r="K654" s="661"/>
      <c r="L654" s="661"/>
      <c r="M654" s="699"/>
      <c r="N654" s="684"/>
      <c r="O654" s="661"/>
      <c r="P654" s="661"/>
      <c r="Q654" s="691"/>
    </row>
    <row r="655" spans="1:17" x14ac:dyDescent="0.25">
      <c r="A655" s="630"/>
      <c r="B655" s="718"/>
      <c r="C655" s="718"/>
      <c r="D655" s="618" t="s">
        <v>474</v>
      </c>
      <c r="E655" s="498" t="s">
        <v>258</v>
      </c>
      <c r="F655" s="126">
        <f>SUM(F656:F661)</f>
        <v>20051.599999999999</v>
      </c>
      <c r="G655" s="65">
        <f t="shared" ref="G655:M655" si="276">SUM(G656:G661)</f>
        <v>0</v>
      </c>
      <c r="H655" s="65">
        <f t="shared" si="276"/>
        <v>0</v>
      </c>
      <c r="I655" s="127">
        <f t="shared" si="276"/>
        <v>20051.599999999999</v>
      </c>
      <c r="J655" s="126">
        <f t="shared" si="276"/>
        <v>16583.3</v>
      </c>
      <c r="K655" s="65">
        <f t="shared" si="276"/>
        <v>0</v>
      </c>
      <c r="L655" s="65">
        <f t="shared" si="276"/>
        <v>0</v>
      </c>
      <c r="M655" s="169">
        <f t="shared" si="276"/>
        <v>16583.3</v>
      </c>
      <c r="N655" s="126">
        <f>J655/F655*100</f>
        <v>82.703125935087471</v>
      </c>
      <c r="O655" s="65">
        <v>0</v>
      </c>
      <c r="P655" s="65">
        <v>0</v>
      </c>
      <c r="Q655" s="127">
        <f t="shared" ref="Q655:Q667" si="277">M655/I655*100</f>
        <v>82.703125935087471</v>
      </c>
    </row>
    <row r="656" spans="1:17" x14ac:dyDescent="0.25">
      <c r="A656" s="630"/>
      <c r="B656" s="718"/>
      <c r="C656" s="718"/>
      <c r="D656" s="634"/>
      <c r="E656" s="498" t="s">
        <v>565</v>
      </c>
      <c r="F656" s="112">
        <v>14306.6</v>
      </c>
      <c r="G656" s="68">
        <v>0</v>
      </c>
      <c r="H656" s="68">
        <v>0</v>
      </c>
      <c r="I656" s="113">
        <v>14306.6</v>
      </c>
      <c r="J656" s="112">
        <v>12282.9</v>
      </c>
      <c r="K656" s="68">
        <v>0</v>
      </c>
      <c r="L656" s="68">
        <v>0</v>
      </c>
      <c r="M656" s="162">
        <v>12282.9</v>
      </c>
      <c r="N656" s="126">
        <f t="shared" ref="N656:N667" si="278">J656/F656*100</f>
        <v>85.854780311185038</v>
      </c>
      <c r="O656" s="65">
        <v>0</v>
      </c>
      <c r="P656" s="65">
        <v>0</v>
      </c>
      <c r="Q656" s="127">
        <f t="shared" si="277"/>
        <v>85.854780311185038</v>
      </c>
    </row>
    <row r="657" spans="1:17" x14ac:dyDescent="0.25">
      <c r="A657" s="630"/>
      <c r="B657" s="718"/>
      <c r="C657" s="718"/>
      <c r="D657" s="634"/>
      <c r="E657" s="498" t="s">
        <v>566</v>
      </c>
      <c r="F657" s="112">
        <v>2330</v>
      </c>
      <c r="G657" s="68">
        <v>0</v>
      </c>
      <c r="H657" s="68">
        <v>0</v>
      </c>
      <c r="I657" s="113">
        <v>2330</v>
      </c>
      <c r="J657" s="112">
        <v>1057.8</v>
      </c>
      <c r="K657" s="68">
        <v>0</v>
      </c>
      <c r="L657" s="68">
        <v>0</v>
      </c>
      <c r="M657" s="162">
        <v>1057.8</v>
      </c>
      <c r="N657" s="126">
        <f t="shared" si="278"/>
        <v>45.399141630901283</v>
      </c>
      <c r="O657" s="65">
        <v>0</v>
      </c>
      <c r="P657" s="65">
        <v>0</v>
      </c>
      <c r="Q657" s="127">
        <f t="shared" si="277"/>
        <v>45.399141630901283</v>
      </c>
    </row>
    <row r="658" spans="1:17" x14ac:dyDescent="0.25">
      <c r="A658" s="630"/>
      <c r="B658" s="718"/>
      <c r="C658" s="718"/>
      <c r="D658" s="634"/>
      <c r="E658" s="498" t="s">
        <v>567</v>
      </c>
      <c r="F658" s="112">
        <v>7</v>
      </c>
      <c r="G658" s="68">
        <v>0</v>
      </c>
      <c r="H658" s="68">
        <v>0</v>
      </c>
      <c r="I658" s="113">
        <v>7</v>
      </c>
      <c r="J658" s="112">
        <v>2.5</v>
      </c>
      <c r="K658" s="68">
        <v>0</v>
      </c>
      <c r="L658" s="68">
        <v>0</v>
      </c>
      <c r="M658" s="162">
        <v>2.5</v>
      </c>
      <c r="N658" s="126">
        <f t="shared" si="278"/>
        <v>35.714285714285715</v>
      </c>
      <c r="O658" s="65">
        <v>0</v>
      </c>
      <c r="P658" s="65">
        <v>0</v>
      </c>
      <c r="Q658" s="127">
        <f t="shared" si="277"/>
        <v>35.714285714285715</v>
      </c>
    </row>
    <row r="659" spans="1:17" x14ac:dyDescent="0.25">
      <c r="A659" s="630"/>
      <c r="B659" s="718"/>
      <c r="C659" s="718"/>
      <c r="D659" s="634"/>
      <c r="E659" s="498" t="s">
        <v>568</v>
      </c>
      <c r="F659" s="112">
        <v>3000</v>
      </c>
      <c r="G659" s="68">
        <v>0</v>
      </c>
      <c r="H659" s="68">
        <v>0</v>
      </c>
      <c r="I659" s="113">
        <v>3000</v>
      </c>
      <c r="J659" s="112">
        <v>2968.4</v>
      </c>
      <c r="K659" s="68">
        <v>0</v>
      </c>
      <c r="L659" s="68">
        <v>0</v>
      </c>
      <c r="M659" s="162">
        <v>2968.4</v>
      </c>
      <c r="N659" s="126">
        <f t="shared" si="278"/>
        <v>98.946666666666673</v>
      </c>
      <c r="O659" s="65">
        <v>0</v>
      </c>
      <c r="P659" s="65">
        <v>0</v>
      </c>
      <c r="Q659" s="127">
        <f t="shared" si="277"/>
        <v>98.946666666666673</v>
      </c>
    </row>
    <row r="660" spans="1:17" x14ac:dyDescent="0.25">
      <c r="A660" s="630"/>
      <c r="B660" s="718"/>
      <c r="C660" s="718"/>
      <c r="D660" s="634"/>
      <c r="E660" s="498" t="s">
        <v>569</v>
      </c>
      <c r="F660" s="112">
        <v>120</v>
      </c>
      <c r="G660" s="68">
        <v>0</v>
      </c>
      <c r="H660" s="68">
        <v>0</v>
      </c>
      <c r="I660" s="113">
        <v>120</v>
      </c>
      <c r="J660" s="112">
        <v>15</v>
      </c>
      <c r="K660" s="68">
        <v>0</v>
      </c>
      <c r="L660" s="68">
        <v>0</v>
      </c>
      <c r="M660" s="162">
        <v>15</v>
      </c>
      <c r="N660" s="126">
        <f t="shared" si="278"/>
        <v>12.5</v>
      </c>
      <c r="O660" s="65">
        <v>0</v>
      </c>
      <c r="P660" s="65">
        <v>0</v>
      </c>
      <c r="Q660" s="127">
        <f t="shared" si="277"/>
        <v>12.5</v>
      </c>
    </row>
    <row r="661" spans="1:17" x14ac:dyDescent="0.25">
      <c r="A661" s="630"/>
      <c r="B661" s="718"/>
      <c r="C661" s="718"/>
      <c r="D661" s="638"/>
      <c r="E661" s="97" t="s">
        <v>570</v>
      </c>
      <c r="F661" s="114">
        <v>288</v>
      </c>
      <c r="G661" s="66">
        <v>0</v>
      </c>
      <c r="H661" s="66">
        <v>0</v>
      </c>
      <c r="I661" s="115">
        <v>288</v>
      </c>
      <c r="J661" s="114">
        <v>256.7</v>
      </c>
      <c r="K661" s="66">
        <v>0</v>
      </c>
      <c r="L661" s="66">
        <v>0</v>
      </c>
      <c r="M661" s="163">
        <v>256.7</v>
      </c>
      <c r="N661" s="126">
        <f t="shared" si="278"/>
        <v>89.131944444444443</v>
      </c>
      <c r="O661" s="43">
        <v>0</v>
      </c>
      <c r="P661" s="43">
        <v>0</v>
      </c>
      <c r="Q661" s="127">
        <f t="shared" si="277"/>
        <v>89.131944444444443</v>
      </c>
    </row>
    <row r="662" spans="1:17" x14ac:dyDescent="0.25">
      <c r="A662" s="630"/>
      <c r="B662" s="718"/>
      <c r="C662" s="718"/>
      <c r="D662" s="618" t="s">
        <v>571</v>
      </c>
      <c r="E662" s="97" t="s">
        <v>258</v>
      </c>
      <c r="F662" s="114">
        <f>F663+F664</f>
        <v>1943.5</v>
      </c>
      <c r="G662" s="66">
        <f t="shared" ref="G662:M662" si="279">G663+G664</f>
        <v>0</v>
      </c>
      <c r="H662" s="66">
        <f t="shared" si="279"/>
        <v>0</v>
      </c>
      <c r="I662" s="115">
        <f t="shared" si="279"/>
        <v>1943.5</v>
      </c>
      <c r="J662" s="114">
        <f t="shared" si="279"/>
        <v>1518</v>
      </c>
      <c r="K662" s="66">
        <v>0</v>
      </c>
      <c r="L662" s="66">
        <f t="shared" si="279"/>
        <v>0</v>
      </c>
      <c r="M662" s="163">
        <f t="shared" si="279"/>
        <v>1518</v>
      </c>
      <c r="N662" s="126">
        <f t="shared" si="278"/>
        <v>78.10650887573965</v>
      </c>
      <c r="O662" s="43">
        <v>0</v>
      </c>
      <c r="P662" s="43">
        <v>0</v>
      </c>
      <c r="Q662" s="127">
        <f t="shared" si="277"/>
        <v>78.10650887573965</v>
      </c>
    </row>
    <row r="663" spans="1:17" x14ac:dyDescent="0.25">
      <c r="A663" s="630"/>
      <c r="B663" s="718"/>
      <c r="C663" s="718"/>
      <c r="D663" s="634"/>
      <c r="E663" s="97" t="s">
        <v>572</v>
      </c>
      <c r="F663" s="114">
        <v>1618.4</v>
      </c>
      <c r="G663" s="66">
        <v>0</v>
      </c>
      <c r="H663" s="66">
        <v>0</v>
      </c>
      <c r="I663" s="115">
        <v>1618.4</v>
      </c>
      <c r="J663" s="114">
        <v>1307.9000000000001</v>
      </c>
      <c r="K663" s="66">
        <v>0</v>
      </c>
      <c r="L663" s="66">
        <v>0</v>
      </c>
      <c r="M663" s="163">
        <v>1307.9000000000001</v>
      </c>
      <c r="N663" s="126">
        <f t="shared" si="278"/>
        <v>80.814384577360357</v>
      </c>
      <c r="O663" s="43">
        <v>0</v>
      </c>
      <c r="P663" s="43">
        <v>0</v>
      </c>
      <c r="Q663" s="127">
        <f t="shared" si="277"/>
        <v>80.814384577360357</v>
      </c>
    </row>
    <row r="664" spans="1:17" x14ac:dyDescent="0.25">
      <c r="A664" s="630"/>
      <c r="B664" s="718"/>
      <c r="C664" s="718"/>
      <c r="D664" s="638"/>
      <c r="E664" s="97" t="s">
        <v>573</v>
      </c>
      <c r="F664" s="114">
        <v>325.10000000000002</v>
      </c>
      <c r="G664" s="66">
        <v>0</v>
      </c>
      <c r="H664" s="66">
        <v>0</v>
      </c>
      <c r="I664" s="115">
        <v>325.10000000000002</v>
      </c>
      <c r="J664" s="114">
        <v>210.1</v>
      </c>
      <c r="K664" s="66">
        <v>0</v>
      </c>
      <c r="L664" s="66">
        <v>0</v>
      </c>
      <c r="M664" s="163">
        <v>210.1</v>
      </c>
      <c r="N664" s="126">
        <f t="shared" si="278"/>
        <v>64.626268840356801</v>
      </c>
      <c r="O664" s="43">
        <v>0</v>
      </c>
      <c r="P664" s="43">
        <v>0</v>
      </c>
      <c r="Q664" s="127">
        <f t="shared" si="277"/>
        <v>64.626268840356801</v>
      </c>
    </row>
    <row r="665" spans="1:17" x14ac:dyDescent="0.25">
      <c r="A665" s="630"/>
      <c r="B665" s="718"/>
      <c r="C665" s="718"/>
      <c r="D665" s="618" t="s">
        <v>477</v>
      </c>
      <c r="E665" s="97" t="s">
        <v>258</v>
      </c>
      <c r="F665" s="114">
        <f>F666+F667+F668</f>
        <v>7041.7</v>
      </c>
      <c r="G665" s="66">
        <f t="shared" ref="G665:M665" si="280">G666+G667+G668</f>
        <v>0</v>
      </c>
      <c r="H665" s="66">
        <f t="shared" si="280"/>
        <v>0</v>
      </c>
      <c r="I665" s="115">
        <f t="shared" si="280"/>
        <v>7041.7</v>
      </c>
      <c r="J665" s="114">
        <f t="shared" si="280"/>
        <v>4134.3</v>
      </c>
      <c r="K665" s="66">
        <f t="shared" si="280"/>
        <v>0</v>
      </c>
      <c r="L665" s="66">
        <f t="shared" si="280"/>
        <v>0</v>
      </c>
      <c r="M665" s="163">
        <f t="shared" si="280"/>
        <v>4134.3</v>
      </c>
      <c r="N665" s="126">
        <f t="shared" si="278"/>
        <v>58.711674737634375</v>
      </c>
      <c r="O665" s="43">
        <v>0</v>
      </c>
      <c r="P665" s="43">
        <v>0</v>
      </c>
      <c r="Q665" s="127">
        <f t="shared" si="277"/>
        <v>58.711674737634375</v>
      </c>
    </row>
    <row r="666" spans="1:17" x14ac:dyDescent="0.25">
      <c r="A666" s="630"/>
      <c r="B666" s="718"/>
      <c r="C666" s="718"/>
      <c r="D666" s="634"/>
      <c r="E666" s="97" t="s">
        <v>574</v>
      </c>
      <c r="F666" s="114">
        <v>5680.5</v>
      </c>
      <c r="G666" s="66">
        <v>0</v>
      </c>
      <c r="H666" s="66">
        <v>0</v>
      </c>
      <c r="I666" s="115">
        <v>5680.5</v>
      </c>
      <c r="J666" s="114">
        <v>3535.4</v>
      </c>
      <c r="K666" s="66">
        <v>0</v>
      </c>
      <c r="L666" s="66">
        <v>0</v>
      </c>
      <c r="M666" s="163">
        <v>3535.4</v>
      </c>
      <c r="N666" s="126">
        <f t="shared" si="278"/>
        <v>62.237479095150071</v>
      </c>
      <c r="O666" s="43">
        <v>0</v>
      </c>
      <c r="P666" s="43">
        <v>0</v>
      </c>
      <c r="Q666" s="127">
        <f t="shared" si="277"/>
        <v>62.237479095150071</v>
      </c>
    </row>
    <row r="667" spans="1:17" x14ac:dyDescent="0.25">
      <c r="A667" s="630"/>
      <c r="B667" s="718"/>
      <c r="C667" s="718"/>
      <c r="D667" s="634"/>
      <c r="E667" s="97" t="s">
        <v>575</v>
      </c>
      <c r="F667" s="114">
        <v>1361.2</v>
      </c>
      <c r="G667" s="66">
        <v>0</v>
      </c>
      <c r="H667" s="66">
        <v>0</v>
      </c>
      <c r="I667" s="115">
        <v>1361.2</v>
      </c>
      <c r="J667" s="114">
        <v>598.9</v>
      </c>
      <c r="K667" s="66">
        <v>0</v>
      </c>
      <c r="L667" s="66">
        <v>0</v>
      </c>
      <c r="M667" s="163">
        <v>598.9</v>
      </c>
      <c r="N667" s="126">
        <f t="shared" si="278"/>
        <v>43.997942991478105</v>
      </c>
      <c r="O667" s="43">
        <v>0</v>
      </c>
      <c r="P667" s="43">
        <v>0</v>
      </c>
      <c r="Q667" s="127">
        <f t="shared" si="277"/>
        <v>43.997942991478105</v>
      </c>
    </row>
    <row r="668" spans="1:17" x14ac:dyDescent="0.25">
      <c r="A668" s="723"/>
      <c r="B668" s="719"/>
      <c r="C668" s="719"/>
      <c r="D668" s="638"/>
      <c r="E668" s="97" t="s">
        <v>576</v>
      </c>
      <c r="F668" s="114">
        <v>0</v>
      </c>
      <c r="G668" s="66">
        <v>0</v>
      </c>
      <c r="H668" s="66">
        <v>0</v>
      </c>
      <c r="I668" s="115">
        <v>0</v>
      </c>
      <c r="J668" s="114">
        <v>0</v>
      </c>
      <c r="K668" s="66">
        <v>0</v>
      </c>
      <c r="L668" s="66">
        <v>0</v>
      </c>
      <c r="M668" s="163">
        <v>0</v>
      </c>
      <c r="N668" s="126">
        <v>0</v>
      </c>
      <c r="O668" s="43">
        <v>0</v>
      </c>
      <c r="P668" s="43">
        <v>0</v>
      </c>
      <c r="Q668" s="127">
        <v>0</v>
      </c>
    </row>
    <row r="669" spans="1:17" x14ac:dyDescent="0.25">
      <c r="A669" s="616" t="s">
        <v>823</v>
      </c>
      <c r="B669" s="606" t="s">
        <v>579</v>
      </c>
      <c r="C669" s="609" t="s">
        <v>580</v>
      </c>
      <c r="D669" s="618" t="s">
        <v>200</v>
      </c>
      <c r="E669" s="665" t="s">
        <v>258</v>
      </c>
      <c r="F669" s="672">
        <f>F671+F672</f>
        <v>1943.5</v>
      </c>
      <c r="G669" s="668">
        <f t="shared" ref="G669:M669" si="281">G671+G672</f>
        <v>0</v>
      </c>
      <c r="H669" s="668">
        <f t="shared" si="281"/>
        <v>0</v>
      </c>
      <c r="I669" s="670">
        <f t="shared" si="281"/>
        <v>1943.5</v>
      </c>
      <c r="J669" s="672">
        <f t="shared" si="281"/>
        <v>1518</v>
      </c>
      <c r="K669" s="668">
        <f t="shared" si="281"/>
        <v>0</v>
      </c>
      <c r="L669" s="668">
        <f t="shared" si="281"/>
        <v>0</v>
      </c>
      <c r="M669" s="674">
        <f t="shared" si="281"/>
        <v>1518</v>
      </c>
      <c r="N669" s="682">
        <f>J669/F669*100</f>
        <v>78.10650887573965</v>
      </c>
      <c r="O669" s="657">
        <v>0</v>
      </c>
      <c r="P669" s="724">
        <v>0</v>
      </c>
      <c r="Q669" s="700">
        <f>M669/I669*100</f>
        <v>78.10650887573965</v>
      </c>
    </row>
    <row r="670" spans="1:17" x14ac:dyDescent="0.25">
      <c r="A670" s="617"/>
      <c r="B670" s="607"/>
      <c r="C670" s="610"/>
      <c r="D670" s="638"/>
      <c r="E670" s="666"/>
      <c r="F670" s="673"/>
      <c r="G670" s="669"/>
      <c r="H670" s="669"/>
      <c r="I670" s="671"/>
      <c r="J670" s="673"/>
      <c r="K670" s="669"/>
      <c r="L670" s="669"/>
      <c r="M670" s="675"/>
      <c r="N670" s="684"/>
      <c r="O670" s="661"/>
      <c r="P670" s="725"/>
      <c r="Q670" s="701"/>
    </row>
    <row r="671" spans="1:17" x14ac:dyDescent="0.25">
      <c r="A671" s="617"/>
      <c r="B671" s="607"/>
      <c r="C671" s="610"/>
      <c r="D671" s="618" t="s">
        <v>571</v>
      </c>
      <c r="E671" s="498" t="s">
        <v>572</v>
      </c>
      <c r="F671" s="114">
        <v>1618.4</v>
      </c>
      <c r="G671" s="66">
        <v>0</v>
      </c>
      <c r="H671" s="66">
        <v>0</v>
      </c>
      <c r="I671" s="115">
        <v>1618.4</v>
      </c>
      <c r="J671" s="114">
        <v>1307.9000000000001</v>
      </c>
      <c r="K671" s="66">
        <v>0</v>
      </c>
      <c r="L671" s="66">
        <v>0</v>
      </c>
      <c r="M671" s="163">
        <v>1307.9000000000001</v>
      </c>
      <c r="N671" s="126">
        <f>J671/F671*100</f>
        <v>80.814384577360357</v>
      </c>
      <c r="O671" s="65">
        <v>0</v>
      </c>
      <c r="P671" s="65">
        <v>0</v>
      </c>
      <c r="Q671" s="127">
        <f>M671/I671*100</f>
        <v>80.814384577360357</v>
      </c>
    </row>
    <row r="672" spans="1:17" x14ac:dyDescent="0.25">
      <c r="A672" s="617"/>
      <c r="B672" s="607"/>
      <c r="C672" s="610"/>
      <c r="D672" s="638"/>
      <c r="E672" s="97" t="s">
        <v>573</v>
      </c>
      <c r="F672" s="114">
        <v>325.10000000000002</v>
      </c>
      <c r="G672" s="66">
        <v>0</v>
      </c>
      <c r="H672" s="66">
        <v>0</v>
      </c>
      <c r="I672" s="115">
        <v>325.10000000000002</v>
      </c>
      <c r="J672" s="114">
        <v>210.1</v>
      </c>
      <c r="K672" s="66">
        <v>0</v>
      </c>
      <c r="L672" s="66">
        <v>0</v>
      </c>
      <c r="M672" s="163">
        <v>210.1</v>
      </c>
      <c r="N672" s="120">
        <f>J672/F672*100</f>
        <v>64.626268840356801</v>
      </c>
      <c r="O672" s="43">
        <v>0</v>
      </c>
      <c r="P672" s="43">
        <v>0</v>
      </c>
      <c r="Q672" s="121">
        <f>M672/I672*100</f>
        <v>64.626268840356801</v>
      </c>
    </row>
    <row r="673" spans="1:17" x14ac:dyDescent="0.25">
      <c r="A673" s="639" t="s">
        <v>824</v>
      </c>
      <c r="B673" s="641" t="s">
        <v>581</v>
      </c>
      <c r="C673" s="643" t="s">
        <v>582</v>
      </c>
      <c r="D673" s="618" t="s">
        <v>200</v>
      </c>
      <c r="E673" s="665" t="s">
        <v>258</v>
      </c>
      <c r="F673" s="672">
        <f>F675</f>
        <v>3000</v>
      </c>
      <c r="G673" s="668">
        <v>0</v>
      </c>
      <c r="H673" s="668">
        <v>0</v>
      </c>
      <c r="I673" s="670">
        <f>I675</f>
        <v>3000</v>
      </c>
      <c r="J673" s="672">
        <f>J675</f>
        <v>2968.4</v>
      </c>
      <c r="K673" s="668">
        <v>0</v>
      </c>
      <c r="L673" s="668">
        <v>0</v>
      </c>
      <c r="M673" s="674">
        <f>M675</f>
        <v>2968.4</v>
      </c>
      <c r="N673" s="682">
        <f>J673/F673*100</f>
        <v>98.946666666666673</v>
      </c>
      <c r="O673" s="657">
        <v>0</v>
      </c>
      <c r="P673" s="724">
        <v>0</v>
      </c>
      <c r="Q673" s="700">
        <f>M673/I673*100</f>
        <v>98.946666666666673</v>
      </c>
    </row>
    <row r="674" spans="1:17" x14ac:dyDescent="0.25">
      <c r="A674" s="640"/>
      <c r="B674" s="642"/>
      <c r="C674" s="647"/>
      <c r="D674" s="638"/>
      <c r="E674" s="666"/>
      <c r="F674" s="673"/>
      <c r="G674" s="669"/>
      <c r="H674" s="669"/>
      <c r="I674" s="671"/>
      <c r="J674" s="673"/>
      <c r="K674" s="669"/>
      <c r="L674" s="669"/>
      <c r="M674" s="675"/>
      <c r="N674" s="684"/>
      <c r="O674" s="661"/>
      <c r="P674" s="725"/>
      <c r="Q674" s="701"/>
    </row>
    <row r="675" spans="1:17" ht="51" x14ac:dyDescent="0.25">
      <c r="A675" s="640"/>
      <c r="B675" s="642"/>
      <c r="C675" s="647"/>
      <c r="D675" s="22" t="s">
        <v>474</v>
      </c>
      <c r="E675" s="97" t="s">
        <v>568</v>
      </c>
      <c r="F675" s="114">
        <v>3000</v>
      </c>
      <c r="G675" s="66">
        <v>0</v>
      </c>
      <c r="H675" s="66">
        <v>0</v>
      </c>
      <c r="I675" s="115">
        <v>3000</v>
      </c>
      <c r="J675" s="114">
        <v>2968.4</v>
      </c>
      <c r="K675" s="66">
        <v>0</v>
      </c>
      <c r="L675" s="66">
        <v>0</v>
      </c>
      <c r="M675" s="163">
        <v>2968.4</v>
      </c>
      <c r="N675" s="120">
        <f>J675/F675*100</f>
        <v>98.946666666666673</v>
      </c>
      <c r="O675" s="43">
        <v>0</v>
      </c>
      <c r="P675" s="43">
        <v>0</v>
      </c>
      <c r="Q675" s="121">
        <f t="shared" ref="Q675:Q677" si="282">M675/I675*100</f>
        <v>98.946666666666673</v>
      </c>
    </row>
    <row r="676" spans="1:17" ht="25.5" x14ac:dyDescent="0.25">
      <c r="A676" s="639" t="s">
        <v>825</v>
      </c>
      <c r="B676" s="606" t="s">
        <v>583</v>
      </c>
      <c r="C676" s="609" t="s">
        <v>584</v>
      </c>
      <c r="D676" s="60" t="s">
        <v>200</v>
      </c>
      <c r="E676" s="98" t="s">
        <v>258</v>
      </c>
      <c r="F676" s="114">
        <f>F677</f>
        <v>120</v>
      </c>
      <c r="G676" s="66">
        <f t="shared" ref="G676:M676" si="283">G677</f>
        <v>0</v>
      </c>
      <c r="H676" s="66">
        <f t="shared" si="283"/>
        <v>0</v>
      </c>
      <c r="I676" s="115">
        <f t="shared" si="283"/>
        <v>120</v>
      </c>
      <c r="J676" s="114">
        <f t="shared" si="283"/>
        <v>15</v>
      </c>
      <c r="K676" s="66">
        <f t="shared" si="283"/>
        <v>0</v>
      </c>
      <c r="L676" s="66">
        <f t="shared" si="283"/>
        <v>0</v>
      </c>
      <c r="M676" s="163">
        <f t="shared" si="283"/>
        <v>15</v>
      </c>
      <c r="N676" s="120">
        <f>J676/F676*100</f>
        <v>12.5</v>
      </c>
      <c r="O676" s="43">
        <v>0</v>
      </c>
      <c r="P676" s="45">
        <v>0</v>
      </c>
      <c r="Q676" s="121">
        <f t="shared" si="282"/>
        <v>12.5</v>
      </c>
    </row>
    <row r="677" spans="1:17" ht="51" x14ac:dyDescent="0.25">
      <c r="A677" s="640"/>
      <c r="B677" s="720"/>
      <c r="C677" s="721"/>
      <c r="D677" s="46" t="s">
        <v>474</v>
      </c>
      <c r="E677" s="98"/>
      <c r="F677" s="114">
        <v>120</v>
      </c>
      <c r="G677" s="66">
        <v>0</v>
      </c>
      <c r="H677" s="66">
        <v>0</v>
      </c>
      <c r="I677" s="115">
        <v>120</v>
      </c>
      <c r="J677" s="114">
        <v>15</v>
      </c>
      <c r="K677" s="66">
        <v>0</v>
      </c>
      <c r="L677" s="66">
        <v>0</v>
      </c>
      <c r="M677" s="163">
        <v>15</v>
      </c>
      <c r="N677" s="120">
        <f>J677/F677*100</f>
        <v>12.5</v>
      </c>
      <c r="O677" s="43">
        <v>0</v>
      </c>
      <c r="P677" s="43">
        <v>0</v>
      </c>
      <c r="Q677" s="121">
        <f t="shared" si="282"/>
        <v>12.5</v>
      </c>
    </row>
    <row r="678" spans="1:17" ht="25.5" x14ac:dyDescent="0.25">
      <c r="A678" s="616" t="s">
        <v>826</v>
      </c>
      <c r="B678" s="606" t="s">
        <v>585</v>
      </c>
      <c r="C678" s="609" t="s">
        <v>586</v>
      </c>
      <c r="D678" s="63" t="s">
        <v>200</v>
      </c>
      <c r="E678" s="98" t="s">
        <v>258</v>
      </c>
      <c r="F678" s="114">
        <f>F679</f>
        <v>288</v>
      </c>
      <c r="G678" s="66">
        <f t="shared" ref="G678:Q678" si="284">G679</f>
        <v>0</v>
      </c>
      <c r="H678" s="66">
        <f t="shared" si="284"/>
        <v>0</v>
      </c>
      <c r="I678" s="115">
        <f t="shared" si="284"/>
        <v>288</v>
      </c>
      <c r="J678" s="114">
        <f t="shared" si="284"/>
        <v>256.7</v>
      </c>
      <c r="K678" s="66">
        <f t="shared" si="284"/>
        <v>0</v>
      </c>
      <c r="L678" s="66">
        <f t="shared" si="284"/>
        <v>0</v>
      </c>
      <c r="M678" s="163">
        <f t="shared" si="284"/>
        <v>256.7</v>
      </c>
      <c r="N678" s="120">
        <f t="shared" si="284"/>
        <v>89.131944444444443</v>
      </c>
      <c r="O678" s="43">
        <f t="shared" si="284"/>
        <v>0</v>
      </c>
      <c r="P678" s="45">
        <f t="shared" si="284"/>
        <v>0</v>
      </c>
      <c r="Q678" s="182">
        <f t="shared" si="284"/>
        <v>89.131944444444443</v>
      </c>
    </row>
    <row r="679" spans="1:17" x14ac:dyDescent="0.25">
      <c r="A679" s="617"/>
      <c r="B679" s="607"/>
      <c r="C679" s="610"/>
      <c r="D679" s="618" t="s">
        <v>474</v>
      </c>
      <c r="E679" s="685" t="s">
        <v>570</v>
      </c>
      <c r="F679" s="672">
        <v>288</v>
      </c>
      <c r="G679" s="668">
        <v>0</v>
      </c>
      <c r="H679" s="668">
        <v>0</v>
      </c>
      <c r="I679" s="670">
        <v>288</v>
      </c>
      <c r="J679" s="672">
        <v>256.7</v>
      </c>
      <c r="K679" s="668">
        <v>0</v>
      </c>
      <c r="L679" s="668">
        <v>0</v>
      </c>
      <c r="M679" s="674">
        <v>256.7</v>
      </c>
      <c r="N679" s="682">
        <f>M679/F679*100</f>
        <v>89.131944444444443</v>
      </c>
      <c r="O679" s="657">
        <v>0</v>
      </c>
      <c r="P679" s="657">
        <v>0</v>
      </c>
      <c r="Q679" s="662">
        <f>M679/I679*100</f>
        <v>89.131944444444443</v>
      </c>
    </row>
    <row r="680" spans="1:17" x14ac:dyDescent="0.25">
      <c r="A680" s="617"/>
      <c r="B680" s="607"/>
      <c r="C680" s="610"/>
      <c r="D680" s="638"/>
      <c r="E680" s="693"/>
      <c r="F680" s="673"/>
      <c r="G680" s="669"/>
      <c r="H680" s="669"/>
      <c r="I680" s="671"/>
      <c r="J680" s="673"/>
      <c r="K680" s="669"/>
      <c r="L680" s="669"/>
      <c r="M680" s="675"/>
      <c r="N680" s="684"/>
      <c r="O680" s="661"/>
      <c r="P680" s="661"/>
      <c r="Q680" s="691"/>
    </row>
    <row r="681" spans="1:17" ht="25.5" x14ac:dyDescent="0.25">
      <c r="A681" s="639" t="s">
        <v>827</v>
      </c>
      <c r="B681" s="578" t="s">
        <v>587</v>
      </c>
      <c r="C681" s="717" t="s">
        <v>588</v>
      </c>
      <c r="D681" s="63" t="s">
        <v>200</v>
      </c>
      <c r="E681" s="98" t="s">
        <v>258</v>
      </c>
      <c r="F681" s="114">
        <f>F682+F683+F684</f>
        <v>7041.7</v>
      </c>
      <c r="G681" s="66">
        <f t="shared" ref="G681:P681" si="285">G682+G683+G684</f>
        <v>0</v>
      </c>
      <c r="H681" s="66">
        <f t="shared" si="285"/>
        <v>0</v>
      </c>
      <c r="I681" s="115">
        <f t="shared" si="285"/>
        <v>7041.7</v>
      </c>
      <c r="J681" s="114">
        <f t="shared" si="285"/>
        <v>4134.3</v>
      </c>
      <c r="K681" s="66">
        <f t="shared" si="285"/>
        <v>0</v>
      </c>
      <c r="L681" s="66">
        <f t="shared" si="285"/>
        <v>0</v>
      </c>
      <c r="M681" s="163">
        <f t="shared" si="285"/>
        <v>4134.3</v>
      </c>
      <c r="N681" s="120">
        <f>J681/F681*100</f>
        <v>58.711674737634375</v>
      </c>
      <c r="O681" s="43">
        <f t="shared" si="285"/>
        <v>0</v>
      </c>
      <c r="P681" s="45">
        <f t="shared" si="285"/>
        <v>0</v>
      </c>
      <c r="Q681" s="182">
        <f>M681/I681*100</f>
        <v>58.711674737634375</v>
      </c>
    </row>
    <row r="682" spans="1:17" x14ac:dyDescent="0.25">
      <c r="A682" s="639"/>
      <c r="B682" s="578"/>
      <c r="C682" s="718"/>
      <c r="D682" s="634" t="s">
        <v>477</v>
      </c>
      <c r="E682" s="97" t="s">
        <v>574</v>
      </c>
      <c r="F682" s="114">
        <v>5680.5</v>
      </c>
      <c r="G682" s="66">
        <v>0</v>
      </c>
      <c r="H682" s="66">
        <v>0</v>
      </c>
      <c r="I682" s="115">
        <v>5680.5</v>
      </c>
      <c r="J682" s="114">
        <v>3535.4</v>
      </c>
      <c r="K682" s="66">
        <v>0</v>
      </c>
      <c r="L682" s="66">
        <v>0</v>
      </c>
      <c r="M682" s="163">
        <v>3535.4</v>
      </c>
      <c r="N682" s="120">
        <f t="shared" ref="N682:N683" si="286">J682/F682*100</f>
        <v>62.237479095150071</v>
      </c>
      <c r="O682" s="43">
        <v>0</v>
      </c>
      <c r="P682" s="43">
        <v>0</v>
      </c>
      <c r="Q682" s="121">
        <v>0</v>
      </c>
    </row>
    <row r="683" spans="1:17" x14ac:dyDescent="0.25">
      <c r="A683" s="639"/>
      <c r="B683" s="578"/>
      <c r="C683" s="718"/>
      <c r="D683" s="634"/>
      <c r="E683" s="97" t="s">
        <v>575</v>
      </c>
      <c r="F683" s="114">
        <v>1361.2</v>
      </c>
      <c r="G683" s="66">
        <v>0</v>
      </c>
      <c r="H683" s="66">
        <v>0</v>
      </c>
      <c r="I683" s="115">
        <v>1361.2</v>
      </c>
      <c r="J683" s="114">
        <v>598.9</v>
      </c>
      <c r="K683" s="66">
        <v>0</v>
      </c>
      <c r="L683" s="66">
        <v>0</v>
      </c>
      <c r="M683" s="163">
        <v>598.9</v>
      </c>
      <c r="N683" s="120">
        <f t="shared" si="286"/>
        <v>43.997942991478105</v>
      </c>
      <c r="O683" s="43">
        <v>0</v>
      </c>
      <c r="P683" s="43">
        <v>0</v>
      </c>
      <c r="Q683" s="121">
        <v>0</v>
      </c>
    </row>
    <row r="684" spans="1:17" ht="38.25" customHeight="1" thickBot="1" x14ac:dyDescent="0.3">
      <c r="A684" s="727"/>
      <c r="B684" s="579"/>
      <c r="C684" s="728"/>
      <c r="D684" s="729"/>
      <c r="E684" s="501" t="s">
        <v>576</v>
      </c>
      <c r="F684" s="218">
        <v>0</v>
      </c>
      <c r="G684" s="219">
        <v>0</v>
      </c>
      <c r="H684" s="219">
        <v>0</v>
      </c>
      <c r="I684" s="220">
        <v>0</v>
      </c>
      <c r="J684" s="218">
        <v>0</v>
      </c>
      <c r="K684" s="219">
        <v>0</v>
      </c>
      <c r="L684" s="219">
        <v>0</v>
      </c>
      <c r="M684" s="221">
        <v>0</v>
      </c>
      <c r="N684" s="222">
        <v>0</v>
      </c>
      <c r="O684" s="223">
        <v>0</v>
      </c>
      <c r="P684" s="223">
        <v>0</v>
      </c>
      <c r="Q684" s="224">
        <v>0</v>
      </c>
    </row>
    <row r="685" spans="1:17" ht="25.5" x14ac:dyDescent="0.25">
      <c r="A685" s="650" t="s">
        <v>18</v>
      </c>
      <c r="B685" s="653" t="s">
        <v>589</v>
      </c>
      <c r="C685" s="726" t="s">
        <v>188</v>
      </c>
      <c r="D685" s="251" t="s">
        <v>200</v>
      </c>
      <c r="E685" s="210"/>
      <c r="F685" s="252">
        <f>F687+F696+F723+F735++F750+F765+F771+F786+F821</f>
        <v>99105.63006000001</v>
      </c>
      <c r="G685" s="253">
        <f>G687+G696+G723+G735++G750+G765+G771+G786+G821</f>
        <v>3648.8309800000002</v>
      </c>
      <c r="H685" s="253">
        <f>H687+H696+H723+H735++H750+H765+H771+H786+H821</f>
        <v>73448.843440000011</v>
      </c>
      <c r="I685" s="254">
        <f>I687+I696+I723+I735++I750+I765+I771+I786+I821</f>
        <v>22007.95564</v>
      </c>
      <c r="J685" s="252">
        <f>J687+J696+J723+J735+J750+J765+J771+J786+J821</f>
        <v>15796.401109999999</v>
      </c>
      <c r="K685" s="253">
        <f>K687+K696+K723+K735+K750+K765+K771+K786+K821</f>
        <v>1927.4815900000001</v>
      </c>
      <c r="L685" s="253">
        <f>L687+L696+L723+L735+L750+L765+L771+L786+L821</f>
        <v>2491.7124100000001</v>
      </c>
      <c r="M685" s="255">
        <f>M687+M696+M723+M735+M750+M765+M771+M786+M821</f>
        <v>11377.207109999999</v>
      </c>
      <c r="N685" s="252">
        <f>J685/F685*100</f>
        <v>15.938954326244255</v>
      </c>
      <c r="O685" s="253">
        <f>K685/G685*100</f>
        <v>52.824633439173439</v>
      </c>
      <c r="P685" s="253">
        <f t="shared" ref="P685:Q685" si="287">L685/H685*100</f>
        <v>3.3924460798834328</v>
      </c>
      <c r="Q685" s="254">
        <f t="shared" si="287"/>
        <v>51.695883507333349</v>
      </c>
    </row>
    <row r="686" spans="1:17" ht="39" x14ac:dyDescent="0.25">
      <c r="A686" s="624"/>
      <c r="B686" s="626"/>
      <c r="C686" s="628"/>
      <c r="D686" s="5" t="s">
        <v>590</v>
      </c>
      <c r="E686" s="100" t="s">
        <v>191</v>
      </c>
      <c r="F686" s="243">
        <f>F685</f>
        <v>99105.63006000001</v>
      </c>
      <c r="G686" s="244">
        <f>G685</f>
        <v>3648.8309800000002</v>
      </c>
      <c r="H686" s="244">
        <f t="shared" ref="H686:I686" si="288">H685</f>
        <v>73448.843440000011</v>
      </c>
      <c r="I686" s="245">
        <f t="shared" si="288"/>
        <v>22007.95564</v>
      </c>
      <c r="J686" s="243">
        <f>J685</f>
        <v>15796.401109999999</v>
      </c>
      <c r="K686" s="244">
        <f t="shared" ref="K686:M686" si="289">K685</f>
        <v>1927.4815900000001</v>
      </c>
      <c r="L686" s="244">
        <f t="shared" si="289"/>
        <v>2491.7124100000001</v>
      </c>
      <c r="M686" s="246">
        <f t="shared" si="289"/>
        <v>11377.207109999999</v>
      </c>
      <c r="N686" s="247">
        <f>J686/F686*100</f>
        <v>15.938954326244255</v>
      </c>
      <c r="O686" s="248">
        <f>K686/G686*100</f>
        <v>52.824633439173439</v>
      </c>
      <c r="P686" s="249">
        <f>L686/H686*100</f>
        <v>3.3924460798834328</v>
      </c>
      <c r="Q686" s="186">
        <f>M686/I686*100</f>
        <v>51.695883507333349</v>
      </c>
    </row>
    <row r="687" spans="1:17" ht="25.5" x14ac:dyDescent="0.25">
      <c r="A687" s="603" t="s">
        <v>828</v>
      </c>
      <c r="B687" s="606" t="s">
        <v>591</v>
      </c>
      <c r="C687" s="609" t="s">
        <v>592</v>
      </c>
      <c r="D687" s="71" t="s">
        <v>200</v>
      </c>
      <c r="E687" s="93"/>
      <c r="F687" s="128">
        <v>0</v>
      </c>
      <c r="G687" s="52">
        <v>0</v>
      </c>
      <c r="H687" s="52">
        <v>0</v>
      </c>
      <c r="I687" s="129">
        <v>0</v>
      </c>
      <c r="J687" s="128">
        <v>0</v>
      </c>
      <c r="K687" s="52">
        <v>0</v>
      </c>
      <c r="L687" s="52">
        <v>0</v>
      </c>
      <c r="M687" s="172">
        <v>0</v>
      </c>
      <c r="N687" s="250"/>
      <c r="O687" s="249"/>
      <c r="P687" s="249"/>
      <c r="Q687" s="186"/>
    </row>
    <row r="688" spans="1:17" x14ac:dyDescent="0.25">
      <c r="A688" s="604"/>
      <c r="B688" s="607"/>
      <c r="C688" s="610"/>
      <c r="D688" s="612" t="s">
        <v>590</v>
      </c>
      <c r="E688" s="93" t="s">
        <v>258</v>
      </c>
      <c r="F688" s="128">
        <v>0</v>
      </c>
      <c r="G688" s="52">
        <v>0</v>
      </c>
      <c r="H688" s="52">
        <v>0</v>
      </c>
      <c r="I688" s="129">
        <v>0</v>
      </c>
      <c r="J688" s="128">
        <v>0</v>
      </c>
      <c r="K688" s="52">
        <v>0</v>
      </c>
      <c r="L688" s="52">
        <v>0</v>
      </c>
      <c r="M688" s="172">
        <v>0</v>
      </c>
      <c r="N688" s="250"/>
      <c r="O688" s="249"/>
      <c r="P688" s="249"/>
      <c r="Q688" s="186"/>
    </row>
    <row r="689" spans="1:17" x14ac:dyDescent="0.25">
      <c r="A689" s="604"/>
      <c r="B689" s="607"/>
      <c r="C689" s="610"/>
      <c r="D689" s="614"/>
      <c r="E689" s="94" t="s">
        <v>266</v>
      </c>
      <c r="F689" s="128">
        <v>0</v>
      </c>
      <c r="G689" s="52">
        <v>0</v>
      </c>
      <c r="H689" s="52">
        <v>0</v>
      </c>
      <c r="I689" s="129">
        <v>0</v>
      </c>
      <c r="J689" s="128">
        <v>0</v>
      </c>
      <c r="K689" s="52">
        <v>0</v>
      </c>
      <c r="L689" s="52">
        <v>0</v>
      </c>
      <c r="M689" s="172">
        <v>0</v>
      </c>
      <c r="N689" s="250"/>
      <c r="O689" s="249"/>
      <c r="P689" s="249"/>
      <c r="Q689" s="186"/>
    </row>
    <row r="690" spans="1:17" ht="25.5" x14ac:dyDescent="0.25">
      <c r="A690" s="616" t="s">
        <v>197</v>
      </c>
      <c r="B690" s="606" t="s">
        <v>593</v>
      </c>
      <c r="C690" s="609" t="s">
        <v>594</v>
      </c>
      <c r="D690" s="63" t="s">
        <v>200</v>
      </c>
      <c r="E690" s="93"/>
      <c r="F690" s="128">
        <v>0</v>
      </c>
      <c r="G690" s="52">
        <v>0</v>
      </c>
      <c r="H690" s="52">
        <v>0</v>
      </c>
      <c r="I690" s="129">
        <v>0</v>
      </c>
      <c r="J690" s="128">
        <v>0</v>
      </c>
      <c r="K690" s="52">
        <v>0</v>
      </c>
      <c r="L690" s="52">
        <v>0</v>
      </c>
      <c r="M690" s="172">
        <v>0</v>
      </c>
      <c r="N690" s="250"/>
      <c r="O690" s="249"/>
      <c r="P690" s="249"/>
      <c r="Q690" s="186"/>
    </row>
    <row r="691" spans="1:17" x14ac:dyDescent="0.25">
      <c r="A691" s="617"/>
      <c r="B691" s="607"/>
      <c r="C691" s="610"/>
      <c r="D691" s="618" t="s">
        <v>590</v>
      </c>
      <c r="E691" s="93" t="s">
        <v>258</v>
      </c>
      <c r="F691" s="128">
        <v>0</v>
      </c>
      <c r="G691" s="52">
        <v>0</v>
      </c>
      <c r="H691" s="52">
        <v>0</v>
      </c>
      <c r="I691" s="129">
        <v>0</v>
      </c>
      <c r="J691" s="128">
        <v>0</v>
      </c>
      <c r="K691" s="52">
        <v>0</v>
      </c>
      <c r="L691" s="52">
        <v>0</v>
      </c>
      <c r="M691" s="172">
        <v>0</v>
      </c>
      <c r="N691" s="250"/>
      <c r="O691" s="249"/>
      <c r="P691" s="249"/>
      <c r="Q691" s="186"/>
    </row>
    <row r="692" spans="1:17" x14ac:dyDescent="0.25">
      <c r="A692" s="617"/>
      <c r="B692" s="607"/>
      <c r="C692" s="610"/>
      <c r="D692" s="619"/>
      <c r="E692" s="93" t="s">
        <v>266</v>
      </c>
      <c r="F692" s="128">
        <v>0</v>
      </c>
      <c r="G692" s="52">
        <v>0</v>
      </c>
      <c r="H692" s="52">
        <v>0</v>
      </c>
      <c r="I692" s="129">
        <v>0</v>
      </c>
      <c r="J692" s="128">
        <v>0</v>
      </c>
      <c r="K692" s="52">
        <v>0</v>
      </c>
      <c r="L692" s="52">
        <v>0</v>
      </c>
      <c r="M692" s="172">
        <v>0</v>
      </c>
      <c r="N692" s="250"/>
      <c r="O692" s="249"/>
      <c r="P692" s="249"/>
      <c r="Q692" s="186"/>
    </row>
    <row r="693" spans="1:17" ht="25.5" x14ac:dyDescent="0.25">
      <c r="A693" s="616" t="s">
        <v>206</v>
      </c>
      <c r="B693" s="606" t="s">
        <v>595</v>
      </c>
      <c r="C693" s="609" t="s">
        <v>596</v>
      </c>
      <c r="D693" s="63" t="s">
        <v>200</v>
      </c>
      <c r="E693" s="93"/>
      <c r="F693" s="128">
        <v>0</v>
      </c>
      <c r="G693" s="52">
        <v>0</v>
      </c>
      <c r="H693" s="52">
        <v>0</v>
      </c>
      <c r="I693" s="129">
        <v>0</v>
      </c>
      <c r="J693" s="128">
        <v>0</v>
      </c>
      <c r="K693" s="52">
        <v>0</v>
      </c>
      <c r="L693" s="52">
        <v>0</v>
      </c>
      <c r="M693" s="172">
        <v>0</v>
      </c>
      <c r="N693" s="250"/>
      <c r="O693" s="249"/>
      <c r="P693" s="249"/>
      <c r="Q693" s="186"/>
    </row>
    <row r="694" spans="1:17" x14ac:dyDescent="0.25">
      <c r="A694" s="617"/>
      <c r="B694" s="607"/>
      <c r="C694" s="610"/>
      <c r="D694" s="618" t="s">
        <v>590</v>
      </c>
      <c r="E694" s="93" t="s">
        <v>258</v>
      </c>
      <c r="F694" s="128">
        <v>0</v>
      </c>
      <c r="G694" s="52">
        <v>0</v>
      </c>
      <c r="H694" s="52">
        <v>0</v>
      </c>
      <c r="I694" s="129">
        <v>0</v>
      </c>
      <c r="J694" s="128">
        <v>0</v>
      </c>
      <c r="K694" s="52">
        <v>0</v>
      </c>
      <c r="L694" s="52">
        <v>0</v>
      </c>
      <c r="M694" s="172">
        <v>0</v>
      </c>
      <c r="N694" s="250"/>
      <c r="O694" s="249"/>
      <c r="P694" s="249"/>
      <c r="Q694" s="186"/>
    </row>
    <row r="695" spans="1:17" x14ac:dyDescent="0.25">
      <c r="A695" s="617"/>
      <c r="B695" s="607"/>
      <c r="C695" s="610"/>
      <c r="D695" s="619"/>
      <c r="E695" s="98" t="s">
        <v>266</v>
      </c>
      <c r="F695" s="130">
        <v>0</v>
      </c>
      <c r="G695" s="85">
        <v>0</v>
      </c>
      <c r="H695" s="85">
        <v>0</v>
      </c>
      <c r="I695" s="131">
        <v>0</v>
      </c>
      <c r="J695" s="130">
        <v>0</v>
      </c>
      <c r="K695" s="85">
        <v>0</v>
      </c>
      <c r="L695" s="85">
        <v>0</v>
      </c>
      <c r="M695" s="173">
        <v>0</v>
      </c>
      <c r="N695" s="247"/>
      <c r="O695" s="249"/>
      <c r="P695" s="249"/>
      <c r="Q695" s="186"/>
    </row>
    <row r="696" spans="1:17" ht="25.5" x14ac:dyDescent="0.25">
      <c r="A696" s="603" t="s">
        <v>70</v>
      </c>
      <c r="B696" s="636" t="s">
        <v>597</v>
      </c>
      <c r="C696" s="637" t="s">
        <v>598</v>
      </c>
      <c r="D696" s="71" t="s">
        <v>200</v>
      </c>
      <c r="E696" s="98"/>
      <c r="F696" s="132">
        <f t="shared" ref="F696:F697" si="290">H696</f>
        <v>605.79999999999995</v>
      </c>
      <c r="G696" s="87">
        <v>0</v>
      </c>
      <c r="H696" s="87">
        <f t="shared" ref="H696:H697" si="291">H697</f>
        <v>605.79999999999995</v>
      </c>
      <c r="I696" s="133">
        <v>0</v>
      </c>
      <c r="J696" s="132">
        <f>L696</f>
        <v>0</v>
      </c>
      <c r="K696" s="85">
        <v>0</v>
      </c>
      <c r="L696" s="87">
        <v>0</v>
      </c>
      <c r="M696" s="173">
        <v>0</v>
      </c>
      <c r="N696" s="247">
        <f t="shared" ref="N696:N698" si="292">J696/F696*100</f>
        <v>0</v>
      </c>
      <c r="O696" s="249"/>
      <c r="P696" s="249">
        <f t="shared" ref="P696:P698" si="293">L696/H696*100</f>
        <v>0</v>
      </c>
      <c r="Q696" s="186"/>
    </row>
    <row r="697" spans="1:17" x14ac:dyDescent="0.25">
      <c r="A697" s="604"/>
      <c r="B697" s="626"/>
      <c r="C697" s="628"/>
      <c r="D697" s="612" t="s">
        <v>590</v>
      </c>
      <c r="E697" s="98" t="s">
        <v>258</v>
      </c>
      <c r="F697" s="132">
        <f t="shared" si="290"/>
        <v>605.79999999999995</v>
      </c>
      <c r="G697" s="87">
        <v>0</v>
      </c>
      <c r="H697" s="87">
        <f t="shared" si="291"/>
        <v>605.79999999999995</v>
      </c>
      <c r="I697" s="133">
        <v>0</v>
      </c>
      <c r="J697" s="132">
        <f t="shared" ref="J697:J698" si="294">L697</f>
        <v>0</v>
      </c>
      <c r="K697" s="85">
        <v>0</v>
      </c>
      <c r="L697" s="87">
        <v>0</v>
      </c>
      <c r="M697" s="173">
        <v>0</v>
      </c>
      <c r="N697" s="247">
        <f t="shared" si="292"/>
        <v>0</v>
      </c>
      <c r="O697" s="249"/>
      <c r="P697" s="249">
        <f t="shared" si="293"/>
        <v>0</v>
      </c>
      <c r="Q697" s="186"/>
    </row>
    <row r="698" spans="1:17" x14ac:dyDescent="0.25">
      <c r="A698" s="604"/>
      <c r="B698" s="626"/>
      <c r="C698" s="628"/>
      <c r="D698" s="613"/>
      <c r="E698" s="97" t="s">
        <v>599</v>
      </c>
      <c r="F698" s="132">
        <f>H698</f>
        <v>605.79999999999995</v>
      </c>
      <c r="G698" s="87">
        <v>0</v>
      </c>
      <c r="H698" s="87">
        <v>605.79999999999995</v>
      </c>
      <c r="I698" s="133">
        <v>0</v>
      </c>
      <c r="J698" s="132">
        <f t="shared" si="294"/>
        <v>0</v>
      </c>
      <c r="K698" s="85">
        <v>0</v>
      </c>
      <c r="L698" s="87">
        <v>0</v>
      </c>
      <c r="M698" s="173">
        <v>0</v>
      </c>
      <c r="N698" s="247">
        <f t="shared" si="292"/>
        <v>0</v>
      </c>
      <c r="O698" s="249"/>
      <c r="P698" s="249">
        <f t="shared" si="293"/>
        <v>0</v>
      </c>
      <c r="Q698" s="186"/>
    </row>
    <row r="699" spans="1:17" ht="25.5" x14ac:dyDescent="0.25">
      <c r="A699" s="616" t="s">
        <v>233</v>
      </c>
      <c r="B699" s="606" t="s">
        <v>600</v>
      </c>
      <c r="C699" s="609" t="s">
        <v>601</v>
      </c>
      <c r="D699" s="63" t="s">
        <v>200</v>
      </c>
      <c r="E699" s="98"/>
      <c r="F699" s="132">
        <v>0</v>
      </c>
      <c r="G699" s="87">
        <v>0</v>
      </c>
      <c r="H699" s="87">
        <v>0</v>
      </c>
      <c r="I699" s="133">
        <v>0</v>
      </c>
      <c r="J699" s="132">
        <v>0</v>
      </c>
      <c r="K699" s="87">
        <v>0</v>
      </c>
      <c r="L699" s="87">
        <v>0</v>
      </c>
      <c r="M699" s="175">
        <v>0</v>
      </c>
      <c r="N699" s="132"/>
      <c r="O699" s="54"/>
      <c r="P699" s="54"/>
      <c r="Q699" s="140"/>
    </row>
    <row r="700" spans="1:17" x14ac:dyDescent="0.25">
      <c r="A700" s="617"/>
      <c r="B700" s="607"/>
      <c r="C700" s="610"/>
      <c r="D700" s="618" t="s">
        <v>590</v>
      </c>
      <c r="E700" s="98" t="s">
        <v>258</v>
      </c>
      <c r="F700" s="132">
        <v>0</v>
      </c>
      <c r="G700" s="87">
        <v>0</v>
      </c>
      <c r="H700" s="87">
        <v>0</v>
      </c>
      <c r="I700" s="133">
        <v>0</v>
      </c>
      <c r="J700" s="132">
        <v>0</v>
      </c>
      <c r="K700" s="87">
        <v>0</v>
      </c>
      <c r="L700" s="87">
        <v>0</v>
      </c>
      <c r="M700" s="175">
        <v>0</v>
      </c>
      <c r="N700" s="132"/>
      <c r="O700" s="54"/>
      <c r="P700" s="54"/>
      <c r="Q700" s="140"/>
    </row>
    <row r="701" spans="1:17" x14ac:dyDescent="0.25">
      <c r="A701" s="617"/>
      <c r="B701" s="607"/>
      <c r="C701" s="610"/>
      <c r="D701" s="619"/>
      <c r="E701" s="98" t="s">
        <v>266</v>
      </c>
      <c r="F701" s="132">
        <v>0</v>
      </c>
      <c r="G701" s="87">
        <v>0</v>
      </c>
      <c r="H701" s="87">
        <v>0</v>
      </c>
      <c r="I701" s="133">
        <v>0</v>
      </c>
      <c r="J701" s="132">
        <v>0</v>
      </c>
      <c r="K701" s="87">
        <v>0</v>
      </c>
      <c r="L701" s="87">
        <v>0</v>
      </c>
      <c r="M701" s="175">
        <v>0</v>
      </c>
      <c r="N701" s="132"/>
      <c r="O701" s="54"/>
      <c r="P701" s="54"/>
      <c r="Q701" s="140"/>
    </row>
    <row r="702" spans="1:17" ht="25.5" x14ac:dyDescent="0.25">
      <c r="A702" s="616" t="s">
        <v>829</v>
      </c>
      <c r="B702" s="606" t="s">
        <v>602</v>
      </c>
      <c r="C702" s="648" t="s">
        <v>858</v>
      </c>
      <c r="D702" s="63" t="s">
        <v>200</v>
      </c>
      <c r="E702" s="98"/>
      <c r="F702" s="132">
        <v>0</v>
      </c>
      <c r="G702" s="87">
        <v>0</v>
      </c>
      <c r="H702" s="87">
        <v>0</v>
      </c>
      <c r="I702" s="133">
        <v>0</v>
      </c>
      <c r="J702" s="132">
        <v>0</v>
      </c>
      <c r="K702" s="87">
        <v>0</v>
      </c>
      <c r="L702" s="87">
        <v>0</v>
      </c>
      <c r="M702" s="175">
        <v>0</v>
      </c>
      <c r="N702" s="132"/>
      <c r="O702" s="54"/>
      <c r="P702" s="54"/>
      <c r="Q702" s="140"/>
    </row>
    <row r="703" spans="1:17" x14ac:dyDescent="0.25">
      <c r="A703" s="630"/>
      <c r="B703" s="631"/>
      <c r="C703" s="610"/>
      <c r="D703" s="618" t="s">
        <v>590</v>
      </c>
      <c r="E703" s="98" t="s">
        <v>258</v>
      </c>
      <c r="F703" s="132">
        <v>0</v>
      </c>
      <c r="G703" s="87">
        <v>0</v>
      </c>
      <c r="H703" s="87">
        <v>0</v>
      </c>
      <c r="I703" s="133">
        <v>0</v>
      </c>
      <c r="J703" s="132">
        <v>0</v>
      </c>
      <c r="K703" s="87">
        <v>0</v>
      </c>
      <c r="L703" s="87">
        <v>0</v>
      </c>
      <c r="M703" s="175">
        <v>0</v>
      </c>
      <c r="N703" s="132"/>
      <c r="O703" s="54"/>
      <c r="P703" s="54"/>
      <c r="Q703" s="140"/>
    </row>
    <row r="704" spans="1:17" x14ac:dyDescent="0.25">
      <c r="A704" s="723"/>
      <c r="B704" s="608"/>
      <c r="C704" s="611"/>
      <c r="D704" s="635"/>
      <c r="E704" s="98" t="s">
        <v>266</v>
      </c>
      <c r="F704" s="132">
        <v>0</v>
      </c>
      <c r="G704" s="87">
        <v>0</v>
      </c>
      <c r="H704" s="87">
        <v>0</v>
      </c>
      <c r="I704" s="133">
        <v>0</v>
      </c>
      <c r="J704" s="132">
        <v>0</v>
      </c>
      <c r="K704" s="87">
        <v>0</v>
      </c>
      <c r="L704" s="87">
        <v>0</v>
      </c>
      <c r="M704" s="175">
        <v>0</v>
      </c>
      <c r="N704" s="132"/>
      <c r="O704" s="54"/>
      <c r="P704" s="54"/>
      <c r="Q704" s="140"/>
    </row>
    <row r="705" spans="1:17" ht="25.5" x14ac:dyDescent="0.25">
      <c r="A705" s="616" t="s">
        <v>242</v>
      </c>
      <c r="B705" s="606" t="s">
        <v>603</v>
      </c>
      <c r="C705" s="609" t="s">
        <v>604</v>
      </c>
      <c r="D705" s="63" t="s">
        <v>200</v>
      </c>
      <c r="E705" s="93"/>
      <c r="F705" s="134">
        <v>0</v>
      </c>
      <c r="G705" s="53">
        <v>0</v>
      </c>
      <c r="H705" s="53">
        <v>0</v>
      </c>
      <c r="I705" s="135">
        <v>0</v>
      </c>
      <c r="J705" s="134">
        <v>0</v>
      </c>
      <c r="K705" s="53">
        <v>0</v>
      </c>
      <c r="L705" s="53">
        <v>0</v>
      </c>
      <c r="M705" s="176">
        <v>0</v>
      </c>
      <c r="N705" s="187"/>
      <c r="O705" s="54"/>
      <c r="P705" s="54"/>
      <c r="Q705" s="140"/>
    </row>
    <row r="706" spans="1:17" x14ac:dyDescent="0.25">
      <c r="A706" s="630"/>
      <c r="B706" s="607"/>
      <c r="C706" s="610"/>
      <c r="D706" s="618" t="s">
        <v>590</v>
      </c>
      <c r="E706" s="93" t="s">
        <v>258</v>
      </c>
      <c r="F706" s="134">
        <v>0</v>
      </c>
      <c r="G706" s="53">
        <v>0</v>
      </c>
      <c r="H706" s="53">
        <v>0</v>
      </c>
      <c r="I706" s="135">
        <v>0</v>
      </c>
      <c r="J706" s="134">
        <v>0</v>
      </c>
      <c r="K706" s="53">
        <v>0</v>
      </c>
      <c r="L706" s="53">
        <v>0</v>
      </c>
      <c r="M706" s="176">
        <v>0</v>
      </c>
      <c r="N706" s="187"/>
      <c r="O706" s="54"/>
      <c r="P706" s="54"/>
      <c r="Q706" s="140"/>
    </row>
    <row r="707" spans="1:17" x14ac:dyDescent="0.25">
      <c r="A707" s="723"/>
      <c r="B707" s="607"/>
      <c r="C707" s="610"/>
      <c r="D707" s="619"/>
      <c r="E707" s="93" t="s">
        <v>266</v>
      </c>
      <c r="F707" s="134">
        <v>0</v>
      </c>
      <c r="G707" s="53">
        <v>0</v>
      </c>
      <c r="H707" s="53">
        <v>0</v>
      </c>
      <c r="I707" s="135">
        <v>0</v>
      </c>
      <c r="J707" s="134">
        <v>0</v>
      </c>
      <c r="K707" s="53">
        <v>0</v>
      </c>
      <c r="L707" s="53">
        <v>0</v>
      </c>
      <c r="M707" s="176">
        <v>0</v>
      </c>
      <c r="N707" s="187"/>
      <c r="O707" s="54"/>
      <c r="P707" s="54"/>
      <c r="Q707" s="140"/>
    </row>
    <row r="708" spans="1:17" ht="25.5" x14ac:dyDescent="0.25">
      <c r="A708" s="616" t="s">
        <v>830</v>
      </c>
      <c r="B708" s="606" t="s">
        <v>605</v>
      </c>
      <c r="C708" s="609" t="s">
        <v>606</v>
      </c>
      <c r="D708" s="63" t="s">
        <v>200</v>
      </c>
      <c r="E708" s="93"/>
      <c r="F708" s="134">
        <v>0</v>
      </c>
      <c r="G708" s="53">
        <v>0</v>
      </c>
      <c r="H708" s="53">
        <v>0</v>
      </c>
      <c r="I708" s="135">
        <v>0</v>
      </c>
      <c r="J708" s="134">
        <v>0</v>
      </c>
      <c r="K708" s="53">
        <v>0</v>
      </c>
      <c r="L708" s="53">
        <v>0</v>
      </c>
      <c r="M708" s="176">
        <v>0</v>
      </c>
      <c r="N708" s="187"/>
      <c r="O708" s="54"/>
      <c r="P708" s="54"/>
      <c r="Q708" s="140"/>
    </row>
    <row r="709" spans="1:17" x14ac:dyDescent="0.25">
      <c r="A709" s="617"/>
      <c r="B709" s="607"/>
      <c r="C709" s="610"/>
      <c r="D709" s="618" t="s">
        <v>590</v>
      </c>
      <c r="E709" s="93" t="s">
        <v>258</v>
      </c>
      <c r="F709" s="134">
        <v>0</v>
      </c>
      <c r="G709" s="53">
        <v>0</v>
      </c>
      <c r="H709" s="53">
        <v>0</v>
      </c>
      <c r="I709" s="135">
        <v>0</v>
      </c>
      <c r="J709" s="134">
        <v>0</v>
      </c>
      <c r="K709" s="53">
        <v>0</v>
      </c>
      <c r="L709" s="53">
        <v>0</v>
      </c>
      <c r="M709" s="176">
        <v>0</v>
      </c>
      <c r="N709" s="187"/>
      <c r="O709" s="54"/>
      <c r="P709" s="54"/>
      <c r="Q709" s="140"/>
    </row>
    <row r="710" spans="1:17" x14ac:dyDescent="0.25">
      <c r="A710" s="617"/>
      <c r="B710" s="607"/>
      <c r="C710" s="610"/>
      <c r="D710" s="619"/>
      <c r="E710" s="94" t="s">
        <v>266</v>
      </c>
      <c r="F710" s="134">
        <v>0</v>
      </c>
      <c r="G710" s="53">
        <v>0</v>
      </c>
      <c r="H710" s="53">
        <v>0</v>
      </c>
      <c r="I710" s="135">
        <v>0</v>
      </c>
      <c r="J710" s="134">
        <v>0</v>
      </c>
      <c r="K710" s="53">
        <v>0</v>
      </c>
      <c r="L710" s="53">
        <v>0</v>
      </c>
      <c r="M710" s="176">
        <v>0</v>
      </c>
      <c r="N710" s="187"/>
      <c r="O710" s="54"/>
      <c r="P710" s="54"/>
      <c r="Q710" s="140"/>
    </row>
    <row r="711" spans="1:17" ht="25.5" x14ac:dyDescent="0.25">
      <c r="A711" s="616" t="s">
        <v>795</v>
      </c>
      <c r="B711" s="606" t="s">
        <v>607</v>
      </c>
      <c r="C711" s="609" t="s">
        <v>608</v>
      </c>
      <c r="D711" s="63" t="s">
        <v>200</v>
      </c>
      <c r="E711" s="93"/>
      <c r="F711" s="128">
        <v>0</v>
      </c>
      <c r="G711" s="52">
        <v>0</v>
      </c>
      <c r="H711" s="52">
        <v>0</v>
      </c>
      <c r="I711" s="129">
        <v>0</v>
      </c>
      <c r="J711" s="128">
        <v>0</v>
      </c>
      <c r="K711" s="52">
        <v>0</v>
      </c>
      <c r="L711" s="52">
        <v>0</v>
      </c>
      <c r="M711" s="172">
        <v>0</v>
      </c>
      <c r="N711" s="147"/>
      <c r="O711" s="55"/>
      <c r="P711" s="55"/>
      <c r="Q711" s="148"/>
    </row>
    <row r="712" spans="1:17" x14ac:dyDescent="0.25">
      <c r="A712" s="617"/>
      <c r="B712" s="607"/>
      <c r="C712" s="610"/>
      <c r="D712" s="618" t="s">
        <v>590</v>
      </c>
      <c r="E712" s="93" t="s">
        <v>258</v>
      </c>
      <c r="F712" s="128">
        <v>0</v>
      </c>
      <c r="G712" s="52">
        <v>0</v>
      </c>
      <c r="H712" s="52">
        <v>0</v>
      </c>
      <c r="I712" s="129">
        <v>0</v>
      </c>
      <c r="J712" s="128">
        <v>0</v>
      </c>
      <c r="K712" s="52">
        <v>0</v>
      </c>
      <c r="L712" s="52">
        <v>0</v>
      </c>
      <c r="M712" s="172">
        <v>0</v>
      </c>
      <c r="N712" s="147"/>
      <c r="O712" s="55"/>
      <c r="P712" s="55"/>
      <c r="Q712" s="148"/>
    </row>
    <row r="713" spans="1:17" x14ac:dyDescent="0.25">
      <c r="A713" s="617"/>
      <c r="B713" s="607"/>
      <c r="C713" s="610"/>
      <c r="D713" s="619"/>
      <c r="E713" s="93" t="s">
        <v>266</v>
      </c>
      <c r="F713" s="128">
        <v>0</v>
      </c>
      <c r="G713" s="52">
        <v>0</v>
      </c>
      <c r="H713" s="52">
        <v>0</v>
      </c>
      <c r="I713" s="129">
        <v>0</v>
      </c>
      <c r="J713" s="128">
        <v>0</v>
      </c>
      <c r="K713" s="52">
        <v>0</v>
      </c>
      <c r="L713" s="52">
        <v>0</v>
      </c>
      <c r="M713" s="172">
        <v>0</v>
      </c>
      <c r="N713" s="147"/>
      <c r="O713" s="55"/>
      <c r="P713" s="55"/>
      <c r="Q713" s="148"/>
    </row>
    <row r="714" spans="1:17" ht="25.5" x14ac:dyDescent="0.25">
      <c r="A714" s="616" t="s">
        <v>796</v>
      </c>
      <c r="B714" s="606" t="s">
        <v>609</v>
      </c>
      <c r="C714" s="609" t="s">
        <v>610</v>
      </c>
      <c r="D714" s="63" t="s">
        <v>200</v>
      </c>
      <c r="E714" s="93"/>
      <c r="F714" s="134">
        <v>0</v>
      </c>
      <c r="G714" s="53">
        <v>0</v>
      </c>
      <c r="H714" s="53">
        <v>0</v>
      </c>
      <c r="I714" s="135">
        <v>0</v>
      </c>
      <c r="J714" s="134">
        <v>0</v>
      </c>
      <c r="K714" s="53">
        <v>0</v>
      </c>
      <c r="L714" s="53">
        <v>0</v>
      </c>
      <c r="M714" s="176">
        <v>0</v>
      </c>
      <c r="N714" s="187"/>
      <c r="O714" s="54"/>
      <c r="P714" s="54"/>
      <c r="Q714" s="140"/>
    </row>
    <row r="715" spans="1:17" x14ac:dyDescent="0.25">
      <c r="A715" s="617"/>
      <c r="B715" s="607"/>
      <c r="C715" s="610"/>
      <c r="D715" s="618" t="s">
        <v>590</v>
      </c>
      <c r="E715" s="93" t="s">
        <v>258</v>
      </c>
      <c r="F715" s="134">
        <v>0</v>
      </c>
      <c r="G715" s="53">
        <v>0</v>
      </c>
      <c r="H715" s="53">
        <v>0</v>
      </c>
      <c r="I715" s="135">
        <v>0</v>
      </c>
      <c r="J715" s="134">
        <v>0</v>
      </c>
      <c r="K715" s="53">
        <v>0</v>
      </c>
      <c r="L715" s="53">
        <v>0</v>
      </c>
      <c r="M715" s="176">
        <v>0</v>
      </c>
      <c r="N715" s="187"/>
      <c r="O715" s="54"/>
      <c r="P715" s="54"/>
      <c r="Q715" s="140"/>
    </row>
    <row r="716" spans="1:17" x14ac:dyDescent="0.25">
      <c r="A716" s="617"/>
      <c r="B716" s="607"/>
      <c r="C716" s="610"/>
      <c r="D716" s="619"/>
      <c r="E716" s="94" t="s">
        <v>266</v>
      </c>
      <c r="F716" s="134">
        <v>0</v>
      </c>
      <c r="G716" s="53">
        <v>0</v>
      </c>
      <c r="H716" s="53">
        <v>0</v>
      </c>
      <c r="I716" s="135">
        <v>0</v>
      </c>
      <c r="J716" s="134">
        <v>0</v>
      </c>
      <c r="K716" s="53">
        <v>0</v>
      </c>
      <c r="L716" s="53">
        <v>0</v>
      </c>
      <c r="M716" s="176">
        <v>0</v>
      </c>
      <c r="N716" s="187"/>
      <c r="O716" s="54"/>
      <c r="P716" s="54"/>
      <c r="Q716" s="140"/>
    </row>
    <row r="717" spans="1:17" ht="25.5" x14ac:dyDescent="0.25">
      <c r="A717" s="616" t="s">
        <v>797</v>
      </c>
      <c r="B717" s="606" t="s">
        <v>611</v>
      </c>
      <c r="C717" s="609" t="s">
        <v>612</v>
      </c>
      <c r="D717" s="63" t="s">
        <v>200</v>
      </c>
      <c r="E717" s="93"/>
      <c r="F717" s="134">
        <v>0</v>
      </c>
      <c r="G717" s="53">
        <v>0</v>
      </c>
      <c r="H717" s="53">
        <v>0</v>
      </c>
      <c r="I717" s="135">
        <v>0</v>
      </c>
      <c r="J717" s="134">
        <v>0</v>
      </c>
      <c r="K717" s="53">
        <v>0</v>
      </c>
      <c r="L717" s="53">
        <v>0</v>
      </c>
      <c r="M717" s="176">
        <v>0</v>
      </c>
      <c r="N717" s="187"/>
      <c r="O717" s="54"/>
      <c r="P717" s="54"/>
      <c r="Q717" s="140"/>
    </row>
    <row r="718" spans="1:17" x14ac:dyDescent="0.25">
      <c r="A718" s="617"/>
      <c r="B718" s="607"/>
      <c r="C718" s="610"/>
      <c r="D718" s="618" t="s">
        <v>590</v>
      </c>
      <c r="E718" s="93" t="s">
        <v>258</v>
      </c>
      <c r="F718" s="132">
        <v>0</v>
      </c>
      <c r="G718" s="87">
        <v>0</v>
      </c>
      <c r="H718" s="87">
        <v>0</v>
      </c>
      <c r="I718" s="133">
        <v>0</v>
      </c>
      <c r="J718" s="132">
        <v>0</v>
      </c>
      <c r="K718" s="87">
        <v>0</v>
      </c>
      <c r="L718" s="87">
        <v>0</v>
      </c>
      <c r="M718" s="175">
        <v>0</v>
      </c>
      <c r="N718" s="132"/>
      <c r="O718" s="54"/>
      <c r="P718" s="54"/>
      <c r="Q718" s="140"/>
    </row>
    <row r="719" spans="1:17" x14ac:dyDescent="0.25">
      <c r="A719" s="617"/>
      <c r="B719" s="607"/>
      <c r="C719" s="610"/>
      <c r="D719" s="619"/>
      <c r="E719" s="94" t="s">
        <v>266</v>
      </c>
      <c r="F719" s="132">
        <v>0</v>
      </c>
      <c r="G719" s="87">
        <v>0</v>
      </c>
      <c r="H719" s="87">
        <v>0</v>
      </c>
      <c r="I719" s="133">
        <v>0</v>
      </c>
      <c r="J719" s="132">
        <v>0</v>
      </c>
      <c r="K719" s="87">
        <v>0</v>
      </c>
      <c r="L719" s="87">
        <v>0</v>
      </c>
      <c r="M719" s="175">
        <v>0</v>
      </c>
      <c r="N719" s="132"/>
      <c r="O719" s="54"/>
      <c r="P719" s="54"/>
      <c r="Q719" s="140"/>
    </row>
    <row r="720" spans="1:17" ht="25.5" x14ac:dyDescent="0.25">
      <c r="A720" s="616" t="s">
        <v>831</v>
      </c>
      <c r="B720" s="606" t="s">
        <v>613</v>
      </c>
      <c r="C720" s="609" t="s">
        <v>614</v>
      </c>
      <c r="D720" s="63" t="s">
        <v>200</v>
      </c>
      <c r="E720" s="93"/>
      <c r="F720" s="132">
        <f>F721</f>
        <v>605.79999999999995</v>
      </c>
      <c r="G720" s="87">
        <f t="shared" ref="G720:I721" si="295">G721</f>
        <v>0</v>
      </c>
      <c r="H720" s="87">
        <f t="shared" si="295"/>
        <v>605.79999999999995</v>
      </c>
      <c r="I720" s="133">
        <f t="shared" si="295"/>
        <v>0</v>
      </c>
      <c r="J720" s="132">
        <f>L720</f>
        <v>0</v>
      </c>
      <c r="K720" s="85">
        <v>0</v>
      </c>
      <c r="L720" s="87">
        <v>0</v>
      </c>
      <c r="M720" s="173">
        <v>0</v>
      </c>
      <c r="N720" s="132">
        <f>J720/F720*100</f>
        <v>0</v>
      </c>
      <c r="O720" s="54"/>
      <c r="P720" s="54">
        <f>L720/H720*100</f>
        <v>0</v>
      </c>
      <c r="Q720" s="140"/>
    </row>
    <row r="721" spans="1:17" x14ac:dyDescent="0.25">
      <c r="A721" s="617"/>
      <c r="B721" s="607"/>
      <c r="C721" s="610"/>
      <c r="D721" s="618" t="s">
        <v>590</v>
      </c>
      <c r="E721" s="93" t="s">
        <v>258</v>
      </c>
      <c r="F721" s="132">
        <f>F722</f>
        <v>605.79999999999995</v>
      </c>
      <c r="G721" s="87">
        <f t="shared" si="295"/>
        <v>0</v>
      </c>
      <c r="H721" s="87">
        <f t="shared" si="295"/>
        <v>605.79999999999995</v>
      </c>
      <c r="I721" s="133">
        <f t="shared" si="295"/>
        <v>0</v>
      </c>
      <c r="J721" s="132">
        <f t="shared" ref="J721:J722" si="296">L721</f>
        <v>0</v>
      </c>
      <c r="K721" s="85">
        <v>0</v>
      </c>
      <c r="L721" s="87">
        <v>0</v>
      </c>
      <c r="M721" s="173">
        <v>0</v>
      </c>
      <c r="N721" s="132">
        <f>J721/F721*100</f>
        <v>0</v>
      </c>
      <c r="O721" s="55"/>
      <c r="P721" s="54">
        <f>L721/H721*100</f>
        <v>0</v>
      </c>
      <c r="Q721" s="148"/>
    </row>
    <row r="722" spans="1:17" x14ac:dyDescent="0.25">
      <c r="A722" s="617"/>
      <c r="B722" s="607"/>
      <c r="C722" s="610"/>
      <c r="D722" s="619"/>
      <c r="E722" s="94" t="s">
        <v>599</v>
      </c>
      <c r="F722" s="132">
        <f>H722</f>
        <v>605.79999999999995</v>
      </c>
      <c r="G722" s="87">
        <v>0</v>
      </c>
      <c r="H722" s="87">
        <v>605.79999999999995</v>
      </c>
      <c r="I722" s="133">
        <v>0</v>
      </c>
      <c r="J722" s="132">
        <f t="shared" si="296"/>
        <v>0</v>
      </c>
      <c r="K722" s="87">
        <v>0</v>
      </c>
      <c r="L722" s="87">
        <v>0</v>
      </c>
      <c r="M722" s="175">
        <v>0</v>
      </c>
      <c r="N722" s="132">
        <f>J722/F722*100</f>
        <v>0</v>
      </c>
      <c r="O722" s="54"/>
      <c r="P722" s="54">
        <f>L722/H722*100</f>
        <v>0</v>
      </c>
      <c r="Q722" s="140"/>
    </row>
    <row r="723" spans="1:17" ht="25.5" x14ac:dyDescent="0.25">
      <c r="A723" s="603" t="s">
        <v>832</v>
      </c>
      <c r="B723" s="636" t="s">
        <v>615</v>
      </c>
      <c r="C723" s="637" t="s">
        <v>616</v>
      </c>
      <c r="D723" s="71" t="s">
        <v>200</v>
      </c>
      <c r="E723" s="93"/>
      <c r="F723" s="130">
        <v>0</v>
      </c>
      <c r="G723" s="85">
        <v>0</v>
      </c>
      <c r="H723" s="85">
        <v>0</v>
      </c>
      <c r="I723" s="131">
        <v>0</v>
      </c>
      <c r="J723" s="130">
        <v>0</v>
      </c>
      <c r="K723" s="85">
        <v>0</v>
      </c>
      <c r="L723" s="85">
        <v>0</v>
      </c>
      <c r="M723" s="173">
        <v>0</v>
      </c>
      <c r="N723" s="130"/>
      <c r="O723" s="56"/>
      <c r="P723" s="56"/>
      <c r="Q723" s="149"/>
    </row>
    <row r="724" spans="1:17" x14ac:dyDescent="0.25">
      <c r="A724" s="617"/>
      <c r="B724" s="607"/>
      <c r="C724" s="610"/>
      <c r="D724" s="612" t="s">
        <v>590</v>
      </c>
      <c r="E724" s="93" t="s">
        <v>258</v>
      </c>
      <c r="F724" s="130">
        <v>0</v>
      </c>
      <c r="G724" s="85">
        <v>0</v>
      </c>
      <c r="H724" s="85">
        <v>0</v>
      </c>
      <c r="I724" s="131">
        <v>0</v>
      </c>
      <c r="J724" s="130">
        <v>0</v>
      </c>
      <c r="K724" s="85">
        <v>0</v>
      </c>
      <c r="L724" s="85">
        <v>0</v>
      </c>
      <c r="M724" s="173">
        <v>0</v>
      </c>
      <c r="N724" s="130"/>
      <c r="O724" s="56"/>
      <c r="P724" s="56"/>
      <c r="Q724" s="149"/>
    </row>
    <row r="725" spans="1:17" x14ac:dyDescent="0.25">
      <c r="A725" s="617"/>
      <c r="B725" s="607"/>
      <c r="C725" s="610"/>
      <c r="D725" s="614"/>
      <c r="E725" s="93" t="s">
        <v>266</v>
      </c>
      <c r="F725" s="130">
        <v>0</v>
      </c>
      <c r="G725" s="85">
        <v>0</v>
      </c>
      <c r="H725" s="85">
        <v>0</v>
      </c>
      <c r="I725" s="131">
        <v>0</v>
      </c>
      <c r="J725" s="130">
        <v>0</v>
      </c>
      <c r="K725" s="85">
        <v>0</v>
      </c>
      <c r="L725" s="85">
        <v>0</v>
      </c>
      <c r="M725" s="173">
        <v>0</v>
      </c>
      <c r="N725" s="130"/>
      <c r="O725" s="56"/>
      <c r="P725" s="56"/>
      <c r="Q725" s="149"/>
    </row>
    <row r="726" spans="1:17" ht="25.5" x14ac:dyDescent="0.25">
      <c r="A726" s="616" t="s">
        <v>248</v>
      </c>
      <c r="B726" s="606" t="s">
        <v>617</v>
      </c>
      <c r="C726" s="609" t="s">
        <v>618</v>
      </c>
      <c r="D726" s="63" t="s">
        <v>200</v>
      </c>
      <c r="E726" s="93"/>
      <c r="F726" s="130">
        <v>0</v>
      </c>
      <c r="G726" s="85">
        <v>0</v>
      </c>
      <c r="H726" s="85">
        <v>0</v>
      </c>
      <c r="I726" s="131">
        <v>0</v>
      </c>
      <c r="J726" s="130">
        <v>0</v>
      </c>
      <c r="K726" s="85">
        <v>0</v>
      </c>
      <c r="L726" s="85">
        <v>0</v>
      </c>
      <c r="M726" s="173">
        <v>0</v>
      </c>
      <c r="N726" s="130"/>
      <c r="O726" s="55"/>
      <c r="P726" s="55"/>
      <c r="Q726" s="148"/>
    </row>
    <row r="727" spans="1:17" x14ac:dyDescent="0.25">
      <c r="A727" s="617"/>
      <c r="B727" s="607"/>
      <c r="C727" s="610"/>
      <c r="D727" s="618" t="s">
        <v>590</v>
      </c>
      <c r="E727" s="93" t="s">
        <v>258</v>
      </c>
      <c r="F727" s="128">
        <v>0</v>
      </c>
      <c r="G727" s="52">
        <v>0</v>
      </c>
      <c r="H727" s="52">
        <v>0</v>
      </c>
      <c r="I727" s="129">
        <v>0</v>
      </c>
      <c r="J727" s="147">
        <v>0</v>
      </c>
      <c r="K727" s="55">
        <v>0</v>
      </c>
      <c r="L727" s="55">
        <v>0</v>
      </c>
      <c r="M727" s="177">
        <v>0</v>
      </c>
      <c r="N727" s="147"/>
      <c r="O727" s="55"/>
      <c r="P727" s="55"/>
      <c r="Q727" s="148"/>
    </row>
    <row r="728" spans="1:17" x14ac:dyDescent="0.25">
      <c r="A728" s="617"/>
      <c r="B728" s="607"/>
      <c r="C728" s="610"/>
      <c r="D728" s="619"/>
      <c r="E728" s="93" t="s">
        <v>266</v>
      </c>
      <c r="F728" s="128">
        <v>0</v>
      </c>
      <c r="G728" s="52">
        <v>0</v>
      </c>
      <c r="H728" s="52">
        <v>0</v>
      </c>
      <c r="I728" s="129">
        <v>0</v>
      </c>
      <c r="J728" s="147">
        <v>0</v>
      </c>
      <c r="K728" s="55">
        <v>0</v>
      </c>
      <c r="L728" s="55">
        <v>0</v>
      </c>
      <c r="M728" s="177">
        <v>0</v>
      </c>
      <c r="N728" s="147"/>
      <c r="O728" s="55"/>
      <c r="P728" s="55"/>
      <c r="Q728" s="148"/>
    </row>
    <row r="729" spans="1:17" ht="25.5" x14ac:dyDescent="0.25">
      <c r="A729" s="616" t="s">
        <v>798</v>
      </c>
      <c r="B729" s="606" t="s">
        <v>619</v>
      </c>
      <c r="C729" s="609" t="s">
        <v>620</v>
      </c>
      <c r="D729" s="63" t="s">
        <v>200</v>
      </c>
      <c r="E729" s="93"/>
      <c r="F729" s="128">
        <v>0</v>
      </c>
      <c r="G729" s="52">
        <v>0</v>
      </c>
      <c r="H729" s="52">
        <v>0</v>
      </c>
      <c r="I729" s="129">
        <v>0</v>
      </c>
      <c r="J729" s="147">
        <v>0</v>
      </c>
      <c r="K729" s="55">
        <v>0</v>
      </c>
      <c r="L729" s="55">
        <v>0</v>
      </c>
      <c r="M729" s="177">
        <v>0</v>
      </c>
      <c r="N729" s="147"/>
      <c r="O729" s="55"/>
      <c r="P729" s="55"/>
      <c r="Q729" s="148"/>
    </row>
    <row r="730" spans="1:17" x14ac:dyDescent="0.25">
      <c r="A730" s="617"/>
      <c r="B730" s="607"/>
      <c r="C730" s="610"/>
      <c r="D730" s="618" t="s">
        <v>590</v>
      </c>
      <c r="E730" s="93" t="s">
        <v>258</v>
      </c>
      <c r="F730" s="128">
        <v>0</v>
      </c>
      <c r="G730" s="52">
        <v>0</v>
      </c>
      <c r="H730" s="52">
        <v>0</v>
      </c>
      <c r="I730" s="129">
        <v>0</v>
      </c>
      <c r="J730" s="147">
        <v>0</v>
      </c>
      <c r="K730" s="55">
        <v>0</v>
      </c>
      <c r="L730" s="55">
        <v>0</v>
      </c>
      <c r="M730" s="177">
        <v>0</v>
      </c>
      <c r="N730" s="147"/>
      <c r="O730" s="55"/>
      <c r="P730" s="55"/>
      <c r="Q730" s="148"/>
    </row>
    <row r="731" spans="1:17" x14ac:dyDescent="0.25">
      <c r="A731" s="617"/>
      <c r="B731" s="607"/>
      <c r="C731" s="610"/>
      <c r="D731" s="619"/>
      <c r="E731" s="93" t="s">
        <v>266</v>
      </c>
      <c r="F731" s="128">
        <v>0</v>
      </c>
      <c r="G731" s="52">
        <v>0</v>
      </c>
      <c r="H731" s="52">
        <v>0</v>
      </c>
      <c r="I731" s="129">
        <v>0</v>
      </c>
      <c r="J731" s="147">
        <v>0</v>
      </c>
      <c r="K731" s="55">
        <v>0</v>
      </c>
      <c r="L731" s="55">
        <v>0</v>
      </c>
      <c r="M731" s="177">
        <v>0</v>
      </c>
      <c r="N731" s="147"/>
      <c r="O731" s="55"/>
      <c r="P731" s="55"/>
      <c r="Q731" s="148"/>
    </row>
    <row r="732" spans="1:17" ht="25.5" x14ac:dyDescent="0.25">
      <c r="A732" s="616" t="s">
        <v>817</v>
      </c>
      <c r="B732" s="606" t="s">
        <v>621</v>
      </c>
      <c r="C732" s="609" t="s">
        <v>622</v>
      </c>
      <c r="D732" s="63" t="s">
        <v>200</v>
      </c>
      <c r="E732" s="93"/>
      <c r="F732" s="128">
        <v>0</v>
      </c>
      <c r="G732" s="52">
        <v>0</v>
      </c>
      <c r="H732" s="52">
        <v>0</v>
      </c>
      <c r="I732" s="129">
        <v>0</v>
      </c>
      <c r="J732" s="147">
        <v>0</v>
      </c>
      <c r="K732" s="55">
        <v>0</v>
      </c>
      <c r="L732" s="55">
        <v>0</v>
      </c>
      <c r="M732" s="177">
        <v>0</v>
      </c>
      <c r="N732" s="147"/>
      <c r="O732" s="55"/>
      <c r="P732" s="55"/>
      <c r="Q732" s="148"/>
    </row>
    <row r="733" spans="1:17" x14ac:dyDescent="0.25">
      <c r="A733" s="617"/>
      <c r="B733" s="607"/>
      <c r="C733" s="610"/>
      <c r="D733" s="618" t="s">
        <v>590</v>
      </c>
      <c r="E733" s="93" t="s">
        <v>258</v>
      </c>
      <c r="F733" s="128">
        <v>0</v>
      </c>
      <c r="G733" s="52">
        <v>0</v>
      </c>
      <c r="H733" s="52">
        <v>0</v>
      </c>
      <c r="I733" s="129">
        <v>0</v>
      </c>
      <c r="J733" s="147">
        <v>0</v>
      </c>
      <c r="K733" s="55">
        <v>0</v>
      </c>
      <c r="L733" s="55">
        <v>0</v>
      </c>
      <c r="M733" s="177">
        <v>0</v>
      </c>
      <c r="N733" s="147"/>
      <c r="O733" s="55"/>
      <c r="P733" s="55"/>
      <c r="Q733" s="148"/>
    </row>
    <row r="734" spans="1:17" x14ac:dyDescent="0.25">
      <c r="A734" s="617"/>
      <c r="B734" s="607"/>
      <c r="C734" s="610"/>
      <c r="D734" s="619"/>
      <c r="E734" s="93" t="s">
        <v>266</v>
      </c>
      <c r="F734" s="128">
        <v>0</v>
      </c>
      <c r="G734" s="52">
        <v>0</v>
      </c>
      <c r="H734" s="52">
        <v>0</v>
      </c>
      <c r="I734" s="129">
        <v>0</v>
      </c>
      <c r="J734" s="147">
        <v>0</v>
      </c>
      <c r="K734" s="55">
        <v>0</v>
      </c>
      <c r="L734" s="55">
        <v>0</v>
      </c>
      <c r="M734" s="177">
        <v>0</v>
      </c>
      <c r="N734" s="147"/>
      <c r="O734" s="55"/>
      <c r="P734" s="55"/>
      <c r="Q734" s="148"/>
    </row>
    <row r="735" spans="1:17" ht="25.5" x14ac:dyDescent="0.25">
      <c r="A735" s="603" t="s">
        <v>107</v>
      </c>
      <c r="B735" s="636" t="s">
        <v>623</v>
      </c>
      <c r="C735" s="637" t="s">
        <v>624</v>
      </c>
      <c r="D735" s="71" t="s">
        <v>200</v>
      </c>
      <c r="E735" s="93"/>
      <c r="F735" s="128">
        <v>0</v>
      </c>
      <c r="G735" s="52">
        <f>G736</f>
        <v>0</v>
      </c>
      <c r="H735" s="52">
        <f>H736</f>
        <v>0</v>
      </c>
      <c r="I735" s="129">
        <f>I736</f>
        <v>0</v>
      </c>
      <c r="J735" s="147">
        <v>0</v>
      </c>
      <c r="K735" s="55">
        <f>K736</f>
        <v>0</v>
      </c>
      <c r="L735" s="55">
        <f>L736</f>
        <v>0</v>
      </c>
      <c r="M735" s="177">
        <f>M736</f>
        <v>0</v>
      </c>
      <c r="N735" s="147"/>
      <c r="O735" s="56"/>
      <c r="P735" s="56"/>
      <c r="Q735" s="149"/>
    </row>
    <row r="736" spans="1:17" x14ac:dyDescent="0.25">
      <c r="A736" s="604"/>
      <c r="B736" s="607"/>
      <c r="C736" s="610"/>
      <c r="D736" s="612" t="s">
        <v>590</v>
      </c>
      <c r="E736" s="93" t="s">
        <v>258</v>
      </c>
      <c r="F736" s="128">
        <v>0</v>
      </c>
      <c r="G736" s="52">
        <f t="shared" ref="G736:H736" si="297">G739+G742</f>
        <v>0</v>
      </c>
      <c r="H736" s="52">
        <f t="shared" si="297"/>
        <v>0</v>
      </c>
      <c r="I736" s="129">
        <v>0</v>
      </c>
      <c r="J736" s="147">
        <v>0</v>
      </c>
      <c r="K736" s="55">
        <f t="shared" ref="K736:L736" si="298">K739+K742</f>
        <v>0</v>
      </c>
      <c r="L736" s="55">
        <f t="shared" si="298"/>
        <v>0</v>
      </c>
      <c r="M736" s="177">
        <v>0</v>
      </c>
      <c r="N736" s="147"/>
      <c r="O736" s="56"/>
      <c r="P736" s="56"/>
      <c r="Q736" s="149"/>
    </row>
    <row r="737" spans="1:17" x14ac:dyDescent="0.25">
      <c r="A737" s="604"/>
      <c r="B737" s="607"/>
      <c r="C737" s="610"/>
      <c r="D737" s="614"/>
      <c r="E737" s="94" t="s">
        <v>266</v>
      </c>
      <c r="F737" s="128">
        <f>0</f>
        <v>0</v>
      </c>
      <c r="G737" s="52">
        <f t="shared" ref="G737:H737" si="299">G743</f>
        <v>0</v>
      </c>
      <c r="H737" s="52">
        <f t="shared" si="299"/>
        <v>0</v>
      </c>
      <c r="I737" s="129">
        <v>0</v>
      </c>
      <c r="J737" s="147">
        <f>0</f>
        <v>0</v>
      </c>
      <c r="K737" s="55">
        <f t="shared" ref="K737:L737" si="300">K743</f>
        <v>0</v>
      </c>
      <c r="L737" s="55">
        <f t="shared" si="300"/>
        <v>0</v>
      </c>
      <c r="M737" s="177">
        <v>0</v>
      </c>
      <c r="N737" s="147"/>
      <c r="O737" s="56"/>
      <c r="P737" s="56"/>
      <c r="Q737" s="149"/>
    </row>
    <row r="738" spans="1:17" ht="25.5" x14ac:dyDescent="0.25">
      <c r="A738" s="616" t="s">
        <v>833</v>
      </c>
      <c r="B738" s="606" t="s">
        <v>625</v>
      </c>
      <c r="C738" s="609" t="s">
        <v>626</v>
      </c>
      <c r="D738" s="63" t="s">
        <v>200</v>
      </c>
      <c r="E738" s="93"/>
      <c r="F738" s="128">
        <v>0</v>
      </c>
      <c r="G738" s="52">
        <v>0</v>
      </c>
      <c r="H738" s="52">
        <v>0</v>
      </c>
      <c r="I738" s="129">
        <v>0</v>
      </c>
      <c r="J738" s="147">
        <v>0</v>
      </c>
      <c r="K738" s="55">
        <v>0</v>
      </c>
      <c r="L738" s="55">
        <v>0</v>
      </c>
      <c r="M738" s="177">
        <v>0</v>
      </c>
      <c r="N738" s="147"/>
      <c r="O738" s="55"/>
      <c r="P738" s="55"/>
      <c r="Q738" s="148"/>
    </row>
    <row r="739" spans="1:17" x14ac:dyDescent="0.25">
      <c r="A739" s="617"/>
      <c r="B739" s="607"/>
      <c r="C739" s="610"/>
      <c r="D739" s="618" t="s">
        <v>590</v>
      </c>
      <c r="E739" s="93" t="s">
        <v>258</v>
      </c>
      <c r="F739" s="128">
        <v>0</v>
      </c>
      <c r="G739" s="52">
        <v>0</v>
      </c>
      <c r="H739" s="52">
        <v>0</v>
      </c>
      <c r="I739" s="129">
        <v>0</v>
      </c>
      <c r="J739" s="147">
        <v>0</v>
      </c>
      <c r="K739" s="55">
        <v>0</v>
      </c>
      <c r="L739" s="55">
        <v>0</v>
      </c>
      <c r="M739" s="177">
        <v>0</v>
      </c>
      <c r="N739" s="147"/>
      <c r="O739" s="55"/>
      <c r="P739" s="55"/>
      <c r="Q739" s="148"/>
    </row>
    <row r="740" spans="1:17" x14ac:dyDescent="0.25">
      <c r="A740" s="617"/>
      <c r="B740" s="607"/>
      <c r="C740" s="610"/>
      <c r="D740" s="619"/>
      <c r="E740" s="93" t="s">
        <v>266</v>
      </c>
      <c r="F740" s="128">
        <v>0</v>
      </c>
      <c r="G740" s="52">
        <v>0</v>
      </c>
      <c r="H740" s="52">
        <v>0</v>
      </c>
      <c r="I740" s="129">
        <v>0</v>
      </c>
      <c r="J740" s="147">
        <v>0</v>
      </c>
      <c r="K740" s="55">
        <v>0</v>
      </c>
      <c r="L740" s="55">
        <v>0</v>
      </c>
      <c r="M740" s="177">
        <v>0</v>
      </c>
      <c r="N740" s="147"/>
      <c r="O740" s="55"/>
      <c r="P740" s="55"/>
      <c r="Q740" s="148"/>
    </row>
    <row r="741" spans="1:17" ht="25.5" x14ac:dyDescent="0.25">
      <c r="A741" s="616" t="s">
        <v>834</v>
      </c>
      <c r="B741" s="606" t="s">
        <v>627</v>
      </c>
      <c r="C741" s="609" t="s">
        <v>628</v>
      </c>
      <c r="D741" s="63" t="s">
        <v>200</v>
      </c>
      <c r="E741" s="93"/>
      <c r="F741" s="128">
        <v>0</v>
      </c>
      <c r="G741" s="52">
        <f t="shared" ref="G741:H742" si="301">G742</f>
        <v>0</v>
      </c>
      <c r="H741" s="52">
        <f t="shared" si="301"/>
        <v>0</v>
      </c>
      <c r="I741" s="129">
        <v>0</v>
      </c>
      <c r="J741" s="147">
        <v>0</v>
      </c>
      <c r="K741" s="55">
        <f t="shared" ref="K741:L742" si="302">K742</f>
        <v>0</v>
      </c>
      <c r="L741" s="55">
        <f t="shared" si="302"/>
        <v>0</v>
      </c>
      <c r="M741" s="177">
        <v>0</v>
      </c>
      <c r="N741" s="147"/>
      <c r="O741" s="55"/>
      <c r="P741" s="55"/>
      <c r="Q741" s="148"/>
    </row>
    <row r="742" spans="1:17" x14ac:dyDescent="0.25">
      <c r="A742" s="617"/>
      <c r="B742" s="607"/>
      <c r="C742" s="610"/>
      <c r="D742" s="618" t="s">
        <v>590</v>
      </c>
      <c r="E742" s="93" t="s">
        <v>258</v>
      </c>
      <c r="F742" s="128">
        <v>0</v>
      </c>
      <c r="G742" s="52">
        <f>G743</f>
        <v>0</v>
      </c>
      <c r="H742" s="52">
        <f t="shared" si="301"/>
        <v>0</v>
      </c>
      <c r="I742" s="129">
        <v>0</v>
      </c>
      <c r="J742" s="147">
        <v>0</v>
      </c>
      <c r="K742" s="55">
        <f>K743</f>
        <v>0</v>
      </c>
      <c r="L742" s="55">
        <f t="shared" si="302"/>
        <v>0</v>
      </c>
      <c r="M742" s="177">
        <v>0</v>
      </c>
      <c r="N742" s="147"/>
      <c r="O742" s="55"/>
      <c r="P742" s="55"/>
      <c r="Q742" s="148"/>
    </row>
    <row r="743" spans="1:17" x14ac:dyDescent="0.25">
      <c r="A743" s="617"/>
      <c r="B743" s="607"/>
      <c r="C743" s="610"/>
      <c r="D743" s="619"/>
      <c r="E743" s="94" t="s">
        <v>266</v>
      </c>
      <c r="F743" s="128">
        <v>0</v>
      </c>
      <c r="G743" s="52">
        <v>0</v>
      </c>
      <c r="H743" s="52">
        <v>0</v>
      </c>
      <c r="I743" s="129">
        <v>0</v>
      </c>
      <c r="J743" s="147">
        <v>0</v>
      </c>
      <c r="K743" s="55">
        <v>0</v>
      </c>
      <c r="L743" s="55">
        <v>0</v>
      </c>
      <c r="M743" s="177">
        <v>0</v>
      </c>
      <c r="N743" s="147"/>
      <c r="O743" s="55"/>
      <c r="P743" s="55"/>
      <c r="Q743" s="148"/>
    </row>
    <row r="744" spans="1:17" ht="25.5" x14ac:dyDescent="0.25">
      <c r="A744" s="616" t="s">
        <v>835</v>
      </c>
      <c r="B744" s="606" t="s">
        <v>629</v>
      </c>
      <c r="C744" s="609" t="s">
        <v>630</v>
      </c>
      <c r="D744" s="63" t="s">
        <v>200</v>
      </c>
      <c r="E744" s="93"/>
      <c r="F744" s="128">
        <f>F745</f>
        <v>0</v>
      </c>
      <c r="G744" s="52">
        <f>G745</f>
        <v>0</v>
      </c>
      <c r="H744" s="52">
        <v>0</v>
      </c>
      <c r="I744" s="129">
        <f>I745</f>
        <v>0</v>
      </c>
      <c r="J744" s="147">
        <f>J745</f>
        <v>0</v>
      </c>
      <c r="K744" s="55">
        <f>K745</f>
        <v>0</v>
      </c>
      <c r="L744" s="55">
        <v>0</v>
      </c>
      <c r="M744" s="177">
        <f>M745</f>
        <v>0</v>
      </c>
      <c r="N744" s="147"/>
      <c r="O744" s="55"/>
      <c r="P744" s="55"/>
      <c r="Q744" s="148"/>
    </row>
    <row r="745" spans="1:17" x14ac:dyDescent="0.25">
      <c r="A745" s="604"/>
      <c r="B745" s="607"/>
      <c r="C745" s="610"/>
      <c r="D745" s="618" t="s">
        <v>590</v>
      </c>
      <c r="E745" s="93" t="s">
        <v>258</v>
      </c>
      <c r="F745" s="128">
        <v>0</v>
      </c>
      <c r="G745" s="52">
        <f t="shared" ref="G745:I746" si="303">G748</f>
        <v>0</v>
      </c>
      <c r="H745" s="52">
        <v>0</v>
      </c>
      <c r="I745" s="129">
        <v>0</v>
      </c>
      <c r="J745" s="147">
        <v>0</v>
      </c>
      <c r="K745" s="55">
        <f t="shared" ref="K745:K746" si="304">K748</f>
        <v>0</v>
      </c>
      <c r="L745" s="55">
        <v>0</v>
      </c>
      <c r="M745" s="177">
        <v>0</v>
      </c>
      <c r="N745" s="147"/>
      <c r="O745" s="55"/>
      <c r="P745" s="55"/>
      <c r="Q745" s="148"/>
    </row>
    <row r="746" spans="1:17" x14ac:dyDescent="0.25">
      <c r="A746" s="604"/>
      <c r="B746" s="607"/>
      <c r="C746" s="610"/>
      <c r="D746" s="613"/>
      <c r="E746" s="94" t="s">
        <v>266</v>
      </c>
      <c r="F746" s="128">
        <v>0</v>
      </c>
      <c r="G746" s="52">
        <f t="shared" si="303"/>
        <v>0</v>
      </c>
      <c r="H746" s="52">
        <v>0</v>
      </c>
      <c r="I746" s="129">
        <f t="shared" si="303"/>
        <v>0</v>
      </c>
      <c r="J746" s="147">
        <v>0</v>
      </c>
      <c r="K746" s="55">
        <f t="shared" si="304"/>
        <v>0</v>
      </c>
      <c r="L746" s="55">
        <v>0</v>
      </c>
      <c r="M746" s="177">
        <f t="shared" ref="M746" si="305">M749</f>
        <v>0</v>
      </c>
      <c r="N746" s="147"/>
      <c r="O746" s="55"/>
      <c r="P746" s="55"/>
      <c r="Q746" s="148"/>
    </row>
    <row r="747" spans="1:17" ht="25.5" x14ac:dyDescent="0.25">
      <c r="A747" s="616" t="s">
        <v>836</v>
      </c>
      <c r="B747" s="606" t="s">
        <v>631</v>
      </c>
      <c r="C747" s="609" t="s">
        <v>632</v>
      </c>
      <c r="D747" s="63" t="s">
        <v>200</v>
      </c>
      <c r="E747" s="93"/>
      <c r="F747" s="128">
        <f>F748</f>
        <v>0</v>
      </c>
      <c r="G747" s="52">
        <f>G748</f>
        <v>0</v>
      </c>
      <c r="H747" s="52">
        <v>0</v>
      </c>
      <c r="I747" s="129">
        <f>I748</f>
        <v>0</v>
      </c>
      <c r="J747" s="147">
        <f>J748</f>
        <v>0</v>
      </c>
      <c r="K747" s="55">
        <f>K748</f>
        <v>0</v>
      </c>
      <c r="L747" s="55">
        <v>0</v>
      </c>
      <c r="M747" s="177">
        <f>M748</f>
        <v>0</v>
      </c>
      <c r="N747" s="147"/>
      <c r="O747" s="55"/>
      <c r="P747" s="55"/>
      <c r="Q747" s="148"/>
    </row>
    <row r="748" spans="1:17" x14ac:dyDescent="0.25">
      <c r="A748" s="617"/>
      <c r="B748" s="607"/>
      <c r="C748" s="610"/>
      <c r="D748" s="618" t="s">
        <v>590</v>
      </c>
      <c r="E748" s="93" t="s">
        <v>258</v>
      </c>
      <c r="F748" s="128">
        <v>0</v>
      </c>
      <c r="G748" s="52">
        <v>0</v>
      </c>
      <c r="H748" s="52">
        <v>0</v>
      </c>
      <c r="I748" s="129">
        <v>0</v>
      </c>
      <c r="J748" s="147">
        <v>0</v>
      </c>
      <c r="K748" s="55">
        <v>0</v>
      </c>
      <c r="L748" s="55">
        <v>0</v>
      </c>
      <c r="M748" s="177">
        <v>0</v>
      </c>
      <c r="N748" s="147"/>
      <c r="O748" s="55"/>
      <c r="P748" s="55"/>
      <c r="Q748" s="148"/>
    </row>
    <row r="749" spans="1:17" x14ac:dyDescent="0.25">
      <c r="A749" s="617"/>
      <c r="B749" s="607"/>
      <c r="C749" s="610"/>
      <c r="D749" s="613"/>
      <c r="E749" s="94" t="s">
        <v>266</v>
      </c>
      <c r="F749" s="128">
        <v>0</v>
      </c>
      <c r="G749" s="52">
        <v>0</v>
      </c>
      <c r="H749" s="52">
        <v>0</v>
      </c>
      <c r="I749" s="129">
        <v>0</v>
      </c>
      <c r="J749" s="147">
        <v>0</v>
      </c>
      <c r="K749" s="55">
        <v>0</v>
      </c>
      <c r="L749" s="55">
        <v>0</v>
      </c>
      <c r="M749" s="177">
        <v>0</v>
      </c>
      <c r="N749" s="147"/>
      <c r="O749" s="55"/>
      <c r="P749" s="55"/>
      <c r="Q749" s="148"/>
    </row>
    <row r="750" spans="1:17" ht="25.5" x14ac:dyDescent="0.25">
      <c r="A750" s="603" t="s">
        <v>113</v>
      </c>
      <c r="B750" s="636" t="s">
        <v>633</v>
      </c>
      <c r="C750" s="637" t="s">
        <v>634</v>
      </c>
      <c r="D750" s="63" t="s">
        <v>200</v>
      </c>
      <c r="E750" s="93"/>
      <c r="F750" s="128">
        <v>0</v>
      </c>
      <c r="G750" s="52">
        <v>0</v>
      </c>
      <c r="H750" s="52">
        <v>0</v>
      </c>
      <c r="I750" s="129">
        <v>0</v>
      </c>
      <c r="J750" s="147">
        <v>0</v>
      </c>
      <c r="K750" s="55">
        <v>0</v>
      </c>
      <c r="L750" s="55">
        <v>0</v>
      </c>
      <c r="M750" s="177">
        <v>0</v>
      </c>
      <c r="N750" s="147"/>
      <c r="O750" s="55"/>
      <c r="P750" s="55"/>
      <c r="Q750" s="148"/>
    </row>
    <row r="751" spans="1:17" x14ac:dyDescent="0.25">
      <c r="A751" s="630"/>
      <c r="B751" s="631"/>
      <c r="C751" s="632"/>
      <c r="D751" s="618" t="s">
        <v>590</v>
      </c>
      <c r="E751" s="93" t="s">
        <v>258</v>
      </c>
      <c r="F751" s="128">
        <v>0</v>
      </c>
      <c r="G751" s="52">
        <v>0</v>
      </c>
      <c r="H751" s="52">
        <v>0</v>
      </c>
      <c r="I751" s="129">
        <v>0</v>
      </c>
      <c r="J751" s="147">
        <v>0</v>
      </c>
      <c r="K751" s="55">
        <v>0</v>
      </c>
      <c r="L751" s="55">
        <v>0</v>
      </c>
      <c r="M751" s="177">
        <v>0</v>
      </c>
      <c r="N751" s="147"/>
      <c r="O751" s="55"/>
      <c r="P751" s="55"/>
      <c r="Q751" s="148"/>
    </row>
    <row r="752" spans="1:17" x14ac:dyDescent="0.25">
      <c r="A752" s="723"/>
      <c r="B752" s="720"/>
      <c r="C752" s="721"/>
      <c r="D752" s="613"/>
      <c r="E752" s="93" t="s">
        <v>266</v>
      </c>
      <c r="F752" s="128">
        <v>0</v>
      </c>
      <c r="G752" s="52">
        <v>0</v>
      </c>
      <c r="H752" s="52">
        <v>0</v>
      </c>
      <c r="I752" s="129">
        <v>0</v>
      </c>
      <c r="J752" s="147">
        <v>0</v>
      </c>
      <c r="K752" s="55">
        <v>0</v>
      </c>
      <c r="L752" s="55">
        <v>0</v>
      </c>
      <c r="M752" s="177">
        <v>0</v>
      </c>
      <c r="N752" s="147"/>
      <c r="O752" s="55"/>
      <c r="P752" s="55"/>
      <c r="Q752" s="148"/>
    </row>
    <row r="753" spans="1:17" ht="25.5" x14ac:dyDescent="0.25">
      <c r="A753" s="616" t="s">
        <v>837</v>
      </c>
      <c r="B753" s="606" t="s">
        <v>635</v>
      </c>
      <c r="C753" s="609" t="s">
        <v>636</v>
      </c>
      <c r="D753" s="63" t="s">
        <v>200</v>
      </c>
      <c r="E753" s="93"/>
      <c r="F753" s="128">
        <v>0</v>
      </c>
      <c r="G753" s="52">
        <v>0</v>
      </c>
      <c r="H753" s="52">
        <v>0</v>
      </c>
      <c r="I753" s="129">
        <v>0</v>
      </c>
      <c r="J753" s="147">
        <v>0</v>
      </c>
      <c r="K753" s="55">
        <v>0</v>
      </c>
      <c r="L753" s="55">
        <v>0</v>
      </c>
      <c r="M753" s="177">
        <v>0</v>
      </c>
      <c r="N753" s="147"/>
      <c r="O753" s="55"/>
      <c r="P753" s="55"/>
      <c r="Q753" s="148"/>
    </row>
    <row r="754" spans="1:17" x14ac:dyDescent="0.25">
      <c r="A754" s="630"/>
      <c r="B754" s="631"/>
      <c r="C754" s="632"/>
      <c r="D754" s="618" t="s">
        <v>590</v>
      </c>
      <c r="E754" s="93" t="s">
        <v>258</v>
      </c>
      <c r="F754" s="128">
        <v>0</v>
      </c>
      <c r="G754" s="52">
        <v>0</v>
      </c>
      <c r="H754" s="52">
        <v>0</v>
      </c>
      <c r="I754" s="129">
        <v>0</v>
      </c>
      <c r="J754" s="147">
        <v>0</v>
      </c>
      <c r="K754" s="55">
        <v>0</v>
      </c>
      <c r="L754" s="55">
        <v>0</v>
      </c>
      <c r="M754" s="177">
        <v>0</v>
      </c>
      <c r="N754" s="147"/>
      <c r="O754" s="55"/>
      <c r="P754" s="55"/>
      <c r="Q754" s="148"/>
    </row>
    <row r="755" spans="1:17" x14ac:dyDescent="0.25">
      <c r="A755" s="723"/>
      <c r="B755" s="720"/>
      <c r="C755" s="721"/>
      <c r="D755" s="613"/>
      <c r="E755" s="93" t="s">
        <v>266</v>
      </c>
      <c r="F755" s="128">
        <v>0</v>
      </c>
      <c r="G755" s="52">
        <v>0</v>
      </c>
      <c r="H755" s="52">
        <v>0</v>
      </c>
      <c r="I755" s="129">
        <v>0</v>
      </c>
      <c r="J755" s="147">
        <v>0</v>
      </c>
      <c r="K755" s="55">
        <v>0</v>
      </c>
      <c r="L755" s="55">
        <v>0</v>
      </c>
      <c r="M755" s="177">
        <v>0</v>
      </c>
      <c r="N755" s="147"/>
      <c r="O755" s="55"/>
      <c r="P755" s="55"/>
      <c r="Q755" s="148"/>
    </row>
    <row r="756" spans="1:17" ht="25.5" x14ac:dyDescent="0.25">
      <c r="A756" s="616" t="s">
        <v>838</v>
      </c>
      <c r="B756" s="606" t="s">
        <v>637</v>
      </c>
      <c r="C756" s="609" t="s">
        <v>638</v>
      </c>
      <c r="D756" s="63" t="s">
        <v>200</v>
      </c>
      <c r="E756" s="93"/>
      <c r="F756" s="128">
        <f t="shared" ref="F756:M756" si="306">F757</f>
        <v>0</v>
      </c>
      <c r="G756" s="52">
        <f t="shared" si="306"/>
        <v>0</v>
      </c>
      <c r="H756" s="52">
        <f t="shared" si="306"/>
        <v>0</v>
      </c>
      <c r="I756" s="129">
        <f t="shared" si="306"/>
        <v>0</v>
      </c>
      <c r="J756" s="147">
        <f t="shared" si="306"/>
        <v>0</v>
      </c>
      <c r="K756" s="55">
        <f t="shared" si="306"/>
        <v>0</v>
      </c>
      <c r="L756" s="55">
        <f t="shared" si="306"/>
        <v>0</v>
      </c>
      <c r="M756" s="177">
        <f t="shared" si="306"/>
        <v>0</v>
      </c>
      <c r="N756" s="147"/>
      <c r="O756" s="55"/>
      <c r="P756" s="55"/>
      <c r="Q756" s="148"/>
    </row>
    <row r="757" spans="1:17" x14ac:dyDescent="0.25">
      <c r="A757" s="617"/>
      <c r="B757" s="607"/>
      <c r="C757" s="610"/>
      <c r="D757" s="618" t="s">
        <v>590</v>
      </c>
      <c r="E757" s="93" t="s">
        <v>258</v>
      </c>
      <c r="F757" s="128">
        <v>0</v>
      </c>
      <c r="G757" s="52">
        <v>0</v>
      </c>
      <c r="H757" s="52">
        <v>0</v>
      </c>
      <c r="I757" s="129">
        <v>0</v>
      </c>
      <c r="J757" s="147">
        <v>0</v>
      </c>
      <c r="K757" s="55">
        <v>0</v>
      </c>
      <c r="L757" s="55">
        <v>0</v>
      </c>
      <c r="M757" s="177">
        <v>0</v>
      </c>
      <c r="N757" s="147"/>
      <c r="O757" s="55"/>
      <c r="P757" s="55"/>
      <c r="Q757" s="148"/>
    </row>
    <row r="758" spans="1:17" x14ac:dyDescent="0.25">
      <c r="A758" s="617"/>
      <c r="B758" s="607"/>
      <c r="C758" s="610"/>
      <c r="D758" s="613"/>
      <c r="E758" s="94" t="s">
        <v>266</v>
      </c>
      <c r="F758" s="128">
        <v>0</v>
      </c>
      <c r="G758" s="52">
        <v>0</v>
      </c>
      <c r="H758" s="52">
        <v>0</v>
      </c>
      <c r="I758" s="129">
        <v>0</v>
      </c>
      <c r="J758" s="147">
        <v>0</v>
      </c>
      <c r="K758" s="55">
        <v>0</v>
      </c>
      <c r="L758" s="55">
        <v>0</v>
      </c>
      <c r="M758" s="177">
        <v>0</v>
      </c>
      <c r="N758" s="147"/>
      <c r="O758" s="55"/>
      <c r="P758" s="55"/>
      <c r="Q758" s="148"/>
    </row>
    <row r="759" spans="1:17" ht="25.5" x14ac:dyDescent="0.25">
      <c r="A759" s="616" t="s">
        <v>839</v>
      </c>
      <c r="B759" s="606" t="s">
        <v>639</v>
      </c>
      <c r="C759" s="609" t="s">
        <v>640</v>
      </c>
      <c r="D759" s="63" t="s">
        <v>200</v>
      </c>
      <c r="E759" s="93"/>
      <c r="F759" s="128">
        <f>F760</f>
        <v>0</v>
      </c>
      <c r="G759" s="52">
        <v>0</v>
      </c>
      <c r="H759" s="52">
        <f t="shared" ref="H759:I759" si="307">H760</f>
        <v>0</v>
      </c>
      <c r="I759" s="129">
        <f t="shared" si="307"/>
        <v>0</v>
      </c>
      <c r="J759" s="147">
        <f>J760</f>
        <v>0</v>
      </c>
      <c r="K759" s="55">
        <v>0</v>
      </c>
      <c r="L759" s="55">
        <f t="shared" ref="L759:M759" si="308">L760</f>
        <v>0</v>
      </c>
      <c r="M759" s="177">
        <f t="shared" si="308"/>
        <v>0</v>
      </c>
      <c r="N759" s="147"/>
      <c r="O759" s="55"/>
      <c r="P759" s="55"/>
      <c r="Q759" s="148"/>
    </row>
    <row r="760" spans="1:17" x14ac:dyDescent="0.25">
      <c r="A760" s="617"/>
      <c r="B760" s="607"/>
      <c r="C760" s="610"/>
      <c r="D760" s="618" t="s">
        <v>590</v>
      </c>
      <c r="E760" s="93" t="s">
        <v>258</v>
      </c>
      <c r="F760" s="128">
        <v>0</v>
      </c>
      <c r="G760" s="52">
        <v>0</v>
      </c>
      <c r="H760" s="52">
        <v>0</v>
      </c>
      <c r="I760" s="129">
        <v>0</v>
      </c>
      <c r="J760" s="147">
        <v>0</v>
      </c>
      <c r="K760" s="55">
        <v>0</v>
      </c>
      <c r="L760" s="55">
        <v>0</v>
      </c>
      <c r="M760" s="177">
        <v>0</v>
      </c>
      <c r="N760" s="147"/>
      <c r="O760" s="55"/>
      <c r="P760" s="55"/>
      <c r="Q760" s="148"/>
    </row>
    <row r="761" spans="1:17" x14ac:dyDescent="0.25">
      <c r="A761" s="617"/>
      <c r="B761" s="607"/>
      <c r="C761" s="610"/>
      <c r="D761" s="619"/>
      <c r="E761" s="94" t="s">
        <v>266</v>
      </c>
      <c r="F761" s="128">
        <v>0</v>
      </c>
      <c r="G761" s="52">
        <v>0</v>
      </c>
      <c r="H761" s="52">
        <v>0</v>
      </c>
      <c r="I761" s="129">
        <v>0</v>
      </c>
      <c r="J761" s="147">
        <v>0</v>
      </c>
      <c r="K761" s="55">
        <v>0</v>
      </c>
      <c r="L761" s="55">
        <v>0</v>
      </c>
      <c r="M761" s="177">
        <v>0</v>
      </c>
      <c r="N761" s="147"/>
      <c r="O761" s="55"/>
      <c r="P761" s="55"/>
      <c r="Q761" s="148"/>
    </row>
    <row r="762" spans="1:17" ht="25.5" x14ac:dyDescent="0.25">
      <c r="A762" s="616" t="s">
        <v>840</v>
      </c>
      <c r="B762" s="606" t="s">
        <v>641</v>
      </c>
      <c r="C762" s="609" t="s">
        <v>642</v>
      </c>
      <c r="D762" s="63" t="s">
        <v>200</v>
      </c>
      <c r="E762" s="93"/>
      <c r="F762" s="130">
        <f t="shared" ref="F762:M762" si="309">F763</f>
        <v>0</v>
      </c>
      <c r="G762" s="85">
        <f t="shared" si="309"/>
        <v>0</v>
      </c>
      <c r="H762" s="85">
        <f t="shared" si="309"/>
        <v>0</v>
      </c>
      <c r="I762" s="131">
        <f t="shared" si="309"/>
        <v>0</v>
      </c>
      <c r="J762" s="130">
        <f t="shared" si="309"/>
        <v>0</v>
      </c>
      <c r="K762" s="85">
        <f t="shared" si="309"/>
        <v>0</v>
      </c>
      <c r="L762" s="85">
        <f t="shared" si="309"/>
        <v>0</v>
      </c>
      <c r="M762" s="173">
        <f t="shared" si="309"/>
        <v>0</v>
      </c>
      <c r="N762" s="130"/>
      <c r="O762" s="85"/>
      <c r="P762" s="55"/>
      <c r="Q762" s="148"/>
    </row>
    <row r="763" spans="1:17" x14ac:dyDescent="0.25">
      <c r="A763" s="604"/>
      <c r="B763" s="626"/>
      <c r="C763" s="628"/>
      <c r="D763" s="618" t="s">
        <v>590</v>
      </c>
      <c r="E763" s="93" t="s">
        <v>258</v>
      </c>
      <c r="F763" s="130">
        <v>0</v>
      </c>
      <c r="G763" s="85">
        <v>0</v>
      </c>
      <c r="H763" s="85">
        <v>0</v>
      </c>
      <c r="I763" s="131">
        <v>0</v>
      </c>
      <c r="J763" s="130">
        <v>0</v>
      </c>
      <c r="K763" s="85">
        <v>0</v>
      </c>
      <c r="L763" s="85">
        <v>0</v>
      </c>
      <c r="M763" s="173">
        <v>0</v>
      </c>
      <c r="N763" s="130"/>
      <c r="O763" s="85"/>
      <c r="P763" s="55"/>
      <c r="Q763" s="148"/>
    </row>
    <row r="764" spans="1:17" x14ac:dyDescent="0.25">
      <c r="A764" s="604"/>
      <c r="B764" s="626"/>
      <c r="C764" s="628"/>
      <c r="D764" s="613"/>
      <c r="E764" s="94" t="s">
        <v>266</v>
      </c>
      <c r="F764" s="130">
        <v>0</v>
      </c>
      <c r="G764" s="85">
        <f t="shared" ref="G764:H764" si="310">G767</f>
        <v>0</v>
      </c>
      <c r="H764" s="85">
        <f t="shared" si="310"/>
        <v>0</v>
      </c>
      <c r="I764" s="131">
        <v>0</v>
      </c>
      <c r="J764" s="130">
        <v>0</v>
      </c>
      <c r="K764" s="85">
        <f t="shared" ref="K764:L764" si="311">K767</f>
        <v>0</v>
      </c>
      <c r="L764" s="85">
        <f t="shared" si="311"/>
        <v>0</v>
      </c>
      <c r="M764" s="173">
        <v>0</v>
      </c>
      <c r="N764" s="130"/>
      <c r="O764" s="85"/>
      <c r="P764" s="55"/>
      <c r="Q764" s="148"/>
    </row>
    <row r="765" spans="1:17" ht="25.5" x14ac:dyDescent="0.25">
      <c r="A765" s="603" t="s">
        <v>841</v>
      </c>
      <c r="B765" s="636" t="s">
        <v>643</v>
      </c>
      <c r="C765" s="637" t="s">
        <v>644</v>
      </c>
      <c r="D765" s="71" t="s">
        <v>200</v>
      </c>
      <c r="E765" s="93"/>
      <c r="F765" s="130">
        <f>I765</f>
        <v>2494</v>
      </c>
      <c r="G765" s="85">
        <f t="shared" ref="G765:H766" si="312">G766</f>
        <v>0</v>
      </c>
      <c r="H765" s="85">
        <f t="shared" si="312"/>
        <v>0</v>
      </c>
      <c r="I765" s="131">
        <f>I768</f>
        <v>2494</v>
      </c>
      <c r="J765" s="130">
        <f>M765</f>
        <v>2494</v>
      </c>
      <c r="K765" s="85">
        <f t="shared" ref="K765:L766" si="313">K766</f>
        <v>0</v>
      </c>
      <c r="L765" s="85">
        <f t="shared" si="313"/>
        <v>0</v>
      </c>
      <c r="M765" s="173">
        <f>M768</f>
        <v>2494</v>
      </c>
      <c r="N765" s="130">
        <f t="shared" ref="N765:N770" si="314">J765/F765*100</f>
        <v>100</v>
      </c>
      <c r="O765" s="85"/>
      <c r="P765" s="55"/>
      <c r="Q765" s="148">
        <f t="shared" ref="Q765:Q770" si="315">M765/I765*100</f>
        <v>100</v>
      </c>
    </row>
    <row r="766" spans="1:17" x14ac:dyDescent="0.25">
      <c r="A766" s="604"/>
      <c r="B766" s="607"/>
      <c r="C766" s="610"/>
      <c r="D766" s="612" t="s">
        <v>590</v>
      </c>
      <c r="E766" s="93" t="s">
        <v>258</v>
      </c>
      <c r="F766" s="130">
        <f t="shared" ref="F766:F767" si="316">I766</f>
        <v>2494</v>
      </c>
      <c r="G766" s="85">
        <f t="shared" si="312"/>
        <v>0</v>
      </c>
      <c r="H766" s="85">
        <f t="shared" si="312"/>
        <v>0</v>
      </c>
      <c r="I766" s="131">
        <f>I769</f>
        <v>2494</v>
      </c>
      <c r="J766" s="130">
        <f t="shared" ref="J766:J767" si="317">M766</f>
        <v>2494</v>
      </c>
      <c r="K766" s="85">
        <f t="shared" si="313"/>
        <v>0</v>
      </c>
      <c r="L766" s="85">
        <f t="shared" si="313"/>
        <v>0</v>
      </c>
      <c r="M766" s="173">
        <f>M769</f>
        <v>2494</v>
      </c>
      <c r="N766" s="130">
        <f t="shared" si="314"/>
        <v>100</v>
      </c>
      <c r="O766" s="85"/>
      <c r="P766" s="55"/>
      <c r="Q766" s="148">
        <f t="shared" si="315"/>
        <v>100</v>
      </c>
    </row>
    <row r="767" spans="1:17" x14ac:dyDescent="0.25">
      <c r="A767" s="604"/>
      <c r="B767" s="607"/>
      <c r="C767" s="610"/>
      <c r="D767" s="613"/>
      <c r="E767" s="94" t="s">
        <v>645</v>
      </c>
      <c r="F767" s="130">
        <f t="shared" si="316"/>
        <v>2494</v>
      </c>
      <c r="G767" s="87">
        <f t="shared" ref="G767:H767" si="318">G770</f>
        <v>0</v>
      </c>
      <c r="H767" s="87">
        <f t="shared" si="318"/>
        <v>0</v>
      </c>
      <c r="I767" s="131">
        <f>I770</f>
        <v>2494</v>
      </c>
      <c r="J767" s="130">
        <f t="shared" si="317"/>
        <v>2494</v>
      </c>
      <c r="K767" s="87">
        <f t="shared" ref="K767:L767" si="319">K770</f>
        <v>0</v>
      </c>
      <c r="L767" s="87">
        <f t="shared" si="319"/>
        <v>0</v>
      </c>
      <c r="M767" s="173">
        <f>M770</f>
        <v>2494</v>
      </c>
      <c r="N767" s="130">
        <f t="shared" si="314"/>
        <v>100</v>
      </c>
      <c r="O767" s="87"/>
      <c r="P767" s="54"/>
      <c r="Q767" s="148">
        <f t="shared" si="315"/>
        <v>100</v>
      </c>
    </row>
    <row r="768" spans="1:17" ht="25.5" x14ac:dyDescent="0.25">
      <c r="A768" s="616" t="s">
        <v>146</v>
      </c>
      <c r="B768" s="606" t="s">
        <v>646</v>
      </c>
      <c r="C768" s="609" t="s">
        <v>647</v>
      </c>
      <c r="D768" s="63" t="s">
        <v>200</v>
      </c>
      <c r="E768" s="93"/>
      <c r="F768" s="130">
        <f>I768</f>
        <v>2494</v>
      </c>
      <c r="G768" s="85">
        <f t="shared" ref="G768:H769" si="320">G769</f>
        <v>0</v>
      </c>
      <c r="H768" s="85">
        <f t="shared" si="320"/>
        <v>0</v>
      </c>
      <c r="I768" s="131">
        <f>I769</f>
        <v>2494</v>
      </c>
      <c r="J768" s="130">
        <f>M768</f>
        <v>2494</v>
      </c>
      <c r="K768" s="85">
        <f t="shared" ref="K768:M769" si="321">K769</f>
        <v>0</v>
      </c>
      <c r="L768" s="85">
        <f t="shared" si="321"/>
        <v>0</v>
      </c>
      <c r="M768" s="173">
        <f t="shared" si="321"/>
        <v>2494</v>
      </c>
      <c r="N768" s="130">
        <f t="shared" si="314"/>
        <v>100</v>
      </c>
      <c r="O768" s="85"/>
      <c r="P768" s="55"/>
      <c r="Q768" s="148">
        <f t="shared" si="315"/>
        <v>100</v>
      </c>
    </row>
    <row r="769" spans="1:17" x14ac:dyDescent="0.25">
      <c r="A769" s="617"/>
      <c r="B769" s="607"/>
      <c r="C769" s="610"/>
      <c r="D769" s="618" t="s">
        <v>590</v>
      </c>
      <c r="E769" s="93" t="s">
        <v>258</v>
      </c>
      <c r="F769" s="130">
        <f t="shared" ref="F769:F770" si="322">I769</f>
        <v>2494</v>
      </c>
      <c r="G769" s="85">
        <f t="shared" si="320"/>
        <v>0</v>
      </c>
      <c r="H769" s="85">
        <f t="shared" si="320"/>
        <v>0</v>
      </c>
      <c r="I769" s="131">
        <f>I770</f>
        <v>2494</v>
      </c>
      <c r="J769" s="130">
        <f t="shared" ref="J769:J770" si="323">M769</f>
        <v>2494</v>
      </c>
      <c r="K769" s="85">
        <f t="shared" si="321"/>
        <v>0</v>
      </c>
      <c r="L769" s="85">
        <f t="shared" si="321"/>
        <v>0</v>
      </c>
      <c r="M769" s="173">
        <f t="shared" si="321"/>
        <v>2494</v>
      </c>
      <c r="N769" s="130">
        <f t="shared" si="314"/>
        <v>100</v>
      </c>
      <c r="O769" s="85"/>
      <c r="P769" s="55"/>
      <c r="Q769" s="148">
        <f t="shared" si="315"/>
        <v>100</v>
      </c>
    </row>
    <row r="770" spans="1:17" x14ac:dyDescent="0.25">
      <c r="A770" s="617"/>
      <c r="B770" s="607"/>
      <c r="C770" s="610"/>
      <c r="D770" s="613"/>
      <c r="E770" s="94" t="s">
        <v>645</v>
      </c>
      <c r="F770" s="130">
        <f t="shared" si="322"/>
        <v>2494</v>
      </c>
      <c r="G770" s="87">
        <v>0</v>
      </c>
      <c r="H770" s="87">
        <v>0</v>
      </c>
      <c r="I770" s="131">
        <v>2494</v>
      </c>
      <c r="J770" s="130">
        <f t="shared" si="323"/>
        <v>2494</v>
      </c>
      <c r="K770" s="87">
        <v>0</v>
      </c>
      <c r="L770" s="87">
        <v>0</v>
      </c>
      <c r="M770" s="175">
        <v>2494</v>
      </c>
      <c r="N770" s="130">
        <f t="shared" si="314"/>
        <v>100</v>
      </c>
      <c r="O770" s="87"/>
      <c r="P770" s="54"/>
      <c r="Q770" s="148">
        <f t="shared" si="315"/>
        <v>100</v>
      </c>
    </row>
    <row r="771" spans="1:17" ht="25.5" x14ac:dyDescent="0.25">
      <c r="A771" s="603" t="s">
        <v>174</v>
      </c>
      <c r="B771" s="606" t="s">
        <v>648</v>
      </c>
      <c r="C771" s="609" t="s">
        <v>649</v>
      </c>
      <c r="D771" s="63" t="s">
        <v>200</v>
      </c>
      <c r="E771" s="93"/>
      <c r="F771" s="136">
        <v>0</v>
      </c>
      <c r="G771" s="86">
        <v>0</v>
      </c>
      <c r="H771" s="86">
        <v>0</v>
      </c>
      <c r="I771" s="137">
        <v>0</v>
      </c>
      <c r="J771" s="136">
        <v>0</v>
      </c>
      <c r="K771" s="86">
        <v>0</v>
      </c>
      <c r="L771" s="86">
        <v>0</v>
      </c>
      <c r="M771" s="174">
        <v>0</v>
      </c>
      <c r="N771" s="130"/>
      <c r="O771" s="85"/>
      <c r="P771" s="55"/>
      <c r="Q771" s="148"/>
    </row>
    <row r="772" spans="1:17" x14ac:dyDescent="0.25">
      <c r="A772" s="604"/>
      <c r="B772" s="607"/>
      <c r="C772" s="610"/>
      <c r="D772" s="618" t="s">
        <v>590</v>
      </c>
      <c r="E772" s="93" t="s">
        <v>258</v>
      </c>
      <c r="F772" s="136">
        <v>0</v>
      </c>
      <c r="G772" s="86">
        <v>0</v>
      </c>
      <c r="H772" s="86">
        <v>0</v>
      </c>
      <c r="I772" s="137">
        <v>0</v>
      </c>
      <c r="J772" s="136">
        <v>0</v>
      </c>
      <c r="K772" s="86">
        <v>0</v>
      </c>
      <c r="L772" s="86">
        <v>0</v>
      </c>
      <c r="M772" s="174">
        <v>0</v>
      </c>
      <c r="N772" s="130"/>
      <c r="O772" s="85"/>
      <c r="P772" s="55"/>
      <c r="Q772" s="148"/>
    </row>
    <row r="773" spans="1:17" x14ac:dyDescent="0.25">
      <c r="A773" s="604"/>
      <c r="B773" s="607"/>
      <c r="C773" s="610"/>
      <c r="D773" s="613"/>
      <c r="E773" s="93" t="s">
        <v>266</v>
      </c>
      <c r="F773" s="136">
        <v>0</v>
      </c>
      <c r="G773" s="86">
        <v>0</v>
      </c>
      <c r="H773" s="86">
        <v>0</v>
      </c>
      <c r="I773" s="137">
        <v>0</v>
      </c>
      <c r="J773" s="136">
        <v>0</v>
      </c>
      <c r="K773" s="86">
        <v>0</v>
      </c>
      <c r="L773" s="86">
        <v>0</v>
      </c>
      <c r="M773" s="174">
        <v>0</v>
      </c>
      <c r="N773" s="130"/>
      <c r="O773" s="85"/>
      <c r="P773" s="55"/>
      <c r="Q773" s="148"/>
    </row>
    <row r="774" spans="1:17" ht="25.5" x14ac:dyDescent="0.25">
      <c r="A774" s="616" t="s">
        <v>177</v>
      </c>
      <c r="B774" s="606" t="s">
        <v>650</v>
      </c>
      <c r="C774" s="609" t="s">
        <v>651</v>
      </c>
      <c r="D774" s="63" t="s">
        <v>200</v>
      </c>
      <c r="E774" s="93"/>
      <c r="F774" s="128">
        <f t="shared" ref="F774:M774" si="324">F775</f>
        <v>0</v>
      </c>
      <c r="G774" s="52">
        <f t="shared" si="324"/>
        <v>0</v>
      </c>
      <c r="H774" s="52">
        <f t="shared" si="324"/>
        <v>0</v>
      </c>
      <c r="I774" s="129">
        <f t="shared" si="324"/>
        <v>0</v>
      </c>
      <c r="J774" s="147">
        <f t="shared" si="324"/>
        <v>0</v>
      </c>
      <c r="K774" s="55">
        <f t="shared" si="324"/>
        <v>0</v>
      </c>
      <c r="L774" s="55">
        <f t="shared" si="324"/>
        <v>0</v>
      </c>
      <c r="M774" s="177">
        <f t="shared" si="324"/>
        <v>0</v>
      </c>
      <c r="N774" s="147"/>
      <c r="O774" s="55"/>
      <c r="P774" s="55"/>
      <c r="Q774" s="148"/>
    </row>
    <row r="775" spans="1:17" x14ac:dyDescent="0.25">
      <c r="A775" s="617"/>
      <c r="B775" s="607"/>
      <c r="C775" s="610"/>
      <c r="D775" s="618" t="s">
        <v>590</v>
      </c>
      <c r="E775" s="93" t="s">
        <v>258</v>
      </c>
      <c r="F775" s="128">
        <v>0</v>
      </c>
      <c r="G775" s="52">
        <v>0</v>
      </c>
      <c r="H775" s="52">
        <v>0</v>
      </c>
      <c r="I775" s="129">
        <v>0</v>
      </c>
      <c r="J775" s="147">
        <v>0</v>
      </c>
      <c r="K775" s="55">
        <v>0</v>
      </c>
      <c r="L775" s="55">
        <v>0</v>
      </c>
      <c r="M775" s="177">
        <v>0</v>
      </c>
      <c r="N775" s="147"/>
      <c r="O775" s="55"/>
      <c r="P775" s="55"/>
      <c r="Q775" s="148"/>
    </row>
    <row r="776" spans="1:17" x14ac:dyDescent="0.25">
      <c r="A776" s="617"/>
      <c r="B776" s="607"/>
      <c r="C776" s="610"/>
      <c r="D776" s="613"/>
      <c r="E776" s="94" t="s">
        <v>266</v>
      </c>
      <c r="F776" s="128">
        <v>0</v>
      </c>
      <c r="G776" s="52">
        <v>0</v>
      </c>
      <c r="H776" s="52">
        <v>0</v>
      </c>
      <c r="I776" s="129">
        <v>0</v>
      </c>
      <c r="J776" s="147">
        <v>0</v>
      </c>
      <c r="K776" s="55">
        <v>0</v>
      </c>
      <c r="L776" s="55">
        <v>0</v>
      </c>
      <c r="M776" s="177">
        <v>0</v>
      </c>
      <c r="N776" s="147"/>
      <c r="O776" s="55"/>
      <c r="P776" s="55"/>
      <c r="Q776" s="148"/>
    </row>
    <row r="777" spans="1:17" ht="25.5" x14ac:dyDescent="0.25">
      <c r="A777" s="616" t="s">
        <v>182</v>
      </c>
      <c r="B777" s="606" t="s">
        <v>652</v>
      </c>
      <c r="C777" s="609" t="s">
        <v>653</v>
      </c>
      <c r="D777" s="63" t="s">
        <v>200</v>
      </c>
      <c r="E777" s="93"/>
      <c r="F777" s="128">
        <v>0</v>
      </c>
      <c r="G777" s="52">
        <v>0</v>
      </c>
      <c r="H777" s="52">
        <v>0</v>
      </c>
      <c r="I777" s="129">
        <v>0</v>
      </c>
      <c r="J777" s="147">
        <v>0</v>
      </c>
      <c r="K777" s="55">
        <v>0</v>
      </c>
      <c r="L777" s="55">
        <v>0</v>
      </c>
      <c r="M777" s="177">
        <v>0</v>
      </c>
      <c r="N777" s="147"/>
      <c r="O777" s="55"/>
      <c r="P777" s="55"/>
      <c r="Q777" s="148"/>
    </row>
    <row r="778" spans="1:17" x14ac:dyDescent="0.25">
      <c r="A778" s="617"/>
      <c r="B778" s="607"/>
      <c r="C778" s="610"/>
      <c r="D778" s="618" t="s">
        <v>590</v>
      </c>
      <c r="E778" s="93" t="s">
        <v>258</v>
      </c>
      <c r="F778" s="128">
        <v>0</v>
      </c>
      <c r="G778" s="52">
        <v>0</v>
      </c>
      <c r="H778" s="52">
        <v>0</v>
      </c>
      <c r="I778" s="129">
        <v>0</v>
      </c>
      <c r="J778" s="147">
        <v>0</v>
      </c>
      <c r="K778" s="55">
        <v>0</v>
      </c>
      <c r="L778" s="55">
        <v>0</v>
      </c>
      <c r="M778" s="177">
        <v>0</v>
      </c>
      <c r="N778" s="147"/>
      <c r="O778" s="55"/>
      <c r="P778" s="55"/>
      <c r="Q778" s="148"/>
    </row>
    <row r="779" spans="1:17" x14ac:dyDescent="0.25">
      <c r="A779" s="617"/>
      <c r="B779" s="607"/>
      <c r="C779" s="610"/>
      <c r="D779" s="613"/>
      <c r="E779" s="93" t="s">
        <v>266</v>
      </c>
      <c r="F779" s="128">
        <v>0</v>
      </c>
      <c r="G779" s="52">
        <v>0</v>
      </c>
      <c r="H779" s="52">
        <v>0</v>
      </c>
      <c r="I779" s="129">
        <v>0</v>
      </c>
      <c r="J779" s="147">
        <v>0</v>
      </c>
      <c r="K779" s="55">
        <v>0</v>
      </c>
      <c r="L779" s="55">
        <v>0</v>
      </c>
      <c r="M779" s="177">
        <v>0</v>
      </c>
      <c r="N779" s="147"/>
      <c r="O779" s="55"/>
      <c r="P779" s="55"/>
      <c r="Q779" s="148"/>
    </row>
    <row r="780" spans="1:17" ht="25.5" x14ac:dyDescent="0.25">
      <c r="A780" s="616" t="s">
        <v>842</v>
      </c>
      <c r="B780" s="606" t="s">
        <v>654</v>
      </c>
      <c r="C780" s="609" t="s">
        <v>653</v>
      </c>
      <c r="D780" s="63" t="s">
        <v>200</v>
      </c>
      <c r="E780" s="93"/>
      <c r="F780" s="128">
        <v>0</v>
      </c>
      <c r="G780" s="52">
        <v>0</v>
      </c>
      <c r="H780" s="52">
        <v>0</v>
      </c>
      <c r="I780" s="129">
        <v>0</v>
      </c>
      <c r="J780" s="147">
        <v>0</v>
      </c>
      <c r="K780" s="55">
        <v>0</v>
      </c>
      <c r="L780" s="55">
        <v>0</v>
      </c>
      <c r="M780" s="177">
        <v>0</v>
      </c>
      <c r="N780" s="147"/>
      <c r="O780" s="55"/>
      <c r="P780" s="55"/>
      <c r="Q780" s="148"/>
    </row>
    <row r="781" spans="1:17" x14ac:dyDescent="0.25">
      <c r="A781" s="617"/>
      <c r="B781" s="607"/>
      <c r="C781" s="610"/>
      <c r="D781" s="618" t="s">
        <v>590</v>
      </c>
      <c r="E781" s="101" t="s">
        <v>258</v>
      </c>
      <c r="F781" s="128">
        <v>0</v>
      </c>
      <c r="G781" s="52">
        <v>0</v>
      </c>
      <c r="H781" s="52">
        <v>0</v>
      </c>
      <c r="I781" s="129">
        <v>0</v>
      </c>
      <c r="J781" s="147">
        <v>0</v>
      </c>
      <c r="K781" s="55">
        <v>0</v>
      </c>
      <c r="L781" s="55">
        <v>0</v>
      </c>
      <c r="M781" s="177">
        <v>0</v>
      </c>
      <c r="N781" s="147"/>
      <c r="O781" s="55"/>
      <c r="P781" s="55"/>
      <c r="Q781" s="148"/>
    </row>
    <row r="782" spans="1:17" x14ac:dyDescent="0.25">
      <c r="A782" s="617"/>
      <c r="B782" s="607"/>
      <c r="C782" s="610"/>
      <c r="D782" s="613"/>
      <c r="E782" s="101" t="s">
        <v>266</v>
      </c>
      <c r="F782" s="128">
        <v>0</v>
      </c>
      <c r="G782" s="52">
        <v>0</v>
      </c>
      <c r="H782" s="52">
        <v>0</v>
      </c>
      <c r="I782" s="129">
        <v>0</v>
      </c>
      <c r="J782" s="147">
        <v>0</v>
      </c>
      <c r="K782" s="55">
        <v>0</v>
      </c>
      <c r="L782" s="55">
        <v>0</v>
      </c>
      <c r="M782" s="177">
        <v>0</v>
      </c>
      <c r="N782" s="147"/>
      <c r="O782" s="55"/>
      <c r="P782" s="55"/>
      <c r="Q782" s="148"/>
    </row>
    <row r="783" spans="1:17" ht="25.5" x14ac:dyDescent="0.25">
      <c r="A783" s="616" t="s">
        <v>843</v>
      </c>
      <c r="B783" s="606" t="s">
        <v>655</v>
      </c>
      <c r="C783" s="609" t="s">
        <v>656</v>
      </c>
      <c r="D783" s="63" t="s">
        <v>200</v>
      </c>
      <c r="E783" s="101"/>
      <c r="F783" s="128">
        <v>0</v>
      </c>
      <c r="G783" s="52">
        <v>0</v>
      </c>
      <c r="H783" s="52">
        <v>0</v>
      </c>
      <c r="I783" s="129">
        <v>0</v>
      </c>
      <c r="J783" s="147">
        <v>0</v>
      </c>
      <c r="K783" s="55">
        <v>0</v>
      </c>
      <c r="L783" s="55">
        <v>0</v>
      </c>
      <c r="M783" s="177">
        <v>0</v>
      </c>
      <c r="N783" s="147"/>
      <c r="O783" s="55"/>
      <c r="P783" s="55"/>
      <c r="Q783" s="148"/>
    </row>
    <row r="784" spans="1:17" x14ac:dyDescent="0.25">
      <c r="A784" s="617"/>
      <c r="B784" s="607"/>
      <c r="C784" s="610"/>
      <c r="D784" s="618" t="s">
        <v>590</v>
      </c>
      <c r="E784" s="101" t="s">
        <v>258</v>
      </c>
      <c r="F784" s="130">
        <v>0</v>
      </c>
      <c r="G784" s="85">
        <v>0</v>
      </c>
      <c r="H784" s="85">
        <v>0</v>
      </c>
      <c r="I784" s="131">
        <v>0</v>
      </c>
      <c r="J784" s="130">
        <v>0</v>
      </c>
      <c r="K784" s="85">
        <v>0</v>
      </c>
      <c r="L784" s="85">
        <v>0</v>
      </c>
      <c r="M784" s="173">
        <v>0</v>
      </c>
      <c r="N784" s="130"/>
      <c r="O784" s="55"/>
      <c r="P784" s="55"/>
      <c r="Q784" s="148"/>
    </row>
    <row r="785" spans="1:17" x14ac:dyDescent="0.25">
      <c r="A785" s="617"/>
      <c r="B785" s="607"/>
      <c r="C785" s="610"/>
      <c r="D785" s="613"/>
      <c r="E785" s="101" t="s">
        <v>266</v>
      </c>
      <c r="F785" s="130">
        <v>0</v>
      </c>
      <c r="G785" s="85">
        <v>0</v>
      </c>
      <c r="H785" s="85">
        <v>0</v>
      </c>
      <c r="I785" s="131">
        <v>0</v>
      </c>
      <c r="J785" s="130">
        <v>0</v>
      </c>
      <c r="K785" s="85">
        <v>0</v>
      </c>
      <c r="L785" s="85">
        <v>0</v>
      </c>
      <c r="M785" s="173">
        <v>0</v>
      </c>
      <c r="N785" s="130"/>
      <c r="O785" s="55"/>
      <c r="P785" s="55"/>
      <c r="Q785" s="148"/>
    </row>
    <row r="786" spans="1:17" ht="25.5" x14ac:dyDescent="0.25">
      <c r="A786" s="603" t="s">
        <v>844</v>
      </c>
      <c r="B786" s="636" t="s">
        <v>657</v>
      </c>
      <c r="C786" s="637" t="s">
        <v>658</v>
      </c>
      <c r="D786" s="71" t="s">
        <v>200</v>
      </c>
      <c r="E786" s="101"/>
      <c r="F786" s="130">
        <f>F787</f>
        <v>96005.830060000008</v>
      </c>
      <c r="G786" s="85">
        <f t="shared" ref="G786:I786" si="325">G787</f>
        <v>3648.8309800000002</v>
      </c>
      <c r="H786" s="85">
        <f t="shared" si="325"/>
        <v>72843.043440000009</v>
      </c>
      <c r="I786" s="131">
        <f t="shared" si="325"/>
        <v>19513.95564</v>
      </c>
      <c r="J786" s="130">
        <f>J787</f>
        <v>13302.401109999999</v>
      </c>
      <c r="K786" s="85">
        <f t="shared" ref="K786:M786" si="326">K787</f>
        <v>1927.4815900000001</v>
      </c>
      <c r="L786" s="85">
        <f t="shared" si="326"/>
        <v>2491.7124100000001</v>
      </c>
      <c r="M786" s="173">
        <f t="shared" si="326"/>
        <v>8883.2071099999994</v>
      </c>
      <c r="N786" s="130">
        <f>J786/F786*100</f>
        <v>13.855826361468363</v>
      </c>
      <c r="O786" s="55">
        <v>0</v>
      </c>
      <c r="P786" s="55">
        <v>0</v>
      </c>
      <c r="Q786" s="148">
        <f>M786/I786*100</f>
        <v>45.522329116045888</v>
      </c>
    </row>
    <row r="787" spans="1:17" x14ac:dyDescent="0.25">
      <c r="A787" s="617"/>
      <c r="B787" s="626"/>
      <c r="C787" s="628"/>
      <c r="D787" s="612" t="s">
        <v>590</v>
      </c>
      <c r="E787" s="101" t="s">
        <v>258</v>
      </c>
      <c r="F787" s="130">
        <f>F789+F790+F791+F792+F793+F794+F795</f>
        <v>96005.830060000008</v>
      </c>
      <c r="G787" s="85">
        <f t="shared" ref="G787:I787" si="327">G789+G790+G791+G792+G793+G794+G795</f>
        <v>3648.8309800000002</v>
      </c>
      <c r="H787" s="85">
        <f t="shared" si="327"/>
        <v>72843.043440000009</v>
      </c>
      <c r="I787" s="131">
        <f t="shared" si="327"/>
        <v>19513.95564</v>
      </c>
      <c r="J787" s="130">
        <f>J789+J790+J791+J792+J793+J794+J795</f>
        <v>13302.401109999999</v>
      </c>
      <c r="K787" s="85">
        <f t="shared" ref="K787:M787" si="328">K789+K790+K791+K792+K793+K794+K795</f>
        <v>1927.4815900000001</v>
      </c>
      <c r="L787" s="85">
        <f t="shared" si="328"/>
        <v>2491.7124100000001</v>
      </c>
      <c r="M787" s="173">
        <f t="shared" si="328"/>
        <v>8883.2071099999994</v>
      </c>
      <c r="N787" s="130">
        <f>J787/F787*100</f>
        <v>13.855826361468363</v>
      </c>
      <c r="O787" s="55">
        <v>0</v>
      </c>
      <c r="P787" s="55">
        <v>0</v>
      </c>
      <c r="Q787" s="148">
        <f>M787/I787*100</f>
        <v>45.522329116045888</v>
      </c>
    </row>
    <row r="788" spans="1:17" x14ac:dyDescent="0.25">
      <c r="A788" s="617"/>
      <c r="B788" s="626"/>
      <c r="C788" s="628"/>
      <c r="D788" s="613"/>
      <c r="E788" s="101" t="s">
        <v>659</v>
      </c>
      <c r="F788" s="130">
        <f>F789+F790+F791+F792+F793+F794+F795</f>
        <v>96005.830060000008</v>
      </c>
      <c r="G788" s="85">
        <f t="shared" ref="G788:M788" si="329">G789+G790+G791+G792+G793+G794+G795</f>
        <v>3648.8309800000002</v>
      </c>
      <c r="H788" s="85">
        <f t="shared" si="329"/>
        <v>72843.043440000009</v>
      </c>
      <c r="I788" s="131">
        <f t="shared" si="329"/>
        <v>19513.95564</v>
      </c>
      <c r="J788" s="130">
        <f t="shared" si="329"/>
        <v>13302.401109999999</v>
      </c>
      <c r="K788" s="85">
        <f t="shared" si="329"/>
        <v>1927.4815900000001</v>
      </c>
      <c r="L788" s="85">
        <f t="shared" si="329"/>
        <v>2491.7124100000001</v>
      </c>
      <c r="M788" s="173">
        <f t="shared" si="329"/>
        <v>8883.2071099999994</v>
      </c>
      <c r="N788" s="130">
        <f>J788/F788*100</f>
        <v>13.855826361468363</v>
      </c>
      <c r="O788" s="55">
        <v>0</v>
      </c>
      <c r="P788" s="55">
        <v>0</v>
      </c>
      <c r="Q788" s="148">
        <f>M788/I788*100</f>
        <v>45.522329116045888</v>
      </c>
    </row>
    <row r="789" spans="1:17" x14ac:dyDescent="0.25">
      <c r="A789" s="617"/>
      <c r="B789" s="626"/>
      <c r="C789" s="628"/>
      <c r="D789" s="613"/>
      <c r="E789" s="101" t="s">
        <v>660</v>
      </c>
      <c r="F789" s="132">
        <f>F798</f>
        <v>0</v>
      </c>
      <c r="G789" s="87">
        <f t="shared" ref="G789:M789" si="330">G798</f>
        <v>0</v>
      </c>
      <c r="H789" s="87">
        <f t="shared" si="330"/>
        <v>0</v>
      </c>
      <c r="I789" s="133">
        <f t="shared" si="330"/>
        <v>0</v>
      </c>
      <c r="J789" s="132">
        <f t="shared" si="330"/>
        <v>0</v>
      </c>
      <c r="K789" s="87">
        <f t="shared" si="330"/>
        <v>0</v>
      </c>
      <c r="L789" s="87">
        <f t="shared" si="330"/>
        <v>0</v>
      </c>
      <c r="M789" s="175">
        <f t="shared" si="330"/>
        <v>0</v>
      </c>
      <c r="N789" s="130"/>
      <c r="O789" s="55"/>
      <c r="P789" s="55"/>
      <c r="Q789" s="148"/>
    </row>
    <row r="790" spans="1:17" x14ac:dyDescent="0.25">
      <c r="A790" s="617"/>
      <c r="B790" s="607"/>
      <c r="C790" s="610"/>
      <c r="D790" s="619"/>
      <c r="E790" s="502" t="s">
        <v>661</v>
      </c>
      <c r="F790" s="130">
        <f>F804</f>
        <v>4541.2689399999999</v>
      </c>
      <c r="G790" s="85">
        <f t="shared" ref="G790:M790" si="331">G804</f>
        <v>3648.8309800000002</v>
      </c>
      <c r="H790" s="85">
        <f t="shared" si="331"/>
        <v>74.46902</v>
      </c>
      <c r="I790" s="131">
        <f t="shared" si="331"/>
        <v>817.96893999999998</v>
      </c>
      <c r="J790" s="132">
        <f t="shared" si="331"/>
        <v>2500.6706100000001</v>
      </c>
      <c r="K790" s="87">
        <f t="shared" si="331"/>
        <v>1927.4815900000001</v>
      </c>
      <c r="L790" s="87">
        <f t="shared" si="331"/>
        <v>39.337989999999998</v>
      </c>
      <c r="M790" s="175">
        <f t="shared" si="331"/>
        <v>533.85103000000004</v>
      </c>
      <c r="N790" s="130">
        <f t="shared" ref="N790:N795" si="332">J790/F790*100</f>
        <v>55.065459523302316</v>
      </c>
      <c r="O790" s="55">
        <v>0</v>
      </c>
      <c r="P790" s="55">
        <v>0</v>
      </c>
      <c r="Q790" s="148">
        <f t="shared" ref="Q790:Q791" si="333">M790/I790*100</f>
        <v>65.26544027454149</v>
      </c>
    </row>
    <row r="791" spans="1:17" x14ac:dyDescent="0.25">
      <c r="A791" s="617"/>
      <c r="B791" s="607"/>
      <c r="C791" s="610"/>
      <c r="D791" s="619"/>
      <c r="E791" s="503">
        <v>9.2704092580384096E+19</v>
      </c>
      <c r="F791" s="130">
        <f>F811</f>
        <v>18695.986700000001</v>
      </c>
      <c r="G791" s="85">
        <f t="shared" ref="G791:M792" si="334">G811</f>
        <v>0</v>
      </c>
      <c r="H791" s="85">
        <f t="shared" si="334"/>
        <v>0</v>
      </c>
      <c r="I791" s="131">
        <f t="shared" si="334"/>
        <v>18695.986700000001</v>
      </c>
      <c r="J791" s="132">
        <f t="shared" si="334"/>
        <v>8349.3560799999996</v>
      </c>
      <c r="K791" s="87">
        <f t="shared" si="334"/>
        <v>0</v>
      </c>
      <c r="L791" s="87">
        <f t="shared" si="334"/>
        <v>0</v>
      </c>
      <c r="M791" s="175">
        <f t="shared" si="334"/>
        <v>8349.3560799999996</v>
      </c>
      <c r="N791" s="130">
        <f t="shared" si="332"/>
        <v>44.658547387605914</v>
      </c>
      <c r="O791" s="55">
        <v>0</v>
      </c>
      <c r="P791" s="55">
        <v>0</v>
      </c>
      <c r="Q791" s="148">
        <f t="shared" si="333"/>
        <v>44.658547387605914</v>
      </c>
    </row>
    <row r="792" spans="1:17" x14ac:dyDescent="0.25">
      <c r="A792" s="617"/>
      <c r="B792" s="607"/>
      <c r="C792" s="610"/>
      <c r="D792" s="619"/>
      <c r="E792" s="502" t="s">
        <v>662</v>
      </c>
      <c r="F792" s="132">
        <f>F812</f>
        <v>70316.2</v>
      </c>
      <c r="G792" s="87">
        <f t="shared" si="334"/>
        <v>0</v>
      </c>
      <c r="H792" s="87">
        <f t="shared" si="334"/>
        <v>70316.2</v>
      </c>
      <c r="I792" s="133">
        <f t="shared" si="334"/>
        <v>0</v>
      </c>
      <c r="J792" s="132">
        <f t="shared" si="334"/>
        <v>0</v>
      </c>
      <c r="K792" s="87">
        <f t="shared" si="334"/>
        <v>0</v>
      </c>
      <c r="L792" s="87">
        <f t="shared" si="334"/>
        <v>0</v>
      </c>
      <c r="M792" s="175">
        <f t="shared" si="334"/>
        <v>0</v>
      </c>
      <c r="N792" s="130">
        <f t="shared" si="332"/>
        <v>0</v>
      </c>
      <c r="O792" s="55">
        <v>0</v>
      </c>
      <c r="P792" s="55">
        <v>0</v>
      </c>
      <c r="Q792" s="148"/>
    </row>
    <row r="793" spans="1:17" x14ac:dyDescent="0.25">
      <c r="A793" s="617"/>
      <c r="B793" s="607"/>
      <c r="C793" s="610"/>
      <c r="D793" s="619"/>
      <c r="E793" s="101" t="s">
        <v>663</v>
      </c>
      <c r="F793" s="130">
        <f>F816</f>
        <v>0</v>
      </c>
      <c r="G793" s="85">
        <f t="shared" ref="G793:M794" si="335">G816</f>
        <v>0</v>
      </c>
      <c r="H793" s="85">
        <f t="shared" si="335"/>
        <v>0</v>
      </c>
      <c r="I793" s="131">
        <f t="shared" si="335"/>
        <v>0</v>
      </c>
      <c r="J793" s="132">
        <f t="shared" si="335"/>
        <v>0</v>
      </c>
      <c r="K793" s="87">
        <f t="shared" si="335"/>
        <v>0</v>
      </c>
      <c r="L793" s="87">
        <f t="shared" si="335"/>
        <v>0</v>
      </c>
      <c r="M793" s="175">
        <f t="shared" si="335"/>
        <v>0</v>
      </c>
      <c r="N793" s="130">
        <v>0</v>
      </c>
      <c r="O793" s="55">
        <v>0</v>
      </c>
      <c r="P793" s="55">
        <v>0</v>
      </c>
      <c r="Q793" s="148"/>
    </row>
    <row r="794" spans="1:17" x14ac:dyDescent="0.25">
      <c r="A794" s="617"/>
      <c r="B794" s="607"/>
      <c r="C794" s="610"/>
      <c r="D794" s="619"/>
      <c r="E794" s="502" t="s">
        <v>664</v>
      </c>
      <c r="F794" s="138">
        <f>F817</f>
        <v>0</v>
      </c>
      <c r="G794" s="88">
        <f t="shared" si="335"/>
        <v>0</v>
      </c>
      <c r="H794" s="88">
        <f t="shared" si="335"/>
        <v>0</v>
      </c>
      <c r="I794" s="139">
        <f t="shared" si="335"/>
        <v>0</v>
      </c>
      <c r="J794" s="150">
        <f t="shared" si="335"/>
        <v>0</v>
      </c>
      <c r="K794" s="89">
        <f t="shared" si="335"/>
        <v>0</v>
      </c>
      <c r="L794" s="89">
        <f t="shared" si="335"/>
        <v>0</v>
      </c>
      <c r="M794" s="178">
        <f t="shared" si="335"/>
        <v>0</v>
      </c>
      <c r="N794" s="130">
        <v>0</v>
      </c>
      <c r="O794" s="55">
        <v>0</v>
      </c>
      <c r="P794" s="55">
        <v>0</v>
      </c>
      <c r="Q794" s="148"/>
    </row>
    <row r="795" spans="1:17" x14ac:dyDescent="0.25">
      <c r="A795" s="633"/>
      <c r="B795" s="608"/>
      <c r="C795" s="611"/>
      <c r="D795" s="635"/>
      <c r="E795" s="502" t="s">
        <v>665</v>
      </c>
      <c r="F795" s="132">
        <f>F820</f>
        <v>2452.3744200000001</v>
      </c>
      <c r="G795" s="87">
        <f t="shared" ref="G795:M795" si="336">G820</f>
        <v>0</v>
      </c>
      <c r="H795" s="87">
        <f t="shared" si="336"/>
        <v>2452.3744200000001</v>
      </c>
      <c r="I795" s="133">
        <f t="shared" si="336"/>
        <v>0</v>
      </c>
      <c r="J795" s="132">
        <f t="shared" si="336"/>
        <v>2452.3744200000001</v>
      </c>
      <c r="K795" s="87">
        <f t="shared" si="336"/>
        <v>0</v>
      </c>
      <c r="L795" s="87">
        <f t="shared" si="336"/>
        <v>2452.3744200000001</v>
      </c>
      <c r="M795" s="175">
        <f t="shared" si="336"/>
        <v>0</v>
      </c>
      <c r="N795" s="130">
        <f t="shared" si="332"/>
        <v>100</v>
      </c>
      <c r="O795" s="55">
        <v>0</v>
      </c>
      <c r="P795" s="55">
        <v>0</v>
      </c>
      <c r="Q795" s="148"/>
    </row>
    <row r="796" spans="1:17" ht="25.5" x14ac:dyDescent="0.25">
      <c r="A796" s="616" t="s">
        <v>845</v>
      </c>
      <c r="B796" s="606" t="s">
        <v>666</v>
      </c>
      <c r="C796" s="609" t="s">
        <v>667</v>
      </c>
      <c r="D796" s="63" t="s">
        <v>200</v>
      </c>
      <c r="E796" s="101"/>
      <c r="F796" s="132">
        <f>F797</f>
        <v>0</v>
      </c>
      <c r="G796" s="87">
        <f t="shared" ref="G796:I797" si="337">G797</f>
        <v>0</v>
      </c>
      <c r="H796" s="87">
        <f t="shared" si="337"/>
        <v>0</v>
      </c>
      <c r="I796" s="133">
        <f t="shared" si="337"/>
        <v>0</v>
      </c>
      <c r="J796" s="132">
        <v>0</v>
      </c>
      <c r="K796" s="87">
        <v>0</v>
      </c>
      <c r="L796" s="87">
        <v>0</v>
      </c>
      <c r="M796" s="175">
        <v>0</v>
      </c>
      <c r="N796" s="130"/>
      <c r="O796" s="54"/>
      <c r="P796" s="54"/>
      <c r="Q796" s="148"/>
    </row>
    <row r="797" spans="1:17" x14ac:dyDescent="0.25">
      <c r="A797" s="617"/>
      <c r="B797" s="607"/>
      <c r="C797" s="610"/>
      <c r="D797" s="618" t="s">
        <v>590</v>
      </c>
      <c r="E797" s="101" t="s">
        <v>258</v>
      </c>
      <c r="F797" s="132">
        <f>F798</f>
        <v>0</v>
      </c>
      <c r="G797" s="87">
        <f t="shared" si="337"/>
        <v>0</v>
      </c>
      <c r="H797" s="87">
        <f t="shared" si="337"/>
        <v>0</v>
      </c>
      <c r="I797" s="133">
        <f t="shared" si="337"/>
        <v>0</v>
      </c>
      <c r="J797" s="132">
        <v>0</v>
      </c>
      <c r="K797" s="87">
        <v>0</v>
      </c>
      <c r="L797" s="87">
        <v>0</v>
      </c>
      <c r="M797" s="175">
        <v>0</v>
      </c>
      <c r="N797" s="130"/>
      <c r="O797" s="54"/>
      <c r="P797" s="54"/>
      <c r="Q797" s="148"/>
    </row>
    <row r="798" spans="1:17" x14ac:dyDescent="0.25">
      <c r="A798" s="617"/>
      <c r="B798" s="607"/>
      <c r="C798" s="610"/>
      <c r="D798" s="613"/>
      <c r="E798" s="101" t="s">
        <v>660</v>
      </c>
      <c r="F798" s="132">
        <v>0</v>
      </c>
      <c r="G798" s="87">
        <v>0</v>
      </c>
      <c r="H798" s="87">
        <v>0</v>
      </c>
      <c r="I798" s="133">
        <v>0</v>
      </c>
      <c r="J798" s="132">
        <v>0</v>
      </c>
      <c r="K798" s="87">
        <v>0</v>
      </c>
      <c r="L798" s="87">
        <v>0</v>
      </c>
      <c r="M798" s="175">
        <v>0</v>
      </c>
      <c r="N798" s="132"/>
      <c r="O798" s="54"/>
      <c r="P798" s="54"/>
      <c r="Q798" s="140"/>
    </row>
    <row r="799" spans="1:17" ht="25.5" x14ac:dyDescent="0.25">
      <c r="A799" s="616" t="s">
        <v>846</v>
      </c>
      <c r="B799" s="606" t="s">
        <v>668</v>
      </c>
      <c r="C799" s="609" t="s">
        <v>669</v>
      </c>
      <c r="D799" s="63" t="s">
        <v>200</v>
      </c>
      <c r="E799" s="101"/>
      <c r="F799" s="130">
        <v>0</v>
      </c>
      <c r="G799" s="85">
        <v>0</v>
      </c>
      <c r="H799" s="85">
        <v>0</v>
      </c>
      <c r="I799" s="131">
        <v>0</v>
      </c>
      <c r="J799" s="130">
        <v>0</v>
      </c>
      <c r="K799" s="85">
        <v>0</v>
      </c>
      <c r="L799" s="85">
        <v>0</v>
      </c>
      <c r="M799" s="173">
        <v>0</v>
      </c>
      <c r="N799" s="130"/>
      <c r="O799" s="55"/>
      <c r="P799" s="55"/>
      <c r="Q799" s="148"/>
    </row>
    <row r="800" spans="1:17" x14ac:dyDescent="0.25">
      <c r="A800" s="617"/>
      <c r="B800" s="607"/>
      <c r="C800" s="610"/>
      <c r="D800" s="618" t="s">
        <v>590</v>
      </c>
      <c r="E800" s="101" t="s">
        <v>258</v>
      </c>
      <c r="F800" s="130">
        <v>0</v>
      </c>
      <c r="G800" s="85">
        <v>0</v>
      </c>
      <c r="H800" s="85">
        <v>0</v>
      </c>
      <c r="I800" s="131">
        <v>0</v>
      </c>
      <c r="J800" s="130">
        <v>0</v>
      </c>
      <c r="K800" s="85">
        <v>0</v>
      </c>
      <c r="L800" s="85">
        <v>0</v>
      </c>
      <c r="M800" s="173">
        <v>0</v>
      </c>
      <c r="N800" s="130"/>
      <c r="O800" s="55"/>
      <c r="P800" s="55"/>
      <c r="Q800" s="148"/>
    </row>
    <row r="801" spans="1:17" x14ac:dyDescent="0.25">
      <c r="A801" s="617"/>
      <c r="B801" s="607"/>
      <c r="C801" s="610"/>
      <c r="D801" s="613"/>
      <c r="E801" s="101" t="s">
        <v>266</v>
      </c>
      <c r="F801" s="130">
        <v>0</v>
      </c>
      <c r="G801" s="85">
        <v>0</v>
      </c>
      <c r="H801" s="85">
        <v>0</v>
      </c>
      <c r="I801" s="131">
        <v>0</v>
      </c>
      <c r="J801" s="130">
        <v>0</v>
      </c>
      <c r="K801" s="85">
        <v>0</v>
      </c>
      <c r="L801" s="85">
        <v>0</v>
      </c>
      <c r="M801" s="173">
        <v>0</v>
      </c>
      <c r="N801" s="130"/>
      <c r="O801" s="55"/>
      <c r="P801" s="55"/>
      <c r="Q801" s="148"/>
    </row>
    <row r="802" spans="1:17" ht="25.5" x14ac:dyDescent="0.25">
      <c r="A802" s="639" t="s">
        <v>847</v>
      </c>
      <c r="B802" s="641" t="s">
        <v>670</v>
      </c>
      <c r="C802" s="643" t="s">
        <v>671</v>
      </c>
      <c r="D802" s="63" t="s">
        <v>200</v>
      </c>
      <c r="E802" s="101"/>
      <c r="F802" s="130">
        <f>F803</f>
        <v>4541.2689399999999</v>
      </c>
      <c r="G802" s="85">
        <f t="shared" ref="G802:H803" si="338">G803</f>
        <v>3648.8309800000002</v>
      </c>
      <c r="H802" s="85">
        <f t="shared" si="338"/>
        <v>74.46902</v>
      </c>
      <c r="I802" s="131">
        <f>I803</f>
        <v>817.96893999999998</v>
      </c>
      <c r="J802" s="130">
        <f>J803</f>
        <v>2500.6706100000001</v>
      </c>
      <c r="K802" s="85">
        <f t="shared" ref="K802:M803" si="339">K803</f>
        <v>1927.4815900000001</v>
      </c>
      <c r="L802" s="85">
        <f t="shared" si="339"/>
        <v>39.337989999999998</v>
      </c>
      <c r="M802" s="173">
        <f t="shared" si="339"/>
        <v>533.85103000000004</v>
      </c>
      <c r="N802" s="130">
        <f>J802/F802*100</f>
        <v>55.065459523302316</v>
      </c>
      <c r="O802" s="55">
        <f>K802/G802*100</f>
        <v>52.824633439173439</v>
      </c>
      <c r="P802" s="55">
        <f>L802/H802*100</f>
        <v>52.824637681548644</v>
      </c>
      <c r="Q802" s="148">
        <f>M802/I802*100</f>
        <v>65.26544027454149</v>
      </c>
    </row>
    <row r="803" spans="1:17" x14ac:dyDescent="0.25">
      <c r="A803" s="640"/>
      <c r="B803" s="642"/>
      <c r="C803" s="647"/>
      <c r="D803" s="644" t="s">
        <v>590</v>
      </c>
      <c r="E803" s="101" t="s">
        <v>258</v>
      </c>
      <c r="F803" s="130">
        <f>F804</f>
        <v>4541.2689399999999</v>
      </c>
      <c r="G803" s="85">
        <f t="shared" si="338"/>
        <v>3648.8309800000002</v>
      </c>
      <c r="H803" s="85">
        <f t="shared" si="338"/>
        <v>74.46902</v>
      </c>
      <c r="I803" s="131">
        <f>I804</f>
        <v>817.96893999999998</v>
      </c>
      <c r="J803" s="130">
        <f>J804</f>
        <v>2500.6706100000001</v>
      </c>
      <c r="K803" s="85">
        <f t="shared" si="339"/>
        <v>1927.4815900000001</v>
      </c>
      <c r="L803" s="85">
        <f t="shared" si="339"/>
        <v>39.337989999999998</v>
      </c>
      <c r="M803" s="173">
        <f t="shared" si="339"/>
        <v>533.85103000000004</v>
      </c>
      <c r="N803" s="130">
        <f>J803/F803*100</f>
        <v>55.065459523302316</v>
      </c>
      <c r="O803" s="55">
        <f t="shared" ref="O803:P804" si="340">K803/G803*100</f>
        <v>52.824633439173439</v>
      </c>
      <c r="P803" s="55">
        <f t="shared" si="340"/>
        <v>52.824637681548644</v>
      </c>
      <c r="Q803" s="148">
        <f>M803/I803*100</f>
        <v>65.26544027454149</v>
      </c>
    </row>
    <row r="804" spans="1:17" x14ac:dyDescent="0.25">
      <c r="A804" s="640"/>
      <c r="B804" s="642"/>
      <c r="C804" s="647"/>
      <c r="D804" s="732"/>
      <c r="E804" s="502" t="s">
        <v>661</v>
      </c>
      <c r="F804" s="130">
        <f>G804+H804+I804</f>
        <v>4541.2689399999999</v>
      </c>
      <c r="G804" s="85">
        <v>3648.8309800000002</v>
      </c>
      <c r="H804" s="85">
        <v>74.46902</v>
      </c>
      <c r="I804" s="131">
        <v>817.96893999999998</v>
      </c>
      <c r="J804" s="130">
        <f>K804+L804+M804</f>
        <v>2500.6706100000001</v>
      </c>
      <c r="K804" s="85">
        <v>1927.4815900000001</v>
      </c>
      <c r="L804" s="85">
        <v>39.337989999999998</v>
      </c>
      <c r="M804" s="173">
        <v>533.85103000000004</v>
      </c>
      <c r="N804" s="130">
        <f>J804/F804*100</f>
        <v>55.065459523302316</v>
      </c>
      <c r="O804" s="55">
        <f t="shared" si="340"/>
        <v>52.824633439173439</v>
      </c>
      <c r="P804" s="55">
        <f t="shared" si="340"/>
        <v>52.824637681548644</v>
      </c>
      <c r="Q804" s="148">
        <f>M804/I804*100</f>
        <v>65.26544027454149</v>
      </c>
    </row>
    <row r="805" spans="1:17" ht="25.5" x14ac:dyDescent="0.25">
      <c r="A805" s="639" t="s">
        <v>848</v>
      </c>
      <c r="B805" s="606" t="s">
        <v>672</v>
      </c>
      <c r="C805" s="643" t="s">
        <v>671</v>
      </c>
      <c r="D805" s="63" t="s">
        <v>200</v>
      </c>
      <c r="E805" s="502"/>
      <c r="F805" s="130">
        <v>0</v>
      </c>
      <c r="G805" s="85">
        <v>0</v>
      </c>
      <c r="H805" s="85">
        <v>0</v>
      </c>
      <c r="I805" s="131">
        <v>0</v>
      </c>
      <c r="J805" s="130">
        <v>0</v>
      </c>
      <c r="K805" s="85">
        <v>0</v>
      </c>
      <c r="L805" s="85">
        <v>0</v>
      </c>
      <c r="M805" s="173">
        <v>0</v>
      </c>
      <c r="N805" s="130"/>
      <c r="O805" s="55"/>
      <c r="P805" s="55"/>
      <c r="Q805" s="148"/>
    </row>
    <row r="806" spans="1:17" x14ac:dyDescent="0.25">
      <c r="A806" s="640"/>
      <c r="B806" s="607"/>
      <c r="C806" s="647"/>
      <c r="D806" s="644" t="s">
        <v>590</v>
      </c>
      <c r="E806" s="101" t="s">
        <v>258</v>
      </c>
      <c r="F806" s="130">
        <v>0</v>
      </c>
      <c r="G806" s="85">
        <v>0</v>
      </c>
      <c r="H806" s="85">
        <v>0</v>
      </c>
      <c r="I806" s="131">
        <v>0</v>
      </c>
      <c r="J806" s="130">
        <v>0</v>
      </c>
      <c r="K806" s="85">
        <v>0</v>
      </c>
      <c r="L806" s="85">
        <v>0</v>
      </c>
      <c r="M806" s="173">
        <v>0</v>
      </c>
      <c r="N806" s="130"/>
      <c r="O806" s="55"/>
      <c r="P806" s="55"/>
      <c r="Q806" s="148"/>
    </row>
    <row r="807" spans="1:17" x14ac:dyDescent="0.25">
      <c r="A807" s="640"/>
      <c r="B807" s="608"/>
      <c r="C807" s="647"/>
      <c r="D807" s="732"/>
      <c r="E807" s="502" t="s">
        <v>266</v>
      </c>
      <c r="F807" s="130">
        <v>0</v>
      </c>
      <c r="G807" s="85">
        <v>0</v>
      </c>
      <c r="H807" s="85">
        <v>0</v>
      </c>
      <c r="I807" s="131">
        <v>0</v>
      </c>
      <c r="J807" s="130">
        <v>0</v>
      </c>
      <c r="K807" s="85">
        <v>0</v>
      </c>
      <c r="L807" s="85">
        <v>0</v>
      </c>
      <c r="M807" s="173">
        <v>0</v>
      </c>
      <c r="N807" s="130"/>
      <c r="O807" s="55"/>
      <c r="P807" s="55"/>
      <c r="Q807" s="148"/>
    </row>
    <row r="808" spans="1:17" ht="25.5" x14ac:dyDescent="0.25">
      <c r="A808" s="639" t="s">
        <v>849</v>
      </c>
      <c r="B808" s="606" t="s">
        <v>673</v>
      </c>
      <c r="C808" s="643" t="s">
        <v>671</v>
      </c>
      <c r="D808" s="63" t="s">
        <v>200</v>
      </c>
      <c r="E808" s="502"/>
      <c r="F808" s="130">
        <f>F809</f>
        <v>89012.186699999991</v>
      </c>
      <c r="G808" s="85">
        <f t="shared" ref="G808:M808" si="341">G809</f>
        <v>0</v>
      </c>
      <c r="H808" s="85">
        <f t="shared" si="341"/>
        <v>70316.2</v>
      </c>
      <c r="I808" s="131">
        <f t="shared" si="341"/>
        <v>18695.986700000001</v>
      </c>
      <c r="J808" s="130">
        <f t="shared" si="341"/>
        <v>8349.3560799999996</v>
      </c>
      <c r="K808" s="85">
        <f t="shared" si="341"/>
        <v>0</v>
      </c>
      <c r="L808" s="85">
        <f t="shared" si="341"/>
        <v>0</v>
      </c>
      <c r="M808" s="173">
        <f t="shared" si="341"/>
        <v>8349.3560799999996</v>
      </c>
      <c r="N808" s="130">
        <f>J808/F808*100</f>
        <v>9.3800145682748415</v>
      </c>
      <c r="O808" s="55"/>
      <c r="P808" s="55">
        <f t="shared" ref="P808:P810" si="342">L808/H808*100</f>
        <v>0</v>
      </c>
      <c r="Q808" s="148">
        <f>M808/I808*100</f>
        <v>44.658547387605914</v>
      </c>
    </row>
    <row r="809" spans="1:17" x14ac:dyDescent="0.25">
      <c r="A809" s="640"/>
      <c r="B809" s="607"/>
      <c r="C809" s="647"/>
      <c r="D809" s="644" t="s">
        <v>590</v>
      </c>
      <c r="E809" s="101" t="s">
        <v>258</v>
      </c>
      <c r="F809" s="130">
        <f>F811+F812</f>
        <v>89012.186699999991</v>
      </c>
      <c r="G809" s="85">
        <f t="shared" ref="G809:M809" si="343">G811+G812</f>
        <v>0</v>
      </c>
      <c r="H809" s="85">
        <f t="shared" si="343"/>
        <v>70316.2</v>
      </c>
      <c r="I809" s="131">
        <f t="shared" si="343"/>
        <v>18695.986700000001</v>
      </c>
      <c r="J809" s="130">
        <f t="shared" si="343"/>
        <v>8349.3560799999996</v>
      </c>
      <c r="K809" s="85">
        <f t="shared" si="343"/>
        <v>0</v>
      </c>
      <c r="L809" s="85">
        <f t="shared" si="343"/>
        <v>0</v>
      </c>
      <c r="M809" s="173">
        <f t="shared" si="343"/>
        <v>8349.3560799999996</v>
      </c>
      <c r="N809" s="130">
        <f>J809/F809*100</f>
        <v>9.3800145682748415</v>
      </c>
      <c r="O809" s="55"/>
      <c r="P809" s="55">
        <f t="shared" si="342"/>
        <v>0</v>
      </c>
      <c r="Q809" s="148">
        <f>M809/I809*100</f>
        <v>44.658547387605914</v>
      </c>
    </row>
    <row r="810" spans="1:17" x14ac:dyDescent="0.25">
      <c r="A810" s="640"/>
      <c r="B810" s="608"/>
      <c r="C810" s="647"/>
      <c r="D810" s="732"/>
      <c r="E810" s="503">
        <v>9.2704092580299997E+19</v>
      </c>
      <c r="F810" s="130">
        <f>F811+F812</f>
        <v>89012.186699999991</v>
      </c>
      <c r="G810" s="85">
        <f t="shared" ref="G810:M810" si="344">G811+G812</f>
        <v>0</v>
      </c>
      <c r="H810" s="85">
        <f t="shared" si="344"/>
        <v>70316.2</v>
      </c>
      <c r="I810" s="131">
        <f t="shared" si="344"/>
        <v>18695.986700000001</v>
      </c>
      <c r="J810" s="130">
        <f t="shared" si="344"/>
        <v>8349.3560799999996</v>
      </c>
      <c r="K810" s="85">
        <f t="shared" si="344"/>
        <v>0</v>
      </c>
      <c r="L810" s="85">
        <f t="shared" si="344"/>
        <v>0</v>
      </c>
      <c r="M810" s="173">
        <f t="shared" si="344"/>
        <v>8349.3560799999996</v>
      </c>
      <c r="N810" s="130">
        <f>J810/F810*100</f>
        <v>9.3800145682748415</v>
      </c>
      <c r="O810" s="55"/>
      <c r="P810" s="55">
        <f t="shared" si="342"/>
        <v>0</v>
      </c>
      <c r="Q810" s="148">
        <f>M810/I810*100</f>
        <v>44.658547387605914</v>
      </c>
    </row>
    <row r="811" spans="1:17" ht="114.75" x14ac:dyDescent="0.25">
      <c r="A811" s="431" t="s">
        <v>674</v>
      </c>
      <c r="B811" s="63" t="s">
        <v>675</v>
      </c>
      <c r="C811" s="63" t="s">
        <v>671</v>
      </c>
      <c r="D811" s="432" t="s">
        <v>590</v>
      </c>
      <c r="E811" s="504">
        <v>9.2704092580384096E+19</v>
      </c>
      <c r="F811" s="130">
        <f>I811</f>
        <v>18695.986700000001</v>
      </c>
      <c r="G811" s="87">
        <v>0</v>
      </c>
      <c r="H811" s="87">
        <v>0</v>
      </c>
      <c r="I811" s="131">
        <v>18695.986700000001</v>
      </c>
      <c r="J811" s="130">
        <f>M811</f>
        <v>8349.3560799999996</v>
      </c>
      <c r="K811" s="85">
        <v>0</v>
      </c>
      <c r="L811" s="85">
        <v>0</v>
      </c>
      <c r="M811" s="173">
        <v>8349.3560799999996</v>
      </c>
      <c r="N811" s="130">
        <f t="shared" ref="N811:N820" si="345">J811/F811*100</f>
        <v>44.658547387605914</v>
      </c>
      <c r="O811" s="56"/>
      <c r="P811" s="55"/>
      <c r="Q811" s="148">
        <f>M811/I811*100</f>
        <v>44.658547387605914</v>
      </c>
    </row>
    <row r="812" spans="1:17" ht="114.75" x14ac:dyDescent="0.25">
      <c r="A812" s="431" t="s">
        <v>676</v>
      </c>
      <c r="B812" s="63" t="s">
        <v>677</v>
      </c>
      <c r="C812" s="63" t="s">
        <v>671</v>
      </c>
      <c r="D812" s="432" t="s">
        <v>590</v>
      </c>
      <c r="E812" s="504" t="s">
        <v>662</v>
      </c>
      <c r="F812" s="132">
        <f>H812</f>
        <v>70316.2</v>
      </c>
      <c r="G812" s="87">
        <v>0</v>
      </c>
      <c r="H812" s="87">
        <v>70316.2</v>
      </c>
      <c r="I812" s="133">
        <v>0</v>
      </c>
      <c r="J812" s="130">
        <f>L812</f>
        <v>0</v>
      </c>
      <c r="K812" s="85">
        <v>0</v>
      </c>
      <c r="L812" s="85">
        <v>0</v>
      </c>
      <c r="M812" s="173">
        <v>0</v>
      </c>
      <c r="N812" s="130">
        <f t="shared" si="345"/>
        <v>0</v>
      </c>
      <c r="O812" s="56"/>
      <c r="P812" s="55">
        <f t="shared" ref="P812" si="346">L812/H812*100</f>
        <v>0</v>
      </c>
      <c r="Q812" s="148"/>
    </row>
    <row r="813" spans="1:17" ht="25.5" x14ac:dyDescent="0.25">
      <c r="A813" s="639" t="s">
        <v>850</v>
      </c>
      <c r="B813" s="606" t="s">
        <v>678</v>
      </c>
      <c r="C813" s="609" t="s">
        <v>671</v>
      </c>
      <c r="D813" s="63" t="s">
        <v>200</v>
      </c>
      <c r="E813" s="502"/>
      <c r="F813" s="130">
        <f>F816+F817</f>
        <v>0</v>
      </c>
      <c r="G813" s="85">
        <f t="shared" ref="G813:M813" si="347">G816+G817</f>
        <v>0</v>
      </c>
      <c r="H813" s="85">
        <f t="shared" si="347"/>
        <v>0</v>
      </c>
      <c r="I813" s="131">
        <f t="shared" si="347"/>
        <v>0</v>
      </c>
      <c r="J813" s="130">
        <f t="shared" si="347"/>
        <v>0</v>
      </c>
      <c r="K813" s="85">
        <f t="shared" si="347"/>
        <v>0</v>
      </c>
      <c r="L813" s="85">
        <f t="shared" si="347"/>
        <v>0</v>
      </c>
      <c r="M813" s="173">
        <f t="shared" si="347"/>
        <v>0</v>
      </c>
      <c r="N813" s="130">
        <v>0</v>
      </c>
      <c r="O813" s="56"/>
      <c r="P813" s="55">
        <v>0</v>
      </c>
      <c r="Q813" s="149"/>
    </row>
    <row r="814" spans="1:17" x14ac:dyDescent="0.25">
      <c r="A814" s="640"/>
      <c r="B814" s="607"/>
      <c r="C814" s="610"/>
      <c r="D814" s="618" t="s">
        <v>590</v>
      </c>
      <c r="E814" s="101" t="s">
        <v>258</v>
      </c>
      <c r="F814" s="128">
        <f>F816+F817</f>
        <v>0</v>
      </c>
      <c r="G814" s="52">
        <f t="shared" ref="G814:M814" si="348">G816+G817</f>
        <v>0</v>
      </c>
      <c r="H814" s="52">
        <f t="shared" si="348"/>
        <v>0</v>
      </c>
      <c r="I814" s="129">
        <f t="shared" si="348"/>
        <v>0</v>
      </c>
      <c r="J814" s="128">
        <f t="shared" si="348"/>
        <v>0</v>
      </c>
      <c r="K814" s="52">
        <f t="shared" si="348"/>
        <v>0</v>
      </c>
      <c r="L814" s="52">
        <f t="shared" si="348"/>
        <v>0</v>
      </c>
      <c r="M814" s="172">
        <f t="shared" si="348"/>
        <v>0</v>
      </c>
      <c r="N814" s="147">
        <v>0</v>
      </c>
      <c r="O814" s="56"/>
      <c r="P814" s="55">
        <v>0</v>
      </c>
      <c r="Q814" s="149"/>
    </row>
    <row r="815" spans="1:17" x14ac:dyDescent="0.25">
      <c r="A815" s="640"/>
      <c r="B815" s="607"/>
      <c r="C815" s="610"/>
      <c r="D815" s="613"/>
      <c r="E815" s="503">
        <v>9.2705022580300005E+19</v>
      </c>
      <c r="F815" s="128">
        <f>F816+F817</f>
        <v>0</v>
      </c>
      <c r="G815" s="52">
        <f t="shared" ref="G815:M815" si="349">G816+G817</f>
        <v>0</v>
      </c>
      <c r="H815" s="52">
        <f t="shared" si="349"/>
        <v>0</v>
      </c>
      <c r="I815" s="129">
        <f t="shared" si="349"/>
        <v>0</v>
      </c>
      <c r="J815" s="128">
        <f t="shared" si="349"/>
        <v>0</v>
      </c>
      <c r="K815" s="52">
        <f t="shared" si="349"/>
        <v>0</v>
      </c>
      <c r="L815" s="52">
        <f t="shared" si="349"/>
        <v>0</v>
      </c>
      <c r="M815" s="172">
        <f t="shared" si="349"/>
        <v>0</v>
      </c>
      <c r="N815" s="147">
        <v>0</v>
      </c>
      <c r="O815" s="56"/>
      <c r="P815" s="55">
        <v>0</v>
      </c>
      <c r="Q815" s="149"/>
    </row>
    <row r="816" spans="1:17" ht="114.75" x14ac:dyDescent="0.25">
      <c r="A816" s="433" t="s">
        <v>679</v>
      </c>
      <c r="B816" s="63" t="s">
        <v>680</v>
      </c>
      <c r="C816" s="63" t="s">
        <v>671</v>
      </c>
      <c r="D816" s="432" t="s">
        <v>590</v>
      </c>
      <c r="E816" s="101" t="s">
        <v>663</v>
      </c>
      <c r="F816" s="128">
        <f>H816</f>
        <v>0</v>
      </c>
      <c r="G816" s="54">
        <v>0</v>
      </c>
      <c r="H816" s="52">
        <v>0</v>
      </c>
      <c r="I816" s="140">
        <v>0</v>
      </c>
      <c r="J816" s="147">
        <f>L816</f>
        <v>0</v>
      </c>
      <c r="K816" s="55">
        <v>0</v>
      </c>
      <c r="L816" s="55">
        <v>0</v>
      </c>
      <c r="M816" s="177">
        <v>0</v>
      </c>
      <c r="N816" s="147">
        <v>0</v>
      </c>
      <c r="O816" s="55"/>
      <c r="P816" s="55">
        <v>0</v>
      </c>
      <c r="Q816" s="148"/>
    </row>
    <row r="817" spans="1:17" ht="114.75" x14ac:dyDescent="0.25">
      <c r="A817" s="434" t="s">
        <v>681</v>
      </c>
      <c r="B817" s="63" t="s">
        <v>682</v>
      </c>
      <c r="C817" s="63" t="s">
        <v>671</v>
      </c>
      <c r="D817" s="432" t="s">
        <v>590</v>
      </c>
      <c r="E817" s="502" t="s">
        <v>664</v>
      </c>
      <c r="F817" s="128">
        <f>H817</f>
        <v>0</v>
      </c>
      <c r="G817" s="54">
        <v>0</v>
      </c>
      <c r="H817" s="52">
        <v>0</v>
      </c>
      <c r="I817" s="140">
        <v>0</v>
      </c>
      <c r="J817" s="147">
        <f>L817</f>
        <v>0</v>
      </c>
      <c r="K817" s="55">
        <v>0</v>
      </c>
      <c r="L817" s="55">
        <v>0</v>
      </c>
      <c r="M817" s="177">
        <v>0</v>
      </c>
      <c r="N817" s="147" t="e">
        <f t="shared" si="345"/>
        <v>#DIV/0!</v>
      </c>
      <c r="O817" s="55"/>
      <c r="P817" s="55" t="e">
        <f>L817/H817*100</f>
        <v>#DIV/0!</v>
      </c>
      <c r="Q817" s="148"/>
    </row>
    <row r="818" spans="1:17" ht="25.5" x14ac:dyDescent="0.25">
      <c r="A818" s="639" t="s">
        <v>851</v>
      </c>
      <c r="B818" s="606" t="s">
        <v>683</v>
      </c>
      <c r="C818" s="643" t="s">
        <v>671</v>
      </c>
      <c r="D818" s="63" t="s">
        <v>200</v>
      </c>
      <c r="E818" s="505"/>
      <c r="F818" s="132">
        <f>F819</f>
        <v>2452.3744200000001</v>
      </c>
      <c r="G818" s="87">
        <f t="shared" ref="G818:I819" si="350">G819</f>
        <v>0</v>
      </c>
      <c r="H818" s="87">
        <f t="shared" si="350"/>
        <v>2452.3744200000001</v>
      </c>
      <c r="I818" s="133">
        <f t="shared" si="350"/>
        <v>0</v>
      </c>
      <c r="J818" s="132">
        <f>J819</f>
        <v>2452.3744200000001</v>
      </c>
      <c r="K818" s="85">
        <v>0</v>
      </c>
      <c r="L818" s="87">
        <f>L819</f>
        <v>2452.3744200000001</v>
      </c>
      <c r="M818" s="173">
        <v>0</v>
      </c>
      <c r="N818" s="130">
        <f t="shared" si="345"/>
        <v>100</v>
      </c>
      <c r="O818" s="56"/>
      <c r="P818" s="55">
        <f t="shared" ref="P818:P819" si="351">L818/H818*100</f>
        <v>100</v>
      </c>
      <c r="Q818" s="149"/>
    </row>
    <row r="819" spans="1:17" x14ac:dyDescent="0.25">
      <c r="A819" s="640"/>
      <c r="B819" s="607"/>
      <c r="C819" s="647"/>
      <c r="D819" s="644" t="s">
        <v>590</v>
      </c>
      <c r="E819" s="93" t="s">
        <v>258</v>
      </c>
      <c r="F819" s="132">
        <f>F820</f>
        <v>2452.3744200000001</v>
      </c>
      <c r="G819" s="87">
        <f t="shared" si="350"/>
        <v>0</v>
      </c>
      <c r="H819" s="87">
        <f t="shared" si="350"/>
        <v>2452.3744200000001</v>
      </c>
      <c r="I819" s="133">
        <f t="shared" si="350"/>
        <v>0</v>
      </c>
      <c r="J819" s="132">
        <f>J820</f>
        <v>2452.3744200000001</v>
      </c>
      <c r="K819" s="85">
        <v>0</v>
      </c>
      <c r="L819" s="87">
        <f>L820</f>
        <v>2452.3744200000001</v>
      </c>
      <c r="M819" s="173">
        <v>0</v>
      </c>
      <c r="N819" s="130">
        <f t="shared" si="345"/>
        <v>100</v>
      </c>
      <c r="O819" s="56"/>
      <c r="P819" s="55">
        <f t="shared" si="351"/>
        <v>100</v>
      </c>
      <c r="Q819" s="149"/>
    </row>
    <row r="820" spans="1:17" x14ac:dyDescent="0.25">
      <c r="A820" s="640"/>
      <c r="B820" s="608"/>
      <c r="C820" s="647"/>
      <c r="D820" s="732"/>
      <c r="E820" s="505" t="s">
        <v>665</v>
      </c>
      <c r="F820" s="132">
        <f>H820</f>
        <v>2452.3744200000001</v>
      </c>
      <c r="G820" s="87">
        <v>0</v>
      </c>
      <c r="H820" s="87">
        <v>2452.3744200000001</v>
      </c>
      <c r="I820" s="133">
        <v>0</v>
      </c>
      <c r="J820" s="132">
        <f>K820+L820+M820</f>
        <v>2452.3744200000001</v>
      </c>
      <c r="K820" s="85">
        <v>0</v>
      </c>
      <c r="L820" s="87">
        <v>2452.3744200000001</v>
      </c>
      <c r="M820" s="173">
        <v>0</v>
      </c>
      <c r="N820" s="130">
        <f t="shared" si="345"/>
        <v>100</v>
      </c>
      <c r="O820" s="56"/>
      <c r="P820" s="55">
        <f>L820/H820*100</f>
        <v>100</v>
      </c>
      <c r="Q820" s="149"/>
    </row>
    <row r="821" spans="1:17" ht="25.5" x14ac:dyDescent="0.25">
      <c r="A821" s="603" t="s">
        <v>852</v>
      </c>
      <c r="B821" s="636" t="s">
        <v>684</v>
      </c>
      <c r="C821" s="637" t="s">
        <v>685</v>
      </c>
      <c r="D821" s="71" t="s">
        <v>200</v>
      </c>
      <c r="E821" s="93"/>
      <c r="F821" s="136">
        <f>F824</f>
        <v>0</v>
      </c>
      <c r="G821" s="86">
        <f t="shared" ref="G821:I823" si="352">G824</f>
        <v>0</v>
      </c>
      <c r="H821" s="86">
        <f t="shared" si="352"/>
        <v>0</v>
      </c>
      <c r="I821" s="137">
        <f t="shared" si="352"/>
        <v>0</v>
      </c>
      <c r="J821" s="136">
        <f>M821</f>
        <v>0</v>
      </c>
      <c r="K821" s="86">
        <v>0</v>
      </c>
      <c r="L821" s="86">
        <v>0</v>
      </c>
      <c r="M821" s="174">
        <f>M824</f>
        <v>0</v>
      </c>
      <c r="N821" s="136">
        <v>0</v>
      </c>
      <c r="O821" s="56"/>
      <c r="P821" s="56"/>
      <c r="Q821" s="149">
        <v>0</v>
      </c>
    </row>
    <row r="822" spans="1:17" x14ac:dyDescent="0.25">
      <c r="A822" s="617"/>
      <c r="B822" s="607"/>
      <c r="C822" s="610"/>
      <c r="D822" s="612" t="s">
        <v>590</v>
      </c>
      <c r="E822" s="93" t="s">
        <v>258</v>
      </c>
      <c r="F822" s="136">
        <f>F825</f>
        <v>0</v>
      </c>
      <c r="G822" s="86">
        <f t="shared" si="352"/>
        <v>0</v>
      </c>
      <c r="H822" s="86">
        <f t="shared" si="352"/>
        <v>0</v>
      </c>
      <c r="I822" s="137">
        <f t="shared" si="352"/>
        <v>0</v>
      </c>
      <c r="J822" s="136">
        <f t="shared" ref="J822:J823" si="353">M822</f>
        <v>0</v>
      </c>
      <c r="K822" s="86">
        <v>0</v>
      </c>
      <c r="L822" s="86">
        <v>0</v>
      </c>
      <c r="M822" s="174">
        <f t="shared" ref="M822:M823" si="354">M825</f>
        <v>0</v>
      </c>
      <c r="N822" s="136">
        <v>0</v>
      </c>
      <c r="O822" s="56"/>
      <c r="P822" s="56"/>
      <c r="Q822" s="149">
        <v>0</v>
      </c>
    </row>
    <row r="823" spans="1:17" x14ac:dyDescent="0.25">
      <c r="A823" s="617"/>
      <c r="B823" s="607"/>
      <c r="C823" s="610"/>
      <c r="D823" s="613"/>
      <c r="E823" s="94" t="s">
        <v>686</v>
      </c>
      <c r="F823" s="136">
        <f>F826</f>
        <v>0</v>
      </c>
      <c r="G823" s="86">
        <f t="shared" si="352"/>
        <v>0</v>
      </c>
      <c r="H823" s="86">
        <f t="shared" si="352"/>
        <v>0</v>
      </c>
      <c r="I823" s="137">
        <f t="shared" si="352"/>
        <v>0</v>
      </c>
      <c r="J823" s="136">
        <f t="shared" si="353"/>
        <v>0</v>
      </c>
      <c r="K823" s="86">
        <v>0</v>
      </c>
      <c r="L823" s="86">
        <v>0</v>
      </c>
      <c r="M823" s="174">
        <f t="shared" si="354"/>
        <v>0</v>
      </c>
      <c r="N823" s="136">
        <v>0</v>
      </c>
      <c r="O823" s="56"/>
      <c r="P823" s="56"/>
      <c r="Q823" s="149">
        <v>0</v>
      </c>
    </row>
    <row r="824" spans="1:17" ht="25.5" x14ac:dyDescent="0.25">
      <c r="A824" s="616" t="s">
        <v>853</v>
      </c>
      <c r="B824" s="606" t="s">
        <v>687</v>
      </c>
      <c r="C824" s="609" t="s">
        <v>685</v>
      </c>
      <c r="D824" s="63" t="s">
        <v>200</v>
      </c>
      <c r="E824" s="93"/>
      <c r="F824" s="130">
        <v>0</v>
      </c>
      <c r="G824" s="85">
        <v>0</v>
      </c>
      <c r="H824" s="85">
        <v>0</v>
      </c>
      <c r="I824" s="131">
        <v>0</v>
      </c>
      <c r="J824" s="130">
        <v>0</v>
      </c>
      <c r="K824" s="85">
        <v>0</v>
      </c>
      <c r="L824" s="85">
        <v>0</v>
      </c>
      <c r="M824" s="173">
        <v>0</v>
      </c>
      <c r="N824" s="136">
        <v>0</v>
      </c>
      <c r="O824" s="55"/>
      <c r="P824" s="55"/>
      <c r="Q824" s="149">
        <v>0</v>
      </c>
    </row>
    <row r="825" spans="1:17" x14ac:dyDescent="0.25">
      <c r="A825" s="617"/>
      <c r="B825" s="607"/>
      <c r="C825" s="610"/>
      <c r="D825" s="618" t="s">
        <v>590</v>
      </c>
      <c r="E825" s="93" t="s">
        <v>258</v>
      </c>
      <c r="F825" s="130">
        <v>0</v>
      </c>
      <c r="G825" s="85">
        <v>0</v>
      </c>
      <c r="H825" s="85">
        <v>0</v>
      </c>
      <c r="I825" s="131">
        <v>0</v>
      </c>
      <c r="J825" s="130">
        <v>0</v>
      </c>
      <c r="K825" s="85">
        <v>0</v>
      </c>
      <c r="L825" s="85">
        <v>0</v>
      </c>
      <c r="M825" s="173">
        <v>0</v>
      </c>
      <c r="N825" s="136">
        <v>0</v>
      </c>
      <c r="O825" s="55"/>
      <c r="P825" s="55"/>
      <c r="Q825" s="149">
        <v>0</v>
      </c>
    </row>
    <row r="826" spans="1:17" ht="15.75" thickBot="1" x14ac:dyDescent="0.3">
      <c r="A826" s="734"/>
      <c r="B826" s="730"/>
      <c r="C826" s="731"/>
      <c r="D826" s="735"/>
      <c r="E826" s="506" t="s">
        <v>686</v>
      </c>
      <c r="F826" s="256">
        <v>0</v>
      </c>
      <c r="G826" s="257">
        <v>0</v>
      </c>
      <c r="H826" s="257">
        <v>0</v>
      </c>
      <c r="I826" s="258">
        <v>0</v>
      </c>
      <c r="J826" s="256">
        <v>0</v>
      </c>
      <c r="K826" s="257">
        <v>0</v>
      </c>
      <c r="L826" s="257">
        <v>0</v>
      </c>
      <c r="M826" s="259">
        <v>0</v>
      </c>
      <c r="N826" s="260">
        <v>0</v>
      </c>
      <c r="O826" s="261"/>
      <c r="P826" s="261"/>
      <c r="Q826" s="262">
        <v>0</v>
      </c>
    </row>
    <row r="827" spans="1:17" ht="25.5" x14ac:dyDescent="0.25">
      <c r="A827" s="736" t="s">
        <v>18</v>
      </c>
      <c r="B827" s="738" t="s">
        <v>688</v>
      </c>
      <c r="C827" s="738" t="s">
        <v>689</v>
      </c>
      <c r="D827" s="263" t="s">
        <v>189</v>
      </c>
      <c r="E827" s="264"/>
      <c r="F827" s="265">
        <f>I827</f>
        <v>7126.42</v>
      </c>
      <c r="G827" s="266"/>
      <c r="H827" s="266"/>
      <c r="I827" s="267">
        <v>7126.42</v>
      </c>
      <c r="J827" s="265">
        <f>M827</f>
        <v>4259.21</v>
      </c>
      <c r="K827" s="266"/>
      <c r="L827" s="266"/>
      <c r="M827" s="268">
        <v>4259.21</v>
      </c>
      <c r="N827" s="265">
        <v>70</v>
      </c>
      <c r="O827" s="263"/>
      <c r="P827" s="435"/>
      <c r="Q827" s="436"/>
    </row>
    <row r="828" spans="1:17" ht="25.5" x14ac:dyDescent="0.25">
      <c r="A828" s="737"/>
      <c r="B828" s="739"/>
      <c r="C828" s="739"/>
      <c r="D828" s="72" t="s">
        <v>690</v>
      </c>
      <c r="E828" s="101"/>
      <c r="F828" s="275">
        <f>F827</f>
        <v>7126.42</v>
      </c>
      <c r="G828" s="276"/>
      <c r="H828" s="276"/>
      <c r="I828" s="277">
        <f>I827</f>
        <v>7126.42</v>
      </c>
      <c r="J828" s="275">
        <f>J827</f>
        <v>4259.21</v>
      </c>
      <c r="K828" s="276"/>
      <c r="L828" s="276"/>
      <c r="M828" s="278">
        <f>M827</f>
        <v>4259.21</v>
      </c>
      <c r="N828" s="275">
        <v>70</v>
      </c>
      <c r="O828" s="73"/>
      <c r="P828" s="437"/>
      <c r="Q828" s="438"/>
    </row>
    <row r="829" spans="1:17" ht="33" customHeight="1" x14ac:dyDescent="0.25">
      <c r="A829" s="737"/>
      <c r="B829" s="739"/>
      <c r="C829" s="739"/>
      <c r="D829" s="72" t="s">
        <v>691</v>
      </c>
      <c r="E829" s="101"/>
      <c r="F829" s="279"/>
      <c r="G829" s="280"/>
      <c r="H829" s="280"/>
      <c r="I829" s="281"/>
      <c r="J829" s="279"/>
      <c r="K829" s="280"/>
      <c r="L829" s="280"/>
      <c r="M829" s="282"/>
      <c r="N829" s="279"/>
      <c r="O829" s="73"/>
      <c r="P829" s="437"/>
      <c r="Q829" s="438"/>
    </row>
    <row r="830" spans="1:17" ht="25.5" x14ac:dyDescent="0.25">
      <c r="A830" s="733" t="s">
        <v>25</v>
      </c>
      <c r="B830" s="732" t="s">
        <v>692</v>
      </c>
      <c r="C830" s="732" t="s">
        <v>693</v>
      </c>
      <c r="D830" s="71" t="s">
        <v>200</v>
      </c>
      <c r="E830" s="93"/>
      <c r="F830" s="141"/>
      <c r="G830" s="75"/>
      <c r="H830" s="75"/>
      <c r="I830" s="31"/>
      <c r="J830" s="141"/>
      <c r="K830" s="75"/>
      <c r="L830" s="75"/>
      <c r="M830" s="154"/>
      <c r="N830" s="141"/>
      <c r="O830" s="63"/>
      <c r="P830" s="437"/>
      <c r="Q830" s="438"/>
    </row>
    <row r="831" spans="1:17" x14ac:dyDescent="0.25">
      <c r="A831" s="733"/>
      <c r="B831" s="732"/>
      <c r="C831" s="732"/>
      <c r="D831" s="732" t="s">
        <v>690</v>
      </c>
      <c r="E831" s="93" t="s">
        <v>194</v>
      </c>
      <c r="F831" s="141">
        <f>F832</f>
        <v>3409.11</v>
      </c>
      <c r="G831" s="75"/>
      <c r="H831" s="75"/>
      <c r="I831" s="31">
        <f>I832</f>
        <v>3409.11</v>
      </c>
      <c r="J831" s="141">
        <f>J832</f>
        <v>1599.01</v>
      </c>
      <c r="K831" s="75"/>
      <c r="L831" s="75"/>
      <c r="M831" s="154">
        <f>M832</f>
        <v>1599.01</v>
      </c>
      <c r="N831" s="141">
        <v>47</v>
      </c>
      <c r="O831" s="63"/>
      <c r="P831" s="437"/>
      <c r="Q831" s="438"/>
    </row>
    <row r="832" spans="1:17" x14ac:dyDescent="0.25">
      <c r="A832" s="733"/>
      <c r="B832" s="732"/>
      <c r="C832" s="732"/>
      <c r="D832" s="732"/>
      <c r="E832" s="94" t="s">
        <v>694</v>
      </c>
      <c r="F832" s="141">
        <f>I832</f>
        <v>3409.11</v>
      </c>
      <c r="G832" s="75"/>
      <c r="H832" s="75"/>
      <c r="I832" s="31">
        <v>3409.11</v>
      </c>
      <c r="J832" s="141">
        <f>M832</f>
        <v>1599.01</v>
      </c>
      <c r="K832" s="75"/>
      <c r="L832" s="75"/>
      <c r="M832" s="154">
        <v>1599.01</v>
      </c>
      <c r="N832" s="141">
        <v>47</v>
      </c>
      <c r="O832" s="63"/>
      <c r="P832" s="437"/>
      <c r="Q832" s="438"/>
    </row>
    <row r="833" spans="1:17" x14ac:dyDescent="0.25">
      <c r="A833" s="733"/>
      <c r="B833" s="732"/>
      <c r="C833" s="732"/>
      <c r="D833" s="732"/>
      <c r="E833" s="93" t="s">
        <v>695</v>
      </c>
      <c r="F833" s="141"/>
      <c r="G833" s="75"/>
      <c r="H833" s="75"/>
      <c r="I833" s="31"/>
      <c r="J833" s="141"/>
      <c r="K833" s="75"/>
      <c r="L833" s="75"/>
      <c r="M833" s="154"/>
      <c r="N833" s="141"/>
      <c r="O833" s="63"/>
      <c r="P833" s="437"/>
      <c r="Q833" s="438"/>
    </row>
    <row r="834" spans="1:17" ht="51" x14ac:dyDescent="0.25">
      <c r="A834" s="639" t="s">
        <v>197</v>
      </c>
      <c r="B834" s="644" t="s">
        <v>696</v>
      </c>
      <c r="C834" s="74" t="s">
        <v>715</v>
      </c>
      <c r="D834" s="63" t="s">
        <v>200</v>
      </c>
      <c r="E834" s="93"/>
      <c r="F834" s="141"/>
      <c r="G834" s="75"/>
      <c r="H834" s="75"/>
      <c r="I834" s="31"/>
      <c r="J834" s="141"/>
      <c r="K834" s="75"/>
      <c r="L834" s="75"/>
      <c r="M834" s="154"/>
      <c r="N834" s="141"/>
      <c r="O834" s="63"/>
      <c r="P834" s="437"/>
      <c r="Q834" s="438"/>
    </row>
    <row r="835" spans="1:17" x14ac:dyDescent="0.25">
      <c r="A835" s="639"/>
      <c r="B835" s="644"/>
      <c r="C835" s="618" t="s">
        <v>697</v>
      </c>
      <c r="D835" s="644" t="s">
        <v>690</v>
      </c>
      <c r="E835" s="93" t="s">
        <v>194</v>
      </c>
      <c r="F835" s="141">
        <f>F831</f>
        <v>3409.11</v>
      </c>
      <c r="G835" s="75"/>
      <c r="H835" s="75"/>
      <c r="I835" s="31">
        <f>I831</f>
        <v>3409.11</v>
      </c>
      <c r="J835" s="141">
        <f>J831</f>
        <v>1599.01</v>
      </c>
      <c r="K835" s="75"/>
      <c r="L835" s="75"/>
      <c r="M835" s="154">
        <f>M831</f>
        <v>1599.01</v>
      </c>
      <c r="N835" s="141">
        <v>47</v>
      </c>
      <c r="O835" s="63"/>
      <c r="P835" s="437"/>
      <c r="Q835" s="438"/>
    </row>
    <row r="836" spans="1:17" x14ac:dyDescent="0.25">
      <c r="A836" s="639"/>
      <c r="B836" s="644"/>
      <c r="C836" s="634"/>
      <c r="D836" s="644"/>
      <c r="E836" s="94" t="s">
        <v>694</v>
      </c>
      <c r="F836" s="141">
        <f>F835</f>
        <v>3409.11</v>
      </c>
      <c r="G836" s="75"/>
      <c r="H836" s="75"/>
      <c r="I836" s="31">
        <f>I835</f>
        <v>3409.11</v>
      </c>
      <c r="J836" s="141">
        <f>J835</f>
        <v>1599.01</v>
      </c>
      <c r="K836" s="75"/>
      <c r="L836" s="75"/>
      <c r="M836" s="154">
        <f>M835</f>
        <v>1599.01</v>
      </c>
      <c r="N836" s="141">
        <v>47</v>
      </c>
      <c r="O836" s="63"/>
      <c r="P836" s="437"/>
      <c r="Q836" s="438"/>
    </row>
    <row r="837" spans="1:17" x14ac:dyDescent="0.25">
      <c r="A837" s="639"/>
      <c r="B837" s="644"/>
      <c r="C837" s="634"/>
      <c r="D837" s="644"/>
      <c r="E837" s="93" t="s">
        <v>695</v>
      </c>
      <c r="F837" s="141"/>
      <c r="G837" s="75"/>
      <c r="H837" s="75"/>
      <c r="I837" s="31"/>
      <c r="J837" s="141"/>
      <c r="K837" s="75"/>
      <c r="L837" s="75"/>
      <c r="M837" s="154"/>
      <c r="N837" s="141"/>
      <c r="O837" s="63"/>
      <c r="P837" s="437"/>
      <c r="Q837" s="438"/>
    </row>
    <row r="838" spans="1:17" x14ac:dyDescent="0.25">
      <c r="A838" s="639"/>
      <c r="B838" s="644"/>
      <c r="C838" s="638"/>
      <c r="D838" s="63" t="s">
        <v>691</v>
      </c>
      <c r="E838" s="93"/>
      <c r="F838" s="141"/>
      <c r="G838" s="75"/>
      <c r="H838" s="75"/>
      <c r="I838" s="31"/>
      <c r="J838" s="141"/>
      <c r="K838" s="75"/>
      <c r="L838" s="75"/>
      <c r="M838" s="154"/>
      <c r="N838" s="141"/>
      <c r="O838" s="63"/>
      <c r="P838" s="437"/>
      <c r="Q838" s="438"/>
    </row>
    <row r="839" spans="1:17" ht="8.25" hidden="1" customHeight="1" x14ac:dyDescent="0.25">
      <c r="A839" s="639" t="s">
        <v>206</v>
      </c>
      <c r="B839" s="644" t="s">
        <v>698</v>
      </c>
      <c r="C839" s="644" t="s">
        <v>699</v>
      </c>
      <c r="D839" s="63" t="s">
        <v>200</v>
      </c>
      <c r="E839" s="93"/>
      <c r="F839" s="141"/>
      <c r="G839" s="75"/>
      <c r="H839" s="75"/>
      <c r="I839" s="31"/>
      <c r="J839" s="141"/>
      <c r="K839" s="75"/>
      <c r="L839" s="75"/>
      <c r="M839" s="154"/>
      <c r="N839" s="141"/>
      <c r="O839" s="63"/>
      <c r="P839" s="437"/>
      <c r="Q839" s="438"/>
    </row>
    <row r="840" spans="1:17" hidden="1" x14ac:dyDescent="0.25">
      <c r="A840" s="639"/>
      <c r="B840" s="644"/>
      <c r="C840" s="732"/>
      <c r="D840" s="644" t="s">
        <v>690</v>
      </c>
      <c r="E840" s="93" t="s">
        <v>194</v>
      </c>
      <c r="F840" s="141"/>
      <c r="G840" s="75"/>
      <c r="H840" s="75"/>
      <c r="I840" s="31"/>
      <c r="J840" s="141"/>
      <c r="K840" s="75"/>
      <c r="L840" s="75"/>
      <c r="M840" s="154"/>
      <c r="N840" s="141"/>
      <c r="O840" s="63"/>
      <c r="P840" s="437"/>
      <c r="Q840" s="438"/>
    </row>
    <row r="841" spans="1:17" hidden="1" x14ac:dyDescent="0.25">
      <c r="A841" s="639"/>
      <c r="B841" s="644"/>
      <c r="C841" s="732"/>
      <c r="D841" s="644"/>
      <c r="E841" s="93" t="s">
        <v>266</v>
      </c>
      <c r="F841" s="141"/>
      <c r="G841" s="75"/>
      <c r="H841" s="75"/>
      <c r="I841" s="31"/>
      <c r="J841" s="141"/>
      <c r="K841" s="75"/>
      <c r="L841" s="75"/>
      <c r="M841" s="154"/>
      <c r="N841" s="141"/>
      <c r="O841" s="63"/>
      <c r="P841" s="437"/>
      <c r="Q841" s="438"/>
    </row>
    <row r="842" spans="1:17" hidden="1" x14ac:dyDescent="0.25">
      <c r="A842" s="639"/>
      <c r="B842" s="644"/>
      <c r="C842" s="732"/>
      <c r="D842" s="644"/>
      <c r="E842" s="93" t="s">
        <v>695</v>
      </c>
      <c r="F842" s="141"/>
      <c r="G842" s="75"/>
      <c r="H842" s="75"/>
      <c r="I842" s="31"/>
      <c r="J842" s="141"/>
      <c r="K842" s="75"/>
      <c r="L842" s="75"/>
      <c r="M842" s="154"/>
      <c r="N842" s="141"/>
      <c r="O842" s="63"/>
      <c r="P842" s="437"/>
      <c r="Q842" s="438"/>
    </row>
    <row r="843" spans="1:17" ht="25.5" hidden="1" x14ac:dyDescent="0.25">
      <c r="A843" s="639" t="s">
        <v>213</v>
      </c>
      <c r="B843" s="644" t="s">
        <v>700</v>
      </c>
      <c r="C843" s="644" t="s">
        <v>701</v>
      </c>
      <c r="D843" s="63" t="s">
        <v>200</v>
      </c>
      <c r="E843" s="93"/>
      <c r="F843" s="439"/>
      <c r="G843" s="63"/>
      <c r="H843" s="63"/>
      <c r="I843" s="95"/>
      <c r="J843" s="439"/>
      <c r="K843" s="63"/>
      <c r="L843" s="63"/>
      <c r="M843" s="10"/>
      <c r="N843" s="439"/>
      <c r="O843" s="63"/>
      <c r="P843" s="437"/>
      <c r="Q843" s="438"/>
    </row>
    <row r="844" spans="1:17" hidden="1" x14ac:dyDescent="0.25">
      <c r="A844" s="639"/>
      <c r="B844" s="644"/>
      <c r="C844" s="644"/>
      <c r="D844" s="644" t="s">
        <v>690</v>
      </c>
      <c r="E844" s="93" t="s">
        <v>194</v>
      </c>
      <c r="F844" s="439"/>
      <c r="G844" s="63"/>
      <c r="H844" s="63"/>
      <c r="I844" s="95"/>
      <c r="J844" s="439"/>
      <c r="K844" s="63"/>
      <c r="L844" s="63"/>
      <c r="M844" s="10"/>
      <c r="N844" s="439"/>
      <c r="O844" s="63"/>
      <c r="P844" s="437"/>
      <c r="Q844" s="438"/>
    </row>
    <row r="845" spans="1:17" hidden="1" x14ac:dyDescent="0.25">
      <c r="A845" s="639"/>
      <c r="B845" s="644"/>
      <c r="C845" s="644"/>
      <c r="D845" s="644"/>
      <c r="E845" s="93" t="s">
        <v>266</v>
      </c>
      <c r="F845" s="439"/>
      <c r="G845" s="63"/>
      <c r="H845" s="63"/>
      <c r="I845" s="95"/>
      <c r="J845" s="439"/>
      <c r="K845" s="63"/>
      <c r="L845" s="63"/>
      <c r="M845" s="10"/>
      <c r="N845" s="439"/>
      <c r="O845" s="63"/>
      <c r="P845" s="437"/>
      <c r="Q845" s="438"/>
    </row>
    <row r="846" spans="1:17" hidden="1" x14ac:dyDescent="0.25">
      <c r="A846" s="639"/>
      <c r="B846" s="644"/>
      <c r="C846" s="644"/>
      <c r="D846" s="644"/>
      <c r="E846" s="93" t="s">
        <v>695</v>
      </c>
      <c r="F846" s="439"/>
      <c r="G846" s="63"/>
      <c r="H846" s="63"/>
      <c r="I846" s="95"/>
      <c r="J846" s="439"/>
      <c r="K846" s="63"/>
      <c r="L846" s="63"/>
      <c r="M846" s="10"/>
      <c r="N846" s="439"/>
      <c r="O846" s="63"/>
      <c r="P846" s="437"/>
      <c r="Q846" s="438"/>
    </row>
    <row r="847" spans="1:17" ht="63.75" hidden="1" x14ac:dyDescent="0.25">
      <c r="A847" s="733" t="s">
        <v>229</v>
      </c>
      <c r="B847" s="732" t="s">
        <v>702</v>
      </c>
      <c r="C847" s="71" t="s">
        <v>703</v>
      </c>
      <c r="D847" s="71" t="s">
        <v>200</v>
      </c>
      <c r="E847" s="93"/>
      <c r="F847" s="439"/>
      <c r="G847" s="63"/>
      <c r="H847" s="63"/>
      <c r="I847" s="95"/>
      <c r="J847" s="439"/>
      <c r="K847" s="63"/>
      <c r="L847" s="63"/>
      <c r="M847" s="10"/>
      <c r="N847" s="439"/>
      <c r="O847" s="63"/>
      <c r="P847" s="437"/>
      <c r="Q847" s="438"/>
    </row>
    <row r="848" spans="1:17" hidden="1" x14ac:dyDescent="0.25">
      <c r="A848" s="733"/>
      <c r="B848" s="732"/>
      <c r="C848" s="612" t="s">
        <v>704</v>
      </c>
      <c r="D848" s="732" t="s">
        <v>690</v>
      </c>
      <c r="E848" s="93" t="s">
        <v>194</v>
      </c>
      <c r="F848" s="439"/>
      <c r="G848" s="63"/>
      <c r="H848" s="63"/>
      <c r="I848" s="95"/>
      <c r="J848" s="439"/>
      <c r="K848" s="63"/>
      <c r="L848" s="63"/>
      <c r="M848" s="10"/>
      <c r="N848" s="439"/>
      <c r="O848" s="63"/>
      <c r="P848" s="437"/>
      <c r="Q848" s="438"/>
    </row>
    <row r="849" spans="1:17" hidden="1" x14ac:dyDescent="0.25">
      <c r="A849" s="733"/>
      <c r="B849" s="732"/>
      <c r="C849" s="613"/>
      <c r="D849" s="732"/>
      <c r="E849" s="93" t="s">
        <v>266</v>
      </c>
      <c r="F849" s="439"/>
      <c r="G849" s="63"/>
      <c r="H849" s="63"/>
      <c r="I849" s="95"/>
      <c r="J849" s="439"/>
      <c r="K849" s="63"/>
      <c r="L849" s="63"/>
      <c r="M849" s="10"/>
      <c r="N849" s="439"/>
      <c r="O849" s="63"/>
      <c r="P849" s="437"/>
      <c r="Q849" s="438"/>
    </row>
    <row r="850" spans="1:17" hidden="1" x14ac:dyDescent="0.25">
      <c r="A850" s="733"/>
      <c r="B850" s="732"/>
      <c r="C850" s="740"/>
      <c r="D850" s="732"/>
      <c r="E850" s="93" t="s">
        <v>695</v>
      </c>
      <c r="F850" s="439"/>
      <c r="G850" s="63"/>
      <c r="H850" s="63"/>
      <c r="I850" s="95"/>
      <c r="J850" s="439"/>
      <c r="K850" s="63"/>
      <c r="L850" s="63"/>
      <c r="M850" s="10"/>
      <c r="N850" s="439"/>
      <c r="O850" s="63"/>
      <c r="P850" s="437"/>
      <c r="Q850" s="438"/>
    </row>
    <row r="851" spans="1:17" hidden="1" x14ac:dyDescent="0.25">
      <c r="A851" s="733"/>
      <c r="B851" s="732"/>
      <c r="C851" s="58"/>
      <c r="D851" s="71" t="s">
        <v>691</v>
      </c>
      <c r="E851" s="93"/>
      <c r="F851" s="439"/>
      <c r="G851" s="63"/>
      <c r="H851" s="63"/>
      <c r="I851" s="95"/>
      <c r="J851" s="439"/>
      <c r="K851" s="63"/>
      <c r="L851" s="63"/>
      <c r="M851" s="10"/>
      <c r="N851" s="439"/>
      <c r="O851" s="63"/>
      <c r="P851" s="437"/>
      <c r="Q851" s="438"/>
    </row>
    <row r="852" spans="1:17" ht="25.5" hidden="1" x14ac:dyDescent="0.25">
      <c r="A852" s="639" t="s">
        <v>233</v>
      </c>
      <c r="B852" s="644" t="s">
        <v>705</v>
      </c>
      <c r="C852" s="644" t="s">
        <v>706</v>
      </c>
      <c r="D852" s="63" t="s">
        <v>200</v>
      </c>
      <c r="E852" s="93"/>
      <c r="F852" s="439"/>
      <c r="G852" s="63"/>
      <c r="H852" s="63"/>
      <c r="I852" s="95"/>
      <c r="J852" s="439"/>
      <c r="K852" s="63"/>
      <c r="L852" s="63"/>
      <c r="M852" s="10"/>
      <c r="N852" s="439"/>
      <c r="O852" s="63"/>
      <c r="P852" s="437"/>
      <c r="Q852" s="438"/>
    </row>
    <row r="853" spans="1:17" hidden="1" x14ac:dyDescent="0.25">
      <c r="A853" s="639"/>
      <c r="B853" s="644"/>
      <c r="C853" s="644"/>
      <c r="D853" s="644" t="s">
        <v>690</v>
      </c>
      <c r="E853" s="93" t="s">
        <v>194</v>
      </c>
      <c r="F853" s="439"/>
      <c r="G853" s="63"/>
      <c r="H853" s="63"/>
      <c r="I853" s="95"/>
      <c r="J853" s="439"/>
      <c r="K853" s="63"/>
      <c r="L853" s="63"/>
      <c r="M853" s="10"/>
      <c r="N853" s="439"/>
      <c r="O853" s="63"/>
      <c r="P853" s="437"/>
      <c r="Q853" s="438"/>
    </row>
    <row r="854" spans="1:17" hidden="1" x14ac:dyDescent="0.25">
      <c r="A854" s="639"/>
      <c r="B854" s="644"/>
      <c r="C854" s="644"/>
      <c r="D854" s="644"/>
      <c r="E854" s="93" t="s">
        <v>266</v>
      </c>
      <c r="F854" s="439"/>
      <c r="G854" s="63"/>
      <c r="H854" s="63"/>
      <c r="I854" s="95"/>
      <c r="J854" s="439"/>
      <c r="K854" s="63"/>
      <c r="L854" s="63"/>
      <c r="M854" s="10"/>
      <c r="N854" s="439"/>
      <c r="O854" s="63"/>
      <c r="P854" s="437"/>
      <c r="Q854" s="438"/>
    </row>
    <row r="855" spans="1:17" hidden="1" x14ac:dyDescent="0.25">
      <c r="A855" s="639"/>
      <c r="B855" s="644"/>
      <c r="C855" s="644"/>
      <c r="D855" s="644"/>
      <c r="E855" s="93" t="s">
        <v>695</v>
      </c>
      <c r="F855" s="439"/>
      <c r="G855" s="63"/>
      <c r="H855" s="63"/>
      <c r="I855" s="95"/>
      <c r="J855" s="439"/>
      <c r="K855" s="63"/>
      <c r="L855" s="63"/>
      <c r="M855" s="10"/>
      <c r="N855" s="439"/>
      <c r="O855" s="63"/>
      <c r="P855" s="437"/>
      <c r="Q855" s="438"/>
    </row>
    <row r="856" spans="1:17" hidden="1" x14ac:dyDescent="0.25">
      <c r="A856" s="639"/>
      <c r="B856" s="644"/>
      <c r="C856" s="644"/>
      <c r="D856" s="63" t="s">
        <v>691</v>
      </c>
      <c r="E856" s="93"/>
      <c r="F856" s="439"/>
      <c r="G856" s="63"/>
      <c r="H856" s="63"/>
      <c r="I856" s="95"/>
      <c r="J856" s="439"/>
      <c r="K856" s="63"/>
      <c r="L856" s="63"/>
      <c r="M856" s="10"/>
      <c r="N856" s="439"/>
      <c r="O856" s="63"/>
      <c r="P856" s="437"/>
      <c r="Q856" s="438"/>
    </row>
    <row r="857" spans="1:17" ht="25.5" hidden="1" x14ac:dyDescent="0.25">
      <c r="A857" s="639" t="s">
        <v>238</v>
      </c>
      <c r="B857" s="644" t="s">
        <v>707</v>
      </c>
      <c r="C857" s="644" t="s">
        <v>708</v>
      </c>
      <c r="D857" s="63" t="s">
        <v>200</v>
      </c>
      <c r="E857" s="93"/>
      <c r="F857" s="439"/>
      <c r="G857" s="63"/>
      <c r="H857" s="63"/>
      <c r="I857" s="95"/>
      <c r="J857" s="439"/>
      <c r="K857" s="63"/>
      <c r="L857" s="63"/>
      <c r="M857" s="10"/>
      <c r="N857" s="439"/>
      <c r="O857" s="63"/>
      <c r="P857" s="437"/>
      <c r="Q857" s="438"/>
    </row>
    <row r="858" spans="1:17" hidden="1" x14ac:dyDescent="0.25">
      <c r="A858" s="639"/>
      <c r="B858" s="644"/>
      <c r="C858" s="644"/>
      <c r="D858" s="644" t="s">
        <v>690</v>
      </c>
      <c r="E858" s="93" t="s">
        <v>194</v>
      </c>
      <c r="F858" s="439"/>
      <c r="G858" s="63"/>
      <c r="H858" s="63"/>
      <c r="I858" s="95"/>
      <c r="J858" s="439"/>
      <c r="K858" s="63"/>
      <c r="L858" s="63"/>
      <c r="M858" s="10"/>
      <c r="N858" s="439"/>
      <c r="O858" s="63"/>
      <c r="P858" s="437"/>
      <c r="Q858" s="438"/>
    </row>
    <row r="859" spans="1:17" hidden="1" x14ac:dyDescent="0.25">
      <c r="A859" s="639"/>
      <c r="B859" s="644"/>
      <c r="C859" s="644"/>
      <c r="D859" s="644"/>
      <c r="E859" s="93" t="s">
        <v>266</v>
      </c>
      <c r="F859" s="439"/>
      <c r="G859" s="63"/>
      <c r="H859" s="63"/>
      <c r="I859" s="95"/>
      <c r="J859" s="439"/>
      <c r="K859" s="63"/>
      <c r="L859" s="63"/>
      <c r="M859" s="10"/>
      <c r="N859" s="439"/>
      <c r="O859" s="63"/>
      <c r="P859" s="437"/>
      <c r="Q859" s="438"/>
    </row>
    <row r="860" spans="1:17" hidden="1" x14ac:dyDescent="0.25">
      <c r="A860" s="639"/>
      <c r="B860" s="644"/>
      <c r="C860" s="644"/>
      <c r="D860" s="644"/>
      <c r="E860" s="93" t="s">
        <v>695</v>
      </c>
      <c r="F860" s="439"/>
      <c r="G860" s="63"/>
      <c r="H860" s="63"/>
      <c r="I860" s="95"/>
      <c r="J860" s="439"/>
      <c r="K860" s="63"/>
      <c r="L860" s="63"/>
      <c r="M860" s="10"/>
      <c r="N860" s="439"/>
      <c r="O860" s="63"/>
      <c r="P860" s="437"/>
      <c r="Q860" s="438"/>
    </row>
    <row r="861" spans="1:17" ht="25.5" x14ac:dyDescent="0.25">
      <c r="A861" s="733" t="s">
        <v>832</v>
      </c>
      <c r="B861" s="732" t="s">
        <v>451</v>
      </c>
      <c r="C861" s="732" t="s">
        <v>709</v>
      </c>
      <c r="D861" s="71" t="s">
        <v>200</v>
      </c>
      <c r="E861" s="93"/>
      <c r="F861" s="439"/>
      <c r="G861" s="63"/>
      <c r="H861" s="63"/>
      <c r="I861" s="95"/>
      <c r="J861" s="439"/>
      <c r="K861" s="63"/>
      <c r="L861" s="63"/>
      <c r="M861" s="10"/>
      <c r="N861" s="439"/>
      <c r="O861" s="63"/>
      <c r="P861" s="437"/>
      <c r="Q861" s="438"/>
    </row>
    <row r="862" spans="1:17" x14ac:dyDescent="0.25">
      <c r="A862" s="733"/>
      <c r="B862" s="732"/>
      <c r="C862" s="732"/>
      <c r="D862" s="732" t="s">
        <v>690</v>
      </c>
      <c r="E862" s="93" t="s">
        <v>194</v>
      </c>
      <c r="F862" s="141">
        <f>F863+F864</f>
        <v>3717.31</v>
      </c>
      <c r="G862" s="75"/>
      <c r="H862" s="75"/>
      <c r="I862" s="31">
        <f>F862</f>
        <v>3717.31</v>
      </c>
      <c r="J862" s="141">
        <f>J863+J864</f>
        <v>2660.2</v>
      </c>
      <c r="K862" s="75"/>
      <c r="L862" s="75"/>
      <c r="M862" s="154">
        <f>J862</f>
        <v>2660.2</v>
      </c>
      <c r="N862" s="141">
        <v>72</v>
      </c>
      <c r="O862" s="75"/>
      <c r="P862" s="57"/>
      <c r="Q862" s="188"/>
    </row>
    <row r="863" spans="1:17" x14ac:dyDescent="0.25">
      <c r="A863" s="733"/>
      <c r="B863" s="732"/>
      <c r="C863" s="732"/>
      <c r="D863" s="732"/>
      <c r="E863" s="94" t="s">
        <v>710</v>
      </c>
      <c r="F863" s="141">
        <v>3250.81</v>
      </c>
      <c r="G863" s="75"/>
      <c r="H863" s="75"/>
      <c r="I863" s="31">
        <f>F863</f>
        <v>3250.81</v>
      </c>
      <c r="J863" s="141">
        <v>2397.37</v>
      </c>
      <c r="K863" s="75"/>
      <c r="L863" s="75"/>
      <c r="M863" s="154">
        <f>J863</f>
        <v>2397.37</v>
      </c>
      <c r="N863" s="141">
        <v>74</v>
      </c>
      <c r="O863" s="75"/>
      <c r="P863" s="57"/>
      <c r="Q863" s="188"/>
    </row>
    <row r="864" spans="1:17" x14ac:dyDescent="0.25">
      <c r="A864" s="733"/>
      <c r="B864" s="732"/>
      <c r="C864" s="732"/>
      <c r="D864" s="732"/>
      <c r="E864" s="749" t="s">
        <v>711</v>
      </c>
      <c r="F864" s="746">
        <v>466.5</v>
      </c>
      <c r="G864" s="741"/>
      <c r="H864" s="741"/>
      <c r="I864" s="747">
        <f>F864</f>
        <v>466.5</v>
      </c>
      <c r="J864" s="746">
        <v>262.83</v>
      </c>
      <c r="K864" s="741"/>
      <c r="L864" s="741"/>
      <c r="M864" s="748">
        <f>J864</f>
        <v>262.83</v>
      </c>
      <c r="N864" s="746">
        <v>56</v>
      </c>
      <c r="O864" s="741"/>
      <c r="P864" s="57"/>
      <c r="Q864" s="188"/>
    </row>
    <row r="865" spans="1:17" x14ac:dyDescent="0.25">
      <c r="A865" s="733"/>
      <c r="B865" s="732"/>
      <c r="C865" s="732"/>
      <c r="D865" s="732"/>
      <c r="E865" s="749"/>
      <c r="F865" s="746"/>
      <c r="G865" s="741"/>
      <c r="H865" s="741"/>
      <c r="I865" s="747"/>
      <c r="J865" s="746"/>
      <c r="K865" s="741"/>
      <c r="L865" s="741"/>
      <c r="M865" s="748"/>
      <c r="N865" s="746"/>
      <c r="O865" s="741"/>
      <c r="P865" s="57"/>
      <c r="Q865" s="188"/>
    </row>
    <row r="866" spans="1:17" ht="76.5" x14ac:dyDescent="0.25">
      <c r="A866" s="639" t="s">
        <v>248</v>
      </c>
      <c r="B866" s="742" t="s">
        <v>712</v>
      </c>
      <c r="C866" s="63" t="s">
        <v>713</v>
      </c>
      <c r="D866" s="63" t="s">
        <v>200</v>
      </c>
      <c r="E866" s="93" t="s">
        <v>194</v>
      </c>
      <c r="F866" s="141">
        <f>F867+F868</f>
        <v>3717.31</v>
      </c>
      <c r="G866" s="75"/>
      <c r="H866" s="75"/>
      <c r="I866" s="31">
        <f>I867+I868</f>
        <v>3717.31</v>
      </c>
      <c r="J866" s="141">
        <f>J862</f>
        <v>2660.2</v>
      </c>
      <c r="K866" s="75"/>
      <c r="L866" s="75"/>
      <c r="M866" s="154">
        <f>J866</f>
        <v>2660.2</v>
      </c>
      <c r="N866" s="141">
        <v>72</v>
      </c>
      <c r="O866" s="75"/>
      <c r="P866" s="57"/>
      <c r="Q866" s="188"/>
    </row>
    <row r="867" spans="1:17" x14ac:dyDescent="0.25">
      <c r="A867" s="639"/>
      <c r="B867" s="742"/>
      <c r="C867" s="618" t="s">
        <v>714</v>
      </c>
      <c r="D867" s="644" t="s">
        <v>690</v>
      </c>
      <c r="E867" s="94" t="s">
        <v>710</v>
      </c>
      <c r="F867" s="141">
        <v>3250.81</v>
      </c>
      <c r="G867" s="75"/>
      <c r="H867" s="75"/>
      <c r="I867" s="31">
        <f>F867</f>
        <v>3250.81</v>
      </c>
      <c r="J867" s="141">
        <f>J863</f>
        <v>2397.37</v>
      </c>
      <c r="K867" s="75"/>
      <c r="L867" s="75"/>
      <c r="M867" s="154">
        <f>J867</f>
        <v>2397.37</v>
      </c>
      <c r="N867" s="141">
        <v>74</v>
      </c>
      <c r="O867" s="75"/>
      <c r="P867" s="57"/>
      <c r="Q867" s="188"/>
    </row>
    <row r="868" spans="1:17" x14ac:dyDescent="0.25">
      <c r="A868" s="639"/>
      <c r="B868" s="742"/>
      <c r="C868" s="634"/>
      <c r="D868" s="644"/>
      <c r="E868" s="745" t="s">
        <v>711</v>
      </c>
      <c r="F868" s="746">
        <v>466.5</v>
      </c>
      <c r="G868" s="741"/>
      <c r="H868" s="741"/>
      <c r="I868" s="747">
        <f>F868</f>
        <v>466.5</v>
      </c>
      <c r="J868" s="746">
        <f>J864</f>
        <v>262.83</v>
      </c>
      <c r="K868" s="741"/>
      <c r="L868" s="741"/>
      <c r="M868" s="748">
        <f>J868</f>
        <v>262.83</v>
      </c>
      <c r="N868" s="746">
        <v>56</v>
      </c>
      <c r="O868" s="741"/>
      <c r="P868" s="57"/>
      <c r="Q868" s="188"/>
    </row>
    <row r="869" spans="1:17" x14ac:dyDescent="0.25">
      <c r="A869" s="639"/>
      <c r="B869" s="742"/>
      <c r="C869" s="634"/>
      <c r="D869" s="644"/>
      <c r="E869" s="745"/>
      <c r="F869" s="746"/>
      <c r="G869" s="741"/>
      <c r="H869" s="741"/>
      <c r="I869" s="747"/>
      <c r="J869" s="746"/>
      <c r="K869" s="741"/>
      <c r="L869" s="741"/>
      <c r="M869" s="748"/>
      <c r="N869" s="746"/>
      <c r="O869" s="741"/>
      <c r="P869" s="57"/>
      <c r="Q869" s="188"/>
    </row>
    <row r="870" spans="1:17" ht="15.75" thickBot="1" x14ac:dyDescent="0.3">
      <c r="A870" s="727"/>
      <c r="B870" s="743"/>
      <c r="C870" s="729"/>
      <c r="D870" s="744"/>
      <c r="E870" s="507"/>
      <c r="F870" s="269"/>
      <c r="G870" s="270"/>
      <c r="H870" s="270"/>
      <c r="I870" s="271"/>
      <c r="J870" s="269"/>
      <c r="K870" s="270"/>
      <c r="L870" s="270"/>
      <c r="M870" s="272"/>
      <c r="N870" s="269"/>
      <c r="O870" s="270"/>
      <c r="P870" s="273"/>
      <c r="Q870" s="274"/>
    </row>
    <row r="871" spans="1:17" ht="26.25" x14ac:dyDescent="0.25">
      <c r="A871" s="776" t="s">
        <v>18</v>
      </c>
      <c r="B871" s="779" t="s">
        <v>716</v>
      </c>
      <c r="C871" s="781" t="s">
        <v>188</v>
      </c>
      <c r="D871" s="440" t="s">
        <v>200</v>
      </c>
      <c r="E871" s="441"/>
      <c r="F871" s="442">
        <f>SUM(G871:I871)</f>
        <v>138278.51999999999</v>
      </c>
      <c r="G871" s="443">
        <f t="shared" ref="G871:M871" si="355">G872</f>
        <v>2009.23</v>
      </c>
      <c r="H871" s="443">
        <f t="shared" si="355"/>
        <v>70933.94</v>
      </c>
      <c r="I871" s="444">
        <f t="shared" si="355"/>
        <v>65335.35</v>
      </c>
      <c r="J871" s="445">
        <f>SUM(K871:M871)</f>
        <v>22994.92</v>
      </c>
      <c r="K871" s="443">
        <f t="shared" si="355"/>
        <v>2009.23</v>
      </c>
      <c r="L871" s="443">
        <f t="shared" si="355"/>
        <v>14338.5</v>
      </c>
      <c r="M871" s="446">
        <f t="shared" si="355"/>
        <v>6647.1900000000005</v>
      </c>
      <c r="N871" s="447">
        <f>J871/F871*100</f>
        <v>16.629422993535076</v>
      </c>
      <c r="O871" s="448">
        <f>K871/G871*100</f>
        <v>100</v>
      </c>
      <c r="P871" s="448">
        <f t="shared" ref="P871:Q872" si="356">L871/H871*100</f>
        <v>20.213877870029496</v>
      </c>
      <c r="Q871" s="449">
        <f t="shared" si="356"/>
        <v>10.173956365122404</v>
      </c>
    </row>
    <row r="872" spans="1:17" x14ac:dyDescent="0.25">
      <c r="A872" s="777"/>
      <c r="B872" s="757"/>
      <c r="C872" s="759"/>
      <c r="D872" s="783" t="s">
        <v>717</v>
      </c>
      <c r="E872" s="785" t="s">
        <v>191</v>
      </c>
      <c r="F872" s="768">
        <f>F875+F885+F925+F933+F975+F963+F915</f>
        <v>138278.52000000002</v>
      </c>
      <c r="G872" s="770">
        <f>G875+G885+G925+G933+G975+G963+G915</f>
        <v>2009.23</v>
      </c>
      <c r="H872" s="770">
        <f t="shared" ref="H872:I872" si="357">H875+H885+H925+H933+H975+H963+H915</f>
        <v>70933.94</v>
      </c>
      <c r="I872" s="772">
        <f t="shared" si="357"/>
        <v>65335.35</v>
      </c>
      <c r="J872" s="774">
        <f>J875+J885+J925+J933+J975+J963+J915</f>
        <v>22994.92</v>
      </c>
      <c r="K872" s="762">
        <f>K875+K885+K925+K933+K975+K963</f>
        <v>2009.23</v>
      </c>
      <c r="L872" s="762">
        <f t="shared" ref="L872:M872" si="358">L875+L885+L925+L933+L975+L963</f>
        <v>14338.5</v>
      </c>
      <c r="M872" s="764">
        <f t="shared" si="358"/>
        <v>6647.1900000000005</v>
      </c>
      <c r="N872" s="766">
        <f>J872/F872*100</f>
        <v>16.629422993535073</v>
      </c>
      <c r="O872" s="750">
        <f t="shared" ref="O872" si="359">K872/G872*100</f>
        <v>100</v>
      </c>
      <c r="P872" s="750">
        <f t="shared" si="356"/>
        <v>20.213877870029496</v>
      </c>
      <c r="Q872" s="752">
        <f t="shared" si="356"/>
        <v>10.173956365122404</v>
      </c>
    </row>
    <row r="873" spans="1:17" x14ac:dyDescent="0.25">
      <c r="A873" s="778"/>
      <c r="B873" s="780"/>
      <c r="C873" s="782"/>
      <c r="D873" s="784"/>
      <c r="E873" s="786"/>
      <c r="F873" s="769"/>
      <c r="G873" s="771"/>
      <c r="H873" s="771"/>
      <c r="I873" s="773"/>
      <c r="J873" s="775"/>
      <c r="K873" s="763"/>
      <c r="L873" s="763"/>
      <c r="M873" s="765"/>
      <c r="N873" s="767"/>
      <c r="O873" s="751"/>
      <c r="P873" s="751"/>
      <c r="Q873" s="753"/>
    </row>
    <row r="874" spans="1:17" ht="25.5" x14ac:dyDescent="0.25">
      <c r="A874" s="754" t="s">
        <v>793</v>
      </c>
      <c r="B874" s="756" t="s">
        <v>718</v>
      </c>
      <c r="C874" s="758" t="s">
        <v>188</v>
      </c>
      <c r="D874" s="44" t="s">
        <v>200</v>
      </c>
      <c r="E874" s="98"/>
      <c r="F874" s="375"/>
      <c r="G874" s="376"/>
      <c r="H874" s="376"/>
      <c r="I874" s="377"/>
      <c r="J874" s="450"/>
      <c r="K874" s="451"/>
      <c r="L874" s="451"/>
      <c r="M874" s="452"/>
      <c r="N874" s="453"/>
      <c r="O874" s="454"/>
      <c r="P874" s="454"/>
      <c r="Q874" s="455"/>
    </row>
    <row r="875" spans="1:17" x14ac:dyDescent="0.25">
      <c r="A875" s="755"/>
      <c r="B875" s="757"/>
      <c r="C875" s="759"/>
      <c r="D875" s="760" t="s">
        <v>717</v>
      </c>
      <c r="E875" s="98" t="s">
        <v>258</v>
      </c>
      <c r="F875" s="375">
        <f>F879+F882</f>
        <v>20308.490000000002</v>
      </c>
      <c r="G875" s="376">
        <f t="shared" ref="G875:I875" si="360">G879+G882</f>
        <v>0</v>
      </c>
      <c r="H875" s="376">
        <f t="shared" si="360"/>
        <v>0</v>
      </c>
      <c r="I875" s="377">
        <f t="shared" si="360"/>
        <v>20308.490000000002</v>
      </c>
      <c r="J875" s="375">
        <f>SUM(K875:M875)</f>
        <v>178.55</v>
      </c>
      <c r="K875" s="376">
        <f>SUM(K876:K877)</f>
        <v>0</v>
      </c>
      <c r="L875" s="376">
        <f>SUM(L876:L877)</f>
        <v>0</v>
      </c>
      <c r="M875" s="379">
        <f>SUM(M876:M877)</f>
        <v>178.55</v>
      </c>
      <c r="N875" s="453">
        <f>J875/F875*100</f>
        <v>0.87918895004010633</v>
      </c>
      <c r="O875" s="454"/>
      <c r="P875" s="454">
        <v>0</v>
      </c>
      <c r="Q875" s="455">
        <f t="shared" ref="Q875:Q877" si="361">M875/I875*100</f>
        <v>0.87918895004010633</v>
      </c>
    </row>
    <row r="876" spans="1:17" x14ac:dyDescent="0.25">
      <c r="A876" s="755"/>
      <c r="B876" s="757"/>
      <c r="C876" s="759"/>
      <c r="D876" s="761"/>
      <c r="E876" s="97" t="s">
        <v>719</v>
      </c>
      <c r="F876" s="456">
        <f>SUM(G876:I876)</f>
        <v>308.49</v>
      </c>
      <c r="G876" s="376"/>
      <c r="H876" s="376"/>
      <c r="I876" s="377">
        <f>I880</f>
        <v>308.49</v>
      </c>
      <c r="J876" s="375">
        <f t="shared" ref="J876:J877" si="362">SUM(K876:M876)</f>
        <v>178.55</v>
      </c>
      <c r="K876" s="376"/>
      <c r="L876" s="376"/>
      <c r="M876" s="379">
        <f>M880</f>
        <v>178.55</v>
      </c>
      <c r="N876" s="453">
        <f t="shared" ref="N876:Q963" si="363">J876/F876*100</f>
        <v>57.878699471619832</v>
      </c>
      <c r="O876" s="454"/>
      <c r="P876" s="454"/>
      <c r="Q876" s="455">
        <f>M876/I876*100</f>
        <v>57.878699471619832</v>
      </c>
    </row>
    <row r="877" spans="1:17" x14ac:dyDescent="0.25">
      <c r="A877" s="755"/>
      <c r="B877" s="757"/>
      <c r="C877" s="759"/>
      <c r="D877" s="761"/>
      <c r="E877" s="97" t="s">
        <v>720</v>
      </c>
      <c r="F877" s="456">
        <f>SUM(G877:I877)</f>
        <v>20000</v>
      </c>
      <c r="G877" s="376"/>
      <c r="H877" s="376"/>
      <c r="I877" s="377">
        <f>I882</f>
        <v>20000</v>
      </c>
      <c r="J877" s="375">
        <f t="shared" si="362"/>
        <v>0</v>
      </c>
      <c r="K877" s="451"/>
      <c r="L877" s="451"/>
      <c r="M877" s="452">
        <f>M883</f>
        <v>0</v>
      </c>
      <c r="N877" s="453">
        <f t="shared" si="363"/>
        <v>0</v>
      </c>
      <c r="O877" s="454"/>
      <c r="P877" s="454"/>
      <c r="Q877" s="455">
        <f t="shared" si="361"/>
        <v>0</v>
      </c>
    </row>
    <row r="878" spans="1:17" ht="25.5" x14ac:dyDescent="0.25">
      <c r="A878" s="787" t="s">
        <v>206</v>
      </c>
      <c r="B878" s="789" t="s">
        <v>721</v>
      </c>
      <c r="C878" s="791" t="s">
        <v>722</v>
      </c>
      <c r="D878" s="47" t="s">
        <v>200</v>
      </c>
      <c r="E878" s="98"/>
      <c r="F878" s="375"/>
      <c r="G878" s="376"/>
      <c r="H878" s="376"/>
      <c r="I878" s="377"/>
      <c r="J878" s="450"/>
      <c r="K878" s="451"/>
      <c r="L878" s="451"/>
      <c r="M878" s="452"/>
      <c r="N878" s="453"/>
      <c r="O878" s="454"/>
      <c r="P878" s="454"/>
      <c r="Q878" s="455"/>
    </row>
    <row r="879" spans="1:17" x14ac:dyDescent="0.25">
      <c r="A879" s="788"/>
      <c r="B879" s="790"/>
      <c r="C879" s="792"/>
      <c r="D879" s="793" t="s">
        <v>717</v>
      </c>
      <c r="E879" s="98" t="s">
        <v>258</v>
      </c>
      <c r="F879" s="375">
        <f>F880</f>
        <v>308.49</v>
      </c>
      <c r="G879" s="376">
        <f t="shared" ref="G879:I879" si="364">G880</f>
        <v>0</v>
      </c>
      <c r="H879" s="376">
        <f t="shared" si="364"/>
        <v>0</v>
      </c>
      <c r="I879" s="377">
        <f t="shared" si="364"/>
        <v>308.49</v>
      </c>
      <c r="J879" s="450">
        <f>J880</f>
        <v>178.55</v>
      </c>
      <c r="K879" s="451">
        <f t="shared" ref="K879:M879" si="365">K880</f>
        <v>0</v>
      </c>
      <c r="L879" s="451">
        <f t="shared" si="365"/>
        <v>0</v>
      </c>
      <c r="M879" s="452">
        <f t="shared" si="365"/>
        <v>178.55</v>
      </c>
      <c r="N879" s="453">
        <f t="shared" si="363"/>
        <v>57.878699471619832</v>
      </c>
      <c r="O879" s="454"/>
      <c r="P879" s="454"/>
      <c r="Q879" s="455">
        <f t="shared" ref="Q879:Q880" si="366">M879/I879*100</f>
        <v>57.878699471619832</v>
      </c>
    </row>
    <row r="880" spans="1:17" x14ac:dyDescent="0.25">
      <c r="A880" s="788"/>
      <c r="B880" s="790"/>
      <c r="C880" s="792"/>
      <c r="D880" s="794"/>
      <c r="E880" s="97" t="s">
        <v>719</v>
      </c>
      <c r="F880" s="375">
        <f>SUM(G880:I880)</f>
        <v>308.49</v>
      </c>
      <c r="G880" s="376">
        <v>0</v>
      </c>
      <c r="H880" s="376">
        <v>0</v>
      </c>
      <c r="I880" s="377">
        <v>308.49</v>
      </c>
      <c r="J880" s="450">
        <f>SUM(K880:M880)</f>
        <v>178.55</v>
      </c>
      <c r="K880" s="451"/>
      <c r="L880" s="451"/>
      <c r="M880" s="452">
        <v>178.55</v>
      </c>
      <c r="N880" s="453">
        <f t="shared" si="363"/>
        <v>57.878699471619832</v>
      </c>
      <c r="O880" s="454"/>
      <c r="P880" s="454"/>
      <c r="Q880" s="455">
        <f t="shared" si="366"/>
        <v>57.878699471619832</v>
      </c>
    </row>
    <row r="881" spans="1:17" ht="25.5" x14ac:dyDescent="0.25">
      <c r="A881" s="787" t="s">
        <v>213</v>
      </c>
      <c r="B881" s="789" t="s">
        <v>723</v>
      </c>
      <c r="C881" s="791" t="s">
        <v>724</v>
      </c>
      <c r="D881" s="47" t="s">
        <v>200</v>
      </c>
      <c r="E881" s="98"/>
      <c r="F881" s="375"/>
      <c r="G881" s="376"/>
      <c r="H881" s="376"/>
      <c r="I881" s="377"/>
      <c r="J881" s="450"/>
      <c r="K881" s="451"/>
      <c r="L881" s="451"/>
      <c r="M881" s="452"/>
      <c r="N881" s="453"/>
      <c r="O881" s="454"/>
      <c r="P881" s="454"/>
      <c r="Q881" s="455"/>
    </row>
    <row r="882" spans="1:17" x14ac:dyDescent="0.25">
      <c r="A882" s="788"/>
      <c r="B882" s="790"/>
      <c r="C882" s="792"/>
      <c r="D882" s="793" t="s">
        <v>717</v>
      </c>
      <c r="E882" s="98" t="s">
        <v>258</v>
      </c>
      <c r="F882" s="375">
        <f>F883</f>
        <v>20000</v>
      </c>
      <c r="G882" s="376">
        <f t="shared" ref="G882:I882" si="367">G883</f>
        <v>0</v>
      </c>
      <c r="H882" s="376">
        <f t="shared" si="367"/>
        <v>0</v>
      </c>
      <c r="I882" s="377">
        <f t="shared" si="367"/>
        <v>20000</v>
      </c>
      <c r="J882" s="450">
        <f>J883</f>
        <v>0</v>
      </c>
      <c r="K882" s="451">
        <f t="shared" ref="K882:M882" si="368">K883</f>
        <v>0</v>
      </c>
      <c r="L882" s="451">
        <f t="shared" si="368"/>
        <v>0</v>
      </c>
      <c r="M882" s="452">
        <f t="shared" si="368"/>
        <v>0</v>
      </c>
      <c r="N882" s="453">
        <f t="shared" si="363"/>
        <v>0</v>
      </c>
      <c r="O882" s="454"/>
      <c r="P882" s="454"/>
      <c r="Q882" s="455">
        <f t="shared" ref="Q882:Q883" si="369">M882/I882*100</f>
        <v>0</v>
      </c>
    </row>
    <row r="883" spans="1:17" x14ac:dyDescent="0.25">
      <c r="A883" s="788"/>
      <c r="B883" s="790"/>
      <c r="C883" s="792"/>
      <c r="D883" s="794"/>
      <c r="E883" s="97" t="s">
        <v>720</v>
      </c>
      <c r="F883" s="375">
        <f>SUM(G883:I883)</f>
        <v>20000</v>
      </c>
      <c r="G883" s="376">
        <v>0</v>
      </c>
      <c r="H883" s="376">
        <v>0</v>
      </c>
      <c r="I883" s="377">
        <v>20000</v>
      </c>
      <c r="J883" s="450">
        <f>SUM(K883:M883)</f>
        <v>0</v>
      </c>
      <c r="K883" s="451"/>
      <c r="L883" s="451"/>
      <c r="M883" s="452">
        <v>0</v>
      </c>
      <c r="N883" s="453">
        <f t="shared" si="363"/>
        <v>0</v>
      </c>
      <c r="O883" s="454"/>
      <c r="P883" s="454"/>
      <c r="Q883" s="455">
        <f t="shared" si="369"/>
        <v>0</v>
      </c>
    </row>
    <row r="884" spans="1:17" ht="25.5" x14ac:dyDescent="0.25">
      <c r="A884" s="754" t="s">
        <v>854</v>
      </c>
      <c r="B884" s="756" t="s">
        <v>725</v>
      </c>
      <c r="C884" s="758" t="s">
        <v>188</v>
      </c>
      <c r="D884" s="47" t="s">
        <v>200</v>
      </c>
      <c r="E884" s="98"/>
      <c r="F884" s="375"/>
      <c r="G884" s="376"/>
      <c r="H884" s="376"/>
      <c r="I884" s="377"/>
      <c r="J884" s="450"/>
      <c r="K884" s="457"/>
      <c r="L884" s="457"/>
      <c r="M884" s="458"/>
      <c r="N884" s="453"/>
      <c r="O884" s="459"/>
      <c r="P884" s="459"/>
      <c r="Q884" s="460"/>
    </row>
    <row r="885" spans="1:17" x14ac:dyDescent="0.25">
      <c r="A885" s="796"/>
      <c r="B885" s="779"/>
      <c r="C885" s="759"/>
      <c r="D885" s="793"/>
      <c r="E885" s="98" t="s">
        <v>258</v>
      </c>
      <c r="F885" s="375">
        <f>SUM(G885:I885)</f>
        <v>99873.15</v>
      </c>
      <c r="G885" s="376">
        <f>SUM(G886:G895)</f>
        <v>2009.23</v>
      </c>
      <c r="H885" s="376">
        <f>SUM(H886:H895)</f>
        <v>64892.27</v>
      </c>
      <c r="I885" s="377">
        <f>SUM(I886:I895)</f>
        <v>32971.649999999994</v>
      </c>
      <c r="J885" s="450">
        <f>SUM(K885:M885)</f>
        <v>20269.93</v>
      </c>
      <c r="K885" s="457">
        <f>SUM(K886:K895)</f>
        <v>2009.23</v>
      </c>
      <c r="L885" s="457">
        <f>SUM(L886:L895)</f>
        <v>13628.36</v>
      </c>
      <c r="M885" s="458">
        <f>SUM(M886:M895)</f>
        <v>4632.34</v>
      </c>
      <c r="N885" s="453">
        <f t="shared" si="363"/>
        <v>20.295675063818454</v>
      </c>
      <c r="O885" s="454">
        <f t="shared" si="363"/>
        <v>100</v>
      </c>
      <c r="P885" s="454">
        <f t="shared" si="363"/>
        <v>21.00151528063358</v>
      </c>
      <c r="Q885" s="455">
        <f t="shared" si="363"/>
        <v>14.049463705941321</v>
      </c>
    </row>
    <row r="886" spans="1:17" x14ac:dyDescent="0.25">
      <c r="A886" s="796"/>
      <c r="B886" s="779"/>
      <c r="C886" s="759"/>
      <c r="D886" s="795"/>
      <c r="E886" s="97" t="s">
        <v>726</v>
      </c>
      <c r="F886" s="375">
        <f>SUM(G886:I886)</f>
        <v>11245.5</v>
      </c>
      <c r="G886" s="376">
        <f t="shared" ref="G886:H886" si="370">G898</f>
        <v>2009.23</v>
      </c>
      <c r="H886" s="376">
        <f t="shared" si="370"/>
        <v>6336.27</v>
      </c>
      <c r="I886" s="377">
        <f>I898</f>
        <v>2900</v>
      </c>
      <c r="J886" s="450">
        <f t="shared" ref="J886:J895" si="371">SUM(K886:M886)</f>
        <v>11245.5</v>
      </c>
      <c r="K886" s="457">
        <f>K898</f>
        <v>2009.23</v>
      </c>
      <c r="L886" s="457">
        <f t="shared" ref="L886:M886" si="372">L898</f>
        <v>6336.27</v>
      </c>
      <c r="M886" s="458">
        <f t="shared" si="372"/>
        <v>2900</v>
      </c>
      <c r="N886" s="453">
        <f t="shared" si="363"/>
        <v>100</v>
      </c>
      <c r="O886" s="454">
        <f t="shared" si="363"/>
        <v>100</v>
      </c>
      <c r="P886" s="454">
        <f t="shared" si="363"/>
        <v>100</v>
      </c>
      <c r="Q886" s="455">
        <f t="shared" si="363"/>
        <v>100</v>
      </c>
    </row>
    <row r="887" spans="1:17" x14ac:dyDescent="0.25">
      <c r="A887" s="796"/>
      <c r="B887" s="779"/>
      <c r="C887" s="759"/>
      <c r="D887" s="795"/>
      <c r="E887" s="97" t="s">
        <v>727</v>
      </c>
      <c r="F887" s="375">
        <f>SUM(G887:I887)</f>
        <v>17391.21</v>
      </c>
      <c r="G887" s="376">
        <f>G901</f>
        <v>0</v>
      </c>
      <c r="H887" s="376">
        <f>H901</f>
        <v>11669.5</v>
      </c>
      <c r="I887" s="377">
        <f>I901</f>
        <v>5721.71</v>
      </c>
      <c r="J887" s="450">
        <f t="shared" si="371"/>
        <v>1732.34</v>
      </c>
      <c r="K887" s="457">
        <f t="shared" ref="K887:L887" si="373">K901</f>
        <v>0</v>
      </c>
      <c r="L887" s="457">
        <f t="shared" si="373"/>
        <v>0</v>
      </c>
      <c r="M887" s="458">
        <f>M901</f>
        <v>1732.34</v>
      </c>
      <c r="N887" s="453"/>
      <c r="O887" s="454"/>
      <c r="P887" s="454"/>
      <c r="Q887" s="455"/>
    </row>
    <row r="888" spans="1:17" x14ac:dyDescent="0.25">
      <c r="A888" s="796"/>
      <c r="B888" s="779"/>
      <c r="C888" s="759"/>
      <c r="D888" s="795"/>
      <c r="E888" s="97" t="s">
        <v>728</v>
      </c>
      <c r="F888" s="375">
        <f>SUM(G888:I888)</f>
        <v>229.3</v>
      </c>
      <c r="G888" s="376">
        <f t="shared" ref="G888:I894" si="374">G904</f>
        <v>0</v>
      </c>
      <c r="H888" s="376">
        <f t="shared" si="374"/>
        <v>0</v>
      </c>
      <c r="I888" s="377">
        <f t="shared" si="374"/>
        <v>229.3</v>
      </c>
      <c r="J888" s="450">
        <f t="shared" si="371"/>
        <v>0</v>
      </c>
      <c r="K888" s="457">
        <f t="shared" ref="K888:M894" si="375">K904</f>
        <v>0</v>
      </c>
      <c r="L888" s="457">
        <f t="shared" si="375"/>
        <v>0</v>
      </c>
      <c r="M888" s="458">
        <f t="shared" si="375"/>
        <v>0</v>
      </c>
      <c r="N888" s="453">
        <f t="shared" si="363"/>
        <v>0</v>
      </c>
      <c r="O888" s="454"/>
      <c r="P888" s="454"/>
      <c r="Q888" s="455">
        <f t="shared" si="363"/>
        <v>0</v>
      </c>
    </row>
    <row r="889" spans="1:17" x14ac:dyDescent="0.25">
      <c r="A889" s="796"/>
      <c r="B889" s="779"/>
      <c r="C889" s="759"/>
      <c r="D889" s="795"/>
      <c r="E889" s="97" t="s">
        <v>729</v>
      </c>
      <c r="F889" s="375">
        <f>SUM(G889:I889)</f>
        <v>1673.6</v>
      </c>
      <c r="G889" s="376">
        <f t="shared" si="374"/>
        <v>0</v>
      </c>
      <c r="H889" s="376">
        <f t="shared" si="374"/>
        <v>1312.1</v>
      </c>
      <c r="I889" s="377">
        <f t="shared" si="374"/>
        <v>361.5</v>
      </c>
      <c r="J889" s="450">
        <f t="shared" si="371"/>
        <v>0</v>
      </c>
      <c r="K889" s="457">
        <f t="shared" si="375"/>
        <v>0</v>
      </c>
      <c r="L889" s="457">
        <f t="shared" si="375"/>
        <v>0</v>
      </c>
      <c r="M889" s="458">
        <f t="shared" si="375"/>
        <v>0</v>
      </c>
      <c r="N889" s="453"/>
      <c r="O889" s="454"/>
      <c r="P889" s="454"/>
      <c r="Q889" s="455"/>
    </row>
    <row r="890" spans="1:17" x14ac:dyDescent="0.25">
      <c r="A890" s="796"/>
      <c r="B890" s="779"/>
      <c r="C890" s="759"/>
      <c r="D890" s="795"/>
      <c r="E890" s="97" t="s">
        <v>730</v>
      </c>
      <c r="F890" s="375">
        <f t="shared" ref="F890:F895" si="376">SUM(G890:I890)</f>
        <v>4549.74</v>
      </c>
      <c r="G890" s="376">
        <f t="shared" si="374"/>
        <v>0</v>
      </c>
      <c r="H890" s="376">
        <f t="shared" si="374"/>
        <v>0</v>
      </c>
      <c r="I890" s="377">
        <f t="shared" si="374"/>
        <v>4549.74</v>
      </c>
      <c r="J890" s="450">
        <f t="shared" si="371"/>
        <v>0</v>
      </c>
      <c r="K890" s="457">
        <f t="shared" si="375"/>
        <v>0</v>
      </c>
      <c r="L890" s="457">
        <f t="shared" si="375"/>
        <v>0</v>
      </c>
      <c r="M890" s="458">
        <f t="shared" si="375"/>
        <v>0</v>
      </c>
      <c r="N890" s="453"/>
      <c r="O890" s="454"/>
      <c r="P890" s="454"/>
      <c r="Q890" s="455"/>
    </row>
    <row r="891" spans="1:17" x14ac:dyDescent="0.25">
      <c r="A891" s="796"/>
      <c r="B891" s="779"/>
      <c r="C891" s="759"/>
      <c r="D891" s="795"/>
      <c r="E891" s="97" t="s">
        <v>731</v>
      </c>
      <c r="F891" s="375">
        <f t="shared" si="376"/>
        <v>11000</v>
      </c>
      <c r="G891" s="376">
        <f t="shared" si="374"/>
        <v>0</v>
      </c>
      <c r="H891" s="376">
        <f t="shared" si="374"/>
        <v>11000</v>
      </c>
      <c r="I891" s="377">
        <f t="shared" si="374"/>
        <v>0</v>
      </c>
      <c r="J891" s="450">
        <f t="shared" si="371"/>
        <v>6942.09</v>
      </c>
      <c r="K891" s="457">
        <f t="shared" si="375"/>
        <v>0</v>
      </c>
      <c r="L891" s="457">
        <f t="shared" si="375"/>
        <v>6942.09</v>
      </c>
      <c r="M891" s="458">
        <f t="shared" si="375"/>
        <v>0</v>
      </c>
      <c r="N891" s="453"/>
      <c r="O891" s="454"/>
      <c r="P891" s="454"/>
      <c r="Q891" s="455"/>
    </row>
    <row r="892" spans="1:17" x14ac:dyDescent="0.25">
      <c r="A892" s="796"/>
      <c r="B892" s="779"/>
      <c r="C892" s="759"/>
      <c r="D892" s="795"/>
      <c r="E892" s="97" t="s">
        <v>732</v>
      </c>
      <c r="F892" s="375">
        <f t="shared" si="376"/>
        <v>44709.4</v>
      </c>
      <c r="G892" s="376">
        <f t="shared" si="374"/>
        <v>0</v>
      </c>
      <c r="H892" s="376">
        <f t="shared" si="374"/>
        <v>30000</v>
      </c>
      <c r="I892" s="377">
        <f t="shared" si="374"/>
        <v>14709.4</v>
      </c>
      <c r="J892" s="450">
        <f t="shared" si="371"/>
        <v>0</v>
      </c>
      <c r="K892" s="457">
        <f t="shared" si="375"/>
        <v>0</v>
      </c>
      <c r="L892" s="457">
        <f t="shared" si="375"/>
        <v>0</v>
      </c>
      <c r="M892" s="458">
        <f t="shared" si="375"/>
        <v>0</v>
      </c>
      <c r="N892" s="453"/>
      <c r="O892" s="454"/>
      <c r="P892" s="454"/>
      <c r="Q892" s="455"/>
    </row>
    <row r="893" spans="1:17" x14ac:dyDescent="0.25">
      <c r="A893" s="796"/>
      <c r="B893" s="779"/>
      <c r="C893" s="759"/>
      <c r="D893" s="795"/>
      <c r="E893" s="97" t="s">
        <v>733</v>
      </c>
      <c r="F893" s="375">
        <f t="shared" si="376"/>
        <v>4574.3999999999996</v>
      </c>
      <c r="G893" s="376">
        <f t="shared" si="374"/>
        <v>0</v>
      </c>
      <c r="H893" s="376">
        <f t="shared" si="374"/>
        <v>4574.3999999999996</v>
      </c>
      <c r="I893" s="377">
        <f t="shared" si="374"/>
        <v>0</v>
      </c>
      <c r="J893" s="461">
        <f t="shared" ref="J893" si="377">J908</f>
        <v>0</v>
      </c>
      <c r="K893" s="457">
        <f t="shared" si="375"/>
        <v>0</v>
      </c>
      <c r="L893" s="457">
        <f t="shared" si="375"/>
        <v>350</v>
      </c>
      <c r="M893" s="458">
        <f t="shared" si="375"/>
        <v>0</v>
      </c>
      <c r="N893" s="453"/>
      <c r="O893" s="454"/>
      <c r="P893" s="454"/>
      <c r="Q893" s="455"/>
    </row>
    <row r="894" spans="1:17" x14ac:dyDescent="0.25">
      <c r="A894" s="796"/>
      <c r="B894" s="779"/>
      <c r="C894" s="759"/>
      <c r="D894" s="795"/>
      <c r="E894" s="97" t="s">
        <v>734</v>
      </c>
      <c r="F894" s="375">
        <f t="shared" si="376"/>
        <v>3000</v>
      </c>
      <c r="G894" s="376">
        <f t="shared" si="374"/>
        <v>0</v>
      </c>
      <c r="H894" s="376">
        <f t="shared" si="374"/>
        <v>0</v>
      </c>
      <c r="I894" s="377">
        <f t="shared" si="374"/>
        <v>3000</v>
      </c>
      <c r="J894" s="450">
        <f t="shared" si="371"/>
        <v>0</v>
      </c>
      <c r="K894" s="457">
        <f t="shared" si="375"/>
        <v>0</v>
      </c>
      <c r="L894" s="457">
        <f t="shared" si="375"/>
        <v>0</v>
      </c>
      <c r="M894" s="458">
        <f t="shared" si="375"/>
        <v>0</v>
      </c>
      <c r="N894" s="453"/>
      <c r="O894" s="454"/>
      <c r="P894" s="454"/>
      <c r="Q894" s="455"/>
    </row>
    <row r="895" spans="1:17" x14ac:dyDescent="0.25">
      <c r="A895" s="796"/>
      <c r="B895" s="779"/>
      <c r="C895" s="759"/>
      <c r="D895" s="795"/>
      <c r="E895" s="97" t="s">
        <v>735</v>
      </c>
      <c r="F895" s="375">
        <f t="shared" si="376"/>
        <v>1500</v>
      </c>
      <c r="G895" s="376">
        <v>0</v>
      </c>
      <c r="H895" s="376">
        <v>0</v>
      </c>
      <c r="I895" s="377">
        <f>I913</f>
        <v>1500</v>
      </c>
      <c r="J895" s="450">
        <f t="shared" si="371"/>
        <v>0</v>
      </c>
      <c r="K895" s="457">
        <f t="shared" ref="K895:L895" si="378">K913</f>
        <v>0</v>
      </c>
      <c r="L895" s="457">
        <f t="shared" si="378"/>
        <v>0</v>
      </c>
      <c r="M895" s="458">
        <f>M913</f>
        <v>0</v>
      </c>
      <c r="N895" s="453">
        <f t="shared" si="363"/>
        <v>0</v>
      </c>
      <c r="O895" s="454"/>
      <c r="P895" s="454"/>
      <c r="Q895" s="455">
        <f t="shared" si="363"/>
        <v>0</v>
      </c>
    </row>
    <row r="896" spans="1:17" ht="25.5" x14ac:dyDescent="0.25">
      <c r="A896" s="787" t="s">
        <v>233</v>
      </c>
      <c r="B896" s="789" t="s">
        <v>736</v>
      </c>
      <c r="C896" s="791" t="s">
        <v>737</v>
      </c>
      <c r="D896" s="47" t="s">
        <v>200</v>
      </c>
      <c r="E896" s="98"/>
      <c r="F896" s="375"/>
      <c r="G896" s="376"/>
      <c r="H896" s="376"/>
      <c r="I896" s="377"/>
      <c r="J896" s="450"/>
      <c r="K896" s="457"/>
      <c r="L896" s="457"/>
      <c r="M896" s="458"/>
      <c r="N896" s="453"/>
      <c r="O896" s="459"/>
      <c r="P896" s="459"/>
      <c r="Q896" s="460"/>
    </row>
    <row r="897" spans="1:17" x14ac:dyDescent="0.25">
      <c r="A897" s="788"/>
      <c r="B897" s="790"/>
      <c r="C897" s="792"/>
      <c r="D897" s="793" t="s">
        <v>738</v>
      </c>
      <c r="E897" s="98" t="s">
        <v>258</v>
      </c>
      <c r="F897" s="375">
        <f>F898</f>
        <v>11245.5</v>
      </c>
      <c r="G897" s="376">
        <f t="shared" ref="G897:I897" si="379">G898</f>
        <v>2009.23</v>
      </c>
      <c r="H897" s="376">
        <f t="shared" si="379"/>
        <v>6336.27</v>
      </c>
      <c r="I897" s="377">
        <f t="shared" si="379"/>
        <v>2900</v>
      </c>
      <c r="J897" s="450">
        <f>J898</f>
        <v>11245.5</v>
      </c>
      <c r="K897" s="451">
        <f t="shared" ref="K897:M897" si="380">K898</f>
        <v>2009.23</v>
      </c>
      <c r="L897" s="451">
        <f t="shared" si="380"/>
        <v>6336.27</v>
      </c>
      <c r="M897" s="452">
        <f t="shared" si="380"/>
        <v>2900</v>
      </c>
      <c r="N897" s="453">
        <f t="shared" si="363"/>
        <v>100</v>
      </c>
      <c r="O897" s="454">
        <f t="shared" si="363"/>
        <v>100</v>
      </c>
      <c r="P897" s="454">
        <f t="shared" si="363"/>
        <v>100</v>
      </c>
      <c r="Q897" s="455">
        <f t="shared" si="363"/>
        <v>100</v>
      </c>
    </row>
    <row r="898" spans="1:17" x14ac:dyDescent="0.25">
      <c r="A898" s="788"/>
      <c r="B898" s="790"/>
      <c r="C898" s="792"/>
      <c r="D898" s="794"/>
      <c r="E898" s="97" t="s">
        <v>726</v>
      </c>
      <c r="F898" s="375">
        <f>SUM(G898:I898)</f>
        <v>11245.5</v>
      </c>
      <c r="G898" s="376">
        <v>2009.23</v>
      </c>
      <c r="H898" s="376">
        <v>6336.27</v>
      </c>
      <c r="I898" s="377">
        <v>2900</v>
      </c>
      <c r="J898" s="450">
        <f>SUM(K898:M898)</f>
        <v>11245.5</v>
      </c>
      <c r="K898" s="376">
        <v>2009.23</v>
      </c>
      <c r="L898" s="376">
        <v>6336.27</v>
      </c>
      <c r="M898" s="379">
        <v>2900</v>
      </c>
      <c r="N898" s="453">
        <f t="shared" si="363"/>
        <v>100</v>
      </c>
      <c r="O898" s="454">
        <f t="shared" si="363"/>
        <v>100</v>
      </c>
      <c r="P898" s="454">
        <f t="shared" si="363"/>
        <v>100</v>
      </c>
      <c r="Q898" s="455">
        <f t="shared" si="363"/>
        <v>100</v>
      </c>
    </row>
    <row r="899" spans="1:17" ht="25.5" x14ac:dyDescent="0.25">
      <c r="A899" s="787" t="s">
        <v>242</v>
      </c>
      <c r="B899" s="789" t="s">
        <v>739</v>
      </c>
      <c r="C899" s="791" t="s">
        <v>740</v>
      </c>
      <c r="D899" s="47" t="s">
        <v>200</v>
      </c>
      <c r="E899" s="98"/>
      <c r="F899" s="375"/>
      <c r="G899" s="376"/>
      <c r="H899" s="376"/>
      <c r="I899" s="377"/>
      <c r="J899" s="462"/>
      <c r="K899" s="457"/>
      <c r="L899" s="457"/>
      <c r="M899" s="458"/>
      <c r="N899" s="453"/>
      <c r="O899" s="459"/>
      <c r="P899" s="459"/>
      <c r="Q899" s="460"/>
    </row>
    <row r="900" spans="1:17" x14ac:dyDescent="0.25">
      <c r="A900" s="788"/>
      <c r="B900" s="790"/>
      <c r="C900" s="792"/>
      <c r="D900" s="793" t="s">
        <v>741</v>
      </c>
      <c r="E900" s="98" t="s">
        <v>258</v>
      </c>
      <c r="F900" s="375">
        <f>F901</f>
        <v>17391.21</v>
      </c>
      <c r="G900" s="376">
        <f t="shared" ref="G900:I900" si="381">G901</f>
        <v>0</v>
      </c>
      <c r="H900" s="376">
        <f t="shared" si="381"/>
        <v>11669.5</v>
      </c>
      <c r="I900" s="377">
        <f t="shared" si="381"/>
        <v>5721.71</v>
      </c>
      <c r="J900" s="462">
        <f>J901</f>
        <v>1732.34</v>
      </c>
      <c r="K900" s="451">
        <f t="shared" ref="K900:M900" si="382">K901</f>
        <v>0</v>
      </c>
      <c r="L900" s="451">
        <f t="shared" si="382"/>
        <v>0</v>
      </c>
      <c r="M900" s="452">
        <f t="shared" si="382"/>
        <v>1732.34</v>
      </c>
      <c r="N900" s="453">
        <f t="shared" ref="N900:Q901" si="383">J900/F900*100</f>
        <v>9.9610090384740335</v>
      </c>
      <c r="O900" s="454">
        <v>0</v>
      </c>
      <c r="P900" s="454">
        <f t="shared" si="383"/>
        <v>0</v>
      </c>
      <c r="Q900" s="455">
        <f t="shared" si="383"/>
        <v>30.276613110416289</v>
      </c>
    </row>
    <row r="901" spans="1:17" x14ac:dyDescent="0.25">
      <c r="A901" s="788"/>
      <c r="B901" s="790"/>
      <c r="C901" s="792"/>
      <c r="D901" s="794"/>
      <c r="E901" s="97" t="s">
        <v>727</v>
      </c>
      <c r="F901" s="375">
        <f>SUM(G901:I901)</f>
        <v>17391.21</v>
      </c>
      <c r="G901" s="376">
        <v>0</v>
      </c>
      <c r="H901" s="376">
        <v>11669.5</v>
      </c>
      <c r="I901" s="377">
        <v>5721.71</v>
      </c>
      <c r="J901" s="462">
        <f>SUM(K901:M901)</f>
        <v>1732.34</v>
      </c>
      <c r="K901" s="376">
        <v>0</v>
      </c>
      <c r="L901" s="451">
        <v>0</v>
      </c>
      <c r="M901" s="452">
        <v>1732.34</v>
      </c>
      <c r="N901" s="453">
        <f t="shared" si="383"/>
        <v>9.9610090384740335</v>
      </c>
      <c r="O901" s="454">
        <v>0</v>
      </c>
      <c r="P901" s="454">
        <f t="shared" si="383"/>
        <v>0</v>
      </c>
      <c r="Q901" s="455">
        <f t="shared" si="383"/>
        <v>30.276613110416289</v>
      </c>
    </row>
    <row r="902" spans="1:17" ht="25.5" x14ac:dyDescent="0.25">
      <c r="A902" s="787" t="s">
        <v>830</v>
      </c>
      <c r="B902" s="789" t="s">
        <v>742</v>
      </c>
      <c r="C902" s="791" t="s">
        <v>743</v>
      </c>
      <c r="D902" s="47" t="s">
        <v>200</v>
      </c>
      <c r="E902" s="98"/>
      <c r="F902" s="375"/>
      <c r="G902" s="376"/>
      <c r="H902" s="376"/>
      <c r="I902" s="377"/>
      <c r="J902" s="462"/>
      <c r="K902" s="457"/>
      <c r="L902" s="457"/>
      <c r="M902" s="458"/>
      <c r="N902" s="453"/>
      <c r="O902" s="459"/>
      <c r="P902" s="459"/>
      <c r="Q902" s="460"/>
    </row>
    <row r="903" spans="1:17" x14ac:dyDescent="0.25">
      <c r="A903" s="788"/>
      <c r="B903" s="790"/>
      <c r="C903" s="792"/>
      <c r="D903" s="793" t="s">
        <v>741</v>
      </c>
      <c r="E903" s="98" t="s">
        <v>258</v>
      </c>
      <c r="F903" s="375">
        <f>SUM(G903:I903)</f>
        <v>69736.44</v>
      </c>
      <c r="G903" s="376">
        <f>SUM(G904:G910)</f>
        <v>0</v>
      </c>
      <c r="H903" s="376">
        <f>SUM(H904:H910)</f>
        <v>46886.5</v>
      </c>
      <c r="I903" s="377">
        <f>SUM(I904:I910)</f>
        <v>22849.94</v>
      </c>
      <c r="J903" s="462">
        <f>SUM(K903:M903)</f>
        <v>7292.09</v>
      </c>
      <c r="K903" s="457">
        <f>SUM(K904:K910)</f>
        <v>0</v>
      </c>
      <c r="L903" s="457">
        <f>SUM(L904:L910)</f>
        <v>7292.09</v>
      </c>
      <c r="M903" s="458">
        <f>SUM(M904:M910)</f>
        <v>0</v>
      </c>
      <c r="N903" s="453">
        <f t="shared" ref="N903:N910" si="384">J903/F903*100</f>
        <v>10.456642180185854</v>
      </c>
      <c r="O903" s="454"/>
      <c r="P903" s="454"/>
      <c r="Q903" s="455">
        <f t="shared" ref="Q903:Q910" si="385">M903/I903*100</f>
        <v>0</v>
      </c>
    </row>
    <row r="904" spans="1:17" x14ac:dyDescent="0.25">
      <c r="A904" s="788"/>
      <c r="B904" s="790"/>
      <c r="C904" s="792"/>
      <c r="D904" s="795"/>
      <c r="E904" s="97" t="s">
        <v>728</v>
      </c>
      <c r="F904" s="375">
        <f>SUM(G904:I904)</f>
        <v>229.3</v>
      </c>
      <c r="G904" s="376"/>
      <c r="H904" s="376"/>
      <c r="I904" s="377">
        <v>229.3</v>
      </c>
      <c r="J904" s="462">
        <f>SUM(K904:M904)</f>
        <v>0</v>
      </c>
      <c r="K904" s="457"/>
      <c r="L904" s="457"/>
      <c r="M904" s="458">
        <v>0</v>
      </c>
      <c r="N904" s="453"/>
      <c r="O904" s="454"/>
      <c r="P904" s="454"/>
      <c r="Q904" s="455"/>
    </row>
    <row r="905" spans="1:17" x14ac:dyDescent="0.25">
      <c r="A905" s="788"/>
      <c r="B905" s="790"/>
      <c r="C905" s="792"/>
      <c r="D905" s="795"/>
      <c r="E905" s="97" t="s">
        <v>729</v>
      </c>
      <c r="F905" s="375">
        <f>SUM(G905:I905)</f>
        <v>1673.6</v>
      </c>
      <c r="G905" s="376">
        <v>0</v>
      </c>
      <c r="H905" s="376">
        <v>1312.1</v>
      </c>
      <c r="I905" s="377">
        <v>361.5</v>
      </c>
      <c r="J905" s="462">
        <f>SUM(K905:M905)</f>
        <v>0</v>
      </c>
      <c r="K905" s="457"/>
      <c r="L905" s="457">
        <v>0</v>
      </c>
      <c r="M905" s="458">
        <v>0</v>
      </c>
      <c r="N905" s="453">
        <f>J905/F905*100</f>
        <v>0</v>
      </c>
      <c r="O905" s="454"/>
      <c r="P905" s="454"/>
      <c r="Q905" s="455">
        <f t="shared" si="385"/>
        <v>0</v>
      </c>
    </row>
    <row r="906" spans="1:17" x14ac:dyDescent="0.25">
      <c r="A906" s="788"/>
      <c r="B906" s="790"/>
      <c r="C906" s="792"/>
      <c r="D906" s="795"/>
      <c r="E906" s="97" t="s">
        <v>730</v>
      </c>
      <c r="F906" s="375">
        <f>SUM(G906:I906)</f>
        <v>4549.74</v>
      </c>
      <c r="G906" s="376"/>
      <c r="H906" s="376"/>
      <c r="I906" s="377">
        <v>4549.74</v>
      </c>
      <c r="J906" s="462">
        <f>SUM(K906:M906)</f>
        <v>0</v>
      </c>
      <c r="K906" s="457"/>
      <c r="L906" s="457">
        <v>0</v>
      </c>
      <c r="M906" s="458">
        <v>0</v>
      </c>
      <c r="N906" s="453"/>
      <c r="O906" s="454"/>
      <c r="P906" s="454"/>
      <c r="Q906" s="455"/>
    </row>
    <row r="907" spans="1:17" x14ac:dyDescent="0.25">
      <c r="A907" s="788"/>
      <c r="B907" s="790"/>
      <c r="C907" s="792"/>
      <c r="D907" s="795"/>
      <c r="E907" s="97" t="s">
        <v>731</v>
      </c>
      <c r="F907" s="375">
        <f t="shared" ref="F907:F910" si="386">SUM(G907:I907)</f>
        <v>11000</v>
      </c>
      <c r="G907" s="376">
        <v>0</v>
      </c>
      <c r="H907" s="376">
        <v>11000</v>
      </c>
      <c r="I907" s="377">
        <v>0</v>
      </c>
      <c r="J907" s="462">
        <f t="shared" ref="J907:J910" si="387">SUM(K907:M907)</f>
        <v>6942.09</v>
      </c>
      <c r="K907" s="457">
        <v>0</v>
      </c>
      <c r="L907" s="457">
        <v>6942.09</v>
      </c>
      <c r="M907" s="458">
        <v>0</v>
      </c>
      <c r="N907" s="453"/>
      <c r="O907" s="454"/>
      <c r="P907" s="454"/>
      <c r="Q907" s="455"/>
    </row>
    <row r="908" spans="1:17" x14ac:dyDescent="0.25">
      <c r="A908" s="788"/>
      <c r="B908" s="790"/>
      <c r="C908" s="792"/>
      <c r="D908" s="795"/>
      <c r="E908" s="97" t="s">
        <v>732</v>
      </c>
      <c r="F908" s="375">
        <f t="shared" si="386"/>
        <v>44709.4</v>
      </c>
      <c r="G908" s="376">
        <v>0</v>
      </c>
      <c r="H908" s="376">
        <v>30000</v>
      </c>
      <c r="I908" s="377">
        <v>14709.4</v>
      </c>
      <c r="J908" s="462">
        <f t="shared" si="387"/>
        <v>0</v>
      </c>
      <c r="K908" s="457">
        <v>0</v>
      </c>
      <c r="L908" s="457">
        <v>0</v>
      </c>
      <c r="M908" s="458">
        <v>0</v>
      </c>
      <c r="N908" s="453"/>
      <c r="O908" s="454"/>
      <c r="P908" s="454"/>
      <c r="Q908" s="455"/>
    </row>
    <row r="909" spans="1:17" x14ac:dyDescent="0.25">
      <c r="A909" s="788"/>
      <c r="B909" s="790"/>
      <c r="C909" s="792"/>
      <c r="D909" s="795"/>
      <c r="E909" s="97" t="s">
        <v>733</v>
      </c>
      <c r="F909" s="375">
        <f t="shared" si="386"/>
        <v>4574.3999999999996</v>
      </c>
      <c r="G909" s="376"/>
      <c r="H909" s="376">
        <v>4574.3999999999996</v>
      </c>
      <c r="I909" s="377"/>
      <c r="J909" s="462">
        <f t="shared" si="387"/>
        <v>350</v>
      </c>
      <c r="K909" s="457"/>
      <c r="L909" s="457">
        <v>350</v>
      </c>
      <c r="M909" s="458"/>
      <c r="N909" s="453"/>
      <c r="O909" s="454"/>
      <c r="P909" s="454"/>
      <c r="Q909" s="455"/>
    </row>
    <row r="910" spans="1:17" x14ac:dyDescent="0.25">
      <c r="A910" s="788"/>
      <c r="B910" s="790"/>
      <c r="C910" s="792"/>
      <c r="D910" s="794"/>
      <c r="E910" s="97" t="s">
        <v>734</v>
      </c>
      <c r="F910" s="375">
        <f t="shared" si="386"/>
        <v>3000</v>
      </c>
      <c r="G910" s="376">
        <v>0</v>
      </c>
      <c r="H910" s="376">
        <v>0</v>
      </c>
      <c r="I910" s="377">
        <v>3000</v>
      </c>
      <c r="J910" s="462">
        <f t="shared" si="387"/>
        <v>0</v>
      </c>
      <c r="K910" s="457"/>
      <c r="L910" s="457"/>
      <c r="M910" s="458">
        <v>0</v>
      </c>
      <c r="N910" s="453">
        <f t="shared" si="384"/>
        <v>0</v>
      </c>
      <c r="O910" s="454"/>
      <c r="P910" s="454"/>
      <c r="Q910" s="455">
        <f t="shared" si="385"/>
        <v>0</v>
      </c>
    </row>
    <row r="911" spans="1:17" ht="25.5" x14ac:dyDescent="0.25">
      <c r="A911" s="787" t="s">
        <v>855</v>
      </c>
      <c r="B911" s="789" t="s">
        <v>744</v>
      </c>
      <c r="C911" s="791" t="s">
        <v>745</v>
      </c>
      <c r="D911" s="47" t="s">
        <v>200</v>
      </c>
      <c r="E911" s="98"/>
      <c r="F911" s="375"/>
      <c r="G911" s="376"/>
      <c r="H911" s="376"/>
      <c r="I911" s="377"/>
      <c r="J911" s="462"/>
      <c r="K911" s="457"/>
      <c r="L911" s="457"/>
      <c r="M911" s="458"/>
      <c r="N911" s="453"/>
      <c r="O911" s="459"/>
      <c r="P911" s="459"/>
      <c r="Q911" s="460"/>
    </row>
    <row r="912" spans="1:17" x14ac:dyDescent="0.25">
      <c r="A912" s="788"/>
      <c r="B912" s="790"/>
      <c r="C912" s="792"/>
      <c r="D912" s="793" t="s">
        <v>746</v>
      </c>
      <c r="E912" s="98" t="s">
        <v>258</v>
      </c>
      <c r="F912" s="375">
        <f>F913</f>
        <v>1500</v>
      </c>
      <c r="G912" s="376">
        <f t="shared" ref="G912:I912" si="388">G913</f>
        <v>0</v>
      </c>
      <c r="H912" s="376">
        <f t="shared" si="388"/>
        <v>0</v>
      </c>
      <c r="I912" s="377">
        <f t="shared" si="388"/>
        <v>1500</v>
      </c>
      <c r="J912" s="462">
        <f>J913</f>
        <v>0</v>
      </c>
      <c r="K912" s="451">
        <f t="shared" ref="K912:M912" si="389">K913</f>
        <v>0</v>
      </c>
      <c r="L912" s="451">
        <f t="shared" si="389"/>
        <v>0</v>
      </c>
      <c r="M912" s="452">
        <f t="shared" si="389"/>
        <v>0</v>
      </c>
      <c r="N912" s="453">
        <f t="shared" ref="N912:Q913" si="390">J912/F912*100</f>
        <v>0</v>
      </c>
      <c r="O912" s="454">
        <v>0</v>
      </c>
      <c r="P912" s="454">
        <v>0</v>
      </c>
      <c r="Q912" s="455">
        <f t="shared" si="390"/>
        <v>0</v>
      </c>
    </row>
    <row r="913" spans="1:17" ht="37.5" customHeight="1" x14ac:dyDescent="0.25">
      <c r="A913" s="788"/>
      <c r="B913" s="790"/>
      <c r="C913" s="792"/>
      <c r="D913" s="794"/>
      <c r="E913" s="97" t="s">
        <v>735</v>
      </c>
      <c r="F913" s="375">
        <f>SUM(G913:I913)</f>
        <v>1500</v>
      </c>
      <c r="G913" s="376">
        <v>0</v>
      </c>
      <c r="H913" s="376">
        <v>0</v>
      </c>
      <c r="I913" s="377">
        <v>1500</v>
      </c>
      <c r="J913" s="462">
        <f>SUM(K913:M913)</f>
        <v>0</v>
      </c>
      <c r="K913" s="376">
        <v>0</v>
      </c>
      <c r="L913" s="451">
        <v>0</v>
      </c>
      <c r="M913" s="452">
        <v>0</v>
      </c>
      <c r="N913" s="453">
        <f t="shared" si="390"/>
        <v>0</v>
      </c>
      <c r="O913" s="454">
        <v>0</v>
      </c>
      <c r="P913" s="454">
        <v>0</v>
      </c>
      <c r="Q913" s="455">
        <f t="shared" si="390"/>
        <v>0</v>
      </c>
    </row>
    <row r="914" spans="1:17" ht="25.5" x14ac:dyDescent="0.25">
      <c r="A914" s="754" t="s">
        <v>832</v>
      </c>
      <c r="B914" s="756" t="s">
        <v>747</v>
      </c>
      <c r="C914" s="758" t="s">
        <v>188</v>
      </c>
      <c r="D914" s="47" t="s">
        <v>200</v>
      </c>
      <c r="E914" s="98"/>
      <c r="F914" s="375"/>
      <c r="G914" s="376"/>
      <c r="H914" s="376"/>
      <c r="I914" s="377"/>
      <c r="J914" s="450"/>
      <c r="K914" s="457"/>
      <c r="L914" s="457"/>
      <c r="M914" s="458"/>
      <c r="N914" s="453"/>
      <c r="O914" s="459"/>
      <c r="P914" s="459"/>
      <c r="Q914" s="460"/>
    </row>
    <row r="915" spans="1:17" x14ac:dyDescent="0.25">
      <c r="A915" s="796"/>
      <c r="B915" s="757"/>
      <c r="C915" s="759"/>
      <c r="D915" s="793" t="s">
        <v>255</v>
      </c>
      <c r="E915" s="98" t="s">
        <v>258</v>
      </c>
      <c r="F915" s="375">
        <f>SUM(G915:I915)</f>
        <v>6242.81</v>
      </c>
      <c r="G915" s="376">
        <f t="shared" ref="G915:H915" si="391">SUM(G916:G917)</f>
        <v>0</v>
      </c>
      <c r="H915" s="376">
        <f t="shared" si="391"/>
        <v>229.5</v>
      </c>
      <c r="I915" s="377">
        <f>SUM(I916:I917)</f>
        <v>6013.31</v>
      </c>
      <c r="J915" s="450">
        <f>SUM(K915:M915)</f>
        <v>0</v>
      </c>
      <c r="K915" s="457">
        <f t="shared" ref="K915:L915" si="392">K917</f>
        <v>0</v>
      </c>
      <c r="L915" s="457">
        <f t="shared" si="392"/>
        <v>0</v>
      </c>
      <c r="M915" s="458">
        <f>M917</f>
        <v>0</v>
      </c>
      <c r="N915" s="453">
        <f t="shared" ref="N915" si="393">J915/F915*100</f>
        <v>0</v>
      </c>
      <c r="O915" s="454"/>
      <c r="P915" s="454"/>
      <c r="Q915" s="455">
        <f t="shared" ref="Q915" si="394">M915/I915*100</f>
        <v>0</v>
      </c>
    </row>
    <row r="916" spans="1:17" x14ac:dyDescent="0.25">
      <c r="A916" s="796"/>
      <c r="B916" s="757"/>
      <c r="C916" s="759"/>
      <c r="D916" s="795"/>
      <c r="E916" s="97" t="s">
        <v>748</v>
      </c>
      <c r="F916" s="375">
        <f>SUM(G916:I916)</f>
        <v>292.81</v>
      </c>
      <c r="G916" s="376">
        <f t="shared" ref="G916:H916" si="395">G923</f>
        <v>0</v>
      </c>
      <c r="H916" s="376">
        <f t="shared" si="395"/>
        <v>229.5</v>
      </c>
      <c r="I916" s="377">
        <f>I923</f>
        <v>63.31</v>
      </c>
      <c r="J916" s="450">
        <f>SUM(K916:M916)</f>
        <v>0</v>
      </c>
      <c r="K916" s="459">
        <f t="shared" ref="K916:L916" si="396">K922</f>
        <v>0</v>
      </c>
      <c r="L916" s="459">
        <f t="shared" si="396"/>
        <v>0</v>
      </c>
      <c r="M916" s="463">
        <f>M922</f>
        <v>0</v>
      </c>
      <c r="N916" s="453"/>
      <c r="O916" s="454"/>
      <c r="P916" s="454"/>
      <c r="Q916" s="455"/>
    </row>
    <row r="917" spans="1:17" x14ac:dyDescent="0.25">
      <c r="A917" s="796"/>
      <c r="B917" s="757"/>
      <c r="C917" s="759"/>
      <c r="D917" s="795"/>
      <c r="E917" s="97" t="s">
        <v>749</v>
      </c>
      <c r="F917" s="375">
        <f>SUM(G917:I917)</f>
        <v>5950</v>
      </c>
      <c r="G917" s="376">
        <f t="shared" ref="G917:H917" si="397">G920</f>
        <v>0</v>
      </c>
      <c r="H917" s="376">
        <f t="shared" si="397"/>
        <v>0</v>
      </c>
      <c r="I917" s="377">
        <f>I920</f>
        <v>5950</v>
      </c>
      <c r="J917" s="450">
        <f>SUM(K917:M917)</f>
        <v>0</v>
      </c>
      <c r="K917" s="457">
        <f t="shared" ref="K917:L917" si="398">K920</f>
        <v>0</v>
      </c>
      <c r="L917" s="457">
        <f t="shared" si="398"/>
        <v>0</v>
      </c>
      <c r="M917" s="458">
        <f>M920</f>
        <v>0</v>
      </c>
      <c r="N917" s="453"/>
      <c r="O917" s="454"/>
      <c r="P917" s="454"/>
      <c r="Q917" s="455"/>
    </row>
    <row r="918" spans="1:17" ht="25.5" x14ac:dyDescent="0.25">
      <c r="A918" s="787" t="s">
        <v>248</v>
      </c>
      <c r="B918" s="789" t="s">
        <v>750</v>
      </c>
      <c r="C918" s="791" t="s">
        <v>751</v>
      </c>
      <c r="D918" s="47" t="s">
        <v>200</v>
      </c>
      <c r="E918" s="98"/>
      <c r="F918" s="375"/>
      <c r="G918" s="376"/>
      <c r="H918" s="376"/>
      <c r="I918" s="377"/>
      <c r="J918" s="450"/>
      <c r="K918" s="457"/>
      <c r="L918" s="457"/>
      <c r="M918" s="458"/>
      <c r="N918" s="453"/>
      <c r="O918" s="459"/>
      <c r="P918" s="459"/>
      <c r="Q918" s="460"/>
    </row>
    <row r="919" spans="1:17" x14ac:dyDescent="0.25">
      <c r="A919" s="788"/>
      <c r="B919" s="790"/>
      <c r="C919" s="792"/>
      <c r="D919" s="793" t="s">
        <v>690</v>
      </c>
      <c r="E919" s="98" t="s">
        <v>258</v>
      </c>
      <c r="F919" s="375">
        <f>SUM(G919:I919)</f>
        <v>5950</v>
      </c>
      <c r="G919" s="376">
        <f>SUM(G920:G920)</f>
        <v>0</v>
      </c>
      <c r="H919" s="376">
        <f>SUM(H920:H920)</f>
        <v>0</v>
      </c>
      <c r="I919" s="377">
        <f>SUM(I920:I920)</f>
        <v>5950</v>
      </c>
      <c r="J919" s="450">
        <f>SUM(K919:M919)</f>
        <v>0</v>
      </c>
      <c r="K919" s="457">
        <f t="shared" ref="K919:L919" si="399">K920</f>
        <v>0</v>
      </c>
      <c r="L919" s="457">
        <f t="shared" si="399"/>
        <v>0</v>
      </c>
      <c r="M919" s="458">
        <f>M920</f>
        <v>0</v>
      </c>
      <c r="N919" s="453">
        <f t="shared" ref="N919" si="400">J919/F919*100</f>
        <v>0</v>
      </c>
      <c r="O919" s="454"/>
      <c r="P919" s="454"/>
      <c r="Q919" s="455">
        <f t="shared" ref="Q919" si="401">M919/I919*100</f>
        <v>0</v>
      </c>
    </row>
    <row r="920" spans="1:17" x14ac:dyDescent="0.25">
      <c r="A920" s="788"/>
      <c r="B920" s="790"/>
      <c r="C920" s="792"/>
      <c r="D920" s="795"/>
      <c r="E920" s="97" t="s">
        <v>749</v>
      </c>
      <c r="F920" s="375">
        <f>SUM(G920:I920)</f>
        <v>5950</v>
      </c>
      <c r="G920" s="376"/>
      <c r="H920" s="376"/>
      <c r="I920" s="377">
        <v>5950</v>
      </c>
      <c r="J920" s="450">
        <f>SUM(K920:M920)</f>
        <v>0</v>
      </c>
      <c r="K920" s="457"/>
      <c r="L920" s="457"/>
      <c r="M920" s="458">
        <v>0</v>
      </c>
      <c r="N920" s="453"/>
      <c r="O920" s="454"/>
      <c r="P920" s="454"/>
      <c r="Q920" s="455"/>
    </row>
    <row r="921" spans="1:17" ht="25.5" x14ac:dyDescent="0.25">
      <c r="A921" s="787" t="s">
        <v>798</v>
      </c>
      <c r="B921" s="789" t="s">
        <v>752</v>
      </c>
      <c r="C921" s="791" t="s">
        <v>753</v>
      </c>
      <c r="D921" s="47" t="s">
        <v>200</v>
      </c>
      <c r="E921" s="98"/>
      <c r="F921" s="375"/>
      <c r="G921" s="376"/>
      <c r="H921" s="376"/>
      <c r="I921" s="377"/>
      <c r="J921" s="462"/>
      <c r="K921" s="457"/>
      <c r="L921" s="457"/>
      <c r="M921" s="458"/>
      <c r="N921" s="453"/>
      <c r="O921" s="459"/>
      <c r="P921" s="459"/>
      <c r="Q921" s="460"/>
    </row>
    <row r="922" spans="1:17" x14ac:dyDescent="0.25">
      <c r="A922" s="788"/>
      <c r="B922" s="790"/>
      <c r="C922" s="797"/>
      <c r="D922" s="793" t="s">
        <v>690</v>
      </c>
      <c r="E922" s="98" t="s">
        <v>258</v>
      </c>
      <c r="F922" s="375">
        <f>SUM(G922:I922)</f>
        <v>292.81</v>
      </c>
      <c r="G922" s="376">
        <f>SUM(G923:G923)</f>
        <v>0</v>
      </c>
      <c r="H922" s="376">
        <f t="shared" ref="H922:M922" si="402">SUM(H923:H923)</f>
        <v>229.5</v>
      </c>
      <c r="I922" s="377">
        <f t="shared" si="402"/>
        <v>63.31</v>
      </c>
      <c r="J922" s="378">
        <f t="shared" si="402"/>
        <v>0</v>
      </c>
      <c r="K922" s="376">
        <f t="shared" si="402"/>
        <v>0</v>
      </c>
      <c r="L922" s="376">
        <f t="shared" si="402"/>
        <v>0</v>
      </c>
      <c r="M922" s="379">
        <f t="shared" si="402"/>
        <v>0</v>
      </c>
      <c r="N922" s="453">
        <f t="shared" ref="N922" si="403">J922/F922*100</f>
        <v>0</v>
      </c>
      <c r="O922" s="454"/>
      <c r="P922" s="454"/>
      <c r="Q922" s="455">
        <f t="shared" ref="Q922" si="404">M922/I922*100</f>
        <v>0</v>
      </c>
    </row>
    <row r="923" spans="1:17" ht="47.25" customHeight="1" x14ac:dyDescent="0.25">
      <c r="A923" s="788"/>
      <c r="B923" s="790"/>
      <c r="C923" s="797"/>
      <c r="D923" s="795"/>
      <c r="E923" s="97" t="s">
        <v>748</v>
      </c>
      <c r="F923" s="375">
        <f>SUM(G923:I923)</f>
        <v>292.81</v>
      </c>
      <c r="G923" s="376"/>
      <c r="H923" s="376">
        <v>229.5</v>
      </c>
      <c r="I923" s="377">
        <v>63.31</v>
      </c>
      <c r="J923" s="462">
        <f>SUM(K923:M923)</f>
        <v>0</v>
      </c>
      <c r="K923" s="457"/>
      <c r="L923" s="457"/>
      <c r="M923" s="458">
        <v>0</v>
      </c>
      <c r="N923" s="453"/>
      <c r="O923" s="454"/>
      <c r="P923" s="454"/>
      <c r="Q923" s="455"/>
    </row>
    <row r="924" spans="1:17" ht="25.5" x14ac:dyDescent="0.25">
      <c r="A924" s="754" t="s">
        <v>107</v>
      </c>
      <c r="B924" s="756" t="s">
        <v>754</v>
      </c>
      <c r="C924" s="758" t="s">
        <v>188</v>
      </c>
      <c r="D924" s="47" t="s">
        <v>200</v>
      </c>
      <c r="E924" s="98"/>
      <c r="F924" s="375"/>
      <c r="G924" s="376"/>
      <c r="H924" s="376"/>
      <c r="I924" s="377"/>
      <c r="J924" s="450"/>
      <c r="K924" s="457"/>
      <c r="L924" s="457"/>
      <c r="M924" s="458"/>
      <c r="N924" s="453"/>
      <c r="O924" s="459"/>
      <c r="P924" s="459"/>
      <c r="Q924" s="460"/>
    </row>
    <row r="925" spans="1:17" x14ac:dyDescent="0.25">
      <c r="A925" s="796"/>
      <c r="B925" s="757"/>
      <c r="C925" s="759"/>
      <c r="D925" s="793" t="s">
        <v>255</v>
      </c>
      <c r="E925" s="98" t="s">
        <v>258</v>
      </c>
      <c r="F925" s="375">
        <f>SUM(G925:I925)</f>
        <v>600</v>
      </c>
      <c r="G925" s="376">
        <f t="shared" ref="G925:H925" si="405">SUM(G926:G927)</f>
        <v>0</v>
      </c>
      <c r="H925" s="376">
        <f t="shared" si="405"/>
        <v>0</v>
      </c>
      <c r="I925" s="377">
        <f>SUM(I926:I927)</f>
        <v>600</v>
      </c>
      <c r="J925" s="450">
        <f>SUM(K925:M925)</f>
        <v>0</v>
      </c>
      <c r="K925" s="457">
        <f t="shared" ref="K925:M925" si="406">K927</f>
        <v>0</v>
      </c>
      <c r="L925" s="457">
        <f t="shared" si="406"/>
        <v>0</v>
      </c>
      <c r="M925" s="458">
        <f t="shared" si="406"/>
        <v>0</v>
      </c>
      <c r="N925" s="453">
        <f t="shared" si="363"/>
        <v>0</v>
      </c>
      <c r="O925" s="454"/>
      <c r="P925" s="454"/>
      <c r="Q925" s="455">
        <f t="shared" ref="Q925:Q927" si="407">M925/I925*100</f>
        <v>0</v>
      </c>
    </row>
    <row r="926" spans="1:17" x14ac:dyDescent="0.25">
      <c r="A926" s="796"/>
      <c r="B926" s="757"/>
      <c r="C926" s="759"/>
      <c r="D926" s="795"/>
      <c r="E926" s="97" t="s">
        <v>755</v>
      </c>
      <c r="F926" s="375">
        <f>SUM(G926:I926)</f>
        <v>100</v>
      </c>
      <c r="G926" s="376">
        <f t="shared" ref="G926:H926" si="408">G930</f>
        <v>0</v>
      </c>
      <c r="H926" s="376">
        <f t="shared" si="408"/>
        <v>0</v>
      </c>
      <c r="I926" s="377">
        <f>I930</f>
        <v>100</v>
      </c>
      <c r="J926" s="450">
        <f>SUM(K926:M926)</f>
        <v>0</v>
      </c>
      <c r="K926" s="457">
        <f t="shared" ref="K926:L926" si="409">K930</f>
        <v>0</v>
      </c>
      <c r="L926" s="457">
        <f t="shared" si="409"/>
        <v>0</v>
      </c>
      <c r="M926" s="458">
        <f>M930</f>
        <v>0</v>
      </c>
      <c r="N926" s="453"/>
      <c r="O926" s="454"/>
      <c r="P926" s="454"/>
      <c r="Q926" s="455"/>
    </row>
    <row r="927" spans="1:17" x14ac:dyDescent="0.25">
      <c r="A927" s="796"/>
      <c r="B927" s="757"/>
      <c r="C927" s="759"/>
      <c r="D927" s="795"/>
      <c r="E927" s="97" t="s">
        <v>756</v>
      </c>
      <c r="F927" s="375">
        <v>500</v>
      </c>
      <c r="G927" s="376">
        <v>0</v>
      </c>
      <c r="H927" s="376">
        <v>0</v>
      </c>
      <c r="I927" s="377">
        <v>500</v>
      </c>
      <c r="J927" s="450">
        <f>SUM(K927:M927)</f>
        <v>0</v>
      </c>
      <c r="K927" s="457"/>
      <c r="L927" s="457"/>
      <c r="M927" s="458">
        <f>M931</f>
        <v>0</v>
      </c>
      <c r="N927" s="453">
        <f t="shared" si="363"/>
        <v>0</v>
      </c>
      <c r="O927" s="454"/>
      <c r="P927" s="454"/>
      <c r="Q927" s="455">
        <f t="shared" si="407"/>
        <v>0</v>
      </c>
    </row>
    <row r="928" spans="1:17" ht="25.5" x14ac:dyDescent="0.25">
      <c r="A928" s="787" t="s">
        <v>835</v>
      </c>
      <c r="B928" s="789" t="s">
        <v>757</v>
      </c>
      <c r="C928" s="791" t="s">
        <v>758</v>
      </c>
      <c r="D928" s="47" t="s">
        <v>200</v>
      </c>
      <c r="E928" s="98"/>
      <c r="F928" s="375"/>
      <c r="G928" s="376"/>
      <c r="H928" s="376"/>
      <c r="I928" s="377"/>
      <c r="J928" s="450"/>
      <c r="K928" s="457"/>
      <c r="L928" s="457"/>
      <c r="M928" s="458"/>
      <c r="N928" s="453"/>
      <c r="O928" s="459"/>
      <c r="P928" s="459"/>
      <c r="Q928" s="460"/>
    </row>
    <row r="929" spans="1:17" x14ac:dyDescent="0.25">
      <c r="A929" s="788"/>
      <c r="B929" s="790"/>
      <c r="C929" s="792"/>
      <c r="D929" s="793" t="s">
        <v>741</v>
      </c>
      <c r="E929" s="98" t="s">
        <v>258</v>
      </c>
      <c r="F929" s="375">
        <f>SUM(G929:I929)</f>
        <v>600</v>
      </c>
      <c r="G929" s="376">
        <f t="shared" ref="G929:H929" si="410">SUM(G930:G931)</f>
        <v>0</v>
      </c>
      <c r="H929" s="376">
        <f t="shared" si="410"/>
        <v>0</v>
      </c>
      <c r="I929" s="377">
        <f>SUM(I930:I931)</f>
        <v>600</v>
      </c>
      <c r="J929" s="450">
        <f>J931</f>
        <v>0</v>
      </c>
      <c r="K929" s="457">
        <f t="shared" ref="K929:M929" si="411">K931</f>
        <v>0</v>
      </c>
      <c r="L929" s="457">
        <f t="shared" si="411"/>
        <v>0</v>
      </c>
      <c r="M929" s="458">
        <f t="shared" si="411"/>
        <v>0</v>
      </c>
      <c r="N929" s="453">
        <f t="shared" si="363"/>
        <v>0</v>
      </c>
      <c r="O929" s="454"/>
      <c r="P929" s="454"/>
      <c r="Q929" s="455">
        <f t="shared" ref="Q929:Q931" si="412">M929/I929*100</f>
        <v>0</v>
      </c>
    </row>
    <row r="930" spans="1:17" x14ac:dyDescent="0.25">
      <c r="A930" s="788"/>
      <c r="B930" s="790"/>
      <c r="C930" s="792"/>
      <c r="D930" s="795"/>
      <c r="E930" s="97" t="s">
        <v>755</v>
      </c>
      <c r="F930" s="375">
        <f>SUM(G930:I930)</f>
        <v>100</v>
      </c>
      <c r="G930" s="376"/>
      <c r="H930" s="376"/>
      <c r="I930" s="377">
        <v>100</v>
      </c>
      <c r="J930" s="450"/>
      <c r="K930" s="457"/>
      <c r="L930" s="457"/>
      <c r="M930" s="458"/>
      <c r="N930" s="453"/>
      <c r="O930" s="454"/>
      <c r="P930" s="454"/>
      <c r="Q930" s="455"/>
    </row>
    <row r="931" spans="1:17" ht="34.5" customHeight="1" x14ac:dyDescent="0.25">
      <c r="A931" s="788"/>
      <c r="B931" s="790"/>
      <c r="C931" s="792"/>
      <c r="D931" s="795"/>
      <c r="E931" s="97" t="s">
        <v>756</v>
      </c>
      <c r="F931" s="375">
        <f>SUM(G931:I931)</f>
        <v>500</v>
      </c>
      <c r="G931" s="376">
        <v>0</v>
      </c>
      <c r="H931" s="376">
        <v>0</v>
      </c>
      <c r="I931" s="377">
        <v>500</v>
      </c>
      <c r="J931" s="450">
        <f>SUM(K931:M931)</f>
        <v>0</v>
      </c>
      <c r="K931" s="457"/>
      <c r="L931" s="457"/>
      <c r="M931" s="458">
        <v>0</v>
      </c>
      <c r="N931" s="453">
        <f t="shared" si="363"/>
        <v>0</v>
      </c>
      <c r="O931" s="454"/>
      <c r="P931" s="454"/>
      <c r="Q931" s="455">
        <f t="shared" si="412"/>
        <v>0</v>
      </c>
    </row>
    <row r="932" spans="1:17" ht="25.5" x14ac:dyDescent="0.25">
      <c r="A932" s="754" t="s">
        <v>143</v>
      </c>
      <c r="B932" s="756" t="s">
        <v>759</v>
      </c>
      <c r="C932" s="758" t="s">
        <v>188</v>
      </c>
      <c r="D932" s="47" t="s">
        <v>200</v>
      </c>
      <c r="E932" s="98"/>
      <c r="F932" s="375"/>
      <c r="G932" s="376"/>
      <c r="H932" s="376"/>
      <c r="I932" s="377"/>
      <c r="J932" s="450"/>
      <c r="K932" s="457"/>
      <c r="L932" s="457"/>
      <c r="M932" s="458"/>
      <c r="N932" s="453"/>
      <c r="O932" s="459"/>
      <c r="P932" s="459"/>
      <c r="Q932" s="460"/>
    </row>
    <row r="933" spans="1:17" x14ac:dyDescent="0.25">
      <c r="A933" s="796"/>
      <c r="B933" s="757"/>
      <c r="C933" s="759"/>
      <c r="D933" s="793"/>
      <c r="E933" s="98" t="s">
        <v>258</v>
      </c>
      <c r="F933" s="375">
        <f>F942+F945+F948+F951+F954+F957+F960</f>
        <v>104</v>
      </c>
      <c r="G933" s="376">
        <f t="shared" ref="G933:I933" si="413">G942+G945+G948+G951+G954+G957+G960</f>
        <v>0</v>
      </c>
      <c r="H933" s="376">
        <f t="shared" si="413"/>
        <v>0</v>
      </c>
      <c r="I933" s="377">
        <f t="shared" si="413"/>
        <v>104</v>
      </c>
      <c r="J933" s="450">
        <f>SUM(K933:M933)</f>
        <v>0</v>
      </c>
      <c r="K933" s="457"/>
      <c r="L933" s="457"/>
      <c r="M933" s="458">
        <f>SUM(M934:M940)</f>
        <v>0</v>
      </c>
      <c r="N933" s="453">
        <f t="shared" si="363"/>
        <v>0</v>
      </c>
      <c r="O933" s="454"/>
      <c r="P933" s="454"/>
      <c r="Q933" s="455">
        <f t="shared" ref="Q933:Q979" si="414">M933/I933*100</f>
        <v>0</v>
      </c>
    </row>
    <row r="934" spans="1:17" x14ac:dyDescent="0.25">
      <c r="A934" s="796"/>
      <c r="B934" s="757"/>
      <c r="C934" s="759"/>
      <c r="D934" s="795"/>
      <c r="E934" s="97" t="s">
        <v>760</v>
      </c>
      <c r="F934" s="375">
        <f>SUM(G934:I934)</f>
        <v>23</v>
      </c>
      <c r="G934" s="376">
        <v>0</v>
      </c>
      <c r="H934" s="376">
        <v>0</v>
      </c>
      <c r="I934" s="377">
        <f>I943</f>
        <v>23</v>
      </c>
      <c r="J934" s="450">
        <f t="shared" ref="J934:J940" si="415">SUM(K934:M934)</f>
        <v>0</v>
      </c>
      <c r="K934" s="457"/>
      <c r="L934" s="457"/>
      <c r="M934" s="458">
        <f>M943</f>
        <v>0</v>
      </c>
      <c r="N934" s="453">
        <f t="shared" si="363"/>
        <v>0</v>
      </c>
      <c r="O934" s="454"/>
      <c r="P934" s="454"/>
      <c r="Q934" s="455">
        <f t="shared" si="414"/>
        <v>0</v>
      </c>
    </row>
    <row r="935" spans="1:17" x14ac:dyDescent="0.25">
      <c r="A935" s="796"/>
      <c r="B935" s="757"/>
      <c r="C935" s="759"/>
      <c r="D935" s="795"/>
      <c r="E935" s="97" t="s">
        <v>761</v>
      </c>
      <c r="F935" s="375">
        <f t="shared" ref="F935:F940" si="416">SUM(G935:I935)</f>
        <v>35</v>
      </c>
      <c r="G935" s="376"/>
      <c r="H935" s="376"/>
      <c r="I935" s="377">
        <f>I946</f>
        <v>35</v>
      </c>
      <c r="J935" s="450">
        <f t="shared" si="415"/>
        <v>0</v>
      </c>
      <c r="K935" s="457"/>
      <c r="L935" s="457"/>
      <c r="M935" s="458">
        <f>M946</f>
        <v>0</v>
      </c>
      <c r="N935" s="453">
        <f t="shared" si="363"/>
        <v>0</v>
      </c>
      <c r="O935" s="454"/>
      <c r="P935" s="454"/>
      <c r="Q935" s="455">
        <f t="shared" si="414"/>
        <v>0</v>
      </c>
    </row>
    <row r="936" spans="1:17" x14ac:dyDescent="0.25">
      <c r="A936" s="796"/>
      <c r="B936" s="757"/>
      <c r="C936" s="759"/>
      <c r="D936" s="795"/>
      <c r="E936" s="97" t="s">
        <v>762</v>
      </c>
      <c r="F936" s="375">
        <f t="shared" si="416"/>
        <v>10</v>
      </c>
      <c r="G936" s="376"/>
      <c r="H936" s="376"/>
      <c r="I936" s="377">
        <f>I949</f>
        <v>10</v>
      </c>
      <c r="J936" s="450">
        <f t="shared" si="415"/>
        <v>0</v>
      </c>
      <c r="K936" s="457"/>
      <c r="L936" s="457"/>
      <c r="M936" s="458">
        <f>M949</f>
        <v>0</v>
      </c>
      <c r="N936" s="453">
        <f t="shared" si="363"/>
        <v>0</v>
      </c>
      <c r="O936" s="454"/>
      <c r="P936" s="454"/>
      <c r="Q936" s="455">
        <f t="shared" si="414"/>
        <v>0</v>
      </c>
    </row>
    <row r="937" spans="1:17" x14ac:dyDescent="0.25">
      <c r="A937" s="796"/>
      <c r="B937" s="757"/>
      <c r="C937" s="759"/>
      <c r="D937" s="795"/>
      <c r="E937" s="97" t="s">
        <v>763</v>
      </c>
      <c r="F937" s="375">
        <f t="shared" si="416"/>
        <v>6</v>
      </c>
      <c r="G937" s="376"/>
      <c r="H937" s="376"/>
      <c r="I937" s="377">
        <f>I952</f>
        <v>6</v>
      </c>
      <c r="J937" s="450">
        <f t="shared" si="415"/>
        <v>0</v>
      </c>
      <c r="K937" s="457"/>
      <c r="L937" s="457"/>
      <c r="M937" s="458">
        <f>M952</f>
        <v>0</v>
      </c>
      <c r="N937" s="453">
        <f t="shared" si="363"/>
        <v>0</v>
      </c>
      <c r="O937" s="459"/>
      <c r="P937" s="459"/>
      <c r="Q937" s="455">
        <f t="shared" si="414"/>
        <v>0</v>
      </c>
    </row>
    <row r="938" spans="1:17" x14ac:dyDescent="0.25">
      <c r="A938" s="796"/>
      <c r="B938" s="757"/>
      <c r="C938" s="759"/>
      <c r="D938" s="795"/>
      <c r="E938" s="97" t="s">
        <v>764</v>
      </c>
      <c r="F938" s="375">
        <f t="shared" si="416"/>
        <v>0</v>
      </c>
      <c r="G938" s="376"/>
      <c r="H938" s="376"/>
      <c r="I938" s="377">
        <f>I955</f>
        <v>0</v>
      </c>
      <c r="J938" s="450">
        <f t="shared" si="415"/>
        <v>0</v>
      </c>
      <c r="K938" s="457"/>
      <c r="L938" s="457"/>
      <c r="M938" s="458">
        <f>M955</f>
        <v>0</v>
      </c>
      <c r="N938" s="453">
        <v>0</v>
      </c>
      <c r="O938" s="459"/>
      <c r="P938" s="459"/>
      <c r="Q938" s="455">
        <v>0</v>
      </c>
    </row>
    <row r="939" spans="1:17" x14ac:dyDescent="0.25">
      <c r="A939" s="796"/>
      <c r="B939" s="757"/>
      <c r="C939" s="759"/>
      <c r="D939" s="795"/>
      <c r="E939" s="97" t="s">
        <v>765</v>
      </c>
      <c r="F939" s="375">
        <f t="shared" si="416"/>
        <v>10</v>
      </c>
      <c r="G939" s="376"/>
      <c r="H939" s="376"/>
      <c r="I939" s="377">
        <f>I958</f>
        <v>10</v>
      </c>
      <c r="J939" s="450">
        <f t="shared" si="415"/>
        <v>0</v>
      </c>
      <c r="K939" s="457"/>
      <c r="L939" s="457"/>
      <c r="M939" s="458">
        <f>M958</f>
        <v>0</v>
      </c>
      <c r="N939" s="453">
        <f t="shared" si="363"/>
        <v>0</v>
      </c>
      <c r="O939" s="459"/>
      <c r="P939" s="459"/>
      <c r="Q939" s="455">
        <f t="shared" si="414"/>
        <v>0</v>
      </c>
    </row>
    <row r="940" spans="1:17" x14ac:dyDescent="0.25">
      <c r="A940" s="796"/>
      <c r="B940" s="757"/>
      <c r="C940" s="782"/>
      <c r="D940" s="794"/>
      <c r="E940" s="97" t="s">
        <v>766</v>
      </c>
      <c r="F940" s="375">
        <f t="shared" si="416"/>
        <v>20</v>
      </c>
      <c r="G940" s="376"/>
      <c r="H940" s="376"/>
      <c r="I940" s="377">
        <f>I961</f>
        <v>20</v>
      </c>
      <c r="J940" s="450">
        <f t="shared" si="415"/>
        <v>0</v>
      </c>
      <c r="K940" s="457"/>
      <c r="L940" s="457"/>
      <c r="M940" s="458">
        <f>M961</f>
        <v>0</v>
      </c>
      <c r="N940" s="453">
        <f t="shared" si="363"/>
        <v>0</v>
      </c>
      <c r="O940" s="459"/>
      <c r="P940" s="459"/>
      <c r="Q940" s="455">
        <f t="shared" si="414"/>
        <v>0</v>
      </c>
    </row>
    <row r="941" spans="1:17" ht="25.5" x14ac:dyDescent="0.25">
      <c r="A941" s="787" t="s">
        <v>146</v>
      </c>
      <c r="B941" s="789" t="s">
        <v>767</v>
      </c>
      <c r="C941" s="791" t="s">
        <v>768</v>
      </c>
      <c r="D941" s="47" t="s">
        <v>200</v>
      </c>
      <c r="E941" s="98"/>
      <c r="F941" s="375"/>
      <c r="G941" s="376"/>
      <c r="H941" s="376"/>
      <c r="I941" s="377"/>
      <c r="J941" s="450"/>
      <c r="K941" s="457"/>
      <c r="L941" s="457"/>
      <c r="M941" s="458"/>
      <c r="N941" s="453"/>
      <c r="O941" s="459"/>
      <c r="P941" s="459"/>
      <c r="Q941" s="455"/>
    </row>
    <row r="942" spans="1:17" x14ac:dyDescent="0.25">
      <c r="A942" s="788"/>
      <c r="B942" s="790"/>
      <c r="C942" s="792"/>
      <c r="D942" s="793"/>
      <c r="E942" s="98" t="s">
        <v>258</v>
      </c>
      <c r="F942" s="375">
        <f>F943</f>
        <v>23</v>
      </c>
      <c r="G942" s="376">
        <f t="shared" ref="G942:I942" si="417">G943</f>
        <v>0</v>
      </c>
      <c r="H942" s="376">
        <f t="shared" si="417"/>
        <v>0</v>
      </c>
      <c r="I942" s="377">
        <f t="shared" si="417"/>
        <v>23</v>
      </c>
      <c r="J942" s="450">
        <f>J943</f>
        <v>0</v>
      </c>
      <c r="K942" s="457">
        <f t="shared" ref="K942:M942" si="418">K943</f>
        <v>0</v>
      </c>
      <c r="L942" s="457">
        <f t="shared" si="418"/>
        <v>0</v>
      </c>
      <c r="M942" s="458">
        <f t="shared" si="418"/>
        <v>0</v>
      </c>
      <c r="N942" s="453">
        <f t="shared" si="363"/>
        <v>0</v>
      </c>
      <c r="O942" s="459"/>
      <c r="P942" s="459"/>
      <c r="Q942" s="455">
        <f t="shared" si="414"/>
        <v>0</v>
      </c>
    </row>
    <row r="943" spans="1:17" ht="40.5" customHeight="1" x14ac:dyDescent="0.25">
      <c r="A943" s="788"/>
      <c r="B943" s="790"/>
      <c r="C943" s="792"/>
      <c r="D943" s="794"/>
      <c r="E943" s="97" t="s">
        <v>760</v>
      </c>
      <c r="F943" s="375">
        <f>SUM(G943:I943)</f>
        <v>23</v>
      </c>
      <c r="G943" s="376">
        <v>0</v>
      </c>
      <c r="H943" s="376">
        <v>0</v>
      </c>
      <c r="I943" s="377">
        <v>23</v>
      </c>
      <c r="J943" s="450">
        <f>SUM(K943:M943)</f>
        <v>0</v>
      </c>
      <c r="K943" s="457"/>
      <c r="L943" s="457"/>
      <c r="M943" s="458">
        <v>0</v>
      </c>
      <c r="N943" s="453">
        <f t="shared" si="363"/>
        <v>0</v>
      </c>
      <c r="O943" s="459"/>
      <c r="P943" s="459"/>
      <c r="Q943" s="455">
        <f t="shared" si="414"/>
        <v>0</v>
      </c>
    </row>
    <row r="944" spans="1:17" ht="25.5" x14ac:dyDescent="0.25">
      <c r="A944" s="787" t="s">
        <v>153</v>
      </c>
      <c r="B944" s="789" t="s">
        <v>769</v>
      </c>
      <c r="C944" s="791" t="s">
        <v>770</v>
      </c>
      <c r="D944" s="47" t="s">
        <v>200</v>
      </c>
      <c r="E944" s="98"/>
      <c r="F944" s="375"/>
      <c r="G944" s="376"/>
      <c r="H944" s="376"/>
      <c r="I944" s="377"/>
      <c r="J944" s="450"/>
      <c r="K944" s="457"/>
      <c r="L944" s="457"/>
      <c r="M944" s="458"/>
      <c r="N944" s="453"/>
      <c r="O944" s="459"/>
      <c r="P944" s="459"/>
      <c r="Q944" s="455"/>
    </row>
    <row r="945" spans="1:17" x14ac:dyDescent="0.25">
      <c r="A945" s="788"/>
      <c r="B945" s="790"/>
      <c r="C945" s="792"/>
      <c r="D945" s="793"/>
      <c r="E945" s="98" t="s">
        <v>258</v>
      </c>
      <c r="F945" s="375">
        <f>F946</f>
        <v>35</v>
      </c>
      <c r="G945" s="376">
        <f t="shared" ref="G945:I945" si="419">G946</f>
        <v>0</v>
      </c>
      <c r="H945" s="376">
        <f t="shared" si="419"/>
        <v>0</v>
      </c>
      <c r="I945" s="377">
        <f t="shared" si="419"/>
        <v>35</v>
      </c>
      <c r="J945" s="450">
        <f>SUM(K945:M945)</f>
        <v>0</v>
      </c>
      <c r="K945" s="457">
        <f>K946</f>
        <v>0</v>
      </c>
      <c r="L945" s="457">
        <f t="shared" ref="L945:M945" si="420">L946</f>
        <v>0</v>
      </c>
      <c r="M945" s="458">
        <f t="shared" si="420"/>
        <v>0</v>
      </c>
      <c r="N945" s="453">
        <f t="shared" si="363"/>
        <v>0</v>
      </c>
      <c r="O945" s="459"/>
      <c r="P945" s="459"/>
      <c r="Q945" s="455">
        <f t="shared" si="414"/>
        <v>0</v>
      </c>
    </row>
    <row r="946" spans="1:17" ht="39" customHeight="1" x14ac:dyDescent="0.25">
      <c r="A946" s="788"/>
      <c r="B946" s="790"/>
      <c r="C946" s="792"/>
      <c r="D946" s="794"/>
      <c r="E946" s="97" t="s">
        <v>761</v>
      </c>
      <c r="F946" s="375">
        <f>SUM(G946:I946)</f>
        <v>35</v>
      </c>
      <c r="G946" s="376"/>
      <c r="H946" s="376"/>
      <c r="I946" s="377">
        <v>35</v>
      </c>
      <c r="J946" s="450">
        <f>SUM(K946:M946)</f>
        <v>0</v>
      </c>
      <c r="K946" s="457"/>
      <c r="L946" s="457"/>
      <c r="M946" s="458">
        <v>0</v>
      </c>
      <c r="N946" s="453">
        <f t="shared" si="363"/>
        <v>0</v>
      </c>
      <c r="O946" s="459"/>
      <c r="P946" s="459"/>
      <c r="Q946" s="455">
        <f t="shared" si="414"/>
        <v>0</v>
      </c>
    </row>
    <row r="947" spans="1:17" ht="25.5" x14ac:dyDescent="0.25">
      <c r="A947" s="787" t="s">
        <v>156</v>
      </c>
      <c r="B947" s="789" t="s">
        <v>771</v>
      </c>
      <c r="C947" s="791" t="s">
        <v>772</v>
      </c>
      <c r="D947" s="47" t="s">
        <v>200</v>
      </c>
      <c r="E947" s="98"/>
      <c r="F947" s="375"/>
      <c r="G947" s="376"/>
      <c r="H947" s="376"/>
      <c r="I947" s="377"/>
      <c r="J947" s="450"/>
      <c r="K947" s="457"/>
      <c r="L947" s="457"/>
      <c r="M947" s="458"/>
      <c r="N947" s="453"/>
      <c r="O947" s="459"/>
      <c r="P947" s="459"/>
      <c r="Q947" s="455"/>
    </row>
    <row r="948" spans="1:17" x14ac:dyDescent="0.25">
      <c r="A948" s="788"/>
      <c r="B948" s="790"/>
      <c r="C948" s="792"/>
      <c r="D948" s="793"/>
      <c r="E948" s="98" t="s">
        <v>258</v>
      </c>
      <c r="F948" s="375">
        <f>F949</f>
        <v>10</v>
      </c>
      <c r="G948" s="376">
        <f t="shared" ref="G948:I948" si="421">G949</f>
        <v>0</v>
      </c>
      <c r="H948" s="376">
        <f t="shared" si="421"/>
        <v>0</v>
      </c>
      <c r="I948" s="377">
        <f t="shared" si="421"/>
        <v>10</v>
      </c>
      <c r="J948" s="450">
        <f>SUM(K948:M948)</f>
        <v>0</v>
      </c>
      <c r="K948" s="457"/>
      <c r="L948" s="457"/>
      <c r="M948" s="458">
        <f>M949</f>
        <v>0</v>
      </c>
      <c r="N948" s="453">
        <f t="shared" si="363"/>
        <v>0</v>
      </c>
      <c r="O948" s="459"/>
      <c r="P948" s="459"/>
      <c r="Q948" s="455">
        <f t="shared" si="414"/>
        <v>0</v>
      </c>
    </row>
    <row r="949" spans="1:17" ht="34.5" customHeight="1" x14ac:dyDescent="0.25">
      <c r="A949" s="788"/>
      <c r="B949" s="790"/>
      <c r="C949" s="792"/>
      <c r="D949" s="794"/>
      <c r="E949" s="97" t="s">
        <v>762</v>
      </c>
      <c r="F949" s="375">
        <f>SUM(G949:I949)</f>
        <v>10</v>
      </c>
      <c r="G949" s="376"/>
      <c r="H949" s="376"/>
      <c r="I949" s="377">
        <v>10</v>
      </c>
      <c r="J949" s="450">
        <f>SUM(K949:M949)</f>
        <v>0</v>
      </c>
      <c r="K949" s="457"/>
      <c r="L949" s="457"/>
      <c r="M949" s="458">
        <v>0</v>
      </c>
      <c r="N949" s="453">
        <f t="shared" si="363"/>
        <v>0</v>
      </c>
      <c r="O949" s="459"/>
      <c r="P949" s="459"/>
      <c r="Q949" s="455">
        <f t="shared" si="414"/>
        <v>0</v>
      </c>
    </row>
    <row r="950" spans="1:17" ht="25.5" x14ac:dyDescent="0.25">
      <c r="A950" s="787" t="s">
        <v>158</v>
      </c>
      <c r="B950" s="789" t="s">
        <v>773</v>
      </c>
      <c r="C950" s="791" t="s">
        <v>774</v>
      </c>
      <c r="D950" s="44" t="s">
        <v>200</v>
      </c>
      <c r="E950" s="98"/>
      <c r="F950" s="464"/>
      <c r="G950" s="465"/>
      <c r="H950" s="465"/>
      <c r="I950" s="466"/>
      <c r="J950" s="450"/>
      <c r="K950" s="457"/>
      <c r="L950" s="457"/>
      <c r="M950" s="458"/>
      <c r="N950" s="453"/>
      <c r="O950" s="459"/>
      <c r="P950" s="459"/>
      <c r="Q950" s="455"/>
    </row>
    <row r="951" spans="1:17" x14ac:dyDescent="0.25">
      <c r="A951" s="788"/>
      <c r="B951" s="790"/>
      <c r="C951" s="792"/>
      <c r="D951" s="760"/>
      <c r="E951" s="98" t="s">
        <v>258</v>
      </c>
      <c r="F951" s="375">
        <f>F952</f>
        <v>6</v>
      </c>
      <c r="G951" s="376">
        <f t="shared" ref="G951:I951" si="422">G952</f>
        <v>0</v>
      </c>
      <c r="H951" s="376">
        <f t="shared" si="422"/>
        <v>0</v>
      </c>
      <c r="I951" s="377">
        <f t="shared" si="422"/>
        <v>6</v>
      </c>
      <c r="J951" s="450">
        <f>SUM(K951:M951)</f>
        <v>0</v>
      </c>
      <c r="K951" s="457"/>
      <c r="L951" s="457"/>
      <c r="M951" s="458">
        <f>M952</f>
        <v>0</v>
      </c>
      <c r="N951" s="453">
        <f t="shared" si="363"/>
        <v>0</v>
      </c>
      <c r="O951" s="459"/>
      <c r="P951" s="459"/>
      <c r="Q951" s="455">
        <f t="shared" si="414"/>
        <v>0</v>
      </c>
    </row>
    <row r="952" spans="1:17" x14ac:dyDescent="0.25">
      <c r="A952" s="788"/>
      <c r="B952" s="790"/>
      <c r="C952" s="792"/>
      <c r="D952" s="798"/>
      <c r="E952" s="97" t="s">
        <v>763</v>
      </c>
      <c r="F952" s="375">
        <f>SUM(G952:I952)</f>
        <v>6</v>
      </c>
      <c r="G952" s="376"/>
      <c r="H952" s="376"/>
      <c r="I952" s="377">
        <v>6</v>
      </c>
      <c r="J952" s="450">
        <f>SUM(K952:M952)</f>
        <v>0</v>
      </c>
      <c r="K952" s="457"/>
      <c r="L952" s="457"/>
      <c r="M952" s="458">
        <v>0</v>
      </c>
      <c r="N952" s="453">
        <f t="shared" si="363"/>
        <v>0</v>
      </c>
      <c r="O952" s="459"/>
      <c r="P952" s="459"/>
      <c r="Q952" s="455">
        <f t="shared" si="414"/>
        <v>0</v>
      </c>
    </row>
    <row r="953" spans="1:17" ht="25.5" x14ac:dyDescent="0.25">
      <c r="A953" s="787" t="s">
        <v>163</v>
      </c>
      <c r="B953" s="789" t="s">
        <v>775</v>
      </c>
      <c r="C953" s="791" t="s">
        <v>776</v>
      </c>
      <c r="D953" s="47" t="s">
        <v>200</v>
      </c>
      <c r="E953" s="98"/>
      <c r="F953" s="375"/>
      <c r="G953" s="376"/>
      <c r="H953" s="376"/>
      <c r="I953" s="377"/>
      <c r="J953" s="450"/>
      <c r="K953" s="457"/>
      <c r="L953" s="457"/>
      <c r="M953" s="458"/>
      <c r="N953" s="453"/>
      <c r="O953" s="459"/>
      <c r="P953" s="459"/>
      <c r="Q953" s="455"/>
    </row>
    <row r="954" spans="1:17" x14ac:dyDescent="0.25">
      <c r="A954" s="788"/>
      <c r="B954" s="790"/>
      <c r="C954" s="792"/>
      <c r="D954" s="793"/>
      <c r="E954" s="98" t="s">
        <v>258</v>
      </c>
      <c r="F954" s="375">
        <f>F955</f>
        <v>0</v>
      </c>
      <c r="G954" s="376">
        <f t="shared" ref="G954:I954" si="423">G955</f>
        <v>0</v>
      </c>
      <c r="H954" s="376">
        <f t="shared" si="423"/>
        <v>0</v>
      </c>
      <c r="I954" s="377">
        <f t="shared" si="423"/>
        <v>0</v>
      </c>
      <c r="J954" s="450">
        <f>J955</f>
        <v>0</v>
      </c>
      <c r="K954" s="457">
        <f t="shared" ref="K954:M954" si="424">K955</f>
        <v>0</v>
      </c>
      <c r="L954" s="457">
        <f t="shared" si="424"/>
        <v>0</v>
      </c>
      <c r="M954" s="458">
        <f t="shared" si="424"/>
        <v>0</v>
      </c>
      <c r="N954" s="453">
        <v>0</v>
      </c>
      <c r="O954" s="459"/>
      <c r="P954" s="459"/>
      <c r="Q954" s="455">
        <v>0</v>
      </c>
    </row>
    <row r="955" spans="1:17" ht="52.5" customHeight="1" x14ac:dyDescent="0.25">
      <c r="A955" s="788"/>
      <c r="B955" s="790"/>
      <c r="C955" s="792"/>
      <c r="D955" s="794"/>
      <c r="E955" s="97" t="s">
        <v>764</v>
      </c>
      <c r="F955" s="375">
        <f>SUM(G955:I955)</f>
        <v>0</v>
      </c>
      <c r="G955" s="376">
        <v>0</v>
      </c>
      <c r="H955" s="376">
        <v>0</v>
      </c>
      <c r="I955" s="377">
        <v>0</v>
      </c>
      <c r="J955" s="450">
        <f>SUM(K955:M955)</f>
        <v>0</v>
      </c>
      <c r="K955" s="457">
        <v>0</v>
      </c>
      <c r="L955" s="457">
        <v>0</v>
      </c>
      <c r="M955" s="458">
        <v>0</v>
      </c>
      <c r="N955" s="453">
        <v>0</v>
      </c>
      <c r="O955" s="459"/>
      <c r="P955" s="459"/>
      <c r="Q955" s="455">
        <v>0</v>
      </c>
    </row>
    <row r="956" spans="1:17" ht="25.5" x14ac:dyDescent="0.25">
      <c r="A956" s="787" t="s">
        <v>167</v>
      </c>
      <c r="B956" s="789" t="s">
        <v>777</v>
      </c>
      <c r="C956" s="791" t="s">
        <v>778</v>
      </c>
      <c r="D956" s="47" t="s">
        <v>200</v>
      </c>
      <c r="E956" s="98"/>
      <c r="F956" s="375"/>
      <c r="G956" s="376"/>
      <c r="H956" s="376"/>
      <c r="I956" s="377"/>
      <c r="J956" s="450"/>
      <c r="K956" s="457"/>
      <c r="L956" s="457"/>
      <c r="M956" s="458"/>
      <c r="N956" s="453"/>
      <c r="O956" s="459"/>
      <c r="P956" s="459"/>
      <c r="Q956" s="455"/>
    </row>
    <row r="957" spans="1:17" x14ac:dyDescent="0.25">
      <c r="A957" s="788"/>
      <c r="B957" s="790"/>
      <c r="C957" s="792"/>
      <c r="D957" s="793"/>
      <c r="E957" s="98" t="s">
        <v>258</v>
      </c>
      <c r="F957" s="375">
        <f>F958</f>
        <v>10</v>
      </c>
      <c r="G957" s="376">
        <f t="shared" ref="G957:I957" si="425">G958</f>
        <v>0</v>
      </c>
      <c r="H957" s="376">
        <f t="shared" si="425"/>
        <v>0</v>
      </c>
      <c r="I957" s="377">
        <f t="shared" si="425"/>
        <v>10</v>
      </c>
      <c r="J957" s="450">
        <f>SUM(K957:M957)</f>
        <v>0</v>
      </c>
      <c r="K957" s="457"/>
      <c r="L957" s="457"/>
      <c r="M957" s="458">
        <f>M958</f>
        <v>0</v>
      </c>
      <c r="N957" s="453">
        <f t="shared" si="363"/>
        <v>0</v>
      </c>
      <c r="O957" s="459"/>
      <c r="P957" s="459"/>
      <c r="Q957" s="455">
        <f t="shared" si="414"/>
        <v>0</v>
      </c>
    </row>
    <row r="958" spans="1:17" x14ac:dyDescent="0.25">
      <c r="A958" s="788"/>
      <c r="B958" s="790"/>
      <c r="C958" s="792"/>
      <c r="D958" s="794"/>
      <c r="E958" s="97" t="s">
        <v>765</v>
      </c>
      <c r="F958" s="375">
        <f>SUM(G958:I958)</f>
        <v>10</v>
      </c>
      <c r="G958" s="376"/>
      <c r="H958" s="376"/>
      <c r="I958" s="377">
        <v>10</v>
      </c>
      <c r="J958" s="450">
        <f>SUM(K958:M958)</f>
        <v>0</v>
      </c>
      <c r="K958" s="457"/>
      <c r="L958" s="457"/>
      <c r="M958" s="458">
        <v>0</v>
      </c>
      <c r="N958" s="453">
        <f t="shared" si="363"/>
        <v>0</v>
      </c>
      <c r="O958" s="459"/>
      <c r="P958" s="459"/>
      <c r="Q958" s="455">
        <f t="shared" si="414"/>
        <v>0</v>
      </c>
    </row>
    <row r="959" spans="1:17" ht="25.5" x14ac:dyDescent="0.25">
      <c r="A959" s="787" t="s">
        <v>856</v>
      </c>
      <c r="B959" s="789" t="s">
        <v>779</v>
      </c>
      <c r="C959" s="791" t="s">
        <v>778</v>
      </c>
      <c r="D959" s="47" t="s">
        <v>200</v>
      </c>
      <c r="E959" s="98"/>
      <c r="F959" s="375"/>
      <c r="G959" s="376"/>
      <c r="H959" s="376"/>
      <c r="I959" s="377"/>
      <c r="J959" s="450"/>
      <c r="K959" s="457"/>
      <c r="L959" s="457"/>
      <c r="M959" s="458"/>
      <c r="N959" s="453"/>
      <c r="O959" s="459"/>
      <c r="P959" s="459"/>
      <c r="Q959" s="455"/>
    </row>
    <row r="960" spans="1:17" x14ac:dyDescent="0.25">
      <c r="A960" s="788"/>
      <c r="B960" s="790"/>
      <c r="C960" s="792"/>
      <c r="D960" s="793"/>
      <c r="E960" s="98" t="s">
        <v>258</v>
      </c>
      <c r="F960" s="375">
        <f>F961</f>
        <v>20</v>
      </c>
      <c r="G960" s="376">
        <f t="shared" ref="G960:I960" si="426">G961</f>
        <v>0</v>
      </c>
      <c r="H960" s="376">
        <f t="shared" si="426"/>
        <v>0</v>
      </c>
      <c r="I960" s="377">
        <f t="shared" si="426"/>
        <v>20</v>
      </c>
      <c r="J960" s="450">
        <f>SUM(K960:M960)</f>
        <v>0</v>
      </c>
      <c r="K960" s="457"/>
      <c r="L960" s="457"/>
      <c r="M960" s="458">
        <f>M961</f>
        <v>0</v>
      </c>
      <c r="N960" s="453">
        <f t="shared" si="363"/>
        <v>0</v>
      </c>
      <c r="O960" s="459"/>
      <c r="P960" s="459"/>
      <c r="Q960" s="455">
        <f t="shared" si="414"/>
        <v>0</v>
      </c>
    </row>
    <row r="961" spans="1:17" x14ac:dyDescent="0.25">
      <c r="A961" s="788"/>
      <c r="B961" s="790"/>
      <c r="C961" s="792"/>
      <c r="D961" s="794"/>
      <c r="E961" s="97" t="s">
        <v>766</v>
      </c>
      <c r="F961" s="375">
        <f>SUM(G961:I961)</f>
        <v>20</v>
      </c>
      <c r="G961" s="376"/>
      <c r="H961" s="376"/>
      <c r="I961" s="377">
        <v>20</v>
      </c>
      <c r="J961" s="450">
        <f>SUM(K961:M961)</f>
        <v>0</v>
      </c>
      <c r="K961" s="457"/>
      <c r="L961" s="457"/>
      <c r="M961" s="458">
        <v>0</v>
      </c>
      <c r="N961" s="453">
        <f t="shared" si="363"/>
        <v>0</v>
      </c>
      <c r="O961" s="459"/>
      <c r="P961" s="459"/>
      <c r="Q961" s="455">
        <f t="shared" si="414"/>
        <v>0</v>
      </c>
    </row>
    <row r="962" spans="1:17" ht="25.5" x14ac:dyDescent="0.25">
      <c r="A962" s="754" t="s">
        <v>844</v>
      </c>
      <c r="B962" s="756" t="s">
        <v>780</v>
      </c>
      <c r="C962" s="758" t="s">
        <v>188</v>
      </c>
      <c r="D962" s="47" t="s">
        <v>200</v>
      </c>
      <c r="E962" s="98"/>
      <c r="F962" s="375"/>
      <c r="G962" s="376"/>
      <c r="H962" s="376"/>
      <c r="I962" s="377"/>
      <c r="J962" s="450"/>
      <c r="K962" s="457"/>
      <c r="L962" s="457"/>
      <c r="M962" s="458"/>
      <c r="N962" s="453"/>
      <c r="O962" s="459"/>
      <c r="P962" s="459"/>
      <c r="Q962" s="455"/>
    </row>
    <row r="963" spans="1:17" x14ac:dyDescent="0.25">
      <c r="A963" s="796"/>
      <c r="B963" s="757"/>
      <c r="C963" s="759"/>
      <c r="D963" s="793" t="s">
        <v>781</v>
      </c>
      <c r="E963" s="98" t="s">
        <v>258</v>
      </c>
      <c r="F963" s="375">
        <f>SUM(G963:I963)</f>
        <v>150.07</v>
      </c>
      <c r="G963" s="376">
        <f>G968+G972</f>
        <v>0</v>
      </c>
      <c r="H963" s="376">
        <f>H968+H972</f>
        <v>20.07</v>
      </c>
      <c r="I963" s="377">
        <f>I968+I972</f>
        <v>130</v>
      </c>
      <c r="J963" s="450">
        <f>SUM(K963:M963)</f>
        <v>76.209999999999994</v>
      </c>
      <c r="K963" s="457">
        <f>SUM(K964:K966)</f>
        <v>0</v>
      </c>
      <c r="L963" s="457">
        <f>SUM(L964:L966)</f>
        <v>0</v>
      </c>
      <c r="M963" s="458">
        <f>SUM(M964:M966)</f>
        <v>76.209999999999994</v>
      </c>
      <c r="N963" s="453">
        <f t="shared" si="363"/>
        <v>50.782967948290789</v>
      </c>
      <c r="O963" s="454"/>
      <c r="P963" s="454">
        <v>0</v>
      </c>
      <c r="Q963" s="455">
        <f t="shared" ref="Q963" si="427">M963/I963*100</f>
        <v>58.623076923076923</v>
      </c>
    </row>
    <row r="964" spans="1:17" x14ac:dyDescent="0.25">
      <c r="A964" s="796"/>
      <c r="B964" s="757"/>
      <c r="C964" s="759"/>
      <c r="D964" s="795"/>
      <c r="E964" s="97" t="s">
        <v>782</v>
      </c>
      <c r="F964" s="375">
        <f t="shared" ref="F964:F966" si="428">SUM(G964:I964)</f>
        <v>0</v>
      </c>
      <c r="G964" s="376">
        <f t="shared" ref="G964:H964" si="429">G970</f>
        <v>0</v>
      </c>
      <c r="H964" s="376">
        <f t="shared" si="429"/>
        <v>0</v>
      </c>
      <c r="I964" s="377">
        <f>I970</f>
        <v>0</v>
      </c>
      <c r="J964" s="450">
        <f t="shared" ref="J964:J966" si="430">SUM(K964:M964)</f>
        <v>0</v>
      </c>
      <c r="K964" s="457"/>
      <c r="L964" s="457"/>
      <c r="M964" s="458">
        <f>M970</f>
        <v>0</v>
      </c>
      <c r="N964" s="453">
        <v>0</v>
      </c>
      <c r="O964" s="459"/>
      <c r="P964" s="454"/>
      <c r="Q964" s="455">
        <v>0</v>
      </c>
    </row>
    <row r="965" spans="1:17" x14ac:dyDescent="0.25">
      <c r="A965" s="796"/>
      <c r="B965" s="757"/>
      <c r="C965" s="759"/>
      <c r="D965" s="795"/>
      <c r="E965" s="97" t="s">
        <v>783</v>
      </c>
      <c r="F965" s="375">
        <f t="shared" si="428"/>
        <v>20.07</v>
      </c>
      <c r="G965" s="376"/>
      <c r="H965" s="376">
        <f>H969</f>
        <v>20.07</v>
      </c>
      <c r="I965" s="377"/>
      <c r="J965" s="450"/>
      <c r="K965" s="457"/>
      <c r="L965" s="457"/>
      <c r="M965" s="458"/>
      <c r="N965" s="453"/>
      <c r="O965" s="459"/>
      <c r="P965" s="454"/>
      <c r="Q965" s="455"/>
    </row>
    <row r="966" spans="1:17" x14ac:dyDescent="0.25">
      <c r="A966" s="796"/>
      <c r="B966" s="757"/>
      <c r="C966" s="782"/>
      <c r="D966" s="794"/>
      <c r="E966" s="97" t="s">
        <v>784</v>
      </c>
      <c r="F966" s="375">
        <f t="shared" si="428"/>
        <v>130</v>
      </c>
      <c r="G966" s="376">
        <v>0</v>
      </c>
      <c r="H966" s="376">
        <v>0</v>
      </c>
      <c r="I966" s="377">
        <f>I973</f>
        <v>130</v>
      </c>
      <c r="J966" s="450">
        <f t="shared" si="430"/>
        <v>76.209999999999994</v>
      </c>
      <c r="K966" s="457"/>
      <c r="L966" s="457"/>
      <c r="M966" s="458">
        <f>M973</f>
        <v>76.209999999999994</v>
      </c>
      <c r="N966" s="453">
        <v>0</v>
      </c>
      <c r="O966" s="459"/>
      <c r="P966" s="454"/>
      <c r="Q966" s="455">
        <v>0</v>
      </c>
    </row>
    <row r="967" spans="1:17" ht="25.5" x14ac:dyDescent="0.25">
      <c r="A967" s="787" t="s">
        <v>845</v>
      </c>
      <c r="B967" s="789" t="s">
        <v>785</v>
      </c>
      <c r="C967" s="791" t="s">
        <v>786</v>
      </c>
      <c r="D967" s="47" t="s">
        <v>200</v>
      </c>
      <c r="E967" s="98"/>
      <c r="F967" s="375"/>
      <c r="G967" s="376"/>
      <c r="H967" s="376"/>
      <c r="I967" s="377"/>
      <c r="J967" s="450"/>
      <c r="K967" s="457"/>
      <c r="L967" s="457"/>
      <c r="M967" s="458"/>
      <c r="N967" s="453"/>
      <c r="O967" s="459"/>
      <c r="P967" s="454"/>
      <c r="Q967" s="455"/>
    </row>
    <row r="968" spans="1:17" x14ac:dyDescent="0.25">
      <c r="A968" s="788"/>
      <c r="B968" s="790"/>
      <c r="C968" s="792"/>
      <c r="D968" s="793" t="s">
        <v>781</v>
      </c>
      <c r="E968" s="98" t="s">
        <v>258</v>
      </c>
      <c r="F968" s="375">
        <f>SUM(G968:I968)</f>
        <v>20.07</v>
      </c>
      <c r="G968" s="376">
        <f>SUM(G969:G970)</f>
        <v>0</v>
      </c>
      <c r="H968" s="376">
        <f>SUM(H969:H970)</f>
        <v>20.07</v>
      </c>
      <c r="I968" s="377">
        <f>SUM(I969:I970)</f>
        <v>0</v>
      </c>
      <c r="J968" s="450">
        <f>SUM(K968:M968)</f>
        <v>0</v>
      </c>
      <c r="K968" s="457"/>
      <c r="L968" s="457">
        <f>SUM(L970:L970)</f>
        <v>0</v>
      </c>
      <c r="M968" s="458">
        <f>SUM(M970:M970)</f>
        <v>0</v>
      </c>
      <c r="N968" s="453">
        <f t="shared" ref="N968:N979" si="431">J968/F968*100</f>
        <v>0</v>
      </c>
      <c r="O968" s="459"/>
      <c r="P968" s="454">
        <v>0</v>
      </c>
      <c r="Q968" s="455">
        <v>0</v>
      </c>
    </row>
    <row r="969" spans="1:17" x14ac:dyDescent="0.25">
      <c r="A969" s="788"/>
      <c r="B969" s="790"/>
      <c r="C969" s="792"/>
      <c r="D969" s="795"/>
      <c r="E969" s="97" t="s">
        <v>783</v>
      </c>
      <c r="F969" s="375">
        <f t="shared" ref="F969:F970" si="432">SUM(G969:I969)</f>
        <v>20.07</v>
      </c>
      <c r="G969" s="376"/>
      <c r="H969" s="376">
        <v>20.07</v>
      </c>
      <c r="I969" s="377"/>
      <c r="J969" s="450"/>
      <c r="K969" s="457"/>
      <c r="L969" s="457"/>
      <c r="M969" s="458"/>
      <c r="N969" s="453">
        <f t="shared" si="431"/>
        <v>0</v>
      </c>
      <c r="O969" s="459"/>
      <c r="P969" s="454"/>
      <c r="Q969" s="455"/>
    </row>
    <row r="970" spans="1:17" x14ac:dyDescent="0.25">
      <c r="A970" s="788"/>
      <c r="B970" s="790"/>
      <c r="C970" s="792"/>
      <c r="D970" s="794"/>
      <c r="E970" s="97" t="s">
        <v>782</v>
      </c>
      <c r="F970" s="375">
        <f t="shared" si="432"/>
        <v>0</v>
      </c>
      <c r="G970" s="376"/>
      <c r="H970" s="376">
        <v>0</v>
      </c>
      <c r="I970" s="377">
        <v>0</v>
      </c>
      <c r="J970" s="450">
        <f t="shared" ref="J970" si="433">SUM(K970:M970)</f>
        <v>0</v>
      </c>
      <c r="K970" s="457"/>
      <c r="L970" s="457"/>
      <c r="M970" s="458">
        <v>0</v>
      </c>
      <c r="N970" s="453">
        <v>0</v>
      </c>
      <c r="O970" s="459"/>
      <c r="P970" s="454"/>
      <c r="Q970" s="455">
        <v>0</v>
      </c>
    </row>
    <row r="971" spans="1:17" ht="25.5" x14ac:dyDescent="0.25">
      <c r="A971" s="787" t="s">
        <v>846</v>
      </c>
      <c r="B971" s="789" t="s">
        <v>787</v>
      </c>
      <c r="C971" s="791" t="s">
        <v>786</v>
      </c>
      <c r="D971" s="47" t="s">
        <v>200</v>
      </c>
      <c r="E971" s="98"/>
      <c r="F971" s="375"/>
      <c r="G971" s="376"/>
      <c r="H971" s="376"/>
      <c r="I971" s="377"/>
      <c r="J971" s="450"/>
      <c r="K971" s="457"/>
      <c r="L971" s="457"/>
      <c r="M971" s="458"/>
      <c r="N971" s="453"/>
      <c r="O971" s="459"/>
      <c r="P971" s="454"/>
      <c r="Q971" s="455"/>
    </row>
    <row r="972" spans="1:17" x14ac:dyDescent="0.25">
      <c r="A972" s="788"/>
      <c r="B972" s="790"/>
      <c r="C972" s="792"/>
      <c r="D972" s="793" t="s">
        <v>781</v>
      </c>
      <c r="E972" s="98" t="s">
        <v>258</v>
      </c>
      <c r="F972" s="375">
        <f>SUM(G972:I972)</f>
        <v>130</v>
      </c>
      <c r="G972" s="376">
        <f t="shared" ref="G972:H972" si="434">G973</f>
        <v>0</v>
      </c>
      <c r="H972" s="376">
        <f t="shared" si="434"/>
        <v>0</v>
      </c>
      <c r="I972" s="377">
        <f>I973</f>
        <v>130</v>
      </c>
      <c r="J972" s="450">
        <f>SUM(K972:M972)</f>
        <v>76.209999999999994</v>
      </c>
      <c r="K972" s="457"/>
      <c r="L972" s="457"/>
      <c r="M972" s="458">
        <f>M973</f>
        <v>76.209999999999994</v>
      </c>
      <c r="N972" s="453">
        <v>0</v>
      </c>
      <c r="O972" s="459"/>
      <c r="P972" s="454"/>
      <c r="Q972" s="455">
        <v>0</v>
      </c>
    </row>
    <row r="973" spans="1:17" ht="35.25" customHeight="1" x14ac:dyDescent="0.25">
      <c r="A973" s="788"/>
      <c r="B973" s="790"/>
      <c r="C973" s="792"/>
      <c r="D973" s="794"/>
      <c r="E973" s="97" t="s">
        <v>784</v>
      </c>
      <c r="F973" s="375">
        <f>SUM(G973:I973)</f>
        <v>130</v>
      </c>
      <c r="G973" s="376">
        <v>0</v>
      </c>
      <c r="H973" s="376">
        <v>0</v>
      </c>
      <c r="I973" s="377">
        <v>130</v>
      </c>
      <c r="J973" s="450">
        <f>SUM(K973:M973)</f>
        <v>76.209999999999994</v>
      </c>
      <c r="K973" s="457"/>
      <c r="L973" s="457"/>
      <c r="M973" s="458">
        <v>76.209999999999994</v>
      </c>
      <c r="N973" s="453">
        <v>0</v>
      </c>
      <c r="O973" s="459"/>
      <c r="P973" s="454"/>
      <c r="Q973" s="455">
        <v>0</v>
      </c>
    </row>
    <row r="974" spans="1:17" ht="25.5" x14ac:dyDescent="0.25">
      <c r="A974" s="754" t="s">
        <v>857</v>
      </c>
      <c r="B974" s="756" t="s">
        <v>788</v>
      </c>
      <c r="C974" s="758" t="s">
        <v>188</v>
      </c>
      <c r="D974" s="44" t="s">
        <v>200</v>
      </c>
      <c r="E974" s="98"/>
      <c r="F974" s="375"/>
      <c r="G974" s="376"/>
      <c r="H974" s="376"/>
      <c r="I974" s="377"/>
      <c r="J974" s="450"/>
      <c r="K974" s="457"/>
      <c r="L974" s="457"/>
      <c r="M974" s="458"/>
      <c r="N974" s="453"/>
      <c r="O974" s="459"/>
      <c r="P974" s="454"/>
      <c r="Q974" s="455"/>
    </row>
    <row r="975" spans="1:17" x14ac:dyDescent="0.25">
      <c r="A975" s="796"/>
      <c r="B975" s="757"/>
      <c r="C975" s="759"/>
      <c r="D975" s="793" t="s">
        <v>741</v>
      </c>
      <c r="E975" s="98" t="s">
        <v>258</v>
      </c>
      <c r="F975" s="375">
        <f>SUM(G975:I975)</f>
        <v>11000</v>
      </c>
      <c r="G975" s="376">
        <f t="shared" ref="G975:I975" si="435">G979</f>
        <v>0</v>
      </c>
      <c r="H975" s="376">
        <f t="shared" si="435"/>
        <v>5792.1</v>
      </c>
      <c r="I975" s="377">
        <f t="shared" si="435"/>
        <v>5207.8999999999996</v>
      </c>
      <c r="J975" s="450">
        <f>SUM(K975:M975)</f>
        <v>2470.23</v>
      </c>
      <c r="K975" s="457">
        <f t="shared" ref="K975:L975" si="436">SUM(K976:K977)</f>
        <v>0</v>
      </c>
      <c r="L975" s="457">
        <f t="shared" si="436"/>
        <v>710.14</v>
      </c>
      <c r="M975" s="458">
        <f>SUM(M976:M977)</f>
        <v>1760.09</v>
      </c>
      <c r="N975" s="453">
        <f t="shared" si="431"/>
        <v>22.456636363636363</v>
      </c>
      <c r="O975" s="459"/>
      <c r="P975" s="454"/>
      <c r="Q975" s="455">
        <f t="shared" si="414"/>
        <v>33.796539872117357</v>
      </c>
    </row>
    <row r="976" spans="1:17" x14ac:dyDescent="0.25">
      <c r="A976" s="796"/>
      <c r="B976" s="757"/>
      <c r="C976" s="759"/>
      <c r="D976" s="795"/>
      <c r="E976" s="97" t="s">
        <v>789</v>
      </c>
      <c r="F976" s="375">
        <f t="shared" ref="F976:F977" si="437">SUM(G976:I976)</f>
        <v>3612.1</v>
      </c>
      <c r="G976" s="376"/>
      <c r="H976" s="376"/>
      <c r="I976" s="377">
        <f>I980</f>
        <v>3612.1</v>
      </c>
      <c r="J976" s="450">
        <f t="shared" ref="J976" si="438">SUM(K976:M976)</f>
        <v>1760.09</v>
      </c>
      <c r="K976" s="457"/>
      <c r="L976" s="457"/>
      <c r="M976" s="458">
        <f>M980</f>
        <v>1760.09</v>
      </c>
      <c r="N976" s="453"/>
      <c r="O976" s="459"/>
      <c r="P976" s="454"/>
      <c r="Q976" s="455"/>
    </row>
    <row r="977" spans="1:17" x14ac:dyDescent="0.25">
      <c r="A977" s="796"/>
      <c r="B977" s="757"/>
      <c r="C977" s="759"/>
      <c r="D977" s="795"/>
      <c r="E977" s="97" t="s">
        <v>790</v>
      </c>
      <c r="F977" s="375">
        <f t="shared" si="437"/>
        <v>7387.9000000000005</v>
      </c>
      <c r="G977" s="376">
        <f t="shared" ref="G977:H977" si="439">G981</f>
        <v>0</v>
      </c>
      <c r="H977" s="376">
        <f t="shared" si="439"/>
        <v>5792.1</v>
      </c>
      <c r="I977" s="377">
        <f>I981</f>
        <v>1595.8</v>
      </c>
      <c r="J977" s="450"/>
      <c r="K977" s="457">
        <f t="shared" ref="K977:L977" si="440">K981</f>
        <v>0</v>
      </c>
      <c r="L977" s="457">
        <f t="shared" si="440"/>
        <v>710.14</v>
      </c>
      <c r="M977" s="458">
        <f>M981</f>
        <v>0</v>
      </c>
      <c r="N977" s="453"/>
      <c r="O977" s="459"/>
      <c r="P977" s="454"/>
      <c r="Q977" s="455"/>
    </row>
    <row r="978" spans="1:17" ht="25.5" x14ac:dyDescent="0.25">
      <c r="A978" s="799" t="s">
        <v>853</v>
      </c>
      <c r="B978" s="802" t="s">
        <v>791</v>
      </c>
      <c r="C978" s="805" t="s">
        <v>791</v>
      </c>
      <c r="D978" s="47" t="s">
        <v>200</v>
      </c>
      <c r="E978" s="98"/>
      <c r="F978" s="375"/>
      <c r="G978" s="376"/>
      <c r="H978" s="376"/>
      <c r="I978" s="377"/>
      <c r="J978" s="450"/>
      <c r="K978" s="457"/>
      <c r="L978" s="457"/>
      <c r="M978" s="458"/>
      <c r="N978" s="453"/>
      <c r="O978" s="459"/>
      <c r="P978" s="459"/>
      <c r="Q978" s="455"/>
    </row>
    <row r="979" spans="1:17" x14ac:dyDescent="0.25">
      <c r="A979" s="800"/>
      <c r="B979" s="803"/>
      <c r="C979" s="806"/>
      <c r="D979" s="808" t="s">
        <v>741</v>
      </c>
      <c r="E979" s="98" t="s">
        <v>258</v>
      </c>
      <c r="F979" s="375">
        <f>SUM(G979:I979)</f>
        <v>11000</v>
      </c>
      <c r="G979" s="376">
        <f>SUM(G980:G981)</f>
        <v>0</v>
      </c>
      <c r="H979" s="376">
        <f>SUM(H980:H981)</f>
        <v>5792.1</v>
      </c>
      <c r="I979" s="377">
        <f>SUM(I980:I981)</f>
        <v>5207.8999999999996</v>
      </c>
      <c r="J979" s="450">
        <f>SUM(K979:M979)</f>
        <v>2470.23</v>
      </c>
      <c r="K979" s="457">
        <f t="shared" ref="K979:L979" si="441">SUM(K980:K981)</f>
        <v>0</v>
      </c>
      <c r="L979" s="457">
        <f t="shared" si="441"/>
        <v>710.14</v>
      </c>
      <c r="M979" s="458">
        <f>SUM(M980:M981)</f>
        <v>1760.09</v>
      </c>
      <c r="N979" s="453">
        <f t="shared" si="431"/>
        <v>22.456636363636363</v>
      </c>
      <c r="O979" s="459"/>
      <c r="P979" s="459"/>
      <c r="Q979" s="455">
        <f t="shared" si="414"/>
        <v>33.796539872117357</v>
      </c>
    </row>
    <row r="980" spans="1:17" x14ac:dyDescent="0.25">
      <c r="A980" s="800"/>
      <c r="B980" s="803"/>
      <c r="C980" s="806"/>
      <c r="D980" s="808"/>
      <c r="E980" s="97" t="s">
        <v>789</v>
      </c>
      <c r="F980" s="375">
        <f>SUM(G980:I980)</f>
        <v>3612.1</v>
      </c>
      <c r="G980" s="376"/>
      <c r="H980" s="376"/>
      <c r="I980" s="377">
        <v>3612.1</v>
      </c>
      <c r="J980" s="450">
        <f t="shared" ref="J980:J981" si="442">SUM(K980:M980)</f>
        <v>1760.09</v>
      </c>
      <c r="K980" s="457"/>
      <c r="L980" s="457"/>
      <c r="M980" s="458">
        <v>1760.09</v>
      </c>
      <c r="N980" s="453"/>
      <c r="O980" s="459"/>
      <c r="P980" s="459"/>
      <c r="Q980" s="455"/>
    </row>
    <row r="981" spans="1:17" ht="15.75" thickBot="1" x14ac:dyDescent="0.3">
      <c r="A981" s="801"/>
      <c r="B981" s="804"/>
      <c r="C981" s="807"/>
      <c r="D981" s="809"/>
      <c r="E981" s="501" t="s">
        <v>790</v>
      </c>
      <c r="F981" s="467">
        <f t="shared" ref="F981" si="443">SUM(G981:I981)</f>
        <v>7387.9000000000005</v>
      </c>
      <c r="G981" s="468"/>
      <c r="H981" s="468">
        <v>5792.1</v>
      </c>
      <c r="I981" s="469">
        <v>1595.8</v>
      </c>
      <c r="J981" s="470">
        <f t="shared" si="442"/>
        <v>710.14</v>
      </c>
      <c r="K981" s="471"/>
      <c r="L981" s="471">
        <v>710.14</v>
      </c>
      <c r="M981" s="472"/>
      <c r="N981" s="473"/>
      <c r="O981" s="474"/>
      <c r="P981" s="474"/>
      <c r="Q981" s="475"/>
    </row>
  </sheetData>
  <mergeCells count="1324">
    <mergeCell ref="A978:A981"/>
    <mergeCell ref="B978:B981"/>
    <mergeCell ref="C978:C981"/>
    <mergeCell ref="D979:D981"/>
    <mergeCell ref="A11:E11"/>
    <mergeCell ref="A971:A973"/>
    <mergeCell ref="B971:B973"/>
    <mergeCell ref="C971:C973"/>
    <mergeCell ref="D972:D973"/>
    <mergeCell ref="A974:A977"/>
    <mergeCell ref="B974:B977"/>
    <mergeCell ref="C974:C977"/>
    <mergeCell ref="D975:D977"/>
    <mergeCell ref="A962:A966"/>
    <mergeCell ref="B962:B966"/>
    <mergeCell ref="C962:C966"/>
    <mergeCell ref="D963:D966"/>
    <mergeCell ref="A967:A970"/>
    <mergeCell ref="B967:B970"/>
    <mergeCell ref="C967:C970"/>
    <mergeCell ref="D968:D970"/>
    <mergeCell ref="A956:A958"/>
    <mergeCell ref="B956:B958"/>
    <mergeCell ref="C956:C958"/>
    <mergeCell ref="D957:D958"/>
    <mergeCell ref="A959:A961"/>
    <mergeCell ref="B959:B961"/>
    <mergeCell ref="C959:C961"/>
    <mergeCell ref="D960:D961"/>
    <mergeCell ref="A950:A952"/>
    <mergeCell ref="B950:B952"/>
    <mergeCell ref="C950:C952"/>
    <mergeCell ref="D951:D952"/>
    <mergeCell ref="A953:A955"/>
    <mergeCell ref="B953:B955"/>
    <mergeCell ref="C953:C955"/>
    <mergeCell ref="D954:D955"/>
    <mergeCell ref="A944:A946"/>
    <mergeCell ref="B944:B946"/>
    <mergeCell ref="C944:C946"/>
    <mergeCell ref="D945:D946"/>
    <mergeCell ref="A947:A949"/>
    <mergeCell ref="B947:B949"/>
    <mergeCell ref="C947:C949"/>
    <mergeCell ref="D948:D949"/>
    <mergeCell ref="A932:A940"/>
    <mergeCell ref="B932:B940"/>
    <mergeCell ref="C932:C940"/>
    <mergeCell ref="D933:D940"/>
    <mergeCell ref="A941:A943"/>
    <mergeCell ref="B941:B943"/>
    <mergeCell ref="C941:C943"/>
    <mergeCell ref="D942:D943"/>
    <mergeCell ref="A924:A927"/>
    <mergeCell ref="B924:B927"/>
    <mergeCell ref="C924:C927"/>
    <mergeCell ref="D925:D927"/>
    <mergeCell ref="A928:A931"/>
    <mergeCell ref="B928:B931"/>
    <mergeCell ref="C928:C931"/>
    <mergeCell ref="D929:D931"/>
    <mergeCell ref="A918:A920"/>
    <mergeCell ref="B918:B920"/>
    <mergeCell ref="C918:C920"/>
    <mergeCell ref="D919:D920"/>
    <mergeCell ref="A921:A923"/>
    <mergeCell ref="B921:B923"/>
    <mergeCell ref="C921:C923"/>
    <mergeCell ref="D922:D923"/>
    <mergeCell ref="A911:A913"/>
    <mergeCell ref="B911:B913"/>
    <mergeCell ref="C911:C913"/>
    <mergeCell ref="D912:D913"/>
    <mergeCell ref="A914:A917"/>
    <mergeCell ref="B914:B917"/>
    <mergeCell ref="C914:C917"/>
    <mergeCell ref="D915:D917"/>
    <mergeCell ref="A899:A901"/>
    <mergeCell ref="B899:B901"/>
    <mergeCell ref="C899:C901"/>
    <mergeCell ref="D900:D901"/>
    <mergeCell ref="A902:A910"/>
    <mergeCell ref="B902:B910"/>
    <mergeCell ref="C902:C910"/>
    <mergeCell ref="D903:D910"/>
    <mergeCell ref="A884:A895"/>
    <mergeCell ref="B884:B895"/>
    <mergeCell ref="C884:C895"/>
    <mergeCell ref="D885:D895"/>
    <mergeCell ref="A896:A898"/>
    <mergeCell ref="B896:B898"/>
    <mergeCell ref="C896:C898"/>
    <mergeCell ref="D897:D898"/>
    <mergeCell ref="A878:A880"/>
    <mergeCell ref="B878:B880"/>
    <mergeCell ref="C878:C880"/>
    <mergeCell ref="D879:D880"/>
    <mergeCell ref="A881:A883"/>
    <mergeCell ref="B881:B883"/>
    <mergeCell ref="C881:C883"/>
    <mergeCell ref="D882:D883"/>
    <mergeCell ref="P872:P873"/>
    <mergeCell ref="Q872:Q873"/>
    <mergeCell ref="A874:A877"/>
    <mergeCell ref="B874:B877"/>
    <mergeCell ref="C874:C877"/>
    <mergeCell ref="D875:D877"/>
    <mergeCell ref="K872:K873"/>
    <mergeCell ref="L872:L873"/>
    <mergeCell ref="M872:M873"/>
    <mergeCell ref="N872:N873"/>
    <mergeCell ref="O872:O873"/>
    <mergeCell ref="F872:F873"/>
    <mergeCell ref="G872:G873"/>
    <mergeCell ref="H872:H873"/>
    <mergeCell ref="I872:I873"/>
    <mergeCell ref="J872:J873"/>
    <mergeCell ref="A871:A873"/>
    <mergeCell ref="B871:B873"/>
    <mergeCell ref="C871:C873"/>
    <mergeCell ref="D872:D873"/>
    <mergeCell ref="E872:E873"/>
    <mergeCell ref="O864:O865"/>
    <mergeCell ref="A866:A870"/>
    <mergeCell ref="B866:B870"/>
    <mergeCell ref="C867:C870"/>
    <mergeCell ref="D867:D870"/>
    <mergeCell ref="E868:E869"/>
    <mergeCell ref="F868:F869"/>
    <mergeCell ref="G868:G869"/>
    <mergeCell ref="H868:H869"/>
    <mergeCell ref="I868:I869"/>
    <mergeCell ref="J868:J869"/>
    <mergeCell ref="K868:K869"/>
    <mergeCell ref="L868:L869"/>
    <mergeCell ref="M868:M869"/>
    <mergeCell ref="N868:N869"/>
    <mergeCell ref="O868:O869"/>
    <mergeCell ref="J864:J865"/>
    <mergeCell ref="K864:K865"/>
    <mergeCell ref="L864:L865"/>
    <mergeCell ref="M864:M865"/>
    <mergeCell ref="N864:N865"/>
    <mergeCell ref="E864:E865"/>
    <mergeCell ref="F864:F865"/>
    <mergeCell ref="G864:G865"/>
    <mergeCell ref="H864:H865"/>
    <mergeCell ref="I864:I865"/>
    <mergeCell ref="A857:A860"/>
    <mergeCell ref="B857:B860"/>
    <mergeCell ref="C857:C860"/>
    <mergeCell ref="D858:D860"/>
    <mergeCell ref="A861:A865"/>
    <mergeCell ref="B861:B865"/>
    <mergeCell ref="C861:C865"/>
    <mergeCell ref="D862:D865"/>
    <mergeCell ref="A847:A851"/>
    <mergeCell ref="B847:B851"/>
    <mergeCell ref="C848:C850"/>
    <mergeCell ref="D848:D850"/>
    <mergeCell ref="A852:A856"/>
    <mergeCell ref="B852:B856"/>
    <mergeCell ref="C852:C856"/>
    <mergeCell ref="D853:D855"/>
    <mergeCell ref="A839:A842"/>
    <mergeCell ref="B839:B842"/>
    <mergeCell ref="C839:C842"/>
    <mergeCell ref="D840:D842"/>
    <mergeCell ref="A843:A846"/>
    <mergeCell ref="B843:B846"/>
    <mergeCell ref="C843:C846"/>
    <mergeCell ref="D844:D846"/>
    <mergeCell ref="A830:A833"/>
    <mergeCell ref="B830:B833"/>
    <mergeCell ref="C830:C833"/>
    <mergeCell ref="D831:D833"/>
    <mergeCell ref="A834:A838"/>
    <mergeCell ref="B834:B838"/>
    <mergeCell ref="C835:C838"/>
    <mergeCell ref="D835:D837"/>
    <mergeCell ref="A824:A826"/>
    <mergeCell ref="D825:D826"/>
    <mergeCell ref="A827:A829"/>
    <mergeCell ref="B827:B829"/>
    <mergeCell ref="C827:C829"/>
    <mergeCell ref="A813:A815"/>
    <mergeCell ref="D814:D815"/>
    <mergeCell ref="A818:A820"/>
    <mergeCell ref="D819:D820"/>
    <mergeCell ref="A821:A823"/>
    <mergeCell ref="D822:D823"/>
    <mergeCell ref="B813:B815"/>
    <mergeCell ref="C813:C815"/>
    <mergeCell ref="A802:A804"/>
    <mergeCell ref="D803:D804"/>
    <mergeCell ref="A805:A807"/>
    <mergeCell ref="D806:D807"/>
    <mergeCell ref="A808:A810"/>
    <mergeCell ref="D809:D810"/>
    <mergeCell ref="A786:A795"/>
    <mergeCell ref="D787:D795"/>
    <mergeCell ref="A796:A798"/>
    <mergeCell ref="D797:D798"/>
    <mergeCell ref="A799:A801"/>
    <mergeCell ref="D800:D801"/>
    <mergeCell ref="A777:A779"/>
    <mergeCell ref="D778:D779"/>
    <mergeCell ref="A780:A782"/>
    <mergeCell ref="D781:D782"/>
    <mergeCell ref="A783:A785"/>
    <mergeCell ref="D784:D785"/>
    <mergeCell ref="B802:B804"/>
    <mergeCell ref="C802:C804"/>
    <mergeCell ref="B805:B807"/>
    <mergeCell ref="C805:C807"/>
    <mergeCell ref="B796:B798"/>
    <mergeCell ref="C796:C798"/>
    <mergeCell ref="B799:B801"/>
    <mergeCell ref="C799:C801"/>
    <mergeCell ref="B783:B785"/>
    <mergeCell ref="C783:C785"/>
    <mergeCell ref="B786:B795"/>
    <mergeCell ref="C786:C795"/>
    <mergeCell ref="B777:B779"/>
    <mergeCell ref="C777:C779"/>
    <mergeCell ref="A768:A770"/>
    <mergeCell ref="D769:D770"/>
    <mergeCell ref="A771:A773"/>
    <mergeCell ref="D772:D773"/>
    <mergeCell ref="A774:A776"/>
    <mergeCell ref="D775:D776"/>
    <mergeCell ref="A759:A761"/>
    <mergeCell ref="D760:D761"/>
    <mergeCell ref="A762:A764"/>
    <mergeCell ref="D763:D764"/>
    <mergeCell ref="A765:A767"/>
    <mergeCell ref="D766:D767"/>
    <mergeCell ref="A750:A752"/>
    <mergeCell ref="D751:D752"/>
    <mergeCell ref="A753:A755"/>
    <mergeCell ref="D754:D755"/>
    <mergeCell ref="A756:A758"/>
    <mergeCell ref="D757:D758"/>
    <mergeCell ref="B750:B752"/>
    <mergeCell ref="C750:C752"/>
    <mergeCell ref="A741:A743"/>
    <mergeCell ref="D742:D743"/>
    <mergeCell ref="A744:A746"/>
    <mergeCell ref="D745:D746"/>
    <mergeCell ref="A747:A749"/>
    <mergeCell ref="D748:D749"/>
    <mergeCell ref="A732:A734"/>
    <mergeCell ref="D733:D734"/>
    <mergeCell ref="A735:A737"/>
    <mergeCell ref="D736:D737"/>
    <mergeCell ref="A738:A740"/>
    <mergeCell ref="D739:D740"/>
    <mergeCell ref="A723:A725"/>
    <mergeCell ref="D724:D725"/>
    <mergeCell ref="A726:A728"/>
    <mergeCell ref="D727:D728"/>
    <mergeCell ref="A729:A731"/>
    <mergeCell ref="D730:D731"/>
    <mergeCell ref="B747:B749"/>
    <mergeCell ref="C747:C749"/>
    <mergeCell ref="B741:B743"/>
    <mergeCell ref="C741:C743"/>
    <mergeCell ref="B744:B746"/>
    <mergeCell ref="C744:C746"/>
    <mergeCell ref="B735:B737"/>
    <mergeCell ref="C735:C737"/>
    <mergeCell ref="B738:B740"/>
    <mergeCell ref="C738:C740"/>
    <mergeCell ref="B729:B731"/>
    <mergeCell ref="C729:C731"/>
    <mergeCell ref="B732:B734"/>
    <mergeCell ref="C732:C734"/>
    <mergeCell ref="A714:A716"/>
    <mergeCell ref="D715:D716"/>
    <mergeCell ref="A717:A719"/>
    <mergeCell ref="D718:D719"/>
    <mergeCell ref="A720:A722"/>
    <mergeCell ref="D721:D722"/>
    <mergeCell ref="A705:A707"/>
    <mergeCell ref="D706:D707"/>
    <mergeCell ref="A708:A710"/>
    <mergeCell ref="D709:D710"/>
    <mergeCell ref="A711:A713"/>
    <mergeCell ref="D712:D713"/>
    <mergeCell ref="B824:B826"/>
    <mergeCell ref="C824:C826"/>
    <mergeCell ref="A685:A686"/>
    <mergeCell ref="A687:A689"/>
    <mergeCell ref="D688:D689"/>
    <mergeCell ref="A690:A692"/>
    <mergeCell ref="D691:D692"/>
    <mergeCell ref="A693:A695"/>
    <mergeCell ref="D694:D695"/>
    <mergeCell ref="A696:A698"/>
    <mergeCell ref="D697:D698"/>
    <mergeCell ref="A699:A701"/>
    <mergeCell ref="D700:D701"/>
    <mergeCell ref="A702:A704"/>
    <mergeCell ref="B818:B820"/>
    <mergeCell ref="C818:C820"/>
    <mergeCell ref="B821:B823"/>
    <mergeCell ref="C821:C823"/>
    <mergeCell ref="B808:B810"/>
    <mergeCell ref="C808:C810"/>
    <mergeCell ref="B780:B782"/>
    <mergeCell ref="C780:C782"/>
    <mergeCell ref="B771:B773"/>
    <mergeCell ref="C771:C773"/>
    <mergeCell ref="B774:B776"/>
    <mergeCell ref="C774:C776"/>
    <mergeCell ref="B765:B767"/>
    <mergeCell ref="C765:C767"/>
    <mergeCell ref="B768:B770"/>
    <mergeCell ref="C768:C770"/>
    <mergeCell ref="B759:B761"/>
    <mergeCell ref="C759:C761"/>
    <mergeCell ref="B762:B764"/>
    <mergeCell ref="C762:C764"/>
    <mergeCell ref="B753:B755"/>
    <mergeCell ref="C753:C755"/>
    <mergeCell ref="B756:B758"/>
    <mergeCell ref="C756:C758"/>
    <mergeCell ref="B723:B725"/>
    <mergeCell ref="C723:C725"/>
    <mergeCell ref="B726:B728"/>
    <mergeCell ref="C726:C728"/>
    <mergeCell ref="B717:B719"/>
    <mergeCell ref="C717:C719"/>
    <mergeCell ref="B720:B722"/>
    <mergeCell ref="C720:C722"/>
    <mergeCell ref="B711:B713"/>
    <mergeCell ref="C711:C713"/>
    <mergeCell ref="B714:B716"/>
    <mergeCell ref="C714:C716"/>
    <mergeCell ref="B705:B707"/>
    <mergeCell ref="C705:C707"/>
    <mergeCell ref="B708:B710"/>
    <mergeCell ref="C708:C710"/>
    <mergeCell ref="B699:B701"/>
    <mergeCell ref="C699:C701"/>
    <mergeCell ref="B702:B704"/>
    <mergeCell ref="C702:C704"/>
    <mergeCell ref="D703:D704"/>
    <mergeCell ref="B693:B695"/>
    <mergeCell ref="C693:C695"/>
    <mergeCell ref="B696:B698"/>
    <mergeCell ref="C696:C698"/>
    <mergeCell ref="B690:B692"/>
    <mergeCell ref="C690:C692"/>
    <mergeCell ref="B685:B686"/>
    <mergeCell ref="C685:C686"/>
    <mergeCell ref="B687:B689"/>
    <mergeCell ref="C687:C689"/>
    <mergeCell ref="P679:P680"/>
    <mergeCell ref="Q679:Q680"/>
    <mergeCell ref="A681:A684"/>
    <mergeCell ref="B681:B684"/>
    <mergeCell ref="C681:C684"/>
    <mergeCell ref="D682:D684"/>
    <mergeCell ref="K679:K680"/>
    <mergeCell ref="L679:L680"/>
    <mergeCell ref="M679:M680"/>
    <mergeCell ref="N679:N680"/>
    <mergeCell ref="O679:O680"/>
    <mergeCell ref="F679:F680"/>
    <mergeCell ref="G679:G680"/>
    <mergeCell ref="H679:H680"/>
    <mergeCell ref="I679:I680"/>
    <mergeCell ref="J679:J680"/>
    <mergeCell ref="A678:A680"/>
    <mergeCell ref="B678:B680"/>
    <mergeCell ref="C678:C680"/>
    <mergeCell ref="D679:D680"/>
    <mergeCell ref="E679:E680"/>
    <mergeCell ref="N673:N674"/>
    <mergeCell ref="O673:O674"/>
    <mergeCell ref="P673:P674"/>
    <mergeCell ref="Q673:Q674"/>
    <mergeCell ref="A676:A677"/>
    <mergeCell ref="B676:B677"/>
    <mergeCell ref="C676:C677"/>
    <mergeCell ref="P669:P670"/>
    <mergeCell ref="Q669:Q670"/>
    <mergeCell ref="D671:D672"/>
    <mergeCell ref="A673:A675"/>
    <mergeCell ref="B673:B675"/>
    <mergeCell ref="C673:C675"/>
    <mergeCell ref="D673:D674"/>
    <mergeCell ref="E673:E674"/>
    <mergeCell ref="F673:F674"/>
    <mergeCell ref="G673:G674"/>
    <mergeCell ref="H673:H674"/>
    <mergeCell ref="I673:I674"/>
    <mergeCell ref="J673:J674"/>
    <mergeCell ref="K673:K674"/>
    <mergeCell ref="L673:L674"/>
    <mergeCell ref="M673:M674"/>
    <mergeCell ref="K669:K670"/>
    <mergeCell ref="L669:L670"/>
    <mergeCell ref="M669:M670"/>
    <mergeCell ref="N669:N670"/>
    <mergeCell ref="O669:O670"/>
    <mergeCell ref="F669:F670"/>
    <mergeCell ref="G669:G670"/>
    <mergeCell ref="H669:H670"/>
    <mergeCell ref="I669:I670"/>
    <mergeCell ref="J669:J670"/>
    <mergeCell ref="A669:A672"/>
    <mergeCell ref="B669:B672"/>
    <mergeCell ref="C669:C672"/>
    <mergeCell ref="D669:D670"/>
    <mergeCell ref="E669:E670"/>
    <mergeCell ref="P653:P654"/>
    <mergeCell ref="Q653:Q654"/>
    <mergeCell ref="D655:D661"/>
    <mergeCell ref="D662:D664"/>
    <mergeCell ref="D665:D668"/>
    <mergeCell ref="K653:K654"/>
    <mergeCell ref="L653:L654"/>
    <mergeCell ref="M653:M654"/>
    <mergeCell ref="N653:N654"/>
    <mergeCell ref="O653:O654"/>
    <mergeCell ref="F653:F654"/>
    <mergeCell ref="G653:G654"/>
    <mergeCell ref="H653:H654"/>
    <mergeCell ref="I653:I654"/>
    <mergeCell ref="J653:J654"/>
    <mergeCell ref="A653:A668"/>
    <mergeCell ref="B653:B668"/>
    <mergeCell ref="C653:C668"/>
    <mergeCell ref="D653:D654"/>
    <mergeCell ref="E653:E654"/>
    <mergeCell ref="A634:A637"/>
    <mergeCell ref="B634:B637"/>
    <mergeCell ref="C634:C637"/>
    <mergeCell ref="D636:D637"/>
    <mergeCell ref="A638:A652"/>
    <mergeCell ref="B638:B652"/>
    <mergeCell ref="C638:C652"/>
    <mergeCell ref="D638:D639"/>
    <mergeCell ref="D640:D645"/>
    <mergeCell ref="D646:D648"/>
    <mergeCell ref="D649:D652"/>
    <mergeCell ref="A626:A629"/>
    <mergeCell ref="B626:B629"/>
    <mergeCell ref="C626:C629"/>
    <mergeCell ref="D628:D629"/>
    <mergeCell ref="A630:A633"/>
    <mergeCell ref="B630:B633"/>
    <mergeCell ref="C630:C633"/>
    <mergeCell ref="D632:D633"/>
    <mergeCell ref="P617:P618"/>
    <mergeCell ref="Q617:Q618"/>
    <mergeCell ref="D619:D620"/>
    <mergeCell ref="A622:A625"/>
    <mergeCell ref="B622:B625"/>
    <mergeCell ref="C622:C625"/>
    <mergeCell ref="D624:D625"/>
    <mergeCell ref="K617:K618"/>
    <mergeCell ref="L617:L618"/>
    <mergeCell ref="M617:M618"/>
    <mergeCell ref="N617:N618"/>
    <mergeCell ref="O617:O618"/>
    <mergeCell ref="F617:F618"/>
    <mergeCell ref="G617:G618"/>
    <mergeCell ref="H617:H618"/>
    <mergeCell ref="I617:I618"/>
    <mergeCell ref="J617:J618"/>
    <mergeCell ref="A617:A621"/>
    <mergeCell ref="B617:B621"/>
    <mergeCell ref="C617:C621"/>
    <mergeCell ref="D617:D618"/>
    <mergeCell ref="E617:E618"/>
    <mergeCell ref="A609:A612"/>
    <mergeCell ref="B609:B612"/>
    <mergeCell ref="C609:C612"/>
    <mergeCell ref="D611:D612"/>
    <mergeCell ref="A613:A616"/>
    <mergeCell ref="B613:B616"/>
    <mergeCell ref="C613:C616"/>
    <mergeCell ref="D615:D616"/>
    <mergeCell ref="A604:A608"/>
    <mergeCell ref="B604:B608"/>
    <mergeCell ref="C604:C608"/>
    <mergeCell ref="D606:D608"/>
    <mergeCell ref="E607:E608"/>
    <mergeCell ref="A599:A603"/>
    <mergeCell ref="B599:B603"/>
    <mergeCell ref="C599:C603"/>
    <mergeCell ref="D599:D600"/>
    <mergeCell ref="E599:E600"/>
    <mergeCell ref="D601:D603"/>
    <mergeCell ref="E602:E603"/>
    <mergeCell ref="N593:N594"/>
    <mergeCell ref="O593:O594"/>
    <mergeCell ref="P593:P594"/>
    <mergeCell ref="Q593:Q594"/>
    <mergeCell ref="C595:C598"/>
    <mergeCell ref="D596:D598"/>
    <mergeCell ref="I593:I594"/>
    <mergeCell ref="J593:J594"/>
    <mergeCell ref="K593:K594"/>
    <mergeCell ref="L593:L594"/>
    <mergeCell ref="M593:M594"/>
    <mergeCell ref="D593:D594"/>
    <mergeCell ref="E593:E594"/>
    <mergeCell ref="F593:F594"/>
    <mergeCell ref="G593:G594"/>
    <mergeCell ref="H593:H594"/>
    <mergeCell ref="A591:A592"/>
    <mergeCell ref="B591:B592"/>
    <mergeCell ref="C591:C592"/>
    <mergeCell ref="A593:A598"/>
    <mergeCell ref="B593:B598"/>
    <mergeCell ref="C593:C594"/>
    <mergeCell ref="N583:N584"/>
    <mergeCell ref="O583:O584"/>
    <mergeCell ref="P583:P584"/>
    <mergeCell ref="Q583:Q584"/>
    <mergeCell ref="A586:A590"/>
    <mergeCell ref="B586:B590"/>
    <mergeCell ref="C586:C590"/>
    <mergeCell ref="E586:E587"/>
    <mergeCell ref="D587:D590"/>
    <mergeCell ref="O580:O581"/>
    <mergeCell ref="P580:P581"/>
    <mergeCell ref="Q580:Q581"/>
    <mergeCell ref="A583:A585"/>
    <mergeCell ref="B583:B585"/>
    <mergeCell ref="C583:C585"/>
    <mergeCell ref="D583:D584"/>
    <mergeCell ref="E583:E584"/>
    <mergeCell ref="F583:F584"/>
    <mergeCell ref="G583:G584"/>
    <mergeCell ref="H583:H584"/>
    <mergeCell ref="I583:I584"/>
    <mergeCell ref="J583:J584"/>
    <mergeCell ref="K583:K584"/>
    <mergeCell ref="L583:L584"/>
    <mergeCell ref="M583:M584"/>
    <mergeCell ref="P577:P578"/>
    <mergeCell ref="Q577:Q578"/>
    <mergeCell ref="A580:A582"/>
    <mergeCell ref="B580:B582"/>
    <mergeCell ref="C580:C582"/>
    <mergeCell ref="D580:D581"/>
    <mergeCell ref="E580:E581"/>
    <mergeCell ref="F580:F581"/>
    <mergeCell ref="G580:G581"/>
    <mergeCell ref="H580:H581"/>
    <mergeCell ref="I580:I581"/>
    <mergeCell ref="J580:J581"/>
    <mergeCell ref="K580:K581"/>
    <mergeCell ref="L580:L581"/>
    <mergeCell ref="M580:M581"/>
    <mergeCell ref="N580:N581"/>
    <mergeCell ref="K577:K578"/>
    <mergeCell ref="L577:L578"/>
    <mergeCell ref="M577:M578"/>
    <mergeCell ref="N577:N578"/>
    <mergeCell ref="O577:O578"/>
    <mergeCell ref="F577:F578"/>
    <mergeCell ref="G577:G578"/>
    <mergeCell ref="H577:H578"/>
    <mergeCell ref="I577:I578"/>
    <mergeCell ref="J577:J578"/>
    <mergeCell ref="A577:A579"/>
    <mergeCell ref="B577:B579"/>
    <mergeCell ref="C577:C579"/>
    <mergeCell ref="D577:D578"/>
    <mergeCell ref="E577:E578"/>
    <mergeCell ref="M574:M575"/>
    <mergeCell ref="N574:N575"/>
    <mergeCell ref="O574:O575"/>
    <mergeCell ref="P574:P575"/>
    <mergeCell ref="Q574:Q575"/>
    <mergeCell ref="N571:N572"/>
    <mergeCell ref="O571:O572"/>
    <mergeCell ref="P571:P572"/>
    <mergeCell ref="Q571:Q572"/>
    <mergeCell ref="A574:A576"/>
    <mergeCell ref="B574:B576"/>
    <mergeCell ref="C574:C576"/>
    <mergeCell ref="D574:D575"/>
    <mergeCell ref="E574:E575"/>
    <mergeCell ref="F574:F575"/>
    <mergeCell ref="G574:G575"/>
    <mergeCell ref="H574:H575"/>
    <mergeCell ref="I574:I575"/>
    <mergeCell ref="J574:J575"/>
    <mergeCell ref="K574:K575"/>
    <mergeCell ref="L574:L575"/>
    <mergeCell ref="O568:O569"/>
    <mergeCell ref="P568:P569"/>
    <mergeCell ref="Q568:Q569"/>
    <mergeCell ref="A571:A573"/>
    <mergeCell ref="B571:B573"/>
    <mergeCell ref="C571:C573"/>
    <mergeCell ref="D571:D572"/>
    <mergeCell ref="E571:E572"/>
    <mergeCell ref="F571:F572"/>
    <mergeCell ref="G571:G572"/>
    <mergeCell ref="H571:H572"/>
    <mergeCell ref="I571:I572"/>
    <mergeCell ref="J571:J572"/>
    <mergeCell ref="K571:K572"/>
    <mergeCell ref="L571:L572"/>
    <mergeCell ref="M571:M572"/>
    <mergeCell ref="P565:P566"/>
    <mergeCell ref="Q565:Q566"/>
    <mergeCell ref="A568:A570"/>
    <mergeCell ref="B568:B570"/>
    <mergeCell ref="C568:C570"/>
    <mergeCell ref="D568:D569"/>
    <mergeCell ref="E568:E569"/>
    <mergeCell ref="F568:F569"/>
    <mergeCell ref="G568:G569"/>
    <mergeCell ref="H568:H569"/>
    <mergeCell ref="I568:I569"/>
    <mergeCell ref="J568:J569"/>
    <mergeCell ref="K568:K569"/>
    <mergeCell ref="L568:L569"/>
    <mergeCell ref="M568:M569"/>
    <mergeCell ref="N568:N569"/>
    <mergeCell ref="K565:K566"/>
    <mergeCell ref="L565:L566"/>
    <mergeCell ref="M565:M566"/>
    <mergeCell ref="N565:N566"/>
    <mergeCell ref="O565:O566"/>
    <mergeCell ref="F565:F566"/>
    <mergeCell ref="G565:G566"/>
    <mergeCell ref="H565:H566"/>
    <mergeCell ref="I565:I566"/>
    <mergeCell ref="J565:J566"/>
    <mergeCell ref="A565:A567"/>
    <mergeCell ref="B565:B567"/>
    <mergeCell ref="C565:C567"/>
    <mergeCell ref="D565:D566"/>
    <mergeCell ref="E565:E566"/>
    <mergeCell ref="M562:M563"/>
    <mergeCell ref="N562:N563"/>
    <mergeCell ref="O562:O563"/>
    <mergeCell ref="P562:P563"/>
    <mergeCell ref="Q562:Q563"/>
    <mergeCell ref="N559:N560"/>
    <mergeCell ref="O559:O560"/>
    <mergeCell ref="P559:P560"/>
    <mergeCell ref="Q559:Q560"/>
    <mergeCell ref="A562:A564"/>
    <mergeCell ref="B562:B564"/>
    <mergeCell ref="C562:C564"/>
    <mergeCell ref="D562:D563"/>
    <mergeCell ref="E562:E563"/>
    <mergeCell ref="F562:F563"/>
    <mergeCell ref="G562:G563"/>
    <mergeCell ref="H562:H563"/>
    <mergeCell ref="I562:I563"/>
    <mergeCell ref="J562:J563"/>
    <mergeCell ref="K562:K563"/>
    <mergeCell ref="L562:L563"/>
    <mergeCell ref="O556:O557"/>
    <mergeCell ref="P556:P557"/>
    <mergeCell ref="Q556:Q557"/>
    <mergeCell ref="A559:A561"/>
    <mergeCell ref="B559:B561"/>
    <mergeCell ref="C559:C561"/>
    <mergeCell ref="D559:D560"/>
    <mergeCell ref="E559:E560"/>
    <mergeCell ref="F559:F560"/>
    <mergeCell ref="G559:G560"/>
    <mergeCell ref="H559:H560"/>
    <mergeCell ref="I559:I560"/>
    <mergeCell ref="J559:J560"/>
    <mergeCell ref="K559:K560"/>
    <mergeCell ref="L559:L560"/>
    <mergeCell ref="M559:M560"/>
    <mergeCell ref="P553:P554"/>
    <mergeCell ref="Q553:Q554"/>
    <mergeCell ref="A556:A558"/>
    <mergeCell ref="B556:B558"/>
    <mergeCell ref="C556:C558"/>
    <mergeCell ref="D556:D557"/>
    <mergeCell ref="E556:E557"/>
    <mergeCell ref="F556:F557"/>
    <mergeCell ref="G556:G557"/>
    <mergeCell ref="H556:H557"/>
    <mergeCell ref="I556:I557"/>
    <mergeCell ref="J556:J557"/>
    <mergeCell ref="K556:K557"/>
    <mergeCell ref="L556:L557"/>
    <mergeCell ref="M556:M557"/>
    <mergeCell ref="N556:N557"/>
    <mergeCell ref="K553:K554"/>
    <mergeCell ref="L553:L554"/>
    <mergeCell ref="M553:M554"/>
    <mergeCell ref="N553:N554"/>
    <mergeCell ref="O553:O554"/>
    <mergeCell ref="F553:F554"/>
    <mergeCell ref="G553:G554"/>
    <mergeCell ref="H553:H554"/>
    <mergeCell ref="I553:I554"/>
    <mergeCell ref="J553:J554"/>
    <mergeCell ref="A553:A555"/>
    <mergeCell ref="B553:B555"/>
    <mergeCell ref="C553:C555"/>
    <mergeCell ref="D553:D554"/>
    <mergeCell ref="E553:E554"/>
    <mergeCell ref="O548:O549"/>
    <mergeCell ref="P548:P549"/>
    <mergeCell ref="Q548:Q549"/>
    <mergeCell ref="A550:A552"/>
    <mergeCell ref="B550:B552"/>
    <mergeCell ref="C550:C552"/>
    <mergeCell ref="D551:D552"/>
    <mergeCell ref="E551:E552"/>
    <mergeCell ref="P545:P546"/>
    <mergeCell ref="Q545:Q546"/>
    <mergeCell ref="A547:A549"/>
    <mergeCell ref="B547:B549"/>
    <mergeCell ref="C547:C549"/>
    <mergeCell ref="D548:D549"/>
    <mergeCell ref="E548:E549"/>
    <mergeCell ref="F548:F549"/>
    <mergeCell ref="G548:G549"/>
    <mergeCell ref="H548:H549"/>
    <mergeCell ref="I548:I549"/>
    <mergeCell ref="J548:J549"/>
    <mergeCell ref="K548:K549"/>
    <mergeCell ref="L548:L549"/>
    <mergeCell ref="M548:M549"/>
    <mergeCell ref="N548:N549"/>
    <mergeCell ref="K545:K546"/>
    <mergeCell ref="L545:L546"/>
    <mergeCell ref="M545:M546"/>
    <mergeCell ref="N545:N546"/>
    <mergeCell ref="O545:O546"/>
    <mergeCell ref="F545:F546"/>
    <mergeCell ref="G545:G546"/>
    <mergeCell ref="H545:H546"/>
    <mergeCell ref="I545:I546"/>
    <mergeCell ref="J545:J546"/>
    <mergeCell ref="A544:A546"/>
    <mergeCell ref="B544:B546"/>
    <mergeCell ref="C544:C546"/>
    <mergeCell ref="D545:D546"/>
    <mergeCell ref="E545:E546"/>
    <mergeCell ref="O539:O540"/>
    <mergeCell ref="P539:P540"/>
    <mergeCell ref="Q539:Q540"/>
    <mergeCell ref="A541:A543"/>
    <mergeCell ref="B541:B543"/>
    <mergeCell ref="C541:C543"/>
    <mergeCell ref="D541:D542"/>
    <mergeCell ref="E541:E542"/>
    <mergeCell ref="N541:N542"/>
    <mergeCell ref="O541:O542"/>
    <mergeCell ref="P541:P542"/>
    <mergeCell ref="J539:J540"/>
    <mergeCell ref="K539:K540"/>
    <mergeCell ref="L539:L540"/>
    <mergeCell ref="M539:M540"/>
    <mergeCell ref="N539:N540"/>
    <mergeCell ref="E539:E540"/>
    <mergeCell ref="F539:F540"/>
    <mergeCell ref="G539:G540"/>
    <mergeCell ref="H539:H540"/>
    <mergeCell ref="I539:I540"/>
    <mergeCell ref="D536:D537"/>
    <mergeCell ref="A538:A540"/>
    <mergeCell ref="B538:B540"/>
    <mergeCell ref="C538:C540"/>
    <mergeCell ref="D539:D540"/>
    <mergeCell ref="M534:M535"/>
    <mergeCell ref="N534:N535"/>
    <mergeCell ref="O534:O535"/>
    <mergeCell ref="P534:P535"/>
    <mergeCell ref="Q534:Q535"/>
    <mergeCell ref="O525:O526"/>
    <mergeCell ref="P525:P526"/>
    <mergeCell ref="Q525:Q526"/>
    <mergeCell ref="D527:D531"/>
    <mergeCell ref="A534:A537"/>
    <mergeCell ref="B534:B537"/>
    <mergeCell ref="C534:C537"/>
    <mergeCell ref="D534:D535"/>
    <mergeCell ref="E534:E535"/>
    <mergeCell ref="F534:F535"/>
    <mergeCell ref="G534:G535"/>
    <mergeCell ref="H534:H535"/>
    <mergeCell ref="I534:I535"/>
    <mergeCell ref="J534:J535"/>
    <mergeCell ref="K534:K535"/>
    <mergeCell ref="L534:L535"/>
    <mergeCell ref="A525:A531"/>
    <mergeCell ref="B525:B531"/>
    <mergeCell ref="C525:C531"/>
    <mergeCell ref="D525:D526"/>
    <mergeCell ref="E525:E526"/>
    <mergeCell ref="F525:F526"/>
    <mergeCell ref="G525:G526"/>
    <mergeCell ref="H525:H526"/>
    <mergeCell ref="I525:I526"/>
    <mergeCell ref="J525:J526"/>
    <mergeCell ref="K525:K526"/>
    <mergeCell ref="L525:L526"/>
    <mergeCell ref="M525:M526"/>
    <mergeCell ref="N525:N526"/>
    <mergeCell ref="N519:N520"/>
    <mergeCell ref="O519:O520"/>
    <mergeCell ref="P519:P520"/>
    <mergeCell ref="D521:D524"/>
    <mergeCell ref="E521:E524"/>
    <mergeCell ref="F521:F524"/>
    <mergeCell ref="G521:G524"/>
    <mergeCell ref="H521:H524"/>
    <mergeCell ref="I521:I524"/>
    <mergeCell ref="J521:J524"/>
    <mergeCell ref="K521:K524"/>
    <mergeCell ref="L521:L524"/>
    <mergeCell ref="M521:M524"/>
    <mergeCell ref="N521:N524"/>
    <mergeCell ref="O521:O524"/>
    <mergeCell ref="O515:O518"/>
    <mergeCell ref="P515:P517"/>
    <mergeCell ref="Q515:Q518"/>
    <mergeCell ref="A519:A524"/>
    <mergeCell ref="B519:B524"/>
    <mergeCell ref="C519:C524"/>
    <mergeCell ref="D519:D520"/>
    <mergeCell ref="E519:E520"/>
    <mergeCell ref="F519:F520"/>
    <mergeCell ref="G519:G520"/>
    <mergeCell ref="H519:H520"/>
    <mergeCell ref="I519:I520"/>
    <mergeCell ref="J519:J520"/>
    <mergeCell ref="K519:K520"/>
    <mergeCell ref="L519:L520"/>
    <mergeCell ref="M519:M520"/>
    <mergeCell ref="J515:J518"/>
    <mergeCell ref="K515:K518"/>
    <mergeCell ref="L515:L518"/>
    <mergeCell ref="M515:M518"/>
    <mergeCell ref="N515:N517"/>
    <mergeCell ref="E515:E518"/>
    <mergeCell ref="F515:F518"/>
    <mergeCell ref="G515:G518"/>
    <mergeCell ref="H515:H518"/>
    <mergeCell ref="I515:I518"/>
    <mergeCell ref="P521:P524"/>
    <mergeCell ref="Q521:Q524"/>
    <mergeCell ref="Q519:Q520"/>
    <mergeCell ref="A510:A512"/>
    <mergeCell ref="B510:B512"/>
    <mergeCell ref="C510:C512"/>
    <mergeCell ref="D511:D512"/>
    <mergeCell ref="A513:A518"/>
    <mergeCell ref="B513:B518"/>
    <mergeCell ref="C513:C518"/>
    <mergeCell ref="D514:D518"/>
    <mergeCell ref="A486:A504"/>
    <mergeCell ref="B486:B504"/>
    <mergeCell ref="C486:C504"/>
    <mergeCell ref="D487:D504"/>
    <mergeCell ref="A507:A509"/>
    <mergeCell ref="B507:B509"/>
    <mergeCell ref="C507:C509"/>
    <mergeCell ref="D508:D509"/>
    <mergeCell ref="A478:A480"/>
    <mergeCell ref="B478:B480"/>
    <mergeCell ref="C478:C480"/>
    <mergeCell ref="D479:D480"/>
    <mergeCell ref="A481:A485"/>
    <mergeCell ref="B481:B485"/>
    <mergeCell ref="C481:C485"/>
    <mergeCell ref="A472:A474"/>
    <mergeCell ref="B472:B474"/>
    <mergeCell ref="C472:C474"/>
    <mergeCell ref="D473:D474"/>
    <mergeCell ref="A475:A477"/>
    <mergeCell ref="B475:B477"/>
    <mergeCell ref="C475:C477"/>
    <mergeCell ref="D476:D477"/>
    <mergeCell ref="A464:A466"/>
    <mergeCell ref="B464:B466"/>
    <mergeCell ref="C464:C466"/>
    <mergeCell ref="D465:D466"/>
    <mergeCell ref="A467:A471"/>
    <mergeCell ref="B467:B471"/>
    <mergeCell ref="C467:C471"/>
    <mergeCell ref="D468:D471"/>
    <mergeCell ref="A456:A460"/>
    <mergeCell ref="B456:B460"/>
    <mergeCell ref="C456:C460"/>
    <mergeCell ref="D457:D460"/>
    <mergeCell ref="A461:A463"/>
    <mergeCell ref="B461:B463"/>
    <mergeCell ref="C461:C463"/>
    <mergeCell ref="D462:D463"/>
    <mergeCell ref="A448:A450"/>
    <mergeCell ref="B448:B450"/>
    <mergeCell ref="C448:C450"/>
    <mergeCell ref="D449:D450"/>
    <mergeCell ref="A451:A455"/>
    <mergeCell ref="B451:B455"/>
    <mergeCell ref="C451:C455"/>
    <mergeCell ref="D452:D455"/>
    <mergeCell ref="A434:A444"/>
    <mergeCell ref="B434:B444"/>
    <mergeCell ref="C434:C444"/>
    <mergeCell ref="D435:D444"/>
    <mergeCell ref="A445:A447"/>
    <mergeCell ref="B445:B447"/>
    <mergeCell ref="C445:C447"/>
    <mergeCell ref="D446:D447"/>
    <mergeCell ref="A423:A425"/>
    <mergeCell ref="B423:B425"/>
    <mergeCell ref="C423:C425"/>
    <mergeCell ref="D424:D425"/>
    <mergeCell ref="A426:A433"/>
    <mergeCell ref="B426:B433"/>
    <mergeCell ref="C426:C433"/>
    <mergeCell ref="D427:D433"/>
    <mergeCell ref="A417:A419"/>
    <mergeCell ref="B417:B419"/>
    <mergeCell ref="C417:C419"/>
    <mergeCell ref="D418:D419"/>
    <mergeCell ref="A420:A422"/>
    <mergeCell ref="B420:B422"/>
    <mergeCell ref="C420:C422"/>
    <mergeCell ref="D421:D422"/>
    <mergeCell ref="A411:A413"/>
    <mergeCell ref="B411:B413"/>
    <mergeCell ref="C411:C413"/>
    <mergeCell ref="D412:D413"/>
    <mergeCell ref="A414:A416"/>
    <mergeCell ref="B414:B416"/>
    <mergeCell ref="C414:C416"/>
    <mergeCell ref="D415:D416"/>
    <mergeCell ref="A404:A406"/>
    <mergeCell ref="B404:B406"/>
    <mergeCell ref="C404:C406"/>
    <mergeCell ref="D405:D406"/>
    <mergeCell ref="A407:A410"/>
    <mergeCell ref="B407:B410"/>
    <mergeCell ref="C407:C410"/>
    <mergeCell ref="D408:D410"/>
    <mergeCell ref="A396:A399"/>
    <mergeCell ref="B396:B399"/>
    <mergeCell ref="C396:C399"/>
    <mergeCell ref="D397:D399"/>
    <mergeCell ref="A400:A403"/>
    <mergeCell ref="B400:B403"/>
    <mergeCell ref="C400:C403"/>
    <mergeCell ref="D401:D403"/>
    <mergeCell ref="A389:A392"/>
    <mergeCell ref="B389:B392"/>
    <mergeCell ref="C389:C392"/>
    <mergeCell ref="D390:D392"/>
    <mergeCell ref="A393:A395"/>
    <mergeCell ref="B393:B395"/>
    <mergeCell ref="C393:C395"/>
    <mergeCell ref="D394:D395"/>
    <mergeCell ref="A383:A385"/>
    <mergeCell ref="B383:B385"/>
    <mergeCell ref="C383:C385"/>
    <mergeCell ref="D384:D385"/>
    <mergeCell ref="A386:A388"/>
    <mergeCell ref="B386:B388"/>
    <mergeCell ref="C386:C388"/>
    <mergeCell ref="D387:D388"/>
    <mergeCell ref="A367:A369"/>
    <mergeCell ref="B367:B369"/>
    <mergeCell ref="C367:C369"/>
    <mergeCell ref="D368:D369"/>
    <mergeCell ref="A370:A382"/>
    <mergeCell ref="B370:B382"/>
    <mergeCell ref="C370:C382"/>
    <mergeCell ref="D371:D382"/>
    <mergeCell ref="A361:A363"/>
    <mergeCell ref="B361:B363"/>
    <mergeCell ref="C361:C363"/>
    <mergeCell ref="D362:D363"/>
    <mergeCell ref="A364:A366"/>
    <mergeCell ref="B364:B366"/>
    <mergeCell ref="C364:C366"/>
    <mergeCell ref="D365:D366"/>
    <mergeCell ref="A355:A357"/>
    <mergeCell ref="B355:B357"/>
    <mergeCell ref="C355:C357"/>
    <mergeCell ref="D356:D357"/>
    <mergeCell ref="A358:A360"/>
    <mergeCell ref="B358:B360"/>
    <mergeCell ref="C358:C360"/>
    <mergeCell ref="D359:D360"/>
    <mergeCell ref="A349:A351"/>
    <mergeCell ref="B349:B351"/>
    <mergeCell ref="C349:C351"/>
    <mergeCell ref="D350:D351"/>
    <mergeCell ref="A352:A354"/>
    <mergeCell ref="B352:B354"/>
    <mergeCell ref="C352:C354"/>
    <mergeCell ref="D353:D354"/>
    <mergeCell ref="A343:A345"/>
    <mergeCell ref="B343:B345"/>
    <mergeCell ref="C343:C345"/>
    <mergeCell ref="D344:D345"/>
    <mergeCell ref="A346:A348"/>
    <mergeCell ref="B346:B348"/>
    <mergeCell ref="C346:C348"/>
    <mergeCell ref="D347:D348"/>
    <mergeCell ref="A337:A339"/>
    <mergeCell ref="B337:B339"/>
    <mergeCell ref="C337:C339"/>
    <mergeCell ref="D338:D339"/>
    <mergeCell ref="A340:A342"/>
    <mergeCell ref="B340:B342"/>
    <mergeCell ref="C340:C342"/>
    <mergeCell ref="D341:D342"/>
    <mergeCell ref="A331:A333"/>
    <mergeCell ref="B331:B333"/>
    <mergeCell ref="C331:C333"/>
    <mergeCell ref="D332:D333"/>
    <mergeCell ref="A334:A336"/>
    <mergeCell ref="B334:B336"/>
    <mergeCell ref="C334:C336"/>
    <mergeCell ref="D335:D336"/>
    <mergeCell ref="A325:A327"/>
    <mergeCell ref="B325:B327"/>
    <mergeCell ref="C325:C327"/>
    <mergeCell ref="D326:D327"/>
    <mergeCell ref="A328:A330"/>
    <mergeCell ref="B328:B330"/>
    <mergeCell ref="C328:C330"/>
    <mergeCell ref="D329:D330"/>
    <mergeCell ref="A319:A321"/>
    <mergeCell ref="B319:B321"/>
    <mergeCell ref="C319:C321"/>
    <mergeCell ref="D320:D321"/>
    <mergeCell ref="A322:A324"/>
    <mergeCell ref="B322:B324"/>
    <mergeCell ref="C322:C324"/>
    <mergeCell ref="D323:D324"/>
    <mergeCell ref="A313:A315"/>
    <mergeCell ref="B313:B315"/>
    <mergeCell ref="C313:C315"/>
    <mergeCell ref="D314:D315"/>
    <mergeCell ref="A316:A318"/>
    <mergeCell ref="B316:B318"/>
    <mergeCell ref="C316:C318"/>
    <mergeCell ref="D317:D318"/>
    <mergeCell ref="A304:A309"/>
    <mergeCell ref="B304:B309"/>
    <mergeCell ref="C304:C309"/>
    <mergeCell ref="D305:D309"/>
    <mergeCell ref="A310:A312"/>
    <mergeCell ref="B310:B312"/>
    <mergeCell ref="C310:C312"/>
    <mergeCell ref="D311:D312"/>
    <mergeCell ref="A295:A300"/>
    <mergeCell ref="B295:B300"/>
    <mergeCell ref="C295:C300"/>
    <mergeCell ref="D296:D300"/>
    <mergeCell ref="A301:A303"/>
    <mergeCell ref="B301:B303"/>
    <mergeCell ref="C301:C303"/>
    <mergeCell ref="D302:D303"/>
    <mergeCell ref="A289:A291"/>
    <mergeCell ref="B289:B291"/>
    <mergeCell ref="C289:C291"/>
    <mergeCell ref="D290:D291"/>
    <mergeCell ref="A292:A294"/>
    <mergeCell ref="B292:B294"/>
    <mergeCell ref="C292:C294"/>
    <mergeCell ref="D293:D294"/>
    <mergeCell ref="A283:A285"/>
    <mergeCell ref="B283:B285"/>
    <mergeCell ref="C283:C285"/>
    <mergeCell ref="D284:D285"/>
    <mergeCell ref="A286:A288"/>
    <mergeCell ref="B286:B288"/>
    <mergeCell ref="C286:C288"/>
    <mergeCell ref="D287:D288"/>
    <mergeCell ref="A277:A279"/>
    <mergeCell ref="B277:B279"/>
    <mergeCell ref="C277:C279"/>
    <mergeCell ref="D278:D279"/>
    <mergeCell ref="A280:A282"/>
    <mergeCell ref="B280:B282"/>
    <mergeCell ref="C280:C282"/>
    <mergeCell ref="D281:D282"/>
    <mergeCell ref="A271:A273"/>
    <mergeCell ref="B271:B273"/>
    <mergeCell ref="C271:C273"/>
    <mergeCell ref="D272:D273"/>
    <mergeCell ref="A274:A276"/>
    <mergeCell ref="B274:B276"/>
    <mergeCell ref="C274:C276"/>
    <mergeCell ref="D275:D276"/>
    <mergeCell ref="A265:A267"/>
    <mergeCell ref="B265:B267"/>
    <mergeCell ref="C265:C267"/>
    <mergeCell ref="D266:D267"/>
    <mergeCell ref="A268:A270"/>
    <mergeCell ref="B268:B270"/>
    <mergeCell ref="C268:C270"/>
    <mergeCell ref="D269:D270"/>
    <mergeCell ref="A259:A261"/>
    <mergeCell ref="B259:B261"/>
    <mergeCell ref="C259:C261"/>
    <mergeCell ref="D260:D261"/>
    <mergeCell ref="A262:A264"/>
    <mergeCell ref="B262:B264"/>
    <mergeCell ref="C262:C264"/>
    <mergeCell ref="D263:D264"/>
    <mergeCell ref="A253:A255"/>
    <mergeCell ref="B253:B255"/>
    <mergeCell ref="C253:C255"/>
    <mergeCell ref="D254:D255"/>
    <mergeCell ref="A256:A258"/>
    <mergeCell ref="B256:B258"/>
    <mergeCell ref="C256:C258"/>
    <mergeCell ref="D257:D258"/>
    <mergeCell ref="A247:A249"/>
    <mergeCell ref="B247:B249"/>
    <mergeCell ref="C247:C249"/>
    <mergeCell ref="D248:D249"/>
    <mergeCell ref="A250:A252"/>
    <mergeCell ref="B250:B252"/>
    <mergeCell ref="C250:C252"/>
    <mergeCell ref="D251:D252"/>
    <mergeCell ref="A241:A243"/>
    <mergeCell ref="B241:B243"/>
    <mergeCell ref="C241:C243"/>
    <mergeCell ref="D242:D243"/>
    <mergeCell ref="A244:A246"/>
    <mergeCell ref="B244:B246"/>
    <mergeCell ref="C244:C246"/>
    <mergeCell ref="D245:D246"/>
    <mergeCell ref="A235:A237"/>
    <mergeCell ref="B235:B237"/>
    <mergeCell ref="C235:C237"/>
    <mergeCell ref="D236:D237"/>
    <mergeCell ref="A238:A240"/>
    <mergeCell ref="B238:B240"/>
    <mergeCell ref="C238:C240"/>
    <mergeCell ref="D239:D240"/>
    <mergeCell ref="A229:A231"/>
    <mergeCell ref="B229:B231"/>
    <mergeCell ref="C229:C231"/>
    <mergeCell ref="D230:D231"/>
    <mergeCell ref="A232:A234"/>
    <mergeCell ref="B232:B234"/>
    <mergeCell ref="C232:C234"/>
    <mergeCell ref="D233:D234"/>
    <mergeCell ref="A223:A225"/>
    <mergeCell ref="B223:B225"/>
    <mergeCell ref="C223:C225"/>
    <mergeCell ref="D224:D225"/>
    <mergeCell ref="A226:A228"/>
    <mergeCell ref="B226:B228"/>
    <mergeCell ref="C226:C228"/>
    <mergeCell ref="D227:D228"/>
    <mergeCell ref="A214:A219"/>
    <mergeCell ref="B214:B219"/>
    <mergeCell ref="C214:C219"/>
    <mergeCell ref="D215:D219"/>
    <mergeCell ref="A220:A222"/>
    <mergeCell ref="B220:B222"/>
    <mergeCell ref="C220:C222"/>
    <mergeCell ref="D221:D222"/>
    <mergeCell ref="A206:A211"/>
    <mergeCell ref="B206:B211"/>
    <mergeCell ref="C206:C211"/>
    <mergeCell ref="A212:A213"/>
    <mergeCell ref="B212:B213"/>
    <mergeCell ref="C212:C213"/>
    <mergeCell ref="A198:A201"/>
    <mergeCell ref="B198:B201"/>
    <mergeCell ref="C198:C201"/>
    <mergeCell ref="A202:A205"/>
    <mergeCell ref="B202:B205"/>
    <mergeCell ref="C202:C205"/>
    <mergeCell ref="A189:A193"/>
    <mergeCell ref="B189:B193"/>
    <mergeCell ref="C189:C193"/>
    <mergeCell ref="A194:A197"/>
    <mergeCell ref="B194:B197"/>
    <mergeCell ref="C194:C197"/>
    <mergeCell ref="A179:A183"/>
    <mergeCell ref="B179:B183"/>
    <mergeCell ref="C179:C183"/>
    <mergeCell ref="A185:A188"/>
    <mergeCell ref="B185:B188"/>
    <mergeCell ref="C185:C188"/>
    <mergeCell ref="A168:A173"/>
    <mergeCell ref="B168:B173"/>
    <mergeCell ref="C168:C173"/>
    <mergeCell ref="D171:D173"/>
    <mergeCell ref="A174:A178"/>
    <mergeCell ref="B174:B178"/>
    <mergeCell ref="C174:C178"/>
    <mergeCell ref="D156:D158"/>
    <mergeCell ref="A161:A167"/>
    <mergeCell ref="B161:B167"/>
    <mergeCell ref="C161:C167"/>
    <mergeCell ref="D164:D167"/>
    <mergeCell ref="A149:A152"/>
    <mergeCell ref="B149:B152"/>
    <mergeCell ref="C149:C152"/>
    <mergeCell ref="A153:A160"/>
    <mergeCell ref="B153:B160"/>
    <mergeCell ref="C153:C160"/>
    <mergeCell ref="A143:A146"/>
    <mergeCell ref="B143:B146"/>
    <mergeCell ref="C143:C146"/>
    <mergeCell ref="D143:D146"/>
    <mergeCell ref="A147:A148"/>
    <mergeCell ref="B147:B148"/>
    <mergeCell ref="C147:C148"/>
    <mergeCell ref="A137:A138"/>
    <mergeCell ref="B137:B138"/>
    <mergeCell ref="C137:C142"/>
    <mergeCell ref="D137:D142"/>
    <mergeCell ref="A139:A142"/>
    <mergeCell ref="B139:B142"/>
    <mergeCell ref="A112:A113"/>
    <mergeCell ref="B112:B113"/>
    <mergeCell ref="C112:C136"/>
    <mergeCell ref="D112:D136"/>
    <mergeCell ref="A114:A119"/>
    <mergeCell ref="B114:B119"/>
    <mergeCell ref="A120:A121"/>
    <mergeCell ref="B120:B121"/>
    <mergeCell ref="A122:A123"/>
    <mergeCell ref="B122:B123"/>
    <mergeCell ref="A124:A127"/>
    <mergeCell ref="B124:B127"/>
    <mergeCell ref="A128:A130"/>
    <mergeCell ref="B128:B130"/>
    <mergeCell ref="A131:A136"/>
    <mergeCell ref="B131:B136"/>
    <mergeCell ref="A89:A90"/>
    <mergeCell ref="B89:B90"/>
    <mergeCell ref="C89:C111"/>
    <mergeCell ref="D89:D111"/>
    <mergeCell ref="A91:A94"/>
    <mergeCell ref="B91:B94"/>
    <mergeCell ref="A95:A97"/>
    <mergeCell ref="B95:B97"/>
    <mergeCell ref="A98:A99"/>
    <mergeCell ref="B98:B99"/>
    <mergeCell ref="A100:A101"/>
    <mergeCell ref="B100:B101"/>
    <mergeCell ref="A102:A106"/>
    <mergeCell ref="B102:B106"/>
    <mergeCell ref="A107:A111"/>
    <mergeCell ref="B107:B111"/>
    <mergeCell ref="A85:A86"/>
    <mergeCell ref="B85:B86"/>
    <mergeCell ref="C85:C88"/>
    <mergeCell ref="D85:D88"/>
    <mergeCell ref="A87:A88"/>
    <mergeCell ref="B87:B88"/>
    <mergeCell ref="A75:A76"/>
    <mergeCell ref="B75:B76"/>
    <mergeCell ref="C75:C84"/>
    <mergeCell ref="D75:D84"/>
    <mergeCell ref="A77:A78"/>
    <mergeCell ref="B77:B78"/>
    <mergeCell ref="A79:A80"/>
    <mergeCell ref="B79:B80"/>
    <mergeCell ref="A81:A84"/>
    <mergeCell ref="B81:B84"/>
    <mergeCell ref="A59:A60"/>
    <mergeCell ref="B59:B60"/>
    <mergeCell ref="C59:C74"/>
    <mergeCell ref="D59:D74"/>
    <mergeCell ref="A61:A62"/>
    <mergeCell ref="B61:B62"/>
    <mergeCell ref="A63:A65"/>
    <mergeCell ref="B63:B65"/>
    <mergeCell ref="A66:A67"/>
    <mergeCell ref="B66:B67"/>
    <mergeCell ref="A68:A69"/>
    <mergeCell ref="B68:B69"/>
    <mergeCell ref="A70:A71"/>
    <mergeCell ref="B70:B71"/>
    <mergeCell ref="A72:A74"/>
    <mergeCell ref="B72:B74"/>
    <mergeCell ref="A18:A28"/>
    <mergeCell ref="B18:B28"/>
    <mergeCell ref="C18:C28"/>
    <mergeCell ref="D18:D28"/>
    <mergeCell ref="A29:A58"/>
    <mergeCell ref="B29:B58"/>
    <mergeCell ref="C29:C58"/>
    <mergeCell ref="D29:D58"/>
    <mergeCell ref="A12:A14"/>
    <mergeCell ref="B12:B14"/>
    <mergeCell ref="C12:C17"/>
    <mergeCell ref="D12:D17"/>
    <mergeCell ref="A15:A17"/>
    <mergeCell ref="B15:B17"/>
    <mergeCell ref="O8:Q8"/>
    <mergeCell ref="A3:P3"/>
    <mergeCell ref="A4:P4"/>
    <mergeCell ref="A5:P5"/>
    <mergeCell ref="A6:A9"/>
    <mergeCell ref="B6:B9"/>
    <mergeCell ref="C6:C9"/>
    <mergeCell ref="D6:D9"/>
    <mergeCell ref="E6:E9"/>
    <mergeCell ref="F6:M6"/>
    <mergeCell ref="N6:Q7"/>
    <mergeCell ref="F7:I7"/>
    <mergeCell ref="J7:M7"/>
    <mergeCell ref="G8:I8"/>
    <mergeCell ref="K8:M8"/>
    <mergeCell ref="N8:N9"/>
  </mergeCells>
  <hyperlinks>
    <hyperlink ref="N6" location="P7070" display="P7070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2023-04-06T06:52:39Z</dcterms:created>
  <dcterms:modified xsi:type="dcterms:W3CDTF">2023-07-28T08:55:58Z</dcterms:modified>
</cp:coreProperties>
</file>