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2024\9 месяцев\сводный отчет 9 месяцев\"/>
    </mc:Choice>
  </mc:AlternateContent>
  <bookViews>
    <workbookView xWindow="0" yWindow="0" windowWidth="23040" windowHeight="8910"/>
  </bookViews>
  <sheets>
    <sheet name="отче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1" i="1" l="1"/>
  <c r="F11" i="1"/>
  <c r="J11" i="1"/>
  <c r="J676" i="1"/>
  <c r="K676" i="1"/>
  <c r="L676" i="1"/>
  <c r="M676" i="1"/>
  <c r="M12" i="1" l="1"/>
  <c r="F632" i="1" l="1"/>
  <c r="G11" i="1" l="1"/>
  <c r="H11" i="1"/>
  <c r="K11" i="1"/>
  <c r="O11" i="1" s="1"/>
  <c r="L11" i="1"/>
  <c r="P11" i="1" s="1"/>
  <c r="M11" i="1"/>
  <c r="Q637" i="1"/>
  <c r="Q638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2" i="1"/>
  <c r="Q673" i="1"/>
  <c r="Q675" i="1"/>
  <c r="Q155" i="1"/>
  <c r="J882" i="1"/>
  <c r="F882" i="1"/>
  <c r="Q881" i="1"/>
  <c r="J881" i="1"/>
  <c r="N881" i="1" s="1"/>
  <c r="F881" i="1"/>
  <c r="Q880" i="1"/>
  <c r="J880" i="1"/>
  <c r="F880" i="1"/>
  <c r="N880" i="1" s="1"/>
  <c r="P879" i="1"/>
  <c r="O879" i="1"/>
  <c r="M879" i="1"/>
  <c r="Q879" i="1" s="1"/>
  <c r="L879" i="1"/>
  <c r="K879" i="1"/>
  <c r="J879" i="1"/>
  <c r="I879" i="1"/>
  <c r="H879" i="1"/>
  <c r="G879" i="1"/>
  <c r="F879" i="1"/>
  <c r="Q877" i="1"/>
  <c r="Q876" i="1" s="1"/>
  <c r="J877" i="1"/>
  <c r="J876" i="1" s="1"/>
  <c r="F877" i="1"/>
  <c r="N877" i="1" s="1"/>
  <c r="N876" i="1" s="1"/>
  <c r="P876" i="1"/>
  <c r="O876" i="1"/>
  <c r="M876" i="1"/>
  <c r="L876" i="1"/>
  <c r="K876" i="1"/>
  <c r="I876" i="1"/>
  <c r="H876" i="1"/>
  <c r="G876" i="1"/>
  <c r="F876" i="1"/>
  <c r="Q875" i="1"/>
  <c r="N875" i="1"/>
  <c r="J875" i="1"/>
  <c r="F875" i="1"/>
  <c r="M874" i="1"/>
  <c r="L874" i="1"/>
  <c r="K874" i="1"/>
  <c r="J874" i="1"/>
  <c r="N874" i="1" s="1"/>
  <c r="I874" i="1"/>
  <c r="H874" i="1"/>
  <c r="G874" i="1"/>
  <c r="F874" i="1"/>
  <c r="Q873" i="1"/>
  <c r="J873" i="1"/>
  <c r="J871" i="1" s="1"/>
  <c r="F873" i="1"/>
  <c r="F871" i="1" s="1"/>
  <c r="M871" i="1"/>
  <c r="I871" i="1"/>
  <c r="Q870" i="1"/>
  <c r="N870" i="1"/>
  <c r="J870" i="1"/>
  <c r="Q869" i="1"/>
  <c r="J869" i="1"/>
  <c r="N869" i="1" s="1"/>
  <c r="F869" i="1"/>
  <c r="M867" i="1"/>
  <c r="Q867" i="1" s="1"/>
  <c r="L867" i="1"/>
  <c r="K867" i="1"/>
  <c r="I867" i="1"/>
  <c r="H867" i="1"/>
  <c r="G867" i="1"/>
  <c r="F867" i="1"/>
  <c r="J866" i="1"/>
  <c r="F866" i="1"/>
  <c r="Q865" i="1"/>
  <c r="J865" i="1"/>
  <c r="N865" i="1" s="1"/>
  <c r="F865" i="1"/>
  <c r="Q864" i="1"/>
  <c r="J864" i="1"/>
  <c r="F864" i="1"/>
  <c r="F863" i="1" s="1"/>
  <c r="M863" i="1"/>
  <c r="L863" i="1"/>
  <c r="K863" i="1"/>
  <c r="I863" i="1"/>
  <c r="H863" i="1"/>
  <c r="G863" i="1"/>
  <c r="Q862" i="1"/>
  <c r="J862" i="1"/>
  <c r="N862" i="1" s="1"/>
  <c r="F862" i="1"/>
  <c r="Q861" i="1"/>
  <c r="J861" i="1"/>
  <c r="F861" i="1"/>
  <c r="F860" i="1" s="1"/>
  <c r="Q860" i="1"/>
  <c r="M860" i="1"/>
  <c r="L860" i="1"/>
  <c r="J860" i="1"/>
  <c r="I860" i="1"/>
  <c r="H860" i="1"/>
  <c r="G860" i="1"/>
  <c r="Q859" i="1"/>
  <c r="J859" i="1"/>
  <c r="F859" i="1"/>
  <c r="J858" i="1"/>
  <c r="F858" i="1"/>
  <c r="Q857" i="1"/>
  <c r="J857" i="1"/>
  <c r="N857" i="1" s="1"/>
  <c r="F857" i="1"/>
  <c r="Q856" i="1"/>
  <c r="J856" i="1"/>
  <c r="N856" i="1" s="1"/>
  <c r="F856" i="1"/>
  <c r="Q855" i="1"/>
  <c r="J855" i="1"/>
  <c r="N855" i="1" s="1"/>
  <c r="F855" i="1"/>
  <c r="Q854" i="1"/>
  <c r="J854" i="1"/>
  <c r="N854" i="1" s="1"/>
  <c r="F854" i="1"/>
  <c r="Q853" i="1"/>
  <c r="L853" i="1"/>
  <c r="L852" i="1" s="1"/>
  <c r="L850" i="1" s="1"/>
  <c r="K853" i="1"/>
  <c r="K852" i="1" s="1"/>
  <c r="K850" i="1" s="1"/>
  <c r="H853" i="1"/>
  <c r="H852" i="1" s="1"/>
  <c r="G853" i="1"/>
  <c r="F853" i="1" s="1"/>
  <c r="F852" i="1" s="1"/>
  <c r="M852" i="1"/>
  <c r="I852" i="1"/>
  <c r="J849" i="1"/>
  <c r="F849" i="1"/>
  <c r="Q848" i="1"/>
  <c r="J848" i="1"/>
  <c r="N848" i="1" s="1"/>
  <c r="F848" i="1"/>
  <c r="Q847" i="1"/>
  <c r="J847" i="1"/>
  <c r="N847" i="1" s="1"/>
  <c r="F847" i="1"/>
  <c r="P846" i="1"/>
  <c r="O846" i="1"/>
  <c r="M846" i="1"/>
  <c r="Q846" i="1" s="1"/>
  <c r="L846" i="1"/>
  <c r="K846" i="1"/>
  <c r="J846" i="1"/>
  <c r="I846" i="1"/>
  <c r="H846" i="1"/>
  <c r="G846" i="1"/>
  <c r="Q845" i="1"/>
  <c r="J845" i="1"/>
  <c r="N845" i="1" s="1"/>
  <c r="F845" i="1"/>
  <c r="Q844" i="1"/>
  <c r="J844" i="1"/>
  <c r="N844" i="1" s="1"/>
  <c r="F844" i="1"/>
  <c r="F843" i="1" s="1"/>
  <c r="M843" i="1"/>
  <c r="L843" i="1"/>
  <c r="K843" i="1"/>
  <c r="I843" i="1"/>
  <c r="H843" i="1"/>
  <c r="G843" i="1"/>
  <c r="Q842" i="1"/>
  <c r="J842" i="1"/>
  <c r="F842" i="1"/>
  <c r="N842" i="1" s="1"/>
  <c r="J841" i="1"/>
  <c r="F841" i="1"/>
  <c r="Q840" i="1"/>
  <c r="J840" i="1"/>
  <c r="F840" i="1"/>
  <c r="Q839" i="1"/>
  <c r="J839" i="1"/>
  <c r="F839" i="1"/>
  <c r="Q838" i="1"/>
  <c r="J838" i="1"/>
  <c r="N838" i="1" s="1"/>
  <c r="F838" i="1"/>
  <c r="Q837" i="1"/>
  <c r="J837" i="1"/>
  <c r="F837" i="1"/>
  <c r="Q836" i="1"/>
  <c r="L836" i="1"/>
  <c r="L835" i="1" s="1"/>
  <c r="K836" i="1"/>
  <c r="P835" i="1"/>
  <c r="O835" i="1"/>
  <c r="M835" i="1"/>
  <c r="I835" i="1"/>
  <c r="H835" i="1"/>
  <c r="H834" i="1" s="1"/>
  <c r="F818" i="1"/>
  <c r="Q817" i="1"/>
  <c r="J817" i="1"/>
  <c r="F817" i="1"/>
  <c r="L815" i="1"/>
  <c r="K815" i="1"/>
  <c r="H815" i="1"/>
  <c r="G815" i="1"/>
  <c r="Q794" i="1"/>
  <c r="J794" i="1"/>
  <c r="N794" i="1" s="1"/>
  <c r="F794" i="1"/>
  <c r="Q793" i="1"/>
  <c r="J793" i="1"/>
  <c r="N793" i="1" s="1"/>
  <c r="F793" i="1"/>
  <c r="Q792" i="1"/>
  <c r="J792" i="1"/>
  <c r="F792" i="1"/>
  <c r="M791" i="1"/>
  <c r="L791" i="1"/>
  <c r="K791" i="1"/>
  <c r="I791" i="1"/>
  <c r="H791" i="1"/>
  <c r="G791" i="1"/>
  <c r="F791" i="1"/>
  <c r="Q786" i="1"/>
  <c r="J786" i="1"/>
  <c r="F786" i="1"/>
  <c r="Q785" i="1"/>
  <c r="J785" i="1"/>
  <c r="N785" i="1" s="1"/>
  <c r="F785" i="1"/>
  <c r="Q784" i="1"/>
  <c r="J784" i="1"/>
  <c r="F784" i="1"/>
  <c r="M783" i="1"/>
  <c r="L783" i="1"/>
  <c r="P783" i="1" s="1"/>
  <c r="K783" i="1"/>
  <c r="I783" i="1"/>
  <c r="H783" i="1"/>
  <c r="G783" i="1"/>
  <c r="F783" i="1"/>
  <c r="M782" i="1"/>
  <c r="L782" i="1"/>
  <c r="K782" i="1"/>
  <c r="I782" i="1"/>
  <c r="H782" i="1"/>
  <c r="G782" i="1"/>
  <c r="J741" i="1"/>
  <c r="J740" i="1" s="1"/>
  <c r="F741" i="1"/>
  <c r="M740" i="1"/>
  <c r="L740" i="1"/>
  <c r="K740" i="1"/>
  <c r="I740" i="1"/>
  <c r="H740" i="1"/>
  <c r="G740" i="1"/>
  <c r="F740" i="1"/>
  <c r="J739" i="1"/>
  <c r="F739" i="1"/>
  <c r="J738" i="1"/>
  <c r="F738" i="1"/>
  <c r="M736" i="1"/>
  <c r="L736" i="1"/>
  <c r="J736" i="1" s="1"/>
  <c r="K736" i="1"/>
  <c r="I736" i="1"/>
  <c r="H736" i="1"/>
  <c r="G736" i="1"/>
  <c r="Q734" i="1"/>
  <c r="J734" i="1"/>
  <c r="F734" i="1"/>
  <c r="F733" i="1" s="1"/>
  <c r="M733" i="1"/>
  <c r="L733" i="1"/>
  <c r="K733" i="1"/>
  <c r="J733" i="1"/>
  <c r="I733" i="1"/>
  <c r="H733" i="1"/>
  <c r="G733" i="1"/>
  <c r="Q732" i="1"/>
  <c r="N732" i="1"/>
  <c r="J732" i="1"/>
  <c r="F732" i="1"/>
  <c r="Q731" i="1"/>
  <c r="N731" i="1"/>
  <c r="J731" i="1"/>
  <c r="F731" i="1"/>
  <c r="P729" i="1"/>
  <c r="O729" i="1"/>
  <c r="M729" i="1"/>
  <c r="L729" i="1"/>
  <c r="K729" i="1"/>
  <c r="J729" i="1"/>
  <c r="N729" i="1" s="1"/>
  <c r="I729" i="1"/>
  <c r="H729" i="1"/>
  <c r="G729" i="1"/>
  <c r="F729" i="1"/>
  <c r="J728" i="1"/>
  <c r="F728" i="1"/>
  <c r="Q727" i="1"/>
  <c r="J727" i="1"/>
  <c r="F727" i="1"/>
  <c r="J726" i="1"/>
  <c r="F726" i="1"/>
  <c r="Q725" i="1"/>
  <c r="J725" i="1"/>
  <c r="F725" i="1"/>
  <c r="J724" i="1"/>
  <c r="J720" i="1" s="1"/>
  <c r="F724" i="1"/>
  <c r="Q723" i="1"/>
  <c r="J723" i="1"/>
  <c r="F723" i="1"/>
  <c r="N723" i="1" s="1"/>
  <c r="O722" i="1"/>
  <c r="J722" i="1"/>
  <c r="F722" i="1"/>
  <c r="M720" i="1"/>
  <c r="Q720" i="1" s="1"/>
  <c r="L720" i="1"/>
  <c r="K720" i="1"/>
  <c r="O720" i="1" s="1"/>
  <c r="I720" i="1"/>
  <c r="H720" i="1"/>
  <c r="G720" i="1"/>
  <c r="P713" i="1"/>
  <c r="N713" i="1"/>
  <c r="P709" i="1"/>
  <c r="J709" i="1"/>
  <c r="N709" i="1" s="1"/>
  <c r="F709" i="1"/>
  <c r="Q708" i="1"/>
  <c r="O708" i="1"/>
  <c r="M708" i="1"/>
  <c r="L708" i="1"/>
  <c r="J708" i="1" s="1"/>
  <c r="K708" i="1"/>
  <c r="I708" i="1"/>
  <c r="H708" i="1"/>
  <c r="F708" i="1" s="1"/>
  <c r="G708" i="1"/>
  <c r="P706" i="1"/>
  <c r="J706" i="1"/>
  <c r="N706" i="1" s="1"/>
  <c r="F706" i="1"/>
  <c r="F705" i="1" s="1"/>
  <c r="M705" i="1"/>
  <c r="L705" i="1"/>
  <c r="K705" i="1"/>
  <c r="I705" i="1"/>
  <c r="H705" i="1"/>
  <c r="G705" i="1"/>
  <c r="J701" i="1"/>
  <c r="F701" i="1"/>
  <c r="J700" i="1"/>
  <c r="F700" i="1"/>
  <c r="Q699" i="1"/>
  <c r="J699" i="1"/>
  <c r="F699" i="1"/>
  <c r="Q698" i="1"/>
  <c r="J698" i="1"/>
  <c r="N698" i="1" s="1"/>
  <c r="F698" i="1"/>
  <c r="Q697" i="1"/>
  <c r="J697" i="1"/>
  <c r="N697" i="1" s="1"/>
  <c r="F697" i="1"/>
  <c r="Q696" i="1"/>
  <c r="J696" i="1"/>
  <c r="F696" i="1"/>
  <c r="Q695" i="1"/>
  <c r="J695" i="1"/>
  <c r="F695" i="1"/>
  <c r="Q694" i="1"/>
  <c r="J694" i="1"/>
  <c r="F694" i="1"/>
  <c r="J693" i="1"/>
  <c r="F693" i="1"/>
  <c r="Q692" i="1"/>
  <c r="J692" i="1"/>
  <c r="F692" i="1"/>
  <c r="N691" i="1"/>
  <c r="J691" i="1"/>
  <c r="F691" i="1"/>
  <c r="Q690" i="1"/>
  <c r="P690" i="1"/>
  <c r="J690" i="1"/>
  <c r="N690" i="1" s="1"/>
  <c r="F690" i="1"/>
  <c r="P689" i="1"/>
  <c r="J689" i="1"/>
  <c r="N689" i="1" s="1"/>
  <c r="F689" i="1"/>
  <c r="J688" i="1"/>
  <c r="F688" i="1"/>
  <c r="P687" i="1"/>
  <c r="J687" i="1"/>
  <c r="F687" i="1"/>
  <c r="O686" i="1"/>
  <c r="J686" i="1"/>
  <c r="N686" i="1" s="1"/>
  <c r="F686" i="1"/>
  <c r="P685" i="1"/>
  <c r="O685" i="1"/>
  <c r="I685" i="1"/>
  <c r="Q685" i="1" s="1"/>
  <c r="H685" i="1"/>
  <c r="G685" i="1"/>
  <c r="I684" i="1"/>
  <c r="Q684" i="1" s="1"/>
  <c r="H684" i="1"/>
  <c r="P684" i="1" s="1"/>
  <c r="G684" i="1"/>
  <c r="O684" i="1" s="1"/>
  <c r="M683" i="1"/>
  <c r="Q683" i="1" s="1"/>
  <c r="L683" i="1"/>
  <c r="K683" i="1"/>
  <c r="J683" i="1"/>
  <c r="I683" i="1"/>
  <c r="H683" i="1"/>
  <c r="G683" i="1"/>
  <c r="O683" i="1" s="1"/>
  <c r="M682" i="1"/>
  <c r="Q682" i="1" s="1"/>
  <c r="L682" i="1"/>
  <c r="P682" i="1" s="1"/>
  <c r="K682" i="1"/>
  <c r="I682" i="1"/>
  <c r="H682" i="1"/>
  <c r="G682" i="1"/>
  <c r="Q680" i="1"/>
  <c r="J680" i="1"/>
  <c r="F680" i="1"/>
  <c r="Q679" i="1"/>
  <c r="J679" i="1"/>
  <c r="N679" i="1" s="1"/>
  <c r="F679" i="1"/>
  <c r="Q678" i="1"/>
  <c r="J678" i="1"/>
  <c r="F678" i="1"/>
  <c r="Q677" i="1"/>
  <c r="P677" i="1"/>
  <c r="O677" i="1"/>
  <c r="J677" i="1"/>
  <c r="N677" i="1" s="1"/>
  <c r="F677" i="1"/>
  <c r="I676" i="1"/>
  <c r="Q676" i="1" s="1"/>
  <c r="H676" i="1"/>
  <c r="P676" i="1" s="1"/>
  <c r="G676" i="1"/>
  <c r="O676" i="1" s="1"/>
  <c r="F676" i="1"/>
  <c r="N680" i="1" l="1"/>
  <c r="F683" i="1"/>
  <c r="I834" i="1"/>
  <c r="P683" i="1"/>
  <c r="N694" i="1"/>
  <c r="N722" i="1"/>
  <c r="N725" i="1"/>
  <c r="Q782" i="1"/>
  <c r="Q783" i="1"/>
  <c r="N786" i="1"/>
  <c r="Q791" i="1"/>
  <c r="N817" i="1"/>
  <c r="N839" i="1"/>
  <c r="Q843" i="1"/>
  <c r="F846" i="1"/>
  <c r="Q863" i="1"/>
  <c r="J705" i="1"/>
  <c r="N705" i="1" s="1"/>
  <c r="P720" i="1"/>
  <c r="Q733" i="1"/>
  <c r="M834" i="1"/>
  <c r="Q834" i="1" s="1"/>
  <c r="Q852" i="1"/>
  <c r="N860" i="1"/>
  <c r="N879" i="1"/>
  <c r="N676" i="1"/>
  <c r="N784" i="1"/>
  <c r="N792" i="1"/>
  <c r="N837" i="1"/>
  <c r="N864" i="1"/>
  <c r="Q874" i="1"/>
  <c r="N692" i="1"/>
  <c r="N695" i="1"/>
  <c r="P705" i="1"/>
  <c r="N734" i="1"/>
  <c r="N840" i="1"/>
  <c r="M850" i="1"/>
  <c r="Q850" i="1" s="1"/>
  <c r="H850" i="1"/>
  <c r="N859" i="1"/>
  <c r="N683" i="1"/>
  <c r="O682" i="1"/>
  <c r="J682" i="1"/>
  <c r="N727" i="1"/>
  <c r="F736" i="1"/>
  <c r="F782" i="1"/>
  <c r="N782" i="1" s="1"/>
  <c r="G852" i="1"/>
  <c r="G850" i="1" s="1"/>
  <c r="G836" i="1" s="1"/>
  <c r="J853" i="1"/>
  <c r="J852" i="1" s="1"/>
  <c r="N852" i="1" s="1"/>
  <c r="J782" i="1"/>
  <c r="I850" i="1"/>
  <c r="N693" i="1"/>
  <c r="N696" i="1"/>
  <c r="N724" i="1"/>
  <c r="O783" i="1"/>
  <c r="J836" i="1"/>
  <c r="N861" i="1"/>
  <c r="Q871" i="1"/>
  <c r="J783" i="1"/>
  <c r="N783" i="1" s="1"/>
  <c r="N699" i="1"/>
  <c r="F720" i="1"/>
  <c r="N720" i="1" s="1"/>
  <c r="L834" i="1"/>
  <c r="N846" i="1"/>
  <c r="F850" i="1"/>
  <c r="N871" i="1"/>
  <c r="N708" i="1"/>
  <c r="N733" i="1"/>
  <c r="J835" i="1"/>
  <c r="N678" i="1"/>
  <c r="N687" i="1"/>
  <c r="J863" i="1"/>
  <c r="N863" i="1" s="1"/>
  <c r="N873" i="1"/>
  <c r="F682" i="1"/>
  <c r="N682" i="1" s="1"/>
  <c r="F684" i="1"/>
  <c r="N684" i="1" s="1"/>
  <c r="F685" i="1"/>
  <c r="N685" i="1" s="1"/>
  <c r="P708" i="1"/>
  <c r="J791" i="1"/>
  <c r="N791" i="1" s="1"/>
  <c r="Q835" i="1"/>
  <c r="J867" i="1"/>
  <c r="N867" i="1" s="1"/>
  <c r="K835" i="1"/>
  <c r="K834" i="1" s="1"/>
  <c r="J843" i="1"/>
  <c r="N843" i="1" s="1"/>
  <c r="G835" i="1" l="1"/>
  <c r="G834" i="1" s="1"/>
  <c r="F836" i="1"/>
  <c r="N853" i="1"/>
  <c r="J850" i="1"/>
  <c r="N850" i="1" s="1"/>
  <c r="J834" i="1"/>
  <c r="F835" i="1" l="1"/>
  <c r="N836" i="1"/>
  <c r="J673" i="1"/>
  <c r="J672" i="1"/>
  <c r="M671" i="1"/>
  <c r="L671" i="1"/>
  <c r="K671" i="1"/>
  <c r="Q671" i="1"/>
  <c r="N668" i="1"/>
  <c r="J668" i="1"/>
  <c r="N667" i="1"/>
  <c r="J667" i="1"/>
  <c r="J666" i="1" s="1"/>
  <c r="F671" i="1"/>
  <c r="N666" i="1"/>
  <c r="M666" i="1"/>
  <c r="L666" i="1"/>
  <c r="K666" i="1"/>
  <c r="H666" i="1"/>
  <c r="G666" i="1"/>
  <c r="J641" i="1"/>
  <c r="J637" i="1"/>
  <c r="J636" i="1" s="1"/>
  <c r="J640" i="1" s="1"/>
  <c r="M636" i="1"/>
  <c r="M640" i="1" s="1"/>
  <c r="L636" i="1"/>
  <c r="K636" i="1"/>
  <c r="I636" i="1"/>
  <c r="N632" i="1"/>
  <c r="Q632" i="1" l="1"/>
  <c r="I11" i="1"/>
  <c r="Q11" i="1" s="1"/>
  <c r="I640" i="1"/>
  <c r="Q640" i="1" s="1"/>
  <c r="Q636" i="1"/>
  <c r="F834" i="1"/>
  <c r="N834" i="1" s="1"/>
  <c r="N835" i="1"/>
  <c r="F633" i="1"/>
  <c r="J671" i="1"/>
  <c r="M633" i="1"/>
  <c r="M632" i="1" l="1"/>
  <c r="J633" i="1"/>
  <c r="J632" i="1" s="1"/>
  <c r="Q631" i="1" l="1"/>
  <c r="N631" i="1"/>
  <c r="M630" i="1"/>
  <c r="M627" i="1" s="1"/>
  <c r="L630" i="1"/>
  <c r="K630" i="1"/>
  <c r="J630" i="1"/>
  <c r="N630" i="1" s="1"/>
  <c r="N629" i="1"/>
  <c r="I629" i="1"/>
  <c r="Q629" i="1" s="1"/>
  <c r="H629" i="1"/>
  <c r="H626" i="1" s="1"/>
  <c r="G629" i="1"/>
  <c r="G626" i="1" s="1"/>
  <c r="F629" i="1"/>
  <c r="M628" i="1"/>
  <c r="J628" i="1" s="1"/>
  <c r="I628" i="1"/>
  <c r="H628" i="1"/>
  <c r="G628" i="1"/>
  <c r="F628" i="1"/>
  <c r="I627" i="1"/>
  <c r="H627" i="1"/>
  <c r="G627" i="1"/>
  <c r="F627" i="1"/>
  <c r="L626" i="1"/>
  <c r="K626" i="1"/>
  <c r="I626" i="1"/>
  <c r="F626" i="1"/>
  <c r="P625" i="1"/>
  <c r="O625" i="1"/>
  <c r="J625" i="1"/>
  <c r="J624" i="1" s="1"/>
  <c r="F625" i="1"/>
  <c r="F624" i="1" s="1"/>
  <c r="F623" i="1" s="1"/>
  <c r="F597" i="1" s="1"/>
  <c r="L624" i="1"/>
  <c r="I624" i="1"/>
  <c r="H624" i="1"/>
  <c r="H623" i="1" s="1"/>
  <c r="H597" i="1" s="1"/>
  <c r="G624" i="1"/>
  <c r="O624" i="1" s="1"/>
  <c r="L623" i="1"/>
  <c r="I623" i="1"/>
  <c r="P622" i="1"/>
  <c r="J622" i="1"/>
  <c r="J621" i="1" s="1"/>
  <c r="F622" i="1"/>
  <c r="F596" i="1" s="1"/>
  <c r="L621" i="1"/>
  <c r="P621" i="1" s="1"/>
  <c r="I621" i="1"/>
  <c r="H621" i="1"/>
  <c r="G621" i="1"/>
  <c r="F621" i="1"/>
  <c r="F620" i="1" s="1"/>
  <c r="I620" i="1"/>
  <c r="H620" i="1"/>
  <c r="G620" i="1"/>
  <c r="P619" i="1"/>
  <c r="J619" i="1"/>
  <c r="F619" i="1"/>
  <c r="F617" i="1" s="1"/>
  <c r="P618" i="1"/>
  <c r="N618" i="1"/>
  <c r="J618" i="1"/>
  <c r="F618" i="1"/>
  <c r="M617" i="1"/>
  <c r="L617" i="1"/>
  <c r="K617" i="1"/>
  <c r="J617" i="1"/>
  <c r="I617" i="1"/>
  <c r="H617" i="1"/>
  <c r="G617" i="1"/>
  <c r="M616" i="1"/>
  <c r="L616" i="1"/>
  <c r="P616" i="1" s="1"/>
  <c r="K616" i="1"/>
  <c r="I616" i="1"/>
  <c r="H616" i="1"/>
  <c r="G616" i="1"/>
  <c r="M615" i="1"/>
  <c r="L615" i="1"/>
  <c r="P615" i="1" s="1"/>
  <c r="K615" i="1"/>
  <c r="I615" i="1"/>
  <c r="H615" i="1"/>
  <c r="G615" i="1"/>
  <c r="P614" i="1"/>
  <c r="J614" i="1"/>
  <c r="F614" i="1"/>
  <c r="N614" i="1" s="1"/>
  <c r="Q613" i="1"/>
  <c r="J613" i="1"/>
  <c r="N613" i="1" s="1"/>
  <c r="F613" i="1"/>
  <c r="F592" i="1" s="1"/>
  <c r="M612" i="1"/>
  <c r="L612" i="1"/>
  <c r="P612" i="1" s="1"/>
  <c r="K612" i="1"/>
  <c r="I612" i="1"/>
  <c r="H612" i="1"/>
  <c r="G612" i="1"/>
  <c r="M611" i="1"/>
  <c r="Q611" i="1" s="1"/>
  <c r="L611" i="1"/>
  <c r="L610" i="1" s="1"/>
  <c r="P610" i="1" s="1"/>
  <c r="K611" i="1"/>
  <c r="K610" i="1" s="1"/>
  <c r="I611" i="1"/>
  <c r="I610" i="1" s="1"/>
  <c r="H611" i="1"/>
  <c r="H610" i="1" s="1"/>
  <c r="G611" i="1"/>
  <c r="G610" i="1"/>
  <c r="Q606" i="1"/>
  <c r="P606" i="1"/>
  <c r="O606" i="1"/>
  <c r="N606" i="1"/>
  <c r="J606" i="1"/>
  <c r="F606" i="1"/>
  <c r="F605" i="1" s="1"/>
  <c r="F604" i="1" s="1"/>
  <c r="M605" i="1"/>
  <c r="L605" i="1"/>
  <c r="P605" i="1" s="1"/>
  <c r="K605" i="1"/>
  <c r="K604" i="1" s="1"/>
  <c r="J605" i="1"/>
  <c r="I605" i="1"/>
  <c r="I604" i="1" s="1"/>
  <c r="H605" i="1"/>
  <c r="G605" i="1"/>
  <c r="M604" i="1"/>
  <c r="Q604" i="1" s="1"/>
  <c r="H604" i="1"/>
  <c r="Q600" i="1"/>
  <c r="P600" i="1"/>
  <c r="O600" i="1"/>
  <c r="J600" i="1"/>
  <c r="N600" i="1" s="1"/>
  <c r="F600" i="1"/>
  <c r="F599" i="1" s="1"/>
  <c r="F598" i="1" s="1"/>
  <c r="M599" i="1"/>
  <c r="L599" i="1"/>
  <c r="K599" i="1"/>
  <c r="K598" i="1" s="1"/>
  <c r="I599" i="1"/>
  <c r="I598" i="1" s="1"/>
  <c r="H599" i="1"/>
  <c r="H598" i="1" s="1"/>
  <c r="G599" i="1"/>
  <c r="G598" i="1" s="1"/>
  <c r="L598" i="1"/>
  <c r="P598" i="1" s="1"/>
  <c r="M597" i="1"/>
  <c r="L597" i="1"/>
  <c r="K597" i="1"/>
  <c r="I597" i="1"/>
  <c r="M596" i="1"/>
  <c r="L596" i="1"/>
  <c r="K596" i="1"/>
  <c r="J596" i="1"/>
  <c r="I596" i="1"/>
  <c r="H596" i="1"/>
  <c r="G596" i="1"/>
  <c r="M595" i="1"/>
  <c r="L595" i="1"/>
  <c r="K595" i="1"/>
  <c r="I595" i="1"/>
  <c r="H595" i="1"/>
  <c r="G595" i="1"/>
  <c r="F595" i="1"/>
  <c r="M594" i="1"/>
  <c r="L594" i="1"/>
  <c r="K594" i="1"/>
  <c r="J594" i="1"/>
  <c r="I594" i="1"/>
  <c r="H594" i="1"/>
  <c r="G594" i="1"/>
  <c r="M593" i="1"/>
  <c r="L593" i="1"/>
  <c r="K593" i="1"/>
  <c r="J593" i="1"/>
  <c r="I593" i="1"/>
  <c r="H593" i="1"/>
  <c r="G593" i="1"/>
  <c r="M592" i="1"/>
  <c r="Q592" i="1" s="1"/>
  <c r="L592" i="1"/>
  <c r="K592" i="1"/>
  <c r="J592" i="1"/>
  <c r="N592" i="1" s="1"/>
  <c r="I592" i="1"/>
  <c r="H592" i="1"/>
  <c r="G592" i="1"/>
  <c r="M591" i="1"/>
  <c r="Q591" i="1" s="1"/>
  <c r="L591" i="1"/>
  <c r="K591" i="1"/>
  <c r="J591" i="1"/>
  <c r="I591" i="1"/>
  <c r="H591" i="1"/>
  <c r="G591" i="1"/>
  <c r="F591" i="1"/>
  <c r="M590" i="1"/>
  <c r="L590" i="1"/>
  <c r="L588" i="1" s="1"/>
  <c r="L587" i="1" s="1"/>
  <c r="K590" i="1"/>
  <c r="I590" i="1"/>
  <c r="I589" i="1" s="1"/>
  <c r="H590" i="1"/>
  <c r="G590" i="1"/>
  <c r="M575" i="1"/>
  <c r="L575" i="1"/>
  <c r="K575" i="1"/>
  <c r="J575" i="1"/>
  <c r="I575" i="1"/>
  <c r="H575" i="1"/>
  <c r="G575" i="1"/>
  <c r="F575" i="1"/>
  <c r="J571" i="1"/>
  <c r="F571" i="1"/>
  <c r="M570" i="1"/>
  <c r="J570" i="1" s="1"/>
  <c r="L570" i="1"/>
  <c r="K570" i="1"/>
  <c r="K569" i="1" s="1"/>
  <c r="I570" i="1"/>
  <c r="I569" i="1" s="1"/>
  <c r="F569" i="1" s="1"/>
  <c r="H570" i="1"/>
  <c r="G570" i="1"/>
  <c r="G564" i="1" s="1"/>
  <c r="M569" i="1"/>
  <c r="L569" i="1"/>
  <c r="J569" i="1"/>
  <c r="N569" i="1" s="1"/>
  <c r="H569" i="1"/>
  <c r="Q568" i="1"/>
  <c r="N568" i="1"/>
  <c r="J568" i="1"/>
  <c r="J565" i="1" s="1"/>
  <c r="F568" i="1"/>
  <c r="F565" i="1" s="1"/>
  <c r="M567" i="1"/>
  <c r="L567" i="1"/>
  <c r="L566" i="1" s="1"/>
  <c r="L563" i="1" s="1"/>
  <c r="K567" i="1"/>
  <c r="J567" i="1"/>
  <c r="I567" i="1"/>
  <c r="I566" i="1" s="1"/>
  <c r="H567" i="1"/>
  <c r="F567" i="1" s="1"/>
  <c r="G567" i="1"/>
  <c r="K566" i="1"/>
  <c r="G566" i="1"/>
  <c r="M565" i="1"/>
  <c r="Q565" i="1" s="1"/>
  <c r="L565" i="1"/>
  <c r="P565" i="1" s="1"/>
  <c r="K565" i="1"/>
  <c r="K562" i="1" s="1"/>
  <c r="I565" i="1"/>
  <c r="H565" i="1"/>
  <c r="H562" i="1" s="1"/>
  <c r="G565" i="1"/>
  <c r="G562" i="1" s="1"/>
  <c r="M564" i="1"/>
  <c r="Q564" i="1" s="1"/>
  <c r="I564" i="1"/>
  <c r="L562" i="1"/>
  <c r="M560" i="1"/>
  <c r="L560" i="1"/>
  <c r="K560" i="1"/>
  <c r="J560" i="1"/>
  <c r="I560" i="1"/>
  <c r="H560" i="1"/>
  <c r="G560" i="1"/>
  <c r="F560" i="1"/>
  <c r="M557" i="1"/>
  <c r="L557" i="1"/>
  <c r="J557" i="1"/>
  <c r="I557" i="1"/>
  <c r="H557" i="1"/>
  <c r="F557" i="1"/>
  <c r="M554" i="1"/>
  <c r="L554" i="1"/>
  <c r="K554" i="1"/>
  <c r="J554" i="1"/>
  <c r="I554" i="1"/>
  <c r="H554" i="1"/>
  <c r="G554" i="1"/>
  <c r="F554" i="1"/>
  <c r="M545" i="1"/>
  <c r="K545" i="1"/>
  <c r="J545" i="1"/>
  <c r="I545" i="1"/>
  <c r="G545" i="1"/>
  <c r="F545" i="1"/>
  <c r="M544" i="1"/>
  <c r="K544" i="1"/>
  <c r="I544" i="1"/>
  <c r="G544" i="1"/>
  <c r="K543" i="1"/>
  <c r="K542" i="1" s="1"/>
  <c r="G543" i="1"/>
  <c r="G542" i="1" s="1"/>
  <c r="M542" i="1"/>
  <c r="J542" i="1"/>
  <c r="I542" i="1"/>
  <c r="F542" i="1"/>
  <c r="L540" i="1"/>
  <c r="L534" i="1" s="1"/>
  <c r="L533" i="1" s="1"/>
  <c r="K540" i="1"/>
  <c r="K539" i="1" s="1"/>
  <c r="H540" i="1"/>
  <c r="H539" i="1" s="1"/>
  <c r="G540" i="1"/>
  <c r="L539" i="1"/>
  <c r="G539" i="1"/>
  <c r="L535" i="1"/>
  <c r="K535" i="1"/>
  <c r="J535" i="1"/>
  <c r="H535" i="1"/>
  <c r="G535" i="1"/>
  <c r="F535" i="1"/>
  <c r="G534" i="1"/>
  <c r="G533" i="1" s="1"/>
  <c r="M533" i="1"/>
  <c r="I533" i="1"/>
  <c r="P520" i="1"/>
  <c r="N520" i="1"/>
  <c r="J520" i="1"/>
  <c r="J519" i="1" s="1"/>
  <c r="N519" i="1" s="1"/>
  <c r="F520" i="1"/>
  <c r="F519" i="1" s="1"/>
  <c r="F518" i="1" s="1"/>
  <c r="M519" i="1"/>
  <c r="L519" i="1"/>
  <c r="P519" i="1" s="1"/>
  <c r="K519" i="1"/>
  <c r="K518" i="1" s="1"/>
  <c r="I519" i="1"/>
  <c r="I518" i="1" s="1"/>
  <c r="H519" i="1"/>
  <c r="H518" i="1" s="1"/>
  <c r="G519" i="1"/>
  <c r="G518" i="1" s="1"/>
  <c r="M518" i="1"/>
  <c r="L518" i="1"/>
  <c r="M496" i="1"/>
  <c r="M495" i="1" s="1"/>
  <c r="M494" i="1" s="1"/>
  <c r="K496" i="1"/>
  <c r="K495" i="1" s="1"/>
  <c r="K494" i="1" s="1"/>
  <c r="F496" i="1"/>
  <c r="H495" i="1"/>
  <c r="F495" i="1" s="1"/>
  <c r="H588" i="1" l="1"/>
  <c r="H587" i="1" s="1"/>
  <c r="F616" i="1"/>
  <c r="P617" i="1"/>
  <c r="K588" i="1"/>
  <c r="K587" i="1" s="1"/>
  <c r="F564" i="1"/>
  <c r="N565" i="1"/>
  <c r="K589" i="1"/>
  <c r="F615" i="1"/>
  <c r="L620" i="1"/>
  <c r="P620" i="1" s="1"/>
  <c r="N622" i="1"/>
  <c r="H494" i="1"/>
  <c r="F494" i="1" s="1"/>
  <c r="N567" i="1"/>
  <c r="G569" i="1"/>
  <c r="G563" i="1" s="1"/>
  <c r="Q599" i="1"/>
  <c r="Q612" i="1"/>
  <c r="N617" i="1"/>
  <c r="P624" i="1"/>
  <c r="P518" i="1"/>
  <c r="H566" i="1"/>
  <c r="H563" i="1" s="1"/>
  <c r="P563" i="1" s="1"/>
  <c r="H589" i="1"/>
  <c r="O605" i="1"/>
  <c r="M610" i="1"/>
  <c r="Q610" i="1" s="1"/>
  <c r="J616" i="1"/>
  <c r="N616" i="1" s="1"/>
  <c r="G623" i="1"/>
  <c r="G597" i="1" s="1"/>
  <c r="G588" i="1" s="1"/>
  <c r="G587" i="1" s="1"/>
  <c r="N628" i="1"/>
  <c r="K563" i="1"/>
  <c r="N591" i="1"/>
  <c r="H534" i="1"/>
  <c r="H533" i="1" s="1"/>
  <c r="H564" i="1"/>
  <c r="Q567" i="1"/>
  <c r="L564" i="1"/>
  <c r="P564" i="1" s="1"/>
  <c r="M588" i="1"/>
  <c r="M587" i="1" s="1"/>
  <c r="P623" i="1"/>
  <c r="J564" i="1"/>
  <c r="F570" i="1"/>
  <c r="N570" i="1" s="1"/>
  <c r="N571" i="1"/>
  <c r="M589" i="1"/>
  <c r="Q589" i="1" s="1"/>
  <c r="J599" i="1"/>
  <c r="N599" i="1" s="1"/>
  <c r="J611" i="1"/>
  <c r="J610" i="1" s="1"/>
  <c r="N610" i="1" s="1"/>
  <c r="J612" i="1"/>
  <c r="N612" i="1" s="1"/>
  <c r="N596" i="1"/>
  <c r="I563" i="1"/>
  <c r="F566" i="1"/>
  <c r="F563" i="1" s="1"/>
  <c r="O598" i="1"/>
  <c r="J623" i="1"/>
  <c r="N624" i="1"/>
  <c r="M626" i="1"/>
  <c r="Q626" i="1" s="1"/>
  <c r="J627" i="1"/>
  <c r="Q627" i="1"/>
  <c r="N621" i="1"/>
  <c r="J620" i="1"/>
  <c r="N620" i="1" s="1"/>
  <c r="N605" i="1"/>
  <c r="O599" i="1"/>
  <c r="Q605" i="1"/>
  <c r="L496" i="1"/>
  <c r="J518" i="1"/>
  <c r="N518" i="1" s="1"/>
  <c r="K564" i="1"/>
  <c r="M566" i="1"/>
  <c r="L589" i="1"/>
  <c r="J590" i="1"/>
  <c r="F593" i="1"/>
  <c r="N593" i="1" s="1"/>
  <c r="P599" i="1"/>
  <c r="Q628" i="1"/>
  <c r="F594" i="1"/>
  <c r="M598" i="1"/>
  <c r="Q598" i="1" s="1"/>
  <c r="G604" i="1"/>
  <c r="O604" i="1" s="1"/>
  <c r="F611" i="1"/>
  <c r="F610" i="1" s="1"/>
  <c r="P611" i="1"/>
  <c r="I588" i="1"/>
  <c r="I587" i="1" s="1"/>
  <c r="I483" i="1" s="1"/>
  <c r="I484" i="1" s="1"/>
  <c r="J615" i="1"/>
  <c r="N615" i="1" s="1"/>
  <c r="N619" i="1"/>
  <c r="K534" i="1"/>
  <c r="K533" i="1" s="1"/>
  <c r="K483" i="1" s="1"/>
  <c r="F590" i="1"/>
  <c r="J604" i="1"/>
  <c r="N604" i="1" s="1"/>
  <c r="F612" i="1"/>
  <c r="N625" i="1"/>
  <c r="Q630" i="1"/>
  <c r="J595" i="1"/>
  <c r="J598" i="1"/>
  <c r="N598" i="1" s="1"/>
  <c r="L604" i="1"/>
  <c r="P604" i="1" s="1"/>
  <c r="G483" i="1" l="1"/>
  <c r="G484" i="1" s="1"/>
  <c r="G589" i="1"/>
  <c r="H483" i="1"/>
  <c r="H484" i="1" s="1"/>
  <c r="N564" i="1"/>
  <c r="K484" i="1"/>
  <c r="J589" i="1"/>
  <c r="J588" i="1"/>
  <c r="Q588" i="1"/>
  <c r="J626" i="1"/>
  <c r="N626" i="1" s="1"/>
  <c r="N627" i="1"/>
  <c r="J566" i="1"/>
  <c r="Q566" i="1"/>
  <c r="M563" i="1"/>
  <c r="Q587" i="1"/>
  <c r="J597" i="1"/>
  <c r="N623" i="1"/>
  <c r="J496" i="1"/>
  <c r="P496" i="1"/>
  <c r="L495" i="1"/>
  <c r="F589" i="1"/>
  <c r="F588" i="1"/>
  <c r="F587" i="1" s="1"/>
  <c r="F483" i="1" s="1"/>
  <c r="F484" i="1" s="1"/>
  <c r="N611" i="1"/>
  <c r="O483" i="1" l="1"/>
  <c r="O484" i="1"/>
  <c r="J563" i="1"/>
  <c r="N563" i="1" s="1"/>
  <c r="N566" i="1"/>
  <c r="J587" i="1"/>
  <c r="N587" i="1" s="1"/>
  <c r="N588" i="1"/>
  <c r="P495" i="1"/>
  <c r="L494" i="1"/>
  <c r="N496" i="1"/>
  <c r="J495" i="1"/>
  <c r="N589" i="1"/>
  <c r="Q563" i="1"/>
  <c r="M483" i="1"/>
  <c r="P494" i="1" l="1"/>
  <c r="L483" i="1"/>
  <c r="J494" i="1"/>
  <c r="N495" i="1"/>
  <c r="M484" i="1"/>
  <c r="Q484" i="1" s="1"/>
  <c r="Q483" i="1"/>
  <c r="N494" i="1" l="1"/>
  <c r="J483" i="1"/>
  <c r="P483" i="1"/>
  <c r="L484" i="1"/>
  <c r="P484" i="1" s="1"/>
  <c r="J484" i="1" l="1"/>
  <c r="N484" i="1" s="1"/>
  <c r="N483" i="1"/>
  <c r="Q473" i="1" l="1"/>
  <c r="J473" i="1"/>
  <c r="F473" i="1"/>
  <c r="Q472" i="1"/>
  <c r="J472" i="1"/>
  <c r="F472" i="1"/>
  <c r="Q471" i="1"/>
  <c r="J471" i="1"/>
  <c r="N471" i="1" s="1"/>
  <c r="F471" i="1"/>
  <c r="J470" i="1"/>
  <c r="F470" i="1"/>
  <c r="M469" i="1"/>
  <c r="Q469" i="1" s="1"/>
  <c r="L469" i="1"/>
  <c r="L468" i="1" s="1"/>
  <c r="K469" i="1"/>
  <c r="K468" i="1" s="1"/>
  <c r="I469" i="1"/>
  <c r="H469" i="1"/>
  <c r="H468" i="1" s="1"/>
  <c r="G469" i="1"/>
  <c r="F469" i="1" s="1"/>
  <c r="F468" i="1" s="1"/>
  <c r="M468" i="1"/>
  <c r="Q468" i="1" s="1"/>
  <c r="I468" i="1"/>
  <c r="M461" i="1"/>
  <c r="J461" i="1"/>
  <c r="J455" i="1" s="1"/>
  <c r="I461" i="1"/>
  <c r="F461" i="1" s="1"/>
  <c r="F455" i="1" s="1"/>
  <c r="M460" i="1"/>
  <c r="L460" i="1"/>
  <c r="K460" i="1"/>
  <c r="I460" i="1"/>
  <c r="H460" i="1"/>
  <c r="G460" i="1"/>
  <c r="M459" i="1"/>
  <c r="M453" i="1" s="1"/>
  <c r="Q453" i="1" s="1"/>
  <c r="L459" i="1"/>
  <c r="K459" i="1"/>
  <c r="I459" i="1"/>
  <c r="H459" i="1"/>
  <c r="H453" i="1" s="1"/>
  <c r="G459" i="1"/>
  <c r="F459" i="1" s="1"/>
  <c r="F453" i="1" s="1"/>
  <c r="L458" i="1"/>
  <c r="L452" i="1" s="1"/>
  <c r="K458" i="1"/>
  <c r="H458" i="1"/>
  <c r="G458" i="1"/>
  <c r="F458" i="1"/>
  <c r="F452" i="1" s="1"/>
  <c r="L457" i="1"/>
  <c r="L456" i="1" s="1"/>
  <c r="H457" i="1"/>
  <c r="H451" i="1" s="1"/>
  <c r="H450" i="1" s="1"/>
  <c r="G457" i="1"/>
  <c r="M455" i="1"/>
  <c r="M454" i="1"/>
  <c r="L454" i="1"/>
  <c r="K454" i="1"/>
  <c r="H454" i="1"/>
  <c r="G454" i="1"/>
  <c r="L453" i="1"/>
  <c r="I453" i="1"/>
  <c r="G453" i="1"/>
  <c r="M452" i="1"/>
  <c r="I452" i="1"/>
  <c r="H452" i="1"/>
  <c r="G452" i="1"/>
  <c r="F449" i="1"/>
  <c r="M448" i="1"/>
  <c r="L448" i="1"/>
  <c r="K448" i="1"/>
  <c r="J448" i="1"/>
  <c r="I448" i="1"/>
  <c r="H448" i="1"/>
  <c r="G448" i="1"/>
  <c r="F448" i="1"/>
  <c r="F447" i="1" s="1"/>
  <c r="M447" i="1"/>
  <c r="M446" i="1" s="1"/>
  <c r="L447" i="1"/>
  <c r="L446" i="1" s="1"/>
  <c r="L445" i="1" s="1"/>
  <c r="L444" i="1" s="1"/>
  <c r="K447" i="1"/>
  <c r="J447" i="1"/>
  <c r="I447" i="1"/>
  <c r="H447" i="1"/>
  <c r="H446" i="1" s="1"/>
  <c r="H445" i="1" s="1"/>
  <c r="H444" i="1" s="1"/>
  <c r="G447" i="1"/>
  <c r="G446" i="1" s="1"/>
  <c r="K446" i="1"/>
  <c r="K445" i="1" s="1"/>
  <c r="K444" i="1" s="1"/>
  <c r="I446" i="1"/>
  <c r="I445" i="1"/>
  <c r="I444" i="1" s="1"/>
  <c r="J443" i="1"/>
  <c r="F443" i="1"/>
  <c r="J442" i="1"/>
  <c r="F442" i="1"/>
  <c r="J441" i="1"/>
  <c r="F441" i="1"/>
  <c r="F432" i="1" s="1"/>
  <c r="J440" i="1"/>
  <c r="F440" i="1"/>
  <c r="J439" i="1"/>
  <c r="F439" i="1"/>
  <c r="P438" i="1"/>
  <c r="J438" i="1"/>
  <c r="F438" i="1"/>
  <c r="J437" i="1"/>
  <c r="F437" i="1"/>
  <c r="P436" i="1"/>
  <c r="J436" i="1"/>
  <c r="N436" i="1" s="1"/>
  <c r="F436" i="1"/>
  <c r="P435" i="1"/>
  <c r="J435" i="1"/>
  <c r="F435" i="1"/>
  <c r="F434" i="1" s="1"/>
  <c r="M434" i="1"/>
  <c r="M433" i="1" s="1"/>
  <c r="L434" i="1"/>
  <c r="L433" i="1" s="1"/>
  <c r="P433" i="1" s="1"/>
  <c r="K434" i="1"/>
  <c r="K433" i="1" s="1"/>
  <c r="I434" i="1"/>
  <c r="I433" i="1" s="1"/>
  <c r="H434" i="1"/>
  <c r="H433" i="1" s="1"/>
  <c r="G434" i="1"/>
  <c r="G433" i="1" s="1"/>
  <c r="M432" i="1"/>
  <c r="L432" i="1"/>
  <c r="K432" i="1"/>
  <c r="J432" i="1"/>
  <c r="H432" i="1"/>
  <c r="M431" i="1"/>
  <c r="L431" i="1"/>
  <c r="P431" i="1" s="1"/>
  <c r="K431" i="1"/>
  <c r="I431" i="1"/>
  <c r="H431" i="1"/>
  <c r="F431" i="1" s="1"/>
  <c r="G431" i="1"/>
  <c r="M430" i="1"/>
  <c r="L430" i="1"/>
  <c r="K430" i="1"/>
  <c r="I430" i="1"/>
  <c r="H430" i="1"/>
  <c r="H379" i="1" s="1"/>
  <c r="G430" i="1"/>
  <c r="L429" i="1"/>
  <c r="H429" i="1"/>
  <c r="F429" i="1"/>
  <c r="L428" i="1"/>
  <c r="P428" i="1" s="1"/>
  <c r="J428" i="1"/>
  <c r="H428" i="1"/>
  <c r="F428" i="1" s="1"/>
  <c r="M427" i="1"/>
  <c r="M426" i="1" s="1"/>
  <c r="M425" i="1" s="1"/>
  <c r="L427" i="1"/>
  <c r="P427" i="1" s="1"/>
  <c r="K427" i="1"/>
  <c r="J427" i="1" s="1"/>
  <c r="I427" i="1"/>
  <c r="H427" i="1"/>
  <c r="K426" i="1"/>
  <c r="K425" i="1" s="1"/>
  <c r="G426" i="1"/>
  <c r="G425" i="1" s="1"/>
  <c r="Q424" i="1"/>
  <c r="J424" i="1"/>
  <c r="N424" i="1" s="1"/>
  <c r="F424" i="1"/>
  <c r="M423" i="1"/>
  <c r="M417" i="1" s="1"/>
  <c r="M416" i="1" s="1"/>
  <c r="Q416" i="1" s="1"/>
  <c r="L423" i="1"/>
  <c r="L417" i="1" s="1"/>
  <c r="L416" i="1" s="1"/>
  <c r="K423" i="1"/>
  <c r="K417" i="1" s="1"/>
  <c r="K416" i="1" s="1"/>
  <c r="J423" i="1"/>
  <c r="I423" i="1"/>
  <c r="H423" i="1"/>
  <c r="H422" i="1" s="1"/>
  <c r="G423" i="1"/>
  <c r="I422" i="1"/>
  <c r="Q418" i="1"/>
  <c r="M418" i="1"/>
  <c r="L418" i="1"/>
  <c r="K418" i="1"/>
  <c r="I418" i="1"/>
  <c r="H418" i="1"/>
  <c r="G418" i="1"/>
  <c r="F418" i="1"/>
  <c r="I417" i="1"/>
  <c r="I416" i="1" s="1"/>
  <c r="Q409" i="1"/>
  <c r="J409" i="1"/>
  <c r="N409" i="1" s="1"/>
  <c r="F409" i="1"/>
  <c r="F402" i="1" s="1"/>
  <c r="Q408" i="1"/>
  <c r="J408" i="1"/>
  <c r="J401" i="1" s="1"/>
  <c r="F408" i="1"/>
  <c r="M407" i="1"/>
  <c r="L407" i="1"/>
  <c r="K407" i="1"/>
  <c r="K406" i="1" s="1"/>
  <c r="I407" i="1"/>
  <c r="I406" i="1" s="1"/>
  <c r="H407" i="1"/>
  <c r="G407" i="1"/>
  <c r="G406" i="1" s="1"/>
  <c r="M402" i="1"/>
  <c r="L402" i="1"/>
  <c r="K402" i="1"/>
  <c r="I402" i="1"/>
  <c r="H402" i="1"/>
  <c r="G402" i="1"/>
  <c r="M401" i="1"/>
  <c r="Q401" i="1" s="1"/>
  <c r="Q373" i="1" s="1"/>
  <c r="L401" i="1"/>
  <c r="K401" i="1"/>
  <c r="I401" i="1"/>
  <c r="H401" i="1"/>
  <c r="G401" i="1"/>
  <c r="F401" i="1"/>
  <c r="M400" i="1"/>
  <c r="L400" i="1"/>
  <c r="L399" i="1" s="1"/>
  <c r="K400" i="1"/>
  <c r="H400" i="1"/>
  <c r="H399" i="1" s="1"/>
  <c r="G400" i="1"/>
  <c r="G399" i="1" s="1"/>
  <c r="K399" i="1"/>
  <c r="Q398" i="1"/>
  <c r="J398" i="1"/>
  <c r="N398" i="1" s="1"/>
  <c r="F398" i="1"/>
  <c r="P397" i="1"/>
  <c r="J397" i="1"/>
  <c r="J390" i="1" s="1"/>
  <c r="F397" i="1"/>
  <c r="M396" i="1"/>
  <c r="Q396" i="1" s="1"/>
  <c r="L396" i="1"/>
  <c r="P396" i="1" s="1"/>
  <c r="K396" i="1"/>
  <c r="J396" i="1"/>
  <c r="J395" i="1" s="1"/>
  <c r="I396" i="1"/>
  <c r="H396" i="1"/>
  <c r="G396" i="1"/>
  <c r="G395" i="1" s="1"/>
  <c r="F395" i="1" s="1"/>
  <c r="F396" i="1"/>
  <c r="N396" i="1" s="1"/>
  <c r="M395" i="1"/>
  <c r="L395" i="1"/>
  <c r="P395" i="1" s="1"/>
  <c r="K395" i="1"/>
  <c r="I395" i="1"/>
  <c r="H395" i="1"/>
  <c r="M391" i="1"/>
  <c r="Q391" i="1" s="1"/>
  <c r="L391" i="1"/>
  <c r="K391" i="1"/>
  <c r="I391" i="1"/>
  <c r="F391" i="1"/>
  <c r="M390" i="1"/>
  <c r="L390" i="1"/>
  <c r="P390" i="1" s="1"/>
  <c r="K390" i="1"/>
  <c r="K371" i="1" s="1"/>
  <c r="I390" i="1"/>
  <c r="H390" i="1"/>
  <c r="H389" i="1" s="1"/>
  <c r="H388" i="1" s="1"/>
  <c r="G390" i="1"/>
  <c r="M389" i="1"/>
  <c r="L389" i="1"/>
  <c r="K389" i="1"/>
  <c r="J389" i="1"/>
  <c r="J388" i="1" s="1"/>
  <c r="I389" i="1"/>
  <c r="I388" i="1" s="1"/>
  <c r="K388" i="1"/>
  <c r="M381" i="1"/>
  <c r="L381" i="1"/>
  <c r="P381" i="1" s="1"/>
  <c r="K381" i="1"/>
  <c r="I381" i="1"/>
  <c r="H381" i="1"/>
  <c r="G381" i="1"/>
  <c r="K380" i="1"/>
  <c r="J380" i="1" s="1"/>
  <c r="G380" i="1"/>
  <c r="M379" i="1"/>
  <c r="L379" i="1"/>
  <c r="K379" i="1"/>
  <c r="J379" i="1"/>
  <c r="I379" i="1"/>
  <c r="G379" i="1"/>
  <c r="M378" i="1"/>
  <c r="L378" i="1"/>
  <c r="P378" i="1" s="1"/>
  <c r="K378" i="1"/>
  <c r="I378" i="1"/>
  <c r="H378" i="1"/>
  <c r="M377" i="1"/>
  <c r="L377" i="1"/>
  <c r="H377" i="1"/>
  <c r="F377" i="1"/>
  <c r="M376" i="1"/>
  <c r="L376" i="1"/>
  <c r="H376" i="1"/>
  <c r="F376" i="1" s="1"/>
  <c r="M375" i="1"/>
  <c r="L375" i="1"/>
  <c r="K375" i="1"/>
  <c r="J375" i="1" s="1"/>
  <c r="I375" i="1"/>
  <c r="Q375" i="1" s="1"/>
  <c r="H375" i="1"/>
  <c r="G375" i="1"/>
  <c r="M374" i="1"/>
  <c r="L374" i="1"/>
  <c r="J374" i="1" s="1"/>
  <c r="K374" i="1"/>
  <c r="I374" i="1"/>
  <c r="H374" i="1"/>
  <c r="G374" i="1"/>
  <c r="P373" i="1"/>
  <c r="O373" i="1"/>
  <c r="M373" i="1"/>
  <c r="L373" i="1"/>
  <c r="K373" i="1"/>
  <c r="I373" i="1"/>
  <c r="H373" i="1"/>
  <c r="F373" i="1" s="1"/>
  <c r="M372" i="1"/>
  <c r="Q372" i="1" s="1"/>
  <c r="L372" i="1"/>
  <c r="I372" i="1"/>
  <c r="F372" i="1" s="1"/>
  <c r="M371" i="1"/>
  <c r="L371" i="1"/>
  <c r="I371" i="1"/>
  <c r="H371" i="1"/>
  <c r="G371" i="1"/>
  <c r="F371" i="1" s="1"/>
  <c r="O370" i="1"/>
  <c r="J308" i="1"/>
  <c r="F308" i="1"/>
  <c r="J307" i="1"/>
  <c r="F307" i="1"/>
  <c r="J306" i="1"/>
  <c r="F306" i="1"/>
  <c r="Q305" i="1"/>
  <c r="J305" i="1"/>
  <c r="N305" i="1" s="1"/>
  <c r="F305" i="1"/>
  <c r="M304" i="1"/>
  <c r="M303" i="1" s="1"/>
  <c r="L304" i="1"/>
  <c r="L303" i="1" s="1"/>
  <c r="K304" i="1"/>
  <c r="I304" i="1"/>
  <c r="I303" i="1" s="1"/>
  <c r="H304" i="1"/>
  <c r="H303" i="1" s="1"/>
  <c r="G304" i="1"/>
  <c r="K303" i="1"/>
  <c r="G303" i="1"/>
  <c r="M299" i="1"/>
  <c r="J299" i="1" s="1"/>
  <c r="I299" i="1"/>
  <c r="F299" i="1" s="1"/>
  <c r="M298" i="1"/>
  <c r="J298" i="1" s="1"/>
  <c r="I298" i="1"/>
  <c r="F298" i="1" s="1"/>
  <c r="M297" i="1"/>
  <c r="J297" i="1"/>
  <c r="I297" i="1"/>
  <c r="F297" i="1" s="1"/>
  <c r="M296" i="1"/>
  <c r="M295" i="1" s="1"/>
  <c r="L296" i="1"/>
  <c r="K296" i="1"/>
  <c r="I296" i="1"/>
  <c r="I215" i="1" s="1"/>
  <c r="H296" i="1"/>
  <c r="H295" i="1" s="1"/>
  <c r="H294" i="1" s="1"/>
  <c r="G296" i="1"/>
  <c r="L295" i="1"/>
  <c r="L294" i="1" s="1"/>
  <c r="K295" i="1"/>
  <c r="G295" i="1"/>
  <c r="J218" i="1"/>
  <c r="H218" i="1"/>
  <c r="G218" i="1"/>
  <c r="J217" i="1"/>
  <c r="H217" i="1"/>
  <c r="G217" i="1"/>
  <c r="J216" i="1"/>
  <c r="H216" i="1"/>
  <c r="G216" i="1"/>
  <c r="L215" i="1"/>
  <c r="L214" i="1" s="1"/>
  <c r="L213" i="1" s="1"/>
  <c r="K215" i="1"/>
  <c r="K214" i="1" s="1"/>
  <c r="K213" i="1" s="1"/>
  <c r="H215" i="1"/>
  <c r="H214" i="1" s="1"/>
  <c r="G215" i="1"/>
  <c r="G214" i="1" s="1"/>
  <c r="G445" i="1" l="1"/>
  <c r="F446" i="1"/>
  <c r="J446" i="1"/>
  <c r="J445" i="1" s="1"/>
  <c r="J444" i="1" s="1"/>
  <c r="M445" i="1"/>
  <c r="M444" i="1" s="1"/>
  <c r="F374" i="1"/>
  <c r="N390" i="1"/>
  <c r="L422" i="1"/>
  <c r="J433" i="1"/>
  <c r="Q459" i="1"/>
  <c r="I370" i="1"/>
  <c r="I369" i="1" s="1"/>
  <c r="I400" i="1"/>
  <c r="I399" i="1" s="1"/>
  <c r="J407" i="1"/>
  <c r="H417" i="1"/>
  <c r="H416" i="1" s="1"/>
  <c r="J418" i="1"/>
  <c r="N418" i="1" s="1"/>
  <c r="M422" i="1"/>
  <c r="Q422" i="1" s="1"/>
  <c r="Q423" i="1"/>
  <c r="I426" i="1"/>
  <c r="I425" i="1" s="1"/>
  <c r="J430" i="1"/>
  <c r="J431" i="1"/>
  <c r="N431" i="1" s="1"/>
  <c r="J296" i="1"/>
  <c r="N296" i="1" s="1"/>
  <c r="L370" i="1"/>
  <c r="J377" i="1"/>
  <c r="F381" i="1"/>
  <c r="P389" i="1"/>
  <c r="Q402" i="1"/>
  <c r="Q407" i="1"/>
  <c r="F423" i="1"/>
  <c r="M457" i="1"/>
  <c r="M456" i="1" s="1"/>
  <c r="F460" i="1"/>
  <c r="F454" i="1" s="1"/>
  <c r="N472" i="1"/>
  <c r="Q389" i="1"/>
  <c r="G451" i="1"/>
  <c r="G450" i="1" s="1"/>
  <c r="I457" i="1"/>
  <c r="I451" i="1" s="1"/>
  <c r="I450" i="1" s="1"/>
  <c r="J295" i="1"/>
  <c r="F304" i="1"/>
  <c r="F303" i="1" s="1"/>
  <c r="M370" i="1"/>
  <c r="M369" i="1" s="1"/>
  <c r="Q369" i="1" s="1"/>
  <c r="F378" i="1"/>
  <c r="L388" i="1"/>
  <c r="P388" i="1" s="1"/>
  <c r="F390" i="1"/>
  <c r="Q400" i="1"/>
  <c r="N435" i="1"/>
  <c r="F375" i="1"/>
  <c r="F370" i="1" s="1"/>
  <c r="J381" i="1"/>
  <c r="M388" i="1"/>
  <c r="Q388" i="1" s="1"/>
  <c r="J391" i="1"/>
  <c r="N391" i="1" s="1"/>
  <c r="N423" i="1"/>
  <c r="F433" i="1"/>
  <c r="N438" i="1"/>
  <c r="J459" i="1"/>
  <c r="J460" i="1"/>
  <c r="J457" i="1" s="1"/>
  <c r="N473" i="1"/>
  <c r="F296" i="1"/>
  <c r="F215" i="1" s="1"/>
  <c r="J376" i="1"/>
  <c r="N376" i="1" s="1"/>
  <c r="J378" i="1"/>
  <c r="Q395" i="1"/>
  <c r="F407" i="1"/>
  <c r="F430" i="1"/>
  <c r="G456" i="1"/>
  <c r="J458" i="1"/>
  <c r="Q460" i="1"/>
  <c r="N428" i="1"/>
  <c r="J406" i="1"/>
  <c r="N407" i="1"/>
  <c r="J400" i="1"/>
  <c r="L369" i="1"/>
  <c r="P369" i="1" s="1"/>
  <c r="F422" i="1"/>
  <c r="F417" i="1"/>
  <c r="F416" i="1" s="1"/>
  <c r="M294" i="1"/>
  <c r="Q294" i="1" s="1"/>
  <c r="Q303" i="1"/>
  <c r="N374" i="1"/>
  <c r="N395" i="1"/>
  <c r="I456" i="1"/>
  <c r="J294" i="1"/>
  <c r="Q370" i="1"/>
  <c r="N401" i="1"/>
  <c r="N373" i="1" s="1"/>
  <c r="J373" i="1"/>
  <c r="N459" i="1"/>
  <c r="J453" i="1"/>
  <c r="N453" i="1" s="1"/>
  <c r="J371" i="1"/>
  <c r="F379" i="1"/>
  <c r="H370" i="1"/>
  <c r="H369" i="1" s="1"/>
  <c r="H213" i="1"/>
  <c r="N378" i="1"/>
  <c r="F400" i="1"/>
  <c r="F399" i="1" s="1"/>
  <c r="F406" i="1"/>
  <c r="J452" i="1"/>
  <c r="G213" i="1"/>
  <c r="I216" i="1"/>
  <c r="G370" i="1"/>
  <c r="K372" i="1"/>
  <c r="J372" i="1" s="1"/>
  <c r="N372" i="1" s="1"/>
  <c r="G389" i="1"/>
  <c r="L406" i="1"/>
  <c r="N408" i="1"/>
  <c r="J422" i="1"/>
  <c r="N422" i="1" s="1"/>
  <c r="H426" i="1"/>
  <c r="H425" i="1" s="1"/>
  <c r="F425" i="1" s="1"/>
  <c r="F427" i="1"/>
  <c r="L451" i="1"/>
  <c r="L450" i="1" s="1"/>
  <c r="H456" i="1"/>
  <c r="K294" i="1"/>
  <c r="I295" i="1"/>
  <c r="I294" i="1" s="1"/>
  <c r="Q296" i="1"/>
  <c r="Q304" i="1"/>
  <c r="Q374" i="1"/>
  <c r="M399" i="1"/>
  <c r="Q399" i="1" s="1"/>
  <c r="M406" i="1"/>
  <c r="Q406" i="1" s="1"/>
  <c r="G417" i="1"/>
  <c r="G416" i="1" s="1"/>
  <c r="Q417" i="1"/>
  <c r="K422" i="1"/>
  <c r="J429" i="1"/>
  <c r="M451" i="1"/>
  <c r="K452" i="1"/>
  <c r="Q457" i="1"/>
  <c r="J469" i="1"/>
  <c r="M215" i="1"/>
  <c r="I218" i="1"/>
  <c r="F218" i="1" s="1"/>
  <c r="P376" i="1"/>
  <c r="P434" i="1"/>
  <c r="Q461" i="1"/>
  <c r="K453" i="1"/>
  <c r="I454" i="1"/>
  <c r="Q454" i="1" s="1"/>
  <c r="I455" i="1"/>
  <c r="J304" i="1"/>
  <c r="P371" i="1"/>
  <c r="N397" i="1"/>
  <c r="J402" i="1"/>
  <c r="N402" i="1" s="1"/>
  <c r="H406" i="1"/>
  <c r="J417" i="1"/>
  <c r="L426" i="1"/>
  <c r="G468" i="1"/>
  <c r="I217" i="1"/>
  <c r="F217" i="1" s="1"/>
  <c r="G294" i="1"/>
  <c r="G422" i="1"/>
  <c r="J434" i="1"/>
  <c r="N434" i="1" s="1"/>
  <c r="K457" i="1"/>
  <c r="J454" i="1" l="1"/>
  <c r="N454" i="1" s="1"/>
  <c r="N375" i="1"/>
  <c r="N460" i="1"/>
  <c r="F457" i="1"/>
  <c r="Q295" i="1"/>
  <c r="I214" i="1"/>
  <c r="F214" i="1" s="1"/>
  <c r="H212" i="1"/>
  <c r="H211" i="1" s="1"/>
  <c r="Q456" i="1"/>
  <c r="N433" i="1"/>
  <c r="P370" i="1"/>
  <c r="N381" i="1"/>
  <c r="G444" i="1"/>
  <c r="F445" i="1"/>
  <c r="F444" i="1" s="1"/>
  <c r="I213" i="1"/>
  <c r="G212" i="1"/>
  <c r="G211" i="1" s="1"/>
  <c r="G369" i="1"/>
  <c r="F369" i="1" s="1"/>
  <c r="F426" i="1"/>
  <c r="N427" i="1"/>
  <c r="F295" i="1"/>
  <c r="N469" i="1"/>
  <c r="J468" i="1"/>
  <c r="N468" i="1" s="1"/>
  <c r="Q451" i="1"/>
  <c r="M450" i="1"/>
  <c r="Q450" i="1" s="1"/>
  <c r="F216" i="1"/>
  <c r="J399" i="1"/>
  <c r="N399" i="1" s="1"/>
  <c r="N400" i="1"/>
  <c r="L425" i="1"/>
  <c r="P426" i="1"/>
  <c r="K456" i="1"/>
  <c r="K451" i="1"/>
  <c r="K450" i="1" s="1"/>
  <c r="J451" i="1"/>
  <c r="J456" i="1"/>
  <c r="N457" i="1"/>
  <c r="J426" i="1"/>
  <c r="N426" i="1" s="1"/>
  <c r="K370" i="1"/>
  <c r="J416" i="1"/>
  <c r="N416" i="1" s="1"/>
  <c r="N417" i="1"/>
  <c r="J303" i="1"/>
  <c r="N303" i="1" s="1"/>
  <c r="N304" i="1"/>
  <c r="Q215" i="1"/>
  <c r="J215" i="1"/>
  <c r="M214" i="1"/>
  <c r="N406" i="1"/>
  <c r="L212" i="1"/>
  <c r="G388" i="1"/>
  <c r="F389" i="1"/>
  <c r="N371" i="1"/>
  <c r="J370" i="1"/>
  <c r="N370" i="1" s="1"/>
  <c r="I212" i="1" l="1"/>
  <c r="I211" i="1" s="1"/>
  <c r="F456" i="1"/>
  <c r="F451" i="1"/>
  <c r="F450" i="1" s="1"/>
  <c r="N456" i="1"/>
  <c r="F294" i="1"/>
  <c r="N294" i="1" s="1"/>
  <c r="N295" i="1"/>
  <c r="J450" i="1"/>
  <c r="N450" i="1" s="1"/>
  <c r="N451" i="1"/>
  <c r="M213" i="1"/>
  <c r="Q213" i="1" s="1"/>
  <c r="M212" i="1"/>
  <c r="Q214" i="1"/>
  <c r="J214" i="1"/>
  <c r="N215" i="1"/>
  <c r="F388" i="1"/>
  <c r="N388" i="1" s="1"/>
  <c r="N389" i="1"/>
  <c r="F212" i="1"/>
  <c r="F211" i="1" s="1"/>
  <c r="F213" i="1"/>
  <c r="P212" i="1"/>
  <c r="L211" i="1"/>
  <c r="P211" i="1" s="1"/>
  <c r="K369" i="1"/>
  <c r="J369" i="1" s="1"/>
  <c r="N369" i="1" s="1"/>
  <c r="K212" i="1"/>
  <c r="K211" i="1" s="1"/>
  <c r="P425" i="1"/>
  <c r="J425" i="1"/>
  <c r="N425" i="1" s="1"/>
  <c r="Q212" i="1" l="1"/>
  <c r="M211" i="1"/>
  <c r="Q211" i="1" s="1"/>
  <c r="J213" i="1"/>
  <c r="N213" i="1" s="1"/>
  <c r="N214" i="1"/>
  <c r="J212" i="1"/>
  <c r="J211" i="1" l="1"/>
  <c r="N211" i="1" s="1"/>
  <c r="N212" i="1"/>
  <c r="Q210" i="1" l="1"/>
  <c r="J210" i="1"/>
  <c r="F210" i="1"/>
  <c r="Q209" i="1"/>
  <c r="J209" i="1"/>
  <c r="F209" i="1"/>
  <c r="N209" i="1" s="1"/>
  <c r="Q208" i="1"/>
  <c r="J208" i="1"/>
  <c r="J206" i="1" s="1"/>
  <c r="F208" i="1"/>
  <c r="N208" i="1" s="1"/>
  <c r="M206" i="1"/>
  <c r="M204" i="1" s="1"/>
  <c r="L206" i="1"/>
  <c r="K206" i="1"/>
  <c r="I206" i="1"/>
  <c r="I205" i="1" s="1"/>
  <c r="H206" i="1"/>
  <c r="H205" i="1" s="1"/>
  <c r="G206" i="1"/>
  <c r="G204" i="1" s="1"/>
  <c r="G205" i="1"/>
  <c r="K204" i="1"/>
  <c r="K201" i="1" s="1"/>
  <c r="H204" i="1"/>
  <c r="H201" i="1" s="1"/>
  <c r="H202" i="1"/>
  <c r="Q200" i="1"/>
  <c r="P200" i="1"/>
  <c r="O200" i="1"/>
  <c r="J200" i="1"/>
  <c r="J198" i="1" s="1"/>
  <c r="F200" i="1"/>
  <c r="M198" i="1"/>
  <c r="Q198" i="1" s="1"/>
  <c r="L198" i="1"/>
  <c r="K198" i="1"/>
  <c r="K197" i="1" s="1"/>
  <c r="I198" i="1"/>
  <c r="H198" i="1"/>
  <c r="H197" i="1" s="1"/>
  <c r="G198" i="1"/>
  <c r="F198" i="1"/>
  <c r="F197" i="1" s="1"/>
  <c r="L197" i="1"/>
  <c r="I197" i="1"/>
  <c r="Q196" i="1"/>
  <c r="J196" i="1"/>
  <c r="J194" i="1" s="1"/>
  <c r="F196" i="1"/>
  <c r="M194" i="1"/>
  <c r="Q194" i="1" s="1"/>
  <c r="L194" i="1"/>
  <c r="K194" i="1"/>
  <c r="I194" i="1"/>
  <c r="H194" i="1"/>
  <c r="H193" i="1" s="1"/>
  <c r="G194" i="1"/>
  <c r="F194" i="1"/>
  <c r="F193" i="1" s="1"/>
  <c r="I193" i="1"/>
  <c r="G193" i="1"/>
  <c r="Q192" i="1"/>
  <c r="J192" i="1"/>
  <c r="F192" i="1"/>
  <c r="Q191" i="1"/>
  <c r="J191" i="1"/>
  <c r="N191" i="1" s="1"/>
  <c r="F191" i="1"/>
  <c r="M189" i="1"/>
  <c r="L189" i="1"/>
  <c r="K189" i="1"/>
  <c r="I189" i="1"/>
  <c r="H189" i="1"/>
  <c r="H188" i="1" s="1"/>
  <c r="G189" i="1"/>
  <c r="M188" i="1"/>
  <c r="L188" i="1"/>
  <c r="K188" i="1"/>
  <c r="I187" i="1"/>
  <c r="I185" i="1" s="1"/>
  <c r="I184" i="1" s="1"/>
  <c r="J183" i="1"/>
  <c r="F183" i="1"/>
  <c r="J182" i="1"/>
  <c r="F182" i="1"/>
  <c r="J181" i="1"/>
  <c r="J179" i="1" s="1"/>
  <c r="F181" i="1"/>
  <c r="M179" i="1"/>
  <c r="L179" i="1"/>
  <c r="K179" i="1"/>
  <c r="K178" i="1" s="1"/>
  <c r="I179" i="1"/>
  <c r="H179" i="1"/>
  <c r="H178" i="1" s="1"/>
  <c r="G179" i="1"/>
  <c r="G178" i="1" s="1"/>
  <c r="L178" i="1"/>
  <c r="I178" i="1"/>
  <c r="J177" i="1"/>
  <c r="F177" i="1"/>
  <c r="J176" i="1"/>
  <c r="F176" i="1"/>
  <c r="M174" i="1"/>
  <c r="M173" i="1" s="1"/>
  <c r="L174" i="1"/>
  <c r="K174" i="1"/>
  <c r="I174" i="1"/>
  <c r="H174" i="1"/>
  <c r="H173" i="1" s="1"/>
  <c r="G174" i="1"/>
  <c r="G173" i="1"/>
  <c r="Q172" i="1"/>
  <c r="J172" i="1"/>
  <c r="N172" i="1" s="1"/>
  <c r="F172" i="1"/>
  <c r="Q171" i="1"/>
  <c r="J171" i="1"/>
  <c r="N171" i="1" s="1"/>
  <c r="F171" i="1"/>
  <c r="Q170" i="1"/>
  <c r="J170" i="1"/>
  <c r="J168" i="1" s="1"/>
  <c r="F170" i="1"/>
  <c r="M168" i="1"/>
  <c r="Q168" i="1" s="1"/>
  <c r="L168" i="1"/>
  <c r="K168" i="1"/>
  <c r="I168" i="1"/>
  <c r="I167" i="1" s="1"/>
  <c r="H168" i="1"/>
  <c r="G168" i="1"/>
  <c r="F168" i="1"/>
  <c r="F167" i="1" s="1"/>
  <c r="H167" i="1"/>
  <c r="G167" i="1"/>
  <c r="Q166" i="1"/>
  <c r="P166" i="1"/>
  <c r="O166" i="1"/>
  <c r="J166" i="1"/>
  <c r="F166" i="1"/>
  <c r="Q165" i="1"/>
  <c r="J165" i="1"/>
  <c r="N165" i="1" s="1"/>
  <c r="F165" i="1"/>
  <c r="Q164" i="1"/>
  <c r="J164" i="1"/>
  <c r="N164" i="1" s="1"/>
  <c r="F164" i="1"/>
  <c r="Q163" i="1"/>
  <c r="J163" i="1"/>
  <c r="J161" i="1" s="1"/>
  <c r="F163" i="1"/>
  <c r="M161" i="1"/>
  <c r="Q161" i="1" s="1"/>
  <c r="L161" i="1"/>
  <c r="K161" i="1"/>
  <c r="O161" i="1" s="1"/>
  <c r="I161" i="1"/>
  <c r="H161" i="1"/>
  <c r="H160" i="1" s="1"/>
  <c r="G161" i="1"/>
  <c r="I160" i="1"/>
  <c r="G160" i="1"/>
  <c r="J159" i="1"/>
  <c r="F159" i="1"/>
  <c r="Q158" i="1"/>
  <c r="P158" i="1"/>
  <c r="O158" i="1"/>
  <c r="J158" i="1"/>
  <c r="F158" i="1"/>
  <c r="Q157" i="1"/>
  <c r="N157" i="1"/>
  <c r="J157" i="1"/>
  <c r="F157" i="1"/>
  <c r="Q156" i="1"/>
  <c r="J156" i="1"/>
  <c r="F156" i="1"/>
  <c r="N156" i="1" s="1"/>
  <c r="J155" i="1"/>
  <c r="N155" i="1" s="1"/>
  <c r="F155" i="1"/>
  <c r="M153" i="1"/>
  <c r="M152" i="1" s="1"/>
  <c r="L153" i="1"/>
  <c r="K153" i="1"/>
  <c r="O153" i="1" s="1"/>
  <c r="I153" i="1"/>
  <c r="H153" i="1"/>
  <c r="H152" i="1" s="1"/>
  <c r="G153" i="1"/>
  <c r="G152" i="1"/>
  <c r="I151" i="1"/>
  <c r="I149" i="1" s="1"/>
  <c r="G201" i="1" l="1"/>
  <c r="G202" i="1"/>
  <c r="F153" i="1"/>
  <c r="F161" i="1"/>
  <c r="F160" i="1" s="1"/>
  <c r="F179" i="1"/>
  <c r="F178" i="1" s="1"/>
  <c r="Q189" i="1"/>
  <c r="P197" i="1"/>
  <c r="F206" i="1"/>
  <c r="F205" i="1" s="1"/>
  <c r="N194" i="1"/>
  <c r="N198" i="1"/>
  <c r="N158" i="1"/>
  <c r="P161" i="1"/>
  <c r="J189" i="1"/>
  <c r="N196" i="1"/>
  <c r="O198" i="1"/>
  <c r="N200" i="1"/>
  <c r="I204" i="1"/>
  <c r="H187" i="1"/>
  <c r="H185" i="1" s="1"/>
  <c r="H184" i="1" s="1"/>
  <c r="I148" i="1"/>
  <c r="Q153" i="1"/>
  <c r="F189" i="1"/>
  <c r="F188" i="1" s="1"/>
  <c r="L204" i="1"/>
  <c r="L202" i="1" s="1"/>
  <c r="N210" i="1"/>
  <c r="K151" i="1"/>
  <c r="P153" i="1"/>
  <c r="N163" i="1"/>
  <c r="N166" i="1"/>
  <c r="N170" i="1"/>
  <c r="F174" i="1"/>
  <c r="F173" i="1" s="1"/>
  <c r="F152" i="1"/>
  <c r="N206" i="1"/>
  <c r="J205" i="1"/>
  <c r="N205" i="1" s="1"/>
  <c r="Q152" i="1"/>
  <c r="J178" i="1"/>
  <c r="N161" i="1"/>
  <c r="J160" i="1"/>
  <c r="N160" i="1" s="1"/>
  <c r="N168" i="1"/>
  <c r="J167" i="1"/>
  <c r="N167" i="1" s="1"/>
  <c r="J188" i="1"/>
  <c r="M202" i="1"/>
  <c r="M201" i="1"/>
  <c r="O197" i="1"/>
  <c r="J153" i="1"/>
  <c r="J174" i="1"/>
  <c r="K148" i="1"/>
  <c r="L151" i="1"/>
  <c r="N192" i="1"/>
  <c r="P198" i="1"/>
  <c r="M151" i="1"/>
  <c r="I152" i="1"/>
  <c r="K160" i="1"/>
  <c r="O160" i="1" s="1"/>
  <c r="K167" i="1"/>
  <c r="I173" i="1"/>
  <c r="M178" i="1"/>
  <c r="K187" i="1"/>
  <c r="G188" i="1"/>
  <c r="K193" i="1"/>
  <c r="M197" i="1"/>
  <c r="Q197" i="1" s="1"/>
  <c r="K202" i="1"/>
  <c r="K205" i="1"/>
  <c r="L160" i="1"/>
  <c r="P160" i="1" s="1"/>
  <c r="L167" i="1"/>
  <c r="L187" i="1"/>
  <c r="L193" i="1"/>
  <c r="L205" i="1"/>
  <c r="K149" i="1"/>
  <c r="G151" i="1"/>
  <c r="K152" i="1"/>
  <c r="O152" i="1" s="1"/>
  <c r="M160" i="1"/>
  <c r="Q160" i="1" s="1"/>
  <c r="M167" i="1"/>
  <c r="Q167" i="1" s="1"/>
  <c r="K173" i="1"/>
  <c r="M187" i="1"/>
  <c r="I188" i="1"/>
  <c r="Q188" i="1" s="1"/>
  <c r="M193" i="1"/>
  <c r="Q193" i="1" s="1"/>
  <c r="G197" i="1"/>
  <c r="G187" i="1" s="1"/>
  <c r="M205" i="1"/>
  <c r="Q205" i="1" s="1"/>
  <c r="Q206" i="1"/>
  <c r="H151" i="1"/>
  <c r="L152" i="1"/>
  <c r="P152" i="1" s="1"/>
  <c r="L173" i="1"/>
  <c r="I146" i="1" l="1"/>
  <c r="I147" i="1" s="1"/>
  <c r="I202" i="1"/>
  <c r="I201" i="1"/>
  <c r="Q204" i="1"/>
  <c r="Q202" i="1"/>
  <c r="N189" i="1"/>
  <c r="N188" i="1"/>
  <c r="F151" i="1"/>
  <c r="F148" i="1" s="1"/>
  <c r="F204" i="1"/>
  <c r="L201" i="1"/>
  <c r="Q201" i="1"/>
  <c r="J204" i="1"/>
  <c r="F187" i="1"/>
  <c r="F185" i="1" s="1"/>
  <c r="F184" i="1" s="1"/>
  <c r="G185" i="1"/>
  <c r="G184" i="1" s="1"/>
  <c r="G148" i="1"/>
  <c r="G149" i="1"/>
  <c r="O149" i="1" s="1"/>
  <c r="M185" i="1"/>
  <c r="Q187" i="1"/>
  <c r="J197" i="1"/>
  <c r="N197" i="1" s="1"/>
  <c r="J193" i="1"/>
  <c r="N193" i="1" s="1"/>
  <c r="Q151" i="1"/>
  <c r="M149" i="1"/>
  <c r="Q149" i="1" s="1"/>
  <c r="M148" i="1"/>
  <c r="O151" i="1"/>
  <c r="J173" i="1"/>
  <c r="P151" i="1"/>
  <c r="L149" i="1"/>
  <c r="L148" i="1"/>
  <c r="O148" i="1"/>
  <c r="H149" i="1"/>
  <c r="H148" i="1"/>
  <c r="H146" i="1" s="1"/>
  <c r="H147" i="1" s="1"/>
  <c r="P187" i="1"/>
  <c r="L185" i="1"/>
  <c r="O187" i="1"/>
  <c r="K185" i="1"/>
  <c r="J187" i="1"/>
  <c r="N153" i="1"/>
  <c r="J152" i="1"/>
  <c r="N152" i="1" s="1"/>
  <c r="J151" i="1"/>
  <c r="F146" i="1" l="1"/>
  <c r="F147" i="1" s="1"/>
  <c r="J201" i="1"/>
  <c r="J202" i="1"/>
  <c r="N204" i="1"/>
  <c r="F149" i="1"/>
  <c r="F202" i="1"/>
  <c r="F201" i="1"/>
  <c r="G146" i="1"/>
  <c r="G147" i="1" s="1"/>
  <c r="J149" i="1"/>
  <c r="N149" i="1" s="1"/>
  <c r="N151" i="1"/>
  <c r="J148" i="1"/>
  <c r="Q185" i="1"/>
  <c r="M184" i="1"/>
  <c r="Q184" i="1" s="1"/>
  <c r="Q148" i="1"/>
  <c r="N187" i="1"/>
  <c r="J185" i="1"/>
  <c r="O185" i="1"/>
  <c r="K184" i="1"/>
  <c r="P148" i="1"/>
  <c r="P149" i="1"/>
  <c r="P185" i="1"/>
  <c r="L184" i="1"/>
  <c r="P184" i="1" s="1"/>
  <c r="N202" i="1" l="1"/>
  <c r="N201" i="1"/>
  <c r="M146" i="1"/>
  <c r="O184" i="1"/>
  <c r="K146" i="1"/>
  <c r="N148" i="1"/>
  <c r="L146" i="1"/>
  <c r="N185" i="1"/>
  <c r="J184" i="1"/>
  <c r="N184" i="1" s="1"/>
  <c r="J146" i="1" l="1"/>
  <c r="L147" i="1"/>
  <c r="P147" i="1" s="1"/>
  <c r="P146" i="1"/>
  <c r="K147" i="1"/>
  <c r="O147" i="1" s="1"/>
  <c r="O146" i="1"/>
  <c r="M147" i="1"/>
  <c r="Q147" i="1" s="1"/>
  <c r="Q146" i="1"/>
  <c r="J147" i="1" l="1"/>
  <c r="N147" i="1" s="1"/>
  <c r="N146" i="1"/>
  <c r="P104" i="1" l="1"/>
  <c r="Q104" i="1"/>
  <c r="P105" i="1"/>
  <c r="Q105" i="1"/>
  <c r="P95" i="1"/>
  <c r="Q95" i="1"/>
  <c r="P96" i="1"/>
  <c r="Q96" i="1"/>
  <c r="I31" i="1" l="1"/>
  <c r="H31" i="1"/>
  <c r="I142" i="1" l="1"/>
  <c r="I138" i="1"/>
  <c r="I133" i="1"/>
  <c r="I130" i="1"/>
  <c r="I127" i="1"/>
  <c r="I117" i="1"/>
  <c r="H117" i="1"/>
  <c r="I111" i="1"/>
  <c r="I106" i="1"/>
  <c r="H106" i="1"/>
  <c r="H103" i="1"/>
  <c r="I98" i="1"/>
  <c r="H98" i="1"/>
  <c r="H93" i="1"/>
  <c r="I93" i="1"/>
  <c r="I78" i="1"/>
  <c r="I27" i="1"/>
  <c r="H27" i="1"/>
  <c r="I19" i="1"/>
  <c r="I17" i="1" s="1"/>
  <c r="H19" i="1"/>
  <c r="H17" i="1" s="1"/>
  <c r="L31" i="1" l="1"/>
  <c r="M31" i="1"/>
  <c r="K31" i="1"/>
  <c r="G31" i="1"/>
  <c r="M27" i="1"/>
  <c r="L27" i="1"/>
  <c r="K27" i="1"/>
  <c r="G27" i="1"/>
  <c r="Q30" i="1"/>
  <c r="J30" i="1"/>
  <c r="F30" i="1"/>
  <c r="N30" i="1" l="1"/>
  <c r="P58" i="1"/>
  <c r="O57" i="1"/>
  <c r="O56" i="1"/>
  <c r="J56" i="1"/>
  <c r="F56" i="1"/>
  <c r="J57" i="1"/>
  <c r="F57" i="1"/>
  <c r="F29" i="1"/>
  <c r="F28" i="1"/>
  <c r="L93" i="1"/>
  <c r="M93" i="1"/>
  <c r="K93" i="1"/>
  <c r="G93" i="1"/>
  <c r="J95" i="1"/>
  <c r="J96" i="1"/>
  <c r="J94" i="1"/>
  <c r="F95" i="1"/>
  <c r="F96" i="1"/>
  <c r="F97" i="1"/>
  <c r="F94" i="1"/>
  <c r="M98" i="1"/>
  <c r="M103" i="1"/>
  <c r="L103" i="1"/>
  <c r="K103" i="1"/>
  <c r="G103" i="1"/>
  <c r="I103" i="1"/>
  <c r="J104" i="1"/>
  <c r="F104" i="1"/>
  <c r="N104" i="1" l="1"/>
  <c r="N96" i="1"/>
  <c r="N95" i="1"/>
  <c r="N56" i="1"/>
  <c r="N57" i="1"/>
  <c r="J93" i="1"/>
  <c r="F93" i="1"/>
  <c r="J103" i="1"/>
  <c r="F103" i="1"/>
  <c r="Q24" i="1" l="1"/>
  <c r="Q52" i="1"/>
  <c r="Q53" i="1"/>
  <c r="Q58" i="1"/>
  <c r="Q77" i="1"/>
  <c r="Q79" i="1"/>
  <c r="Q80" i="1"/>
  <c r="Q81" i="1"/>
  <c r="Q82" i="1"/>
  <c r="Q84" i="1"/>
  <c r="Q86" i="1"/>
  <c r="Q90" i="1"/>
  <c r="Q97" i="1"/>
  <c r="Q99" i="1"/>
  <c r="Q100" i="1"/>
  <c r="Q102" i="1"/>
  <c r="Q108" i="1"/>
  <c r="Q109" i="1"/>
  <c r="Q110" i="1"/>
  <c r="Q113" i="1"/>
  <c r="Q114" i="1"/>
  <c r="Q119" i="1"/>
  <c r="Q120" i="1"/>
  <c r="Q121" i="1"/>
  <c r="Q124" i="1"/>
  <c r="Q126" i="1"/>
  <c r="Q129" i="1"/>
  <c r="Q132" i="1"/>
  <c r="Q135" i="1"/>
  <c r="Q139" i="1"/>
  <c r="Q140" i="1"/>
  <c r="Q141" i="1"/>
  <c r="Q144" i="1"/>
  <c r="Q145" i="1"/>
  <c r="Q44" i="1"/>
  <c r="Q45" i="1"/>
  <c r="Q46" i="1"/>
  <c r="Q47" i="1"/>
  <c r="Q34" i="1"/>
  <c r="Q21" i="1"/>
  <c r="P23" i="1"/>
  <c r="P24" i="1"/>
  <c r="P25" i="1"/>
  <c r="P28" i="1"/>
  <c r="P29" i="1"/>
  <c r="P32" i="1"/>
  <c r="P33" i="1"/>
  <c r="P37" i="1"/>
  <c r="P38" i="1"/>
  <c r="P39" i="1"/>
  <c r="P40" i="1"/>
  <c r="P41" i="1"/>
  <c r="P42" i="1"/>
  <c r="P43" i="1"/>
  <c r="P44" i="1"/>
  <c r="P45" i="1"/>
  <c r="P46" i="1"/>
  <c r="P48" i="1"/>
  <c r="P49" i="1"/>
  <c r="P50" i="1"/>
  <c r="P54" i="1"/>
  <c r="P55" i="1"/>
  <c r="P64" i="1"/>
  <c r="P66" i="1"/>
  <c r="P72" i="1"/>
  <c r="P73" i="1"/>
  <c r="P86" i="1"/>
  <c r="P99" i="1"/>
  <c r="P100" i="1"/>
  <c r="P102" i="1"/>
  <c r="P110" i="1"/>
  <c r="P121" i="1"/>
  <c r="P122" i="1"/>
  <c r="O86" i="1"/>
  <c r="O54" i="1"/>
  <c r="O55" i="1"/>
  <c r="O28" i="1"/>
  <c r="O35" i="1"/>
  <c r="O36" i="1"/>
  <c r="O43" i="1"/>
  <c r="O44" i="1"/>
  <c r="O45" i="1"/>
  <c r="F54" i="1" l="1"/>
  <c r="F55" i="1"/>
  <c r="F58" i="1"/>
  <c r="J54" i="1"/>
  <c r="J55" i="1"/>
  <c r="M19" i="1"/>
  <c r="J20" i="1"/>
  <c r="J21" i="1"/>
  <c r="F20" i="1"/>
  <c r="F21" i="1"/>
  <c r="J51" i="1"/>
  <c r="F51" i="1"/>
  <c r="F52" i="1"/>
  <c r="J52" i="1"/>
  <c r="N55" i="1" l="1"/>
  <c r="N51" i="1"/>
  <c r="N54" i="1"/>
  <c r="N52" i="1"/>
  <c r="L98" i="1"/>
  <c r="J121" i="1"/>
  <c r="F121" i="1"/>
  <c r="N121" i="1" l="1"/>
  <c r="G61" i="1" l="1"/>
  <c r="H61" i="1"/>
  <c r="I61" i="1"/>
  <c r="K61" i="1"/>
  <c r="L61" i="1"/>
  <c r="M61" i="1"/>
  <c r="F62" i="1"/>
  <c r="J62" i="1"/>
  <c r="Q22" i="1"/>
  <c r="Q28" i="1"/>
  <c r="Q29" i="1"/>
  <c r="Q32" i="1"/>
  <c r="Q33" i="1"/>
  <c r="Q43" i="1"/>
  <c r="Q48" i="1"/>
  <c r="Q50" i="1"/>
  <c r="G78" i="1"/>
  <c r="H78" i="1"/>
  <c r="K78" i="1"/>
  <c r="L78" i="1"/>
  <c r="M78" i="1"/>
  <c r="H85" i="1"/>
  <c r="G85" i="1"/>
  <c r="K85" i="1"/>
  <c r="L85" i="1"/>
  <c r="M85" i="1"/>
  <c r="I85" i="1"/>
  <c r="M83" i="1"/>
  <c r="L83" i="1"/>
  <c r="K83" i="1"/>
  <c r="I83" i="1"/>
  <c r="H83" i="1"/>
  <c r="G83" i="1"/>
  <c r="F84" i="1"/>
  <c r="J84" i="1"/>
  <c r="O85" i="1" l="1"/>
  <c r="Q83" i="1"/>
  <c r="Q78" i="1"/>
  <c r="P85" i="1"/>
  <c r="Q85" i="1"/>
  <c r="F61" i="1"/>
  <c r="J61" i="1"/>
  <c r="N84" i="1"/>
  <c r="J83" i="1"/>
  <c r="F83" i="1"/>
  <c r="N83" i="1" l="1"/>
  <c r="J145" i="1" l="1"/>
  <c r="F145" i="1"/>
  <c r="J144" i="1"/>
  <c r="F144" i="1"/>
  <c r="J143" i="1"/>
  <c r="F143" i="1"/>
  <c r="M142" i="1"/>
  <c r="L142" i="1"/>
  <c r="K142" i="1"/>
  <c r="H142" i="1"/>
  <c r="G142" i="1"/>
  <c r="J141" i="1"/>
  <c r="F141" i="1"/>
  <c r="J140" i="1"/>
  <c r="F140" i="1"/>
  <c r="J139" i="1"/>
  <c r="F139" i="1"/>
  <c r="M138" i="1"/>
  <c r="L138" i="1"/>
  <c r="K138" i="1"/>
  <c r="H138" i="1"/>
  <c r="G138" i="1"/>
  <c r="J135" i="1"/>
  <c r="F135" i="1"/>
  <c r="J134" i="1"/>
  <c r="F134" i="1"/>
  <c r="M133" i="1"/>
  <c r="L133" i="1"/>
  <c r="K133" i="1"/>
  <c r="H133" i="1"/>
  <c r="G133" i="1"/>
  <c r="J132" i="1"/>
  <c r="F132" i="1"/>
  <c r="J131" i="1"/>
  <c r="F131" i="1"/>
  <c r="M130" i="1"/>
  <c r="L130" i="1"/>
  <c r="K130" i="1"/>
  <c r="H130" i="1"/>
  <c r="G130" i="1"/>
  <c r="J129" i="1"/>
  <c r="F129" i="1"/>
  <c r="J128" i="1"/>
  <c r="F128" i="1"/>
  <c r="M127" i="1"/>
  <c r="L127" i="1"/>
  <c r="K127" i="1"/>
  <c r="H127" i="1"/>
  <c r="G127" i="1"/>
  <c r="J126" i="1"/>
  <c r="F126" i="1"/>
  <c r="M125" i="1"/>
  <c r="L125" i="1"/>
  <c r="K125" i="1"/>
  <c r="I125" i="1"/>
  <c r="H125" i="1"/>
  <c r="G125" i="1"/>
  <c r="J124" i="1"/>
  <c r="F124" i="1"/>
  <c r="M123" i="1"/>
  <c r="L123" i="1"/>
  <c r="K123" i="1"/>
  <c r="I123" i="1"/>
  <c r="H123" i="1"/>
  <c r="G123" i="1"/>
  <c r="J122" i="1"/>
  <c r="F122" i="1"/>
  <c r="J120" i="1"/>
  <c r="F120" i="1"/>
  <c r="J119" i="1"/>
  <c r="F119" i="1"/>
  <c r="J118" i="1"/>
  <c r="F118" i="1"/>
  <c r="M117" i="1"/>
  <c r="L117" i="1"/>
  <c r="K117" i="1"/>
  <c r="G117" i="1"/>
  <c r="J114" i="1"/>
  <c r="F114" i="1"/>
  <c r="J113" i="1"/>
  <c r="F113" i="1"/>
  <c r="J112" i="1"/>
  <c r="F112" i="1"/>
  <c r="M111" i="1"/>
  <c r="L111" i="1"/>
  <c r="K111" i="1"/>
  <c r="H111" i="1"/>
  <c r="G111" i="1"/>
  <c r="J110" i="1"/>
  <c r="F110" i="1"/>
  <c r="J109" i="1"/>
  <c r="F109" i="1"/>
  <c r="J108" i="1"/>
  <c r="F108" i="1"/>
  <c r="J107" i="1"/>
  <c r="F107" i="1"/>
  <c r="M106" i="1"/>
  <c r="L106" i="1"/>
  <c r="K106" i="1"/>
  <c r="G106" i="1"/>
  <c r="F106" i="1" s="1"/>
  <c r="J105" i="1"/>
  <c r="F105" i="1"/>
  <c r="J102" i="1"/>
  <c r="F102" i="1"/>
  <c r="M101" i="1"/>
  <c r="L101" i="1"/>
  <c r="K101" i="1"/>
  <c r="I101" i="1"/>
  <c r="H101" i="1"/>
  <c r="G101" i="1"/>
  <c r="J100" i="1"/>
  <c r="F100" i="1"/>
  <c r="J99" i="1"/>
  <c r="F99" i="1"/>
  <c r="K98" i="1"/>
  <c r="J98" i="1" s="1"/>
  <c r="P98" i="1"/>
  <c r="G98" i="1"/>
  <c r="J97" i="1"/>
  <c r="J90" i="1"/>
  <c r="F90" i="1"/>
  <c r="M89" i="1"/>
  <c r="L89" i="1"/>
  <c r="K89" i="1"/>
  <c r="I89" i="1"/>
  <c r="I88" i="1" s="1"/>
  <c r="I87" i="1" s="1"/>
  <c r="H89" i="1"/>
  <c r="H88" i="1" s="1"/>
  <c r="H87" i="1" s="1"/>
  <c r="G89" i="1"/>
  <c r="G88" i="1" s="1"/>
  <c r="G87" i="1" s="1"/>
  <c r="J82" i="1"/>
  <c r="F82" i="1"/>
  <c r="J81" i="1"/>
  <c r="F81" i="1"/>
  <c r="J86" i="1"/>
  <c r="F86" i="1"/>
  <c r="F85" i="1" s="1"/>
  <c r="J80" i="1"/>
  <c r="F80" i="1"/>
  <c r="J79" i="1"/>
  <c r="F79" i="1"/>
  <c r="J77" i="1"/>
  <c r="F77" i="1"/>
  <c r="M76" i="1"/>
  <c r="L76" i="1"/>
  <c r="K76" i="1"/>
  <c r="I76" i="1"/>
  <c r="I75" i="1" s="1"/>
  <c r="H76" i="1"/>
  <c r="H75" i="1" s="1"/>
  <c r="G76" i="1"/>
  <c r="G75" i="1" s="1"/>
  <c r="J73" i="1"/>
  <c r="F73" i="1"/>
  <c r="J72" i="1"/>
  <c r="F72" i="1"/>
  <c r="M71" i="1"/>
  <c r="L71" i="1"/>
  <c r="K71" i="1"/>
  <c r="I71" i="1"/>
  <c r="H71" i="1"/>
  <c r="G71" i="1"/>
  <c r="J70" i="1"/>
  <c r="F70" i="1"/>
  <c r="M69" i="1"/>
  <c r="L69" i="1"/>
  <c r="K69" i="1"/>
  <c r="I69" i="1"/>
  <c r="H69" i="1"/>
  <c r="G69" i="1"/>
  <c r="J68" i="1"/>
  <c r="F68" i="1"/>
  <c r="M67" i="1"/>
  <c r="L67" i="1"/>
  <c r="K67" i="1"/>
  <c r="I67" i="1"/>
  <c r="H67" i="1"/>
  <c r="G67" i="1"/>
  <c r="J66" i="1"/>
  <c r="F66" i="1"/>
  <c r="M65" i="1"/>
  <c r="L65" i="1"/>
  <c r="K65" i="1"/>
  <c r="I65" i="1"/>
  <c r="H65" i="1"/>
  <c r="G65" i="1"/>
  <c r="J64" i="1"/>
  <c r="F64" i="1"/>
  <c r="M63" i="1"/>
  <c r="L63" i="1"/>
  <c r="K63" i="1"/>
  <c r="I63" i="1"/>
  <c r="I60" i="1" s="1"/>
  <c r="I59" i="1" s="1"/>
  <c r="H63" i="1"/>
  <c r="H60" i="1" s="1"/>
  <c r="G63" i="1"/>
  <c r="J58" i="1"/>
  <c r="N58" i="1" s="1"/>
  <c r="J53" i="1"/>
  <c r="F53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M26" i="1"/>
  <c r="L26" i="1"/>
  <c r="K26" i="1"/>
  <c r="G26" i="1"/>
  <c r="J29" i="1"/>
  <c r="J28" i="1"/>
  <c r="M16" i="1"/>
  <c r="K16" i="1"/>
  <c r="J25" i="1"/>
  <c r="F25" i="1"/>
  <c r="J24" i="1"/>
  <c r="F24" i="1"/>
  <c r="J23" i="1"/>
  <c r="F23" i="1"/>
  <c r="J22" i="1"/>
  <c r="F22" i="1"/>
  <c r="M18" i="1"/>
  <c r="L19" i="1"/>
  <c r="L18" i="1" s="1"/>
  <c r="K19" i="1"/>
  <c r="I18" i="1"/>
  <c r="H18" i="1"/>
  <c r="G19" i="1"/>
  <c r="G17" i="1" s="1"/>
  <c r="N105" i="1" l="1"/>
  <c r="I26" i="1"/>
  <c r="F31" i="1"/>
  <c r="J26" i="1"/>
  <c r="H26" i="1"/>
  <c r="F27" i="1"/>
  <c r="I16" i="1"/>
  <c r="I13" i="1" s="1"/>
  <c r="P106" i="1"/>
  <c r="Q142" i="1"/>
  <c r="I137" i="1"/>
  <c r="I136" i="1" s="1"/>
  <c r="O31" i="1"/>
  <c r="Q76" i="1"/>
  <c r="Q93" i="1"/>
  <c r="Q98" i="1"/>
  <c r="Q101" i="1"/>
  <c r="P101" i="1"/>
  <c r="Q133" i="1"/>
  <c r="G16" i="1"/>
  <c r="O27" i="1"/>
  <c r="K137" i="1"/>
  <c r="H16" i="1"/>
  <c r="P27" i="1"/>
  <c r="K88" i="1"/>
  <c r="L88" i="1"/>
  <c r="P93" i="1"/>
  <c r="Q138" i="1"/>
  <c r="M88" i="1"/>
  <c r="Q89" i="1"/>
  <c r="Q103" i="1"/>
  <c r="Q123" i="1"/>
  <c r="Q125" i="1"/>
  <c r="Q127" i="1"/>
  <c r="P31" i="1"/>
  <c r="K60" i="1"/>
  <c r="P117" i="1"/>
  <c r="P63" i="1"/>
  <c r="P65" i="1"/>
  <c r="P71" i="1"/>
  <c r="Q130" i="1"/>
  <c r="M60" i="1"/>
  <c r="G18" i="1"/>
  <c r="F19" i="1"/>
  <c r="K18" i="1"/>
  <c r="J19" i="1"/>
  <c r="J18" i="1" s="1"/>
  <c r="L137" i="1"/>
  <c r="M92" i="1"/>
  <c r="N34" i="1"/>
  <c r="N33" i="1"/>
  <c r="N35" i="1"/>
  <c r="N32" i="1"/>
  <c r="I92" i="1"/>
  <c r="I91" i="1" s="1"/>
  <c r="M137" i="1"/>
  <c r="M136" i="1" s="1"/>
  <c r="I116" i="1"/>
  <c r="I115" i="1" s="1"/>
  <c r="G116" i="1"/>
  <c r="G115" i="1" s="1"/>
  <c r="F78" i="1"/>
  <c r="H116" i="1"/>
  <c r="H115" i="1" s="1"/>
  <c r="K116" i="1"/>
  <c r="L116" i="1"/>
  <c r="G137" i="1"/>
  <c r="G136" i="1" s="1"/>
  <c r="M116" i="1"/>
  <c r="H137" i="1"/>
  <c r="H136" i="1" s="1"/>
  <c r="G92" i="1"/>
  <c r="G91" i="1" s="1"/>
  <c r="L16" i="1"/>
  <c r="Q19" i="1"/>
  <c r="N21" i="1"/>
  <c r="N22" i="1"/>
  <c r="N23" i="1"/>
  <c r="N24" i="1"/>
  <c r="N25" i="1"/>
  <c r="N99" i="1"/>
  <c r="N100" i="1"/>
  <c r="N102" i="1"/>
  <c r="N107" i="1"/>
  <c r="N108" i="1"/>
  <c r="N109" i="1"/>
  <c r="N110" i="1"/>
  <c r="N112" i="1"/>
  <c r="N113" i="1"/>
  <c r="N114" i="1"/>
  <c r="N119" i="1"/>
  <c r="N120" i="1"/>
  <c r="N122" i="1"/>
  <c r="N126" i="1"/>
  <c r="N128" i="1"/>
  <c r="N129" i="1"/>
  <c r="N131" i="1"/>
  <c r="N132" i="1"/>
  <c r="N134" i="1"/>
  <c r="N135" i="1"/>
  <c r="N139" i="1"/>
  <c r="N140" i="1"/>
  <c r="N141" i="1"/>
  <c r="N143" i="1"/>
  <c r="N144" i="1"/>
  <c r="N145" i="1"/>
  <c r="K59" i="1"/>
  <c r="L75" i="1"/>
  <c r="P75" i="1" s="1"/>
  <c r="K92" i="1"/>
  <c r="N93" i="1"/>
  <c r="N97" i="1"/>
  <c r="L17" i="1"/>
  <c r="P19" i="1"/>
  <c r="K75" i="1"/>
  <c r="O75" i="1" s="1"/>
  <c r="M75" i="1"/>
  <c r="Q75" i="1" s="1"/>
  <c r="J78" i="1"/>
  <c r="N79" i="1"/>
  <c r="J85" i="1"/>
  <c r="N85" i="1" s="1"/>
  <c r="N86" i="1"/>
  <c r="L92" i="1"/>
  <c r="Q27" i="1"/>
  <c r="N28" i="1"/>
  <c r="N29" i="1"/>
  <c r="Q31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50" i="1"/>
  <c r="N53" i="1"/>
  <c r="L60" i="1"/>
  <c r="N64" i="1"/>
  <c r="N66" i="1"/>
  <c r="N70" i="1"/>
  <c r="N72" i="1"/>
  <c r="N73" i="1"/>
  <c r="N77" i="1"/>
  <c r="N80" i="1"/>
  <c r="N81" i="1"/>
  <c r="N82" i="1"/>
  <c r="N90" i="1"/>
  <c r="F65" i="1"/>
  <c r="F67" i="1"/>
  <c r="F69" i="1"/>
  <c r="J76" i="1"/>
  <c r="F98" i="1"/>
  <c r="F101" i="1"/>
  <c r="F111" i="1"/>
  <c r="F117" i="1"/>
  <c r="F123" i="1"/>
  <c r="F125" i="1"/>
  <c r="F127" i="1"/>
  <c r="F130" i="1"/>
  <c r="F133" i="1"/>
  <c r="F138" i="1"/>
  <c r="F142" i="1"/>
  <c r="J65" i="1"/>
  <c r="J67" i="1"/>
  <c r="J69" i="1"/>
  <c r="F76" i="1"/>
  <c r="H59" i="1"/>
  <c r="G60" i="1"/>
  <c r="G14" i="1" s="1"/>
  <c r="J89" i="1"/>
  <c r="F16" i="1"/>
  <c r="F87" i="1"/>
  <c r="F88" i="1"/>
  <c r="F89" i="1"/>
  <c r="J101" i="1"/>
  <c r="J106" i="1"/>
  <c r="J111" i="1"/>
  <c r="J117" i="1"/>
  <c r="J123" i="1"/>
  <c r="J125" i="1"/>
  <c r="J127" i="1"/>
  <c r="J130" i="1"/>
  <c r="J138" i="1"/>
  <c r="J142" i="1"/>
  <c r="F63" i="1"/>
  <c r="F71" i="1"/>
  <c r="J133" i="1"/>
  <c r="J63" i="1"/>
  <c r="J71" i="1"/>
  <c r="K17" i="1"/>
  <c r="M17" i="1"/>
  <c r="Q18" i="1"/>
  <c r="J27" i="1"/>
  <c r="J31" i="1"/>
  <c r="F17" i="1" l="1"/>
  <c r="H13" i="1"/>
  <c r="H15" i="1"/>
  <c r="I14" i="1"/>
  <c r="I15" i="1"/>
  <c r="F26" i="1"/>
  <c r="G59" i="1"/>
  <c r="F59" i="1" s="1"/>
  <c r="F60" i="1"/>
  <c r="M59" i="1"/>
  <c r="J88" i="1"/>
  <c r="N88" i="1" s="1"/>
  <c r="Q137" i="1"/>
  <c r="P16" i="1"/>
  <c r="G15" i="1"/>
  <c r="P26" i="1"/>
  <c r="K87" i="1"/>
  <c r="M87" i="1"/>
  <c r="Q87" i="1" s="1"/>
  <c r="Q88" i="1"/>
  <c r="M91" i="1"/>
  <c r="K115" i="1"/>
  <c r="J60" i="1"/>
  <c r="P60" i="1"/>
  <c r="M115" i="1"/>
  <c r="Q115" i="1" s="1"/>
  <c r="Q116" i="1"/>
  <c r="L136" i="1"/>
  <c r="L87" i="1"/>
  <c r="K136" i="1"/>
  <c r="O26" i="1"/>
  <c r="L115" i="1"/>
  <c r="P115" i="1" s="1"/>
  <c r="P116" i="1"/>
  <c r="Q136" i="1"/>
  <c r="F136" i="1"/>
  <c r="O17" i="1"/>
  <c r="J92" i="1"/>
  <c r="N31" i="1"/>
  <c r="N138" i="1"/>
  <c r="Q26" i="1"/>
  <c r="N78" i="1"/>
  <c r="F115" i="1"/>
  <c r="F116" i="1"/>
  <c r="F137" i="1"/>
  <c r="N65" i="1"/>
  <c r="Q17" i="1"/>
  <c r="N63" i="1"/>
  <c r="J116" i="1"/>
  <c r="N69" i="1"/>
  <c r="N27" i="1"/>
  <c r="J16" i="1"/>
  <c r="N16" i="1" s="1"/>
  <c r="N130" i="1"/>
  <c r="N106" i="1"/>
  <c r="N125" i="1"/>
  <c r="N101" i="1"/>
  <c r="F15" i="1"/>
  <c r="F18" i="1"/>
  <c r="N18" i="1" s="1"/>
  <c r="N71" i="1"/>
  <c r="N117" i="1"/>
  <c r="N19" i="1"/>
  <c r="N133" i="1"/>
  <c r="G13" i="1"/>
  <c r="J75" i="1"/>
  <c r="N76" i="1"/>
  <c r="L59" i="1"/>
  <c r="P59" i="1" s="1"/>
  <c r="L91" i="1"/>
  <c r="M13" i="1"/>
  <c r="Q13" i="1" s="1"/>
  <c r="Q16" i="1"/>
  <c r="K91" i="1"/>
  <c r="N142" i="1"/>
  <c r="N127" i="1"/>
  <c r="N111" i="1"/>
  <c r="N98" i="1"/>
  <c r="N89" i="1"/>
  <c r="P18" i="1"/>
  <c r="P17" i="1"/>
  <c r="J137" i="1"/>
  <c r="L15" i="1"/>
  <c r="L13" i="1"/>
  <c r="P13" i="1" s="1"/>
  <c r="M15" i="1"/>
  <c r="Q15" i="1" s="1"/>
  <c r="O16" i="1"/>
  <c r="J17" i="1"/>
  <c r="F13" i="1" l="1"/>
  <c r="G12" i="1"/>
  <c r="J136" i="1"/>
  <c r="N136" i="1" s="1"/>
  <c r="N60" i="1"/>
  <c r="J115" i="1"/>
  <c r="N115" i="1" s="1"/>
  <c r="J87" i="1"/>
  <c r="N87" i="1" s="1"/>
  <c r="N26" i="1"/>
  <c r="N137" i="1"/>
  <c r="N17" i="1"/>
  <c r="N116" i="1"/>
  <c r="J59" i="1"/>
  <c r="N59" i="1" s="1"/>
  <c r="J91" i="1"/>
  <c r="P15" i="1"/>
  <c r="K15" i="1"/>
  <c r="O15" i="1" s="1"/>
  <c r="K13" i="1"/>
  <c r="O13" i="1" s="1"/>
  <c r="J15" i="1"/>
  <c r="J13" i="1"/>
  <c r="N13" i="1" s="1"/>
  <c r="I12" i="1" l="1"/>
  <c r="I74" i="1" l="1"/>
  <c r="M74" i="1"/>
  <c r="Q74" i="1" l="1"/>
  <c r="L14" i="1"/>
  <c r="M14" i="1"/>
  <c r="Q14" i="1" s="1"/>
  <c r="L74" i="1"/>
  <c r="K74" i="1"/>
  <c r="K14" i="1"/>
  <c r="K12" i="1" l="1"/>
  <c r="Q12" i="1"/>
  <c r="J14" i="1"/>
  <c r="J74" i="1"/>
  <c r="L12" i="1"/>
  <c r="J12" i="1" l="1"/>
  <c r="H74" i="1"/>
  <c r="P74" i="1" s="1"/>
  <c r="F75" i="1" l="1"/>
  <c r="G74" i="1"/>
  <c r="O74" i="1" s="1"/>
  <c r="O14" i="1"/>
  <c r="N75" i="1" l="1"/>
  <c r="O12" i="1"/>
  <c r="F74" i="1"/>
  <c r="N74" i="1" s="1"/>
  <c r="P103" i="1" l="1"/>
  <c r="N103" i="1"/>
  <c r="H92" i="1"/>
  <c r="H91" i="1" l="1"/>
  <c r="H14" i="1"/>
  <c r="H12" i="1" s="1"/>
  <c r="F91" i="1"/>
  <c r="N91" i="1" s="1"/>
  <c r="P91" i="1"/>
  <c r="F92" i="1"/>
  <c r="P92" i="1"/>
  <c r="P14" i="1" l="1"/>
  <c r="P12" i="1"/>
  <c r="N92" i="1"/>
  <c r="F14" i="1"/>
  <c r="F12" i="1" s="1"/>
  <c r="N12" i="1" l="1"/>
  <c r="N14" i="1"/>
</calcChain>
</file>

<file path=xl/sharedStrings.xml><?xml version="1.0" encoding="utf-8"?>
<sst xmlns="http://schemas.openxmlformats.org/spreadsheetml/2006/main" count="1939" uniqueCount="882">
  <si>
    <t>Рамонского муниципального района Воронежской области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</si>
  <si>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</si>
  <si>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</si>
  <si>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</si>
  <si>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</si>
  <si>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</si>
  <si>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</si>
  <si>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</si>
  <si>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</si>
  <si>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</si>
  <si>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</si>
  <si>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</si>
  <si>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</si>
  <si>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 xml:space="preserve"> Поквартальный кассовый план на отчетную дату</t>
  </si>
  <si>
    <t>МУНИЦИПАЛЬНАЯ ПРОГРАММА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</si>
  <si>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</si>
  <si>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</si>
  <si>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</si>
  <si>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Основное мероприятие 1.2 </t>
  </si>
  <si>
    <t>Развитие общего образования</t>
  </si>
  <si>
    <t>Мероприятие 1.2.1</t>
  </si>
  <si>
    <t>Мероприятие 1.2.2</t>
  </si>
  <si>
    <t>Основное мероприятие 1.3</t>
  </si>
  <si>
    <t>«Социализация детей-сирот и детей, нуждающихся в особой заботе государства»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</si>
  <si>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</si>
  <si>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</si>
  <si>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</si>
  <si>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</si>
  <si>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мероприятие 2.3.</t>
  </si>
  <si>
    <t>Расходы на обеспечение выплат приемной семье на содержание подопечных детей</t>
  </si>
  <si>
    <t>Основное мероприятие 2.4.</t>
  </si>
  <si>
    <t>Расходы на обеспечение выплаты вознаграждения, причитающегося приемному родителю</t>
  </si>
  <si>
    <t>Основное мероприятие 2.5.</t>
  </si>
  <si>
    <t>Расходы на обеспечение выплат семьям опекунов на содержание подопечных детей</t>
  </si>
  <si>
    <t>Осуществление государственных полномочий по организации и осуществлению деятельности по опеке и попечительству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</si>
  <si>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</si>
  <si>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 xml:space="preserve"> Финансовое обеспечение деятельности муниципальных учреждений дополнительного образования детей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</si>
  <si>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</si>
  <si>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</si>
  <si>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«Создание условий для организации отдыха и   оздоровления   детей и молодежи Рамонского муниципального района»</t>
  </si>
  <si>
    <t>Основное мероприятие 5.1.</t>
  </si>
  <si>
    <t>Организация отдыха, оздоровления и занятости детей и молодежи</t>
  </si>
  <si>
    <t>Основное мероприятие 5.2.</t>
  </si>
  <si>
    <t>Организация отдыха и оздоровления детей в лагерях дневного пребывания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</si>
  <si>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</si>
  <si>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</si>
  <si>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</si>
  <si>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</si>
  <si>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Основное мероприятие 5.5.</t>
  </si>
  <si>
    <t xml:space="preserve"> Финансовое обеспечение деятельности МКУ РДОЛ "Бобренок"</t>
  </si>
  <si>
    <t>Финансовое обеспечение деятельности МКУ "Рамонский центр развития образования и молодежных проектов"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</si>
  <si>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</si>
  <si>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</si>
  <si>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</si>
  <si>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</si>
  <si>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Основное мероприятие 6.3</t>
  </si>
  <si>
    <t xml:space="preserve">Обеспечение функционирования центра тестирования комплекса ГТО 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</si>
  <si>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</si>
  <si>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</si>
  <si>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</si>
  <si>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</si>
  <si>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</si>
  <si>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</si>
  <si>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«Финансовое обеспечение реализации муниципальной программы»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</si>
  <si>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</si>
  <si>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</si>
  <si>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</si>
  <si>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</si>
  <si>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Мероприятие 1.1.1</t>
  </si>
  <si>
    <t>Мероприятие 1.2.3</t>
  </si>
  <si>
    <t>Мероприятие 1.2.4</t>
  </si>
  <si>
    <t>Мероприятие 1.2.5</t>
  </si>
  <si>
    <t>Мероприятие 1.2.6</t>
  </si>
  <si>
    <t>Основное мероприятие 1.4</t>
  </si>
  <si>
    <t>ПОДПРОГРАММА 2</t>
  </si>
  <si>
    <t>Основное мероприятие 2.8.</t>
  </si>
  <si>
    <t>ПОДПРОГРАММА 3</t>
  </si>
  <si>
    <t>Основное мероприятие 3.5.</t>
  </si>
  <si>
    <t>Основное мероприятие 3.6.</t>
  </si>
  <si>
    <t>Основное мероприятие 3.7.</t>
  </si>
  <si>
    <t>Обеспечение персонифицированного финансирования дополнительного образования детей от 5 до 18 лет</t>
  </si>
  <si>
    <t>Основное мероприятие 3.8.</t>
  </si>
  <si>
    <t>"Региональный проект "Развитие системы поддержки молодежи ("Молодежь России")" Комплексное развитие молодежной политики в регионах РФ "Регион для молодых"</t>
  </si>
  <si>
    <t>ПОДПРОГРАММА 4</t>
  </si>
  <si>
    <t>«Вовлечение молодежи  в социальную практику»</t>
  </si>
  <si>
    <t>ПОДПРОГРАММА 5</t>
  </si>
  <si>
    <t>Основное мероприятие 5.7.</t>
  </si>
  <si>
    <t>Основное мероприятие 5.8.</t>
  </si>
  <si>
    <t>Основное мероприятие 6.7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</si>
  <si>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</si>
  <si>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>«Развитие образования Рамонского муниципального района Воронежской области»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</si>
  <si>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</si>
  <si>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</si>
  <si>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</si>
  <si>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</si>
  <si>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</si>
  <si>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</si>
  <si>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</si>
  <si>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</si>
  <si>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92407010210100590800</t>
  </si>
  <si>
    <t>92407010210100590100</t>
  </si>
  <si>
    <t>92407010210100590200</t>
  </si>
  <si>
    <t>ГРБС 914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</si>
  <si>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</si>
  <si>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9140709021E155200400</t>
  </si>
  <si>
    <t>9140709021E1А5200400</t>
  </si>
  <si>
    <t>924070202102S9620600</t>
  </si>
  <si>
    <t>924070202102S8130200</t>
  </si>
  <si>
    <t>924070202102L7501600</t>
  </si>
  <si>
    <t>924070202102L3040200</t>
  </si>
  <si>
    <t>924070202102L3040600</t>
  </si>
  <si>
    <t>92407020210278120100</t>
  </si>
  <si>
    <t>92407020210278120200</t>
  </si>
  <si>
    <t>92407020210278120600</t>
  </si>
  <si>
    <t>92407020210200590200</t>
  </si>
  <si>
    <t>92407020210200590600</t>
  </si>
  <si>
    <t>92407020210200590800</t>
  </si>
  <si>
    <t>92410040210178150300</t>
  </si>
  <si>
    <t>9240709021EВ51790600</t>
  </si>
  <si>
    <t>9240709021EВ51790100</t>
  </si>
  <si>
    <t>Подпрограмма 2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</si>
  <si>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</si>
  <si>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10040220152600300</t>
  </si>
  <si>
    <t>92401130220278080100</t>
  </si>
  <si>
    <t>92410040220378541300</t>
  </si>
  <si>
    <t>92410040220478542300</t>
  </si>
  <si>
    <t>92410040220578543300</t>
  </si>
  <si>
    <t>92401130220879430100</t>
  </si>
  <si>
    <t>92401130220879430200</t>
  </si>
  <si>
    <t>Подпрограмма 3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</si>
  <si>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</si>
  <si>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07030230480270200</t>
  </si>
  <si>
    <t>92407030230700590600</t>
  </si>
  <si>
    <t>92407030230600590100</t>
  </si>
  <si>
    <t>92407030230600590200</t>
  </si>
  <si>
    <t>92407030230600590600</t>
  </si>
  <si>
    <t>92407030230600590800</t>
  </si>
  <si>
    <t>9240707023EГ51160600</t>
  </si>
  <si>
    <t>Подпрограмма 4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</si>
  <si>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</si>
  <si>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07070240180310200</t>
  </si>
  <si>
    <t>Подпрограмма 5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</si>
  <si>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</si>
  <si>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924070702502S8410200</t>
  </si>
  <si>
    <t>924070702503S8320200</t>
  </si>
  <si>
    <t>924070702503S8320600</t>
  </si>
  <si>
    <t>924070702505S8320200</t>
  </si>
  <si>
    <t>92407070250700590100</t>
  </si>
  <si>
    <t>92407070250700590200</t>
  </si>
  <si>
    <t>92407070250700590800</t>
  </si>
  <si>
    <t>924070902507S9230200</t>
  </si>
  <si>
    <t>92407070250800590100</t>
  </si>
  <si>
    <t>92407070250800590200</t>
  </si>
  <si>
    <t>92407070250800590800</t>
  </si>
  <si>
    <t>Подпрограмма 6</t>
  </si>
  <si>
    <t>"Развитие физической культуры и спорта в Рамонском муниципальном районе Воронежской области"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</si>
  <si>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</si>
  <si>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92411020260100590100</t>
  </si>
  <si>
    <t>92411020260100590200</t>
  </si>
  <si>
    <t>92411020260100590800</t>
  </si>
  <si>
    <t>924110202601S8790100</t>
  </si>
  <si>
    <t>92411020260280410200</t>
  </si>
  <si>
    <t>92411020260380410200</t>
  </si>
  <si>
    <t>92411020260480590100</t>
  </si>
  <si>
    <t>92411020260480590200</t>
  </si>
  <si>
    <t>92411020260580590100</t>
  </si>
  <si>
    <t>92411020260580590200</t>
  </si>
  <si>
    <t>92411020260680590100</t>
  </si>
  <si>
    <t>92411020260680590200</t>
  </si>
  <si>
    <t>Подпрограмма 7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</si>
  <si>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</si>
  <si>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92407090270182010100</t>
  </si>
  <si>
    <t>92407090270182010200</t>
  </si>
  <si>
    <t>92407090270182010800</t>
  </si>
  <si>
    <t>92407090270200590100</t>
  </si>
  <si>
    <t>92407090270200590200</t>
  </si>
  <si>
    <t>92407090270200590800</t>
  </si>
  <si>
    <t>«Развитие дополнительного образования  и воспитание детей и молодежи Рамонского муниципального района (2014-2030 годы)»</t>
  </si>
  <si>
    <t>924070702504S8320200</t>
  </si>
  <si>
    <t>924110202601S8790200</t>
  </si>
  <si>
    <t>927070902102S9030200</t>
  </si>
  <si>
    <t>90707090210200590800</t>
  </si>
  <si>
    <t>90707090210200590200</t>
  </si>
  <si>
    <t>90707090210200590100</t>
  </si>
  <si>
    <t>927070202102S8940200</t>
  </si>
  <si>
    <t>927070202102S8190200</t>
  </si>
  <si>
    <t>927070202102S8130600</t>
  </si>
  <si>
    <t>9240702210279060600</t>
  </si>
  <si>
    <t>9270702210278490600</t>
  </si>
  <si>
    <t>9240702210278270600</t>
  </si>
  <si>
    <t>9240702210253030600</t>
  </si>
  <si>
    <t>9240702210253030100</t>
  </si>
  <si>
    <t>924070102101S8180200</t>
  </si>
  <si>
    <t>92407010210178290100</t>
  </si>
  <si>
    <t>по состоянию на 01 октября 2024 года</t>
  </si>
  <si>
    <t>924070702505S8320600</t>
  </si>
  <si>
    <t>924070702502S8410300</t>
  </si>
  <si>
    <t>924070702502S8410100</t>
  </si>
  <si>
    <t>92407090210250500600</t>
  </si>
  <si>
    <t>92407090210250500100</t>
  </si>
  <si>
    <t>91407090210288100400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</si>
  <si>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</si>
  <si>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</si>
  <si>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</si>
  <si>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</si>
  <si>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</si>
  <si>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</si>
  <si>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</si>
  <si>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</si>
  <si>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</si>
  <si>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</si>
  <si>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</si>
  <si>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</si>
  <si>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>Увеличение количества участников культурно-досуговых мероприятий, клубных формирований, увеличение удельного веса сельских клубов, оснащенных современным оборудованием</t>
  </si>
  <si>
    <t>Всего, в том числе в разрезе ГРБС</t>
  </si>
  <si>
    <t>92208011110100590100</t>
  </si>
  <si>
    <t>92208011110100590200</t>
  </si>
  <si>
    <t>92208011110100590800</t>
  </si>
  <si>
    <t>922080111101L4670200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</si>
  <si>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</si>
  <si>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</si>
  <si>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</si>
  <si>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</si>
  <si>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</si>
  <si>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</si>
  <si>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</si>
  <si>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</si>
  <si>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</si>
  <si>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</si>
  <si>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</si>
  <si>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</si>
  <si>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</si>
  <si>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Региональный проект «Творческие люди»</t>
  </si>
  <si>
    <t xml:space="preserve">Уровень исполнения плановых назначений по расходам на государственную поддержку отрасли культуры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</si>
  <si>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</si>
  <si>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</si>
  <si>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</si>
  <si>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</si>
  <si>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 xml:space="preserve">Уровень исполнение плановых назначений по расходам на государственную поддержку отрасли культуры 100%
</t>
  </si>
  <si>
    <t>9220703111А155190200</t>
  </si>
  <si>
    <t>9270801111А155130500</t>
  </si>
  <si>
    <t>9270801111А1Д5130500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</si>
  <si>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</si>
  <si>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</si>
  <si>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ххх04121120ххххххххх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</si>
  <si>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</si>
  <si>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</si>
  <si>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</si>
  <si>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</si>
  <si>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 xml:space="preserve"> 91404121120188100400</t>
  </si>
  <si>
    <t>Основное мероприятие 2.2</t>
  </si>
  <si>
    <t>Поддержка некоммерческих организаций, осуществляющих деятельность на территории Рамонского муниципального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</si>
  <si>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</si>
  <si>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</si>
  <si>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</si>
  <si>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«Развитие туристической инфраструктуры»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</si>
  <si>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</si>
  <si>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</si>
  <si>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Финансовое обеспечение реализации муниципальной программы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</si>
  <si>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</si>
  <si>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</si>
  <si>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</si>
  <si>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</si>
  <si>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назначений по расходам на реализацию Муниципальной программы 100%
</t>
  </si>
  <si>
    <t>92208041130182010100</t>
  </si>
  <si>
    <t>92208041130182010200</t>
  </si>
  <si>
    <t>92208041130182010800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</si>
  <si>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</si>
  <si>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</si>
  <si>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</si>
  <si>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</si>
  <si>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Всего</t>
  </si>
  <si>
    <t>927 1403 3910470100 500</t>
  </si>
  <si>
    <t>927 0111 3910420540 800</t>
  </si>
  <si>
    <t>927 0111 3910420570 800</t>
  </si>
  <si>
    <t>927 0113 3910470100 800</t>
  </si>
  <si>
    <t>ОСНОВНОЕ МЕРОПРИЯТИЕ 1.1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</si>
  <si>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</si>
  <si>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</si>
  <si>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КБК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</si>
  <si>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</si>
  <si>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ОСНОВНОЕ МЕРОПРИЯТИЕ 1.2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</si>
  <si>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</si>
  <si>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</si>
  <si>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</si>
  <si>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</si>
  <si>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</si>
  <si>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</si>
  <si>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</si>
  <si>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</si>
  <si>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</si>
  <si>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</si>
  <si>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</si>
  <si>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</si>
  <si>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</si>
  <si>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</si>
  <si>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</si>
  <si>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</si>
  <si>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</si>
  <si>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</si>
  <si>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</si>
  <si>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</si>
  <si>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</si>
  <si>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</si>
  <si>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</si>
  <si>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</si>
  <si>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ОСНОВНОЕ МЕРОПРИЯТИЕ 1.3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</si>
  <si>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</si>
  <si>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</si>
  <si>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</si>
  <si>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</si>
  <si>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</si>
  <si>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</si>
  <si>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</si>
  <si>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</si>
  <si>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</si>
  <si>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</si>
  <si>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</si>
  <si>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</si>
  <si>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</si>
  <si>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</si>
  <si>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</si>
  <si>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</si>
  <si>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</si>
  <si>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</si>
  <si>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</si>
  <si>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</si>
  <si>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</si>
  <si>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</si>
  <si>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</si>
  <si>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</si>
  <si>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</si>
  <si>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</si>
  <si>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</si>
  <si>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</si>
  <si>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</si>
  <si>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</si>
  <si>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</si>
  <si>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</si>
  <si>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</si>
  <si>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</si>
  <si>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</si>
  <si>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</si>
  <si>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</si>
  <si>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</si>
  <si>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</si>
  <si>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</si>
  <si>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</si>
  <si>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</si>
  <si>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</si>
  <si>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</si>
  <si>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</si>
  <si>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</si>
  <si>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</si>
  <si>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</si>
  <si>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</si>
  <si>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</si>
  <si>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</si>
  <si>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</si>
  <si>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</si>
  <si>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</si>
  <si>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</si>
  <si>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</si>
  <si>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</si>
  <si>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</si>
  <si>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</si>
  <si>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</si>
  <si>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</si>
  <si>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</si>
  <si>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</si>
  <si>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</si>
  <si>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</si>
  <si>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</si>
  <si>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</si>
  <si>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</si>
  <si>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</si>
  <si>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</si>
  <si>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</si>
  <si>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</si>
  <si>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</si>
  <si>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</si>
  <si>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</si>
  <si>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</si>
  <si>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</si>
  <si>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</si>
  <si>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</si>
  <si>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</si>
  <si>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</si>
  <si>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</si>
  <si>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</si>
  <si>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</si>
  <si>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</si>
  <si>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</si>
  <si>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</si>
  <si>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</si>
  <si>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</si>
  <si>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</si>
  <si>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</si>
  <si>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</si>
  <si>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</si>
  <si>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</si>
  <si>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</si>
  <si>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</si>
  <si>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927 1401 3920278050 500</t>
  </si>
  <si>
    <t>927 1401 3920288050 500</t>
  </si>
  <si>
    <t>927 1403 3920378030 500</t>
  </si>
  <si>
    <t>927 1403 3920388030 500</t>
  </si>
  <si>
    <t>927 1403 3920588510 500</t>
  </si>
  <si>
    <t>927 1403 3920670100 500</t>
  </si>
  <si>
    <t>927 1403 3920678490 500</t>
  </si>
  <si>
    <t>927 1403 3920679180 500</t>
  </si>
  <si>
    <t>927 1403 3920684160 500</t>
  </si>
  <si>
    <t>927 1403 3920620570 500</t>
  </si>
  <si>
    <t>ОСНОВНОЕ МЕРОПРИЯТИЕ 2.1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</si>
  <si>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</si>
  <si>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</si>
  <si>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</si>
  <si>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>ОСНОВНОЕ МЕРОПРИЯТИЕ 2.2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</si>
  <si>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</si>
  <si>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</si>
  <si>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</si>
  <si>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</si>
  <si>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</si>
  <si>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</si>
  <si>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</si>
  <si>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ОСНОВНОЕ МЕРОПРИЯТИЕ 2.3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</si>
  <si>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</si>
  <si>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</si>
  <si>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</si>
  <si>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</si>
  <si>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</si>
  <si>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</si>
  <si>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</si>
  <si>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</si>
  <si>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</si>
  <si>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</si>
  <si>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</si>
  <si>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</si>
  <si>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</si>
  <si>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>ОСНОВНОЕ МЕРОПРИЯТИЕ 2.5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</si>
  <si>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</si>
  <si>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</si>
  <si>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</si>
  <si>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</si>
  <si>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</si>
  <si>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</si>
  <si>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</si>
  <si>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</si>
  <si>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ОСНОВНОЕ МЕРОПРИЯТИЕ 2.6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</si>
  <si>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</si>
  <si>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</si>
  <si>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</si>
  <si>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</si>
  <si>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ОСНОВНОЕ МЕРОПРИЯТИЕ 2.7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</si>
  <si>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</si>
  <si>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</si>
  <si>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</si>
  <si>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</si>
  <si>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</si>
  <si>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</si>
  <si>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927 0106 3930155490 100</t>
  </si>
  <si>
    <t>927 0106 3930182010 100</t>
  </si>
  <si>
    <t>927 0106 3930182010 200</t>
  </si>
  <si>
    <t>927 0106 3930182010 800</t>
  </si>
  <si>
    <t>ОСНОВНОЕ МЕРОПРИЯТИЕ 3.1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</si>
  <si>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</si>
  <si>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</si>
  <si>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</si>
  <si>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</si>
  <si>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</si>
  <si>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</si>
  <si>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</si>
  <si>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</si>
  <si>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</si>
  <si>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</si>
  <si>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</si>
  <si>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</si>
  <si>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</si>
  <si>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>ОСНОВНОЕ МЕРОПРИЯТИЕ 3.2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</si>
  <si>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</si>
  <si>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</si>
  <si>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</si>
  <si>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</si>
  <si>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</si>
  <si>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</si>
  <si>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</si>
  <si>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</si>
  <si>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</si>
  <si>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</si>
  <si>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</si>
  <si>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</si>
  <si>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</si>
  <si>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</si>
  <si>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</si>
  <si>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</si>
  <si>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</si>
  <si>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Развитие молочного скотоводства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</si>
  <si>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</si>
  <si>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</si>
  <si>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ОСНОВНОЕ МЕРОПРИЯТИЕ 2.4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</si>
  <si>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</si>
  <si>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</si>
  <si>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</si>
  <si>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</si>
  <si>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</si>
  <si>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</si>
  <si>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</si>
  <si>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</si>
  <si>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</si>
  <si>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</si>
  <si>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</si>
  <si>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</si>
  <si>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</si>
  <si>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</si>
  <si>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</si>
  <si>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</si>
  <si>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</si>
  <si>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</si>
  <si>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</si>
  <si>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</si>
  <si>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</si>
  <si>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</si>
  <si>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</si>
  <si>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</si>
  <si>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</si>
  <si>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</si>
  <si>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</si>
  <si>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ОСНОВНОЕ МЕРОПРИЯТИЕ 4.3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</si>
  <si>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</si>
  <si>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</si>
  <si>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</si>
  <si>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</si>
  <si>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</si>
  <si>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</si>
  <si>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</si>
  <si>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</si>
  <si>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</si>
  <si>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</si>
  <si>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</si>
  <si>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</si>
  <si>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</si>
  <si>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</si>
  <si>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</si>
  <si>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</si>
  <si>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</si>
  <si>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</si>
  <si>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</si>
  <si>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>Финансовое обеспечение реализации программы</t>
  </si>
  <si>
    <t>Осуществление финансирования расходов МБУ "Управление сельского хозйства" обеспечивающих его функционирование</t>
  </si>
  <si>
    <t>914 0405 25601S8590 600</t>
  </si>
  <si>
    <t>Финансовое обеспечение деятельности муниципального бюджетного учреждения «Управление сельского хозяйства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</si>
  <si>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</si>
  <si>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914 0405 2560100590 600</t>
  </si>
  <si>
    <t>Поощрение по итогам ежегодного экономического соревнования в агропромышленном комплексе</t>
  </si>
  <si>
    <t>взаимодействие с предприятиями агропромышленного комплекса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</si>
  <si>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</si>
  <si>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</si>
  <si>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</si>
  <si>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</si>
  <si>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</si>
  <si>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</si>
  <si>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</si>
  <si>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</si>
  <si>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</si>
  <si>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</si>
  <si>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</si>
  <si>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</si>
  <si>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</si>
  <si>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</si>
  <si>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</si>
  <si>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</si>
  <si>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</si>
  <si>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</si>
  <si>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</si>
  <si>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</si>
  <si>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</si>
  <si>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</si>
  <si>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</si>
  <si>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927 0505 25803L5760 500</t>
  </si>
  <si>
    <t>ОСНОВНОЕ МЕРОПРИЯТИЕ 8.1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</si>
  <si>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</si>
  <si>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</si>
  <si>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ОСНОВНОЕ МЕРОПРИЯТИЕ 8.2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</si>
  <si>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</si>
  <si>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</si>
  <si>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</si>
  <si>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</si>
  <si>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</si>
  <si>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</si>
  <si>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</si>
  <si>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</si>
  <si>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</si>
  <si>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</si>
  <si>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ОСНОВНОЕ МЕРОПРИЯТИЕ 8.6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</si>
  <si>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</si>
  <si>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</si>
  <si>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</si>
  <si>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</si>
  <si>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</si>
  <si>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Обеспечение уличного освещения в рамках ГП ВО "Энергоэффективность и развитие энергетики"</t>
  </si>
  <si>
    <t>Обеспечение комплексного развития сельских территорий</t>
  </si>
  <si>
    <t>Строительство (приобретение) жилья, предоставляемого гражданам РФ, проживающим на сельских территориях, по договору найма жилого помещения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</si>
  <si>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</si>
  <si>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</si>
  <si>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</si>
  <si>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</si>
  <si>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ОСНОВНОЕ МЕРОПРИЯТИЕ 9.1</t>
  </si>
  <si>
    <t>Проведение конкурсов, выставок, семинаров и прочих научно – практических мероприятий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</si>
  <si>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</si>
  <si>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</si>
  <si>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</si>
  <si>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</si>
  <si>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</si>
  <si>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</si>
  <si>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</si>
  <si>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93501133810180200400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</si>
  <si>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</si>
  <si>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</si>
  <si>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</si>
  <si>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</si>
  <si>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....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</si>
  <si>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</si>
  <si>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</si>
  <si>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</si>
  <si>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</si>
  <si>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</si>
  <si>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</si>
  <si>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</si>
  <si>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</si>
  <si>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</si>
  <si>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</si>
  <si>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</si>
  <si>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93501138330182010200</t>
  </si>
  <si>
    <t>93501133830182010800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</si>
  <si>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</si>
  <si>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</si>
  <si>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</si>
  <si>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93501133830182010200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</si>
  <si>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</si>
  <si>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</si>
  <si>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</si>
  <si>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</si>
  <si>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</si>
  <si>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</si>
  <si>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</si>
  <si>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</si>
  <si>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</si>
  <si>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</si>
  <si>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</si>
  <si>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</si>
  <si>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914100659108S8890600</t>
  </si>
  <si>
    <t>91403105910556940200</t>
  </si>
  <si>
    <t>91401135910580200200</t>
  </si>
  <si>
    <t>91401135910580200400</t>
  </si>
  <si>
    <t>91401135910580200800</t>
  </si>
  <si>
    <t>91401135910780200200</t>
  </si>
  <si>
    <t>91410065910888890600</t>
  </si>
  <si>
    <t>91410065910680490600</t>
  </si>
  <si>
    <t>91401135910680500600</t>
  </si>
  <si>
    <t>91402045910580350200</t>
  </si>
  <si>
    <t>91410065910680500600</t>
  </si>
  <si>
    <t>92401135910580200200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</si>
  <si>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</si>
  <si>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</si>
  <si>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</si>
  <si>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</si>
  <si>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</si>
  <si>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>91401135910378470200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</si>
  <si>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</si>
  <si>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</si>
  <si>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</si>
  <si>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</si>
  <si>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</si>
  <si>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</si>
  <si>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</si>
  <si>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</si>
  <si>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</si>
  <si>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</si>
  <si>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</si>
  <si>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</si>
  <si>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</si>
  <si>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</si>
  <si>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</si>
  <si>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</si>
  <si>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</si>
  <si>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</si>
  <si>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</si>
  <si>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</si>
  <si>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</si>
  <si>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</si>
  <si>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</si>
  <si>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</si>
  <si>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</si>
  <si>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</si>
  <si>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</si>
  <si>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</si>
  <si>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</si>
  <si>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</si>
  <si>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</si>
  <si>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</si>
  <si>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</si>
  <si>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</si>
  <si>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</si>
  <si>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</si>
  <si>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</si>
  <si>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</si>
  <si>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</si>
  <si>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</si>
  <si>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</si>
  <si>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</si>
  <si>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</si>
  <si>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</si>
  <si>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</si>
  <si>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</si>
  <si>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</si>
  <si>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</si>
  <si>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</si>
  <si>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</si>
  <si>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</si>
  <si>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</si>
  <si>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</si>
  <si>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</si>
  <si>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</si>
  <si>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</si>
  <si>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</si>
  <si>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</si>
  <si>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</si>
  <si>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</si>
  <si>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</si>
  <si>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</si>
  <si>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</si>
  <si>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</si>
  <si>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</si>
  <si>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</si>
  <si>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</si>
  <si>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</si>
  <si>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</si>
  <si>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</si>
  <si>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</si>
  <si>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</si>
  <si>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</si>
  <si>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</si>
  <si>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</si>
  <si>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</si>
  <si>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</si>
  <si>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</si>
  <si>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</si>
  <si>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</si>
  <si>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</si>
  <si>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91410035950481200300</t>
  </si>
  <si>
    <t>91401045950155490100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</si>
  <si>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</si>
  <si>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</si>
  <si>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</si>
  <si>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</si>
  <si>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</si>
  <si>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</si>
  <si>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</si>
  <si>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</si>
  <si>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</si>
  <si>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</si>
  <si>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</si>
  <si>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</si>
  <si>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</si>
  <si>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</si>
  <si>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</si>
  <si>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</si>
  <si>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</si>
  <si>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</si>
  <si>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</si>
  <si>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</si>
  <si>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</si>
  <si>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</si>
  <si>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</si>
  <si>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</si>
  <si>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</si>
  <si>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</si>
  <si>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</si>
  <si>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</si>
  <si>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</si>
  <si>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</si>
  <si>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927050560202S9770500</t>
  </si>
  <si>
    <t>914041260204S9760400</t>
  </si>
  <si>
    <t>914050560204S9780400</t>
  </si>
  <si>
    <t>927050260204S8620500</t>
  </si>
  <si>
    <t>91405056020488100400</t>
  </si>
  <si>
    <t>91404126020580850200</t>
  </si>
  <si>
    <t>9270505602F552430500</t>
  </si>
  <si>
    <t>914050260204S9120200</t>
  </si>
  <si>
    <t>927050560204S9780500</t>
  </si>
  <si>
    <t>914050260204S8620200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</si>
  <si>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</si>
  <si>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</si>
  <si>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</si>
  <si>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</si>
  <si>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Создание условий для развития массового жилищного строительства, в том числе малоэтажного, обеспечение земельных участков в целях жилищного строительства социальной, инженерной и транспортной инфраструктурой.</t>
  </si>
  <si>
    <t>Отдел муниципального хозяйства, промышленности и дорожной деятельности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</si>
  <si>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</si>
  <si>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</si>
  <si>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</si>
  <si>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</si>
  <si>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</si>
  <si>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Региональный проект "Чистая вода"</t>
  </si>
  <si>
    <t>Охрана окружающей среды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</si>
  <si>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</si>
  <si>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</si>
  <si>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Снижение энергопотребления и уменьшение бюджетных средств, направляемых на оплату энергетических ресурсов.</t>
  </si>
  <si>
    <t>"Энергосбережение на территории Рамонского муниципального района Воронежской области "</t>
  </si>
  <si>
    <t>91405026040381220200</t>
  </si>
  <si>
    <t>Замена/установка современных окон с многокамерными стеклопакетами, входных групп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</si>
  <si>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</si>
  <si>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</si>
  <si>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</si>
  <si>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</si>
  <si>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</si>
  <si>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</si>
  <si>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</si>
  <si>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</si>
  <si>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</si>
  <si>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</si>
  <si>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</si>
  <si>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</si>
  <si>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</si>
  <si>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</si>
  <si>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</si>
  <si>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</si>
  <si>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</si>
  <si>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</si>
  <si>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</si>
  <si>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</si>
  <si>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</si>
  <si>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</si>
  <si>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</si>
  <si>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</si>
  <si>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</si>
  <si>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</si>
  <si>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</si>
  <si>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</si>
  <si>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</si>
  <si>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</si>
  <si>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</si>
  <si>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Обеспечение экономической устойчивости транспортных предприятий автомобильного транспорта</t>
  </si>
  <si>
    <t xml:space="preserve"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
</t>
  </si>
  <si>
    <r>
      <t xml:space="preserve">повышение </t>
    </r>
    <r>
      <rPr>
        <sz val="11"/>
        <color theme="1"/>
        <rFont val="Times New Roman"/>
        <family val="1"/>
        <charset val="204"/>
      </rPr>
      <t>доходности Рамонского муниципального района;</t>
    </r>
  </si>
  <si>
    <t>Уровень освоения бюджетных ассигнований (%)</t>
  </si>
  <si>
    <t>итого</t>
  </si>
  <si>
    <t>Подрограмма 3</t>
  </si>
  <si>
    <t>Основное мероприятие 1.6</t>
  </si>
  <si>
    <t>Основное мероприятие 1.7</t>
  </si>
  <si>
    <t>Основное мероприятие 2.5</t>
  </si>
  <si>
    <t>Основное мероприятие 2.6</t>
  </si>
  <si>
    <t>Основное мероприятие 2.7</t>
  </si>
  <si>
    <t>Основное мероприятие 3.2</t>
  </si>
  <si>
    <t>Основное мероприятие 2.8</t>
  </si>
  <si>
    <t xml:space="preserve">Подпрограмма 6 </t>
  </si>
  <si>
    <t>Подпрограмма 8</t>
  </si>
  <si>
    <t>Основное мероприятие 8.3</t>
  </si>
  <si>
    <t>Основное мероприятие 8.4</t>
  </si>
  <si>
    <t>Основное мероприятие 8.5</t>
  </si>
  <si>
    <t>Основное мероприятие 8.7</t>
  </si>
  <si>
    <t>Основное мероприятие 8.8</t>
  </si>
  <si>
    <t xml:space="preserve">Основное мероприятие
1.1
</t>
  </si>
  <si>
    <t xml:space="preserve">Основное мероприятие
1.2
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</si>
  <si>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</si>
  <si>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</si>
  <si>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</si>
  <si>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</si>
  <si>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</si>
  <si>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 xml:space="preserve">Подпрограмма 5
</t>
  </si>
  <si>
    <t>Мероприятие 5.2</t>
  </si>
  <si>
    <t>Мероприятие 5.3</t>
  </si>
  <si>
    <t>Мероприятие 5.4</t>
  </si>
  <si>
    <t>Мероприятие 5.5</t>
  </si>
  <si>
    <t>Мероприятие 5.6</t>
  </si>
  <si>
    <t>Основное мероприятие 2.4</t>
  </si>
  <si>
    <t>Основное мероприятие 4.3</t>
  </si>
  <si>
    <t>Основное мероприятие 8.1</t>
  </si>
  <si>
    <t>Основное мероприятие 8.2</t>
  </si>
  <si>
    <t>Подпрограмма 9</t>
  </si>
  <si>
    <t>Основное мероприятие 9.1</t>
  </si>
  <si>
    <t>Отчет о выполнении плана реализации муниципальных программ</t>
  </si>
  <si>
    <t>ИТОГО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</si>
</sst>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"/>
    <numFmt numFmtId="165" formatCode="0.0"/>
    <numFmt numFmtId="166" formatCode="[$-419]General"/>
    <numFmt numFmtId="167" formatCode="_-* #,##0.00_р_._-;\-* #,##0.00_р_._-;_-* &quot;-&quot;??_р_._-;_-@_-"/>
    <numFmt numFmtId="168" formatCode="#,##0.00\ _₽"/>
    <numFmt numFmtId="169" formatCode="#,##0.00\ &quot;₽&quot;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B3FFFA"/>
      </patternFill>
    </fill>
    <fill>
      <patternFill patternType="solid">
        <fgColor rgb="FFDCE6F2"/>
      </patternFill>
    </fill>
    <fill>
      <patternFill patternType="solid">
        <fgColor rgb="FFFFFF99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2" fillId="0" borderId="0"/>
    <xf numFmtId="0" fontId="2" fillId="0" borderId="0"/>
    <xf numFmtId="49" fontId="3" fillId="0" borderId="5">
      <alignment horizontal="center" vertical="top" shrinkToFit="1"/>
    </xf>
    <xf numFmtId="164" fontId="4" fillId="0" borderId="7">
      <alignment horizontal="right" vertical="top" shrinkToFit="1"/>
    </xf>
    <xf numFmtId="164" fontId="4" fillId="0" borderId="8">
      <alignment horizontal="right" vertical="top" shrinkToFit="1"/>
    </xf>
    <xf numFmtId="4" fontId="5" fillId="3" borderId="16">
      <alignment horizontal="right" vertical="top" shrinkToFit="1"/>
    </xf>
    <xf numFmtId="0" fontId="3" fillId="0" borderId="0"/>
    <xf numFmtId="164" fontId="6" fillId="4" borderId="7">
      <alignment horizontal="right" vertical="top" shrinkToFit="1"/>
    </xf>
    <xf numFmtId="164" fontId="6" fillId="4" borderId="8">
      <alignment horizontal="right" vertical="top" shrinkToFit="1"/>
    </xf>
    <xf numFmtId="0" fontId="2" fillId="0" borderId="0"/>
    <xf numFmtId="0" fontId="7" fillId="0" borderId="0"/>
    <xf numFmtId="0" fontId="7" fillId="0" borderId="0"/>
    <xf numFmtId="4" fontId="8" fillId="5" borderId="17">
      <alignment horizontal="right" shrinkToFit="1"/>
    </xf>
    <xf numFmtId="4" fontId="8" fillId="5" borderId="18">
      <alignment horizontal="right" shrinkToFit="1"/>
    </xf>
    <xf numFmtId="4" fontId="8" fillId="5" borderId="18">
      <alignment horizontal="right" shrinkToFit="1"/>
    </xf>
    <xf numFmtId="49" fontId="6" fillId="4" borderId="5">
      <alignment horizontal="center" vertical="top" shrinkToFit="1"/>
    </xf>
    <xf numFmtId="0" fontId="6" fillId="4" borderId="5">
      <alignment horizontal="left" vertical="top" wrapText="1"/>
    </xf>
    <xf numFmtId="4" fontId="6" fillId="4" borderId="8">
      <alignment horizontal="right" vertical="top" shrinkToFit="1"/>
    </xf>
    <xf numFmtId="4" fontId="6" fillId="4" borderId="7">
      <alignment horizontal="right" vertical="top" shrinkToFit="1"/>
    </xf>
    <xf numFmtId="4" fontId="6" fillId="4" borderId="8">
      <alignment horizontal="right" vertical="top" shrinkToFit="1"/>
    </xf>
    <xf numFmtId="4" fontId="6" fillId="4" borderId="8">
      <alignment horizontal="right" vertical="top" shrinkToFit="1"/>
    </xf>
    <xf numFmtId="0" fontId="3" fillId="0" borderId="5">
      <alignment horizontal="left" vertical="top" wrapText="1"/>
    </xf>
    <xf numFmtId="166" fontId="9" fillId="0" borderId="0"/>
    <xf numFmtId="0" fontId="4" fillId="0" borderId="0">
      <alignment horizontal="right" vertical="top" wrapText="1"/>
    </xf>
    <xf numFmtId="0" fontId="6" fillId="6" borderId="5">
      <alignment horizontal="left" vertical="top" wrapText="1"/>
    </xf>
    <xf numFmtId="164" fontId="8" fillId="5" borderId="17">
      <alignment horizontal="right" shrinkToFit="1"/>
    </xf>
    <xf numFmtId="164" fontId="8" fillId="5" borderId="18">
      <alignment horizontal="right" shrinkToFit="1"/>
    </xf>
    <xf numFmtId="164" fontId="6" fillId="7" borderId="19">
      <alignment horizontal="right" vertical="top" shrinkToFit="1"/>
    </xf>
    <xf numFmtId="164" fontId="6" fillId="7" borderId="20">
      <alignment horizontal="right" vertical="top" shrinkToFit="1"/>
    </xf>
    <xf numFmtId="164" fontId="6" fillId="4" borderId="7">
      <alignment horizontal="right" vertical="top" shrinkToFit="1"/>
    </xf>
    <xf numFmtId="164" fontId="6" fillId="4" borderId="8">
      <alignment horizontal="right" vertical="top" shrinkToFit="1"/>
    </xf>
    <xf numFmtId="164" fontId="6" fillId="4" borderId="7">
      <alignment horizontal="right" vertical="top" shrinkToFit="1"/>
    </xf>
    <xf numFmtId="164" fontId="6" fillId="4" borderId="8">
      <alignment horizontal="right" vertical="top" shrinkToFit="1"/>
    </xf>
    <xf numFmtId="0" fontId="4" fillId="0" borderId="0"/>
    <xf numFmtId="0" fontId="4" fillId="0" borderId="0"/>
    <xf numFmtId="0" fontId="7" fillId="0" borderId="0"/>
    <xf numFmtId="49" fontId="6" fillId="0" borderId="21">
      <alignment horizontal="center" vertical="center" wrapText="1"/>
    </xf>
    <xf numFmtId="0" fontId="3" fillId="0" borderId="0"/>
    <xf numFmtId="0" fontId="5" fillId="0" borderId="16">
      <alignment vertical="top" wrapText="1"/>
    </xf>
    <xf numFmtId="4" fontId="5" fillId="8" borderId="16">
      <alignment horizontal="right" vertical="top" shrinkToFit="1"/>
    </xf>
    <xf numFmtId="0" fontId="5" fillId="0" borderId="16">
      <alignment vertical="top" wrapText="1"/>
    </xf>
    <xf numFmtId="4" fontId="5" fillId="3" borderId="16">
      <alignment horizontal="right" vertical="top" shrinkToFit="1"/>
    </xf>
    <xf numFmtId="4" fontId="5" fillId="3" borderId="16">
      <alignment horizontal="right" vertical="top" shrinkToFit="1"/>
    </xf>
    <xf numFmtId="4" fontId="5" fillId="3" borderId="16">
      <alignment horizontal="right" vertical="top" shrinkToFit="1"/>
    </xf>
    <xf numFmtId="0" fontId="10" fillId="0" borderId="0"/>
    <xf numFmtId="0" fontId="2" fillId="0" borderId="0"/>
    <xf numFmtId="16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</cellStyleXfs>
  <cellXfs count="871">
    <xf numFmtId="0" fontId="0" fillId="0" borderId="0" xfId="0"/>
    <xf numFmtId="164" fontId="13" fillId="0" borderId="22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0" xfId="0" applyFont="1"/>
    <xf numFmtId="0" fontId="13" fillId="2" borderId="6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top" wrapText="1"/>
    </xf>
    <xf numFmtId="0" fontId="13" fillId="0" borderId="9" xfId="0" applyFont="1" applyBorder="1" applyAlignment="1">
      <alignment vertical="center" wrapText="1"/>
    </xf>
    <xf numFmtId="164" fontId="20" fillId="0" borderId="1" xfId="4" applyNumberFormat="1" applyFont="1" applyFill="1" applyBorder="1" applyAlignment="1" applyProtection="1">
      <alignment horizontal="right" shrinkToFit="1"/>
    </xf>
    <xf numFmtId="164" fontId="20" fillId="0" borderId="1" xfId="5" applyNumberFormat="1" applyFont="1" applyFill="1" applyBorder="1" applyAlignment="1" applyProtection="1">
      <alignment horizontal="right" shrinkToFit="1"/>
    </xf>
    <xf numFmtId="164" fontId="20" fillId="0" borderId="1" xfId="4" applyNumberFormat="1" applyFont="1" applyFill="1" applyBorder="1" applyAlignment="1" applyProtection="1">
      <alignment horizontal="right" vertical="top" shrinkToFit="1"/>
    </xf>
    <xf numFmtId="164" fontId="15" fillId="0" borderId="1" xfId="2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wrapText="1"/>
    </xf>
    <xf numFmtId="164" fontId="15" fillId="2" borderId="9" xfId="0" applyNumberFormat="1" applyFont="1" applyFill="1" applyBorder="1" applyAlignment="1">
      <alignment horizontal="right" wrapText="1"/>
    </xf>
    <xf numFmtId="4" fontId="15" fillId="2" borderId="9" xfId="0" applyNumberFormat="1" applyFont="1" applyFill="1" applyBorder="1" applyAlignment="1">
      <alignment horizontal="right" wrapText="1"/>
    </xf>
    <xf numFmtId="4" fontId="15" fillId="2" borderId="1" xfId="0" applyNumberFormat="1" applyFont="1" applyFill="1" applyBorder="1" applyAlignment="1">
      <alignment horizontal="right" wrapText="1"/>
    </xf>
    <xf numFmtId="0" fontId="13" fillId="0" borderId="6" xfId="0" applyFont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right" wrapText="1"/>
    </xf>
    <xf numFmtId="0" fontId="13" fillId="0" borderId="2" xfId="0" applyFont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right" wrapText="1"/>
    </xf>
    <xf numFmtId="165" fontId="15" fillId="2" borderId="1" xfId="0" applyNumberFormat="1" applyFont="1" applyFill="1" applyBorder="1" applyAlignment="1">
      <alignment horizontal="right" wrapText="1"/>
    </xf>
    <xf numFmtId="0" fontId="13" fillId="0" borderId="6" xfId="0" applyFont="1" applyBorder="1" applyAlignment="1">
      <alignment vertical="center" wrapText="1"/>
    </xf>
    <xf numFmtId="164" fontId="17" fillId="2" borderId="1" xfId="0" applyNumberFormat="1" applyFont="1" applyFill="1" applyBorder="1" applyAlignment="1">
      <alignment horizontal="right" wrapText="1"/>
    </xf>
    <xf numFmtId="165" fontId="17" fillId="2" borderId="1" xfId="0" applyNumberFormat="1" applyFont="1" applyFill="1" applyBorder="1" applyAlignment="1">
      <alignment horizontal="right" wrapText="1"/>
    </xf>
    <xf numFmtId="0" fontId="13" fillId="2" borderId="6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2" fontId="14" fillId="2" borderId="29" xfId="0" applyNumberFormat="1" applyFont="1" applyFill="1" applyBorder="1" applyAlignment="1">
      <alignment horizontal="center" wrapText="1"/>
    </xf>
    <xf numFmtId="2" fontId="14" fillId="2" borderId="31" xfId="0" applyNumberFormat="1" applyFont="1" applyFill="1" applyBorder="1" applyAlignment="1">
      <alignment horizontal="center" vertical="center" wrapText="1"/>
    </xf>
    <xf numFmtId="0" fontId="14" fillId="10" borderId="37" xfId="0" applyFont="1" applyFill="1" applyBorder="1" applyAlignment="1">
      <alignment horizontal="center" vertical="center" wrapText="1"/>
    </xf>
    <xf numFmtId="0" fontId="14" fillId="10" borderId="38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164" fontId="13" fillId="0" borderId="24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8" fontId="13" fillId="2" borderId="1" xfId="0" applyNumberFormat="1" applyFont="1" applyFill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13" fillId="9" borderId="2" xfId="0" applyFont="1" applyFill="1" applyBorder="1" applyAlignment="1">
      <alignment horizontal="center" wrapText="1"/>
    </xf>
    <xf numFmtId="168" fontId="13" fillId="2" borderId="2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wrapText="1"/>
    </xf>
    <xf numFmtId="0" fontId="14" fillId="10" borderId="4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8" fontId="13" fillId="2" borderId="22" xfId="0" applyNumberFormat="1" applyFont="1" applyFill="1" applyBorder="1" applyAlignment="1">
      <alignment horizontal="right" vertical="center" wrapText="1"/>
    </xf>
    <xf numFmtId="168" fontId="13" fillId="0" borderId="23" xfId="0" applyNumberFormat="1" applyFont="1" applyBorder="1" applyAlignment="1">
      <alignment horizontal="right" vertical="center" wrapText="1"/>
    </xf>
    <xf numFmtId="168" fontId="13" fillId="0" borderId="22" xfId="0" applyNumberFormat="1" applyFont="1" applyBorder="1" applyAlignment="1">
      <alignment horizontal="right" vertical="center" wrapText="1"/>
    </xf>
    <xf numFmtId="164" fontId="15" fillId="2" borderId="22" xfId="0" applyNumberFormat="1" applyFont="1" applyFill="1" applyBorder="1" applyAlignment="1">
      <alignment horizontal="right" wrapText="1"/>
    </xf>
    <xf numFmtId="164" fontId="15" fillId="2" borderId="23" xfId="0" applyNumberFormat="1" applyFont="1" applyFill="1" applyBorder="1" applyAlignment="1">
      <alignment horizontal="right" wrapText="1"/>
    </xf>
    <xf numFmtId="164" fontId="15" fillId="2" borderId="49" xfId="0" applyNumberFormat="1" applyFont="1" applyFill="1" applyBorder="1" applyAlignment="1">
      <alignment horizontal="right" wrapText="1"/>
    </xf>
    <xf numFmtId="164" fontId="15" fillId="2" borderId="48" xfId="0" applyNumberFormat="1" applyFont="1" applyFill="1" applyBorder="1" applyAlignment="1">
      <alignment horizontal="right" wrapText="1"/>
    </xf>
    <xf numFmtId="164" fontId="15" fillId="2" borderId="24" xfId="0" applyNumberFormat="1" applyFont="1" applyFill="1" applyBorder="1" applyAlignment="1">
      <alignment horizontal="right" wrapText="1"/>
    </xf>
    <xf numFmtId="164" fontId="15" fillId="2" borderId="51" xfId="0" applyNumberFormat="1" applyFont="1" applyFill="1" applyBorder="1" applyAlignment="1">
      <alignment horizontal="right" wrapText="1"/>
    </xf>
    <xf numFmtId="164" fontId="17" fillId="2" borderId="22" xfId="0" applyNumberFormat="1" applyFont="1" applyFill="1" applyBorder="1" applyAlignment="1">
      <alignment horizontal="right" wrapText="1"/>
    </xf>
    <xf numFmtId="164" fontId="17" fillId="2" borderId="23" xfId="0" applyNumberFormat="1" applyFont="1" applyFill="1" applyBorder="1" applyAlignment="1">
      <alignment horizontal="right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164" fontId="15" fillId="0" borderId="22" xfId="2" applyNumberFormat="1" applyFont="1" applyFill="1" applyBorder="1" applyAlignment="1">
      <alignment horizontal="right" wrapText="1"/>
    </xf>
    <xf numFmtId="164" fontId="15" fillId="0" borderId="23" xfId="2" applyNumberFormat="1" applyFont="1" applyFill="1" applyBorder="1" applyAlignment="1">
      <alignment horizontal="right" wrapText="1"/>
    </xf>
    <xf numFmtId="164" fontId="20" fillId="0" borderId="22" xfId="4" applyNumberFormat="1" applyFont="1" applyFill="1" applyBorder="1" applyAlignment="1" applyProtection="1">
      <alignment horizontal="right" shrinkToFit="1"/>
    </xf>
    <xf numFmtId="164" fontId="20" fillId="0" borderId="23" xfId="4" applyNumberFormat="1" applyFont="1" applyFill="1" applyBorder="1" applyAlignment="1" applyProtection="1">
      <alignment horizontal="right" shrinkToFit="1"/>
    </xf>
    <xf numFmtId="164" fontId="20" fillId="0" borderId="23" xfId="5" applyNumberFormat="1" applyFont="1" applyFill="1" applyBorder="1" applyAlignment="1" applyProtection="1">
      <alignment horizontal="right" shrinkToFit="1"/>
    </xf>
    <xf numFmtId="164" fontId="20" fillId="0" borderId="22" xfId="4" applyNumberFormat="1" applyFont="1" applyFill="1" applyBorder="1" applyAlignment="1" applyProtection="1">
      <alignment horizontal="right" vertical="top" shrinkToFit="1"/>
    </xf>
    <xf numFmtId="164" fontId="20" fillId="0" borderId="23" xfId="5" applyNumberFormat="1" applyFont="1" applyFill="1" applyBorder="1" applyAlignment="1" applyProtection="1">
      <alignment horizontal="right" vertical="top" shrinkToFit="1"/>
    </xf>
    <xf numFmtId="164" fontId="13" fillId="0" borderId="23" xfId="0" applyNumberFormat="1" applyFont="1" applyBorder="1" applyAlignment="1">
      <alignment horizontal="right" vertical="center" wrapText="1"/>
    </xf>
    <xf numFmtId="164" fontId="13" fillId="0" borderId="51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right" vertical="center" wrapText="1"/>
    </xf>
    <xf numFmtId="168" fontId="13" fillId="2" borderId="24" xfId="0" applyNumberFormat="1" applyFont="1" applyFill="1" applyBorder="1" applyAlignment="1">
      <alignment horizontal="right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right" vertical="center" wrapText="1"/>
    </xf>
    <xf numFmtId="4" fontId="15" fillId="0" borderId="23" xfId="0" applyNumberFormat="1" applyFont="1" applyBorder="1" applyAlignment="1">
      <alignment horizontal="right" vertical="center" wrapText="1"/>
    </xf>
    <xf numFmtId="4" fontId="15" fillId="2" borderId="22" xfId="0" applyNumberFormat="1" applyFont="1" applyFill="1" applyBorder="1" applyAlignment="1">
      <alignment horizontal="right" wrapText="1"/>
    </xf>
    <xf numFmtId="4" fontId="15" fillId="2" borderId="23" xfId="0" applyNumberFormat="1" applyFont="1" applyFill="1" applyBorder="1" applyAlignment="1">
      <alignment horizontal="right" wrapText="1"/>
    </xf>
    <xf numFmtId="4" fontId="15" fillId="2" borderId="48" xfId="0" applyNumberFormat="1" applyFont="1" applyFill="1" applyBorder="1" applyAlignment="1">
      <alignment horizontal="right" wrapText="1"/>
    </xf>
    <xf numFmtId="4" fontId="15" fillId="2" borderId="49" xfId="0" applyNumberFormat="1" applyFont="1" applyFill="1" applyBorder="1" applyAlignment="1">
      <alignment horizontal="right" wrapText="1"/>
    </xf>
    <xf numFmtId="4" fontId="15" fillId="2" borderId="51" xfId="0" applyNumberFormat="1" applyFont="1" applyFill="1" applyBorder="1" applyAlignment="1">
      <alignment horizontal="right" wrapText="1"/>
    </xf>
    <xf numFmtId="4" fontId="15" fillId="2" borderId="24" xfId="0" applyNumberFormat="1" applyFont="1" applyFill="1" applyBorder="1" applyAlignment="1">
      <alignment horizontal="right" wrapText="1"/>
    </xf>
    <xf numFmtId="0" fontId="15" fillId="2" borderId="22" xfId="0" applyFont="1" applyFill="1" applyBorder="1" applyAlignment="1">
      <alignment horizontal="right" wrapText="1"/>
    </xf>
    <xf numFmtId="0" fontId="15" fillId="2" borderId="23" xfId="0" applyFont="1" applyFill="1" applyBorder="1" applyAlignment="1">
      <alignment horizontal="right" wrapText="1"/>
    </xf>
    <xf numFmtId="165" fontId="15" fillId="2" borderId="22" xfId="0" applyNumberFormat="1" applyFont="1" applyFill="1" applyBorder="1" applyAlignment="1">
      <alignment horizontal="right" wrapText="1"/>
    </xf>
    <xf numFmtId="165" fontId="15" fillId="2" borderId="23" xfId="0" applyNumberFormat="1" applyFont="1" applyFill="1" applyBorder="1" applyAlignment="1">
      <alignment horizontal="right" wrapText="1"/>
    </xf>
    <xf numFmtId="2" fontId="13" fillId="2" borderId="2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wrapText="1"/>
    </xf>
    <xf numFmtId="164" fontId="13" fillId="0" borderId="23" xfId="5" applyNumberFormat="1" applyFont="1" applyFill="1" applyBorder="1" applyAlignment="1" applyProtection="1">
      <alignment horizontal="right" vertical="top" shrinkToFit="1"/>
    </xf>
    <xf numFmtId="164" fontId="20" fillId="0" borderId="28" xfId="4" applyNumberFormat="1" applyFont="1" applyFill="1" applyBorder="1" applyAlignment="1" applyProtection="1">
      <alignment horizontal="right" shrinkToFit="1"/>
    </xf>
    <xf numFmtId="164" fontId="15" fillId="0" borderId="29" xfId="2" applyNumberFormat="1" applyFont="1" applyFill="1" applyBorder="1" applyAlignment="1">
      <alignment horizontal="right" wrapText="1"/>
    </xf>
    <xf numFmtId="164" fontId="15" fillId="0" borderId="31" xfId="2" applyNumberFormat="1" applyFont="1" applyFill="1" applyBorder="1" applyAlignment="1">
      <alignment horizontal="right" wrapText="1"/>
    </xf>
    <xf numFmtId="0" fontId="13" fillId="0" borderId="14" xfId="0" applyFont="1" applyBorder="1" applyAlignment="1">
      <alignment horizontal="center" wrapText="1"/>
    </xf>
    <xf numFmtId="164" fontId="13" fillId="0" borderId="48" xfId="0" applyNumberFormat="1" applyFont="1" applyBorder="1" applyAlignment="1">
      <alignment horizontal="right" vertical="center" wrapText="1"/>
    </xf>
    <xf numFmtId="164" fontId="13" fillId="0" borderId="9" xfId="0" applyNumberFormat="1" applyFont="1" applyBorder="1" applyAlignment="1">
      <alignment horizontal="right" vertical="center" wrapText="1"/>
    </xf>
    <xf numFmtId="164" fontId="13" fillId="0" borderId="49" xfId="0" applyNumberFormat="1" applyFont="1" applyBorder="1" applyAlignment="1">
      <alignment horizontal="right" vertical="center" wrapText="1"/>
    </xf>
    <xf numFmtId="0" fontId="13" fillId="0" borderId="41" xfId="0" applyFont="1" applyFill="1" applyBorder="1" applyAlignment="1">
      <alignment vertical="center" wrapText="1"/>
    </xf>
    <xf numFmtId="164" fontId="20" fillId="2" borderId="22" xfId="4" applyNumberFormat="1" applyFont="1" applyFill="1" applyBorder="1" applyAlignment="1" applyProtection="1">
      <alignment horizontal="right" shrinkToFit="1"/>
    </xf>
    <xf numFmtId="164" fontId="15" fillId="2" borderId="1" xfId="2" applyNumberFormat="1" applyFont="1" applyFill="1" applyBorder="1" applyAlignment="1">
      <alignment horizontal="right" wrapText="1"/>
    </xf>
    <xf numFmtId="164" fontId="15" fillId="2" borderId="23" xfId="2" applyNumberFormat="1" applyFont="1" applyFill="1" applyBorder="1" applyAlignment="1">
      <alignment horizontal="right" wrapText="1"/>
    </xf>
    <xf numFmtId="4" fontId="15" fillId="2" borderId="23" xfId="2" applyNumberFormat="1" applyFont="1" applyFill="1" applyBorder="1" applyAlignment="1">
      <alignment horizontal="right" wrapText="1"/>
    </xf>
    <xf numFmtId="164" fontId="15" fillId="2" borderId="22" xfId="2" applyNumberFormat="1" applyFont="1" applyFill="1" applyBorder="1" applyAlignment="1">
      <alignment horizontal="right" wrapText="1"/>
    </xf>
    <xf numFmtId="164" fontId="20" fillId="2" borderId="1" xfId="4" applyNumberFormat="1" applyFont="1" applyFill="1" applyBorder="1" applyAlignment="1" applyProtection="1">
      <alignment horizontal="right" shrinkToFit="1"/>
    </xf>
    <xf numFmtId="164" fontId="20" fillId="2" borderId="23" xfId="5" applyNumberFormat="1" applyFont="1" applyFill="1" applyBorder="1" applyAlignment="1" applyProtection="1">
      <alignment horizontal="right" shrinkToFit="1"/>
    </xf>
    <xf numFmtId="164" fontId="20" fillId="2" borderId="23" xfId="4" applyNumberFormat="1" applyFont="1" applyFill="1" applyBorder="1" applyAlignment="1" applyProtection="1">
      <alignment horizontal="right" shrinkToFit="1"/>
    </xf>
    <xf numFmtId="164" fontId="20" fillId="2" borderId="1" xfId="5" applyNumberFormat="1" applyFont="1" applyFill="1" applyBorder="1" applyAlignment="1" applyProtection="1">
      <alignment horizontal="right" shrinkToFit="1"/>
    </xf>
    <xf numFmtId="164" fontId="15" fillId="2" borderId="3" xfId="2" applyNumberFormat="1" applyFont="1" applyFill="1" applyBorder="1" applyAlignment="1">
      <alignment horizontal="right" wrapText="1"/>
    </xf>
    <xf numFmtId="4" fontId="20" fillId="2" borderId="23" xfId="5" applyNumberFormat="1" applyFont="1" applyFill="1" applyBorder="1" applyAlignment="1" applyProtection="1">
      <alignment horizontal="right" shrinkToFit="1"/>
    </xf>
    <xf numFmtId="164" fontId="15" fillId="0" borderId="48" xfId="2" applyNumberFormat="1" applyFont="1" applyFill="1" applyBorder="1" applyAlignment="1">
      <alignment horizontal="right" wrapText="1"/>
    </xf>
    <xf numFmtId="164" fontId="15" fillId="0" borderId="9" xfId="2" applyNumberFormat="1" applyFont="1" applyFill="1" applyBorder="1" applyAlignment="1">
      <alignment horizontal="right" wrapText="1"/>
    </xf>
    <xf numFmtId="164" fontId="15" fillId="0" borderId="49" xfId="2" applyNumberFormat="1" applyFont="1" applyFill="1" applyBorder="1" applyAlignment="1">
      <alignment horizontal="right" wrapText="1"/>
    </xf>
    <xf numFmtId="164" fontId="14" fillId="11" borderId="37" xfId="2" applyNumberFormat="1" applyFont="1" applyFill="1" applyBorder="1" applyAlignment="1">
      <alignment horizontal="right" wrapText="1"/>
    </xf>
    <xf numFmtId="164" fontId="14" fillId="11" borderId="38" xfId="2" applyNumberFormat="1" applyFont="1" applyFill="1" applyBorder="1" applyAlignment="1">
      <alignment horizontal="right" wrapText="1"/>
    </xf>
    <xf numFmtId="164" fontId="14" fillId="11" borderId="39" xfId="2" applyNumberFormat="1" applyFont="1" applyFill="1" applyBorder="1" applyAlignment="1">
      <alignment horizontal="right" wrapText="1"/>
    </xf>
    <xf numFmtId="164" fontId="19" fillId="10" borderId="22" xfId="4" applyNumberFormat="1" applyFont="1" applyFill="1" applyBorder="1" applyAlignment="1" applyProtection="1">
      <alignment horizontal="right" shrinkToFit="1"/>
    </xf>
    <xf numFmtId="164" fontId="14" fillId="10" borderId="1" xfId="2" applyNumberFormat="1" applyFont="1" applyFill="1" applyBorder="1" applyAlignment="1">
      <alignment horizontal="right" wrapText="1"/>
    </xf>
    <xf numFmtId="164" fontId="14" fillId="10" borderId="23" xfId="2" applyNumberFormat="1" applyFont="1" applyFill="1" applyBorder="1" applyAlignment="1">
      <alignment horizontal="right" wrapText="1"/>
    </xf>
    <xf numFmtId="164" fontId="14" fillId="10" borderId="22" xfId="2" applyNumberFormat="1" applyFont="1" applyFill="1" applyBorder="1" applyAlignment="1">
      <alignment horizontal="right" wrapText="1"/>
    </xf>
    <xf numFmtId="164" fontId="12" fillId="10" borderId="22" xfId="4" applyNumberFormat="1" applyFont="1" applyFill="1" applyBorder="1" applyAlignment="1" applyProtection="1">
      <alignment horizontal="right" shrinkToFit="1"/>
    </xf>
    <xf numFmtId="164" fontId="12" fillId="10" borderId="1" xfId="2" applyNumberFormat="1" applyFont="1" applyFill="1" applyBorder="1" applyAlignment="1">
      <alignment horizontal="right" wrapText="1"/>
    </xf>
    <xf numFmtId="164" fontId="12" fillId="10" borderId="23" xfId="2" applyNumberFormat="1" applyFont="1" applyFill="1" applyBorder="1" applyAlignment="1">
      <alignment horizontal="right" wrapText="1"/>
    </xf>
    <xf numFmtId="0" fontId="20" fillId="0" borderId="36" xfId="0" applyFont="1" applyFill="1" applyBorder="1" applyAlignment="1">
      <alignment horizontal="left" vertical="center" wrapText="1"/>
    </xf>
    <xf numFmtId="2" fontId="13" fillId="2" borderId="49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164" fontId="13" fillId="0" borderId="46" xfId="0" applyNumberFormat="1" applyFont="1" applyBorder="1" applyAlignment="1">
      <alignment horizontal="right" vertical="center" wrapText="1"/>
    </xf>
    <xf numFmtId="164" fontId="13" fillId="0" borderId="6" xfId="0" applyNumberFormat="1" applyFont="1" applyBorder="1" applyAlignment="1">
      <alignment horizontal="right" vertical="center" wrapText="1"/>
    </xf>
    <xf numFmtId="164" fontId="13" fillId="0" borderId="47" xfId="0" applyNumberFormat="1" applyFont="1" applyBorder="1" applyAlignment="1">
      <alignment horizontal="right" vertical="center" wrapText="1"/>
    </xf>
    <xf numFmtId="164" fontId="12" fillId="10" borderId="37" xfId="0" applyNumberFormat="1" applyFont="1" applyFill="1" applyBorder="1" applyAlignment="1">
      <alignment horizontal="right" vertical="center" wrapText="1"/>
    </xf>
    <xf numFmtId="164" fontId="12" fillId="10" borderId="38" xfId="0" applyNumberFormat="1" applyFont="1" applyFill="1" applyBorder="1" applyAlignment="1">
      <alignment horizontal="right" vertical="center" wrapText="1"/>
    </xf>
    <xf numFmtId="164" fontId="12" fillId="10" borderId="39" xfId="0" applyNumberFormat="1" applyFont="1" applyFill="1" applyBorder="1" applyAlignment="1">
      <alignment horizontal="right" vertical="center" wrapText="1"/>
    </xf>
    <xf numFmtId="164" fontId="12" fillId="11" borderId="37" xfId="0" applyNumberFormat="1" applyFont="1" applyFill="1" applyBorder="1" applyAlignment="1">
      <alignment horizontal="right" vertical="center" wrapText="1"/>
    </xf>
    <xf numFmtId="164" fontId="12" fillId="11" borderId="38" xfId="0" applyNumberFormat="1" applyFont="1" applyFill="1" applyBorder="1" applyAlignment="1">
      <alignment horizontal="right" vertical="center" wrapText="1"/>
    </xf>
    <xf numFmtId="164" fontId="12" fillId="11" borderId="39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51" xfId="0" applyFont="1" applyBorder="1" applyAlignment="1">
      <alignment horizontal="right" vertical="center" wrapText="1"/>
    </xf>
    <xf numFmtId="0" fontId="13" fillId="9" borderId="3" xfId="0" applyFont="1" applyFill="1" applyBorder="1" applyAlignment="1">
      <alignment horizontal="center" vertical="top" wrapText="1"/>
    </xf>
    <xf numFmtId="168" fontId="13" fillId="2" borderId="46" xfId="0" applyNumberFormat="1" applyFont="1" applyFill="1" applyBorder="1" applyAlignment="1">
      <alignment horizontal="right" vertical="center" wrapText="1"/>
    </xf>
    <xf numFmtId="168" fontId="13" fillId="2" borderId="6" xfId="0" applyNumberFormat="1" applyFont="1" applyFill="1" applyBorder="1" applyAlignment="1">
      <alignment horizontal="right" vertical="center" wrapText="1"/>
    </xf>
    <xf numFmtId="168" fontId="13" fillId="2" borderId="47" xfId="0" applyNumberFormat="1" applyFont="1" applyFill="1" applyBorder="1" applyAlignment="1">
      <alignment horizontal="right" vertical="center" wrapText="1"/>
    </xf>
    <xf numFmtId="168" fontId="13" fillId="2" borderId="48" xfId="0" applyNumberFormat="1" applyFont="1" applyFill="1" applyBorder="1" applyAlignment="1">
      <alignment horizontal="right" vertical="center" wrapText="1"/>
    </xf>
    <xf numFmtId="168" fontId="13" fillId="2" borderId="9" xfId="0" applyNumberFormat="1" applyFont="1" applyFill="1" applyBorder="1" applyAlignment="1">
      <alignment horizontal="right" vertical="center" wrapText="1"/>
    </xf>
    <xf numFmtId="168" fontId="13" fillId="0" borderId="9" xfId="0" applyNumberFormat="1" applyFont="1" applyBorder="1" applyAlignment="1">
      <alignment horizontal="right" vertical="center" wrapText="1"/>
    </xf>
    <xf numFmtId="168" fontId="13" fillId="0" borderId="49" xfId="0" applyNumberFormat="1" applyFont="1" applyBorder="1" applyAlignment="1">
      <alignment horizontal="right" vertical="center" wrapText="1"/>
    </xf>
    <xf numFmtId="168" fontId="12" fillId="11" borderId="37" xfId="0" applyNumberFormat="1" applyFont="1" applyFill="1" applyBorder="1" applyAlignment="1">
      <alignment horizontal="right" vertical="center" wrapText="1"/>
    </xf>
    <xf numFmtId="168" fontId="12" fillId="11" borderId="38" xfId="0" applyNumberFormat="1" applyFont="1" applyFill="1" applyBorder="1" applyAlignment="1">
      <alignment horizontal="right" vertical="center" wrapText="1"/>
    </xf>
    <xf numFmtId="168" fontId="12" fillId="11" borderId="39" xfId="0" applyNumberFormat="1" applyFont="1" applyFill="1" applyBorder="1" applyAlignment="1">
      <alignment horizontal="right" vertical="center" wrapText="1"/>
    </xf>
    <xf numFmtId="168" fontId="12" fillId="10" borderId="22" xfId="0" applyNumberFormat="1" applyFont="1" applyFill="1" applyBorder="1" applyAlignment="1">
      <alignment horizontal="right" vertical="center" wrapText="1"/>
    </xf>
    <xf numFmtId="168" fontId="12" fillId="10" borderId="1" xfId="0" applyNumberFormat="1" applyFont="1" applyFill="1" applyBorder="1" applyAlignment="1">
      <alignment horizontal="right" vertical="center" wrapText="1"/>
    </xf>
    <xf numFmtId="168" fontId="12" fillId="10" borderId="23" xfId="0" applyNumberFormat="1" applyFont="1" applyFill="1" applyBorder="1" applyAlignment="1">
      <alignment horizontal="right" vertical="center" wrapText="1"/>
    </xf>
    <xf numFmtId="168" fontId="13" fillId="0" borderId="2" xfId="0" applyNumberFormat="1" applyFont="1" applyBorder="1" applyAlignment="1">
      <alignment horizontal="right" vertical="center" wrapText="1"/>
    </xf>
    <xf numFmtId="168" fontId="13" fillId="0" borderId="51" xfId="0" applyNumberFormat="1" applyFont="1" applyBorder="1" applyAlignment="1">
      <alignment horizontal="right" vertical="center" wrapText="1"/>
    </xf>
    <xf numFmtId="168" fontId="12" fillId="10" borderId="37" xfId="0" applyNumberFormat="1" applyFont="1" applyFill="1" applyBorder="1" applyAlignment="1">
      <alignment horizontal="right" vertical="center" wrapText="1"/>
    </xf>
    <xf numFmtId="168" fontId="12" fillId="10" borderId="38" xfId="0" applyNumberFormat="1" applyFont="1" applyFill="1" applyBorder="1" applyAlignment="1">
      <alignment horizontal="right" vertical="center" wrapText="1"/>
    </xf>
    <xf numFmtId="168" fontId="12" fillId="10" borderId="39" xfId="0" applyNumberFormat="1" applyFont="1" applyFill="1" applyBorder="1" applyAlignment="1">
      <alignment horizontal="right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4" fontId="14" fillId="11" borderId="37" xfId="0" applyNumberFormat="1" applyFont="1" applyFill="1" applyBorder="1" applyAlignment="1">
      <alignment horizontal="right" vertical="center" wrapText="1"/>
    </xf>
    <xf numFmtId="4" fontId="14" fillId="11" borderId="38" xfId="0" applyNumberFormat="1" applyFont="1" applyFill="1" applyBorder="1" applyAlignment="1">
      <alignment horizontal="right" vertical="center" wrapText="1"/>
    </xf>
    <xf numFmtId="4" fontId="14" fillId="11" borderId="39" xfId="0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vertical="top" wrapText="1"/>
    </xf>
    <xf numFmtId="165" fontId="15" fillId="2" borderId="24" xfId="0" applyNumberFormat="1" applyFont="1" applyFill="1" applyBorder="1" applyAlignment="1">
      <alignment horizontal="right" wrapText="1"/>
    </xf>
    <xf numFmtId="165" fontId="15" fillId="2" borderId="2" xfId="0" applyNumberFormat="1" applyFont="1" applyFill="1" applyBorder="1" applyAlignment="1">
      <alignment horizontal="right" wrapText="1"/>
    </xf>
    <xf numFmtId="165" fontId="15" fillId="2" borderId="51" xfId="0" applyNumberFormat="1" applyFont="1" applyFill="1" applyBorder="1" applyAlignment="1">
      <alignment horizontal="right" wrapText="1"/>
    </xf>
    <xf numFmtId="4" fontId="14" fillId="10" borderId="37" xfId="0" applyNumberFormat="1" applyFont="1" applyFill="1" applyBorder="1" applyAlignment="1">
      <alignment horizontal="right" wrapText="1"/>
    </xf>
    <xf numFmtId="4" fontId="14" fillId="10" borderId="38" xfId="0" applyNumberFormat="1" applyFont="1" applyFill="1" applyBorder="1" applyAlignment="1">
      <alignment horizontal="right" wrapText="1"/>
    </xf>
    <xf numFmtId="4" fontId="14" fillId="10" borderId="39" xfId="0" applyNumberFormat="1" applyFont="1" applyFill="1" applyBorder="1" applyAlignment="1">
      <alignment horizontal="right" wrapText="1"/>
    </xf>
    <xf numFmtId="164" fontId="14" fillId="10" borderId="37" xfId="0" applyNumberFormat="1" applyFont="1" applyFill="1" applyBorder="1" applyAlignment="1">
      <alignment horizontal="right" wrapText="1"/>
    </xf>
    <xf numFmtId="164" fontId="14" fillId="10" borderId="38" xfId="0" applyNumberFormat="1" applyFont="1" applyFill="1" applyBorder="1" applyAlignment="1">
      <alignment horizontal="right" wrapText="1"/>
    </xf>
    <xf numFmtId="164" fontId="14" fillId="10" borderId="39" xfId="0" applyNumberFormat="1" applyFont="1" applyFill="1" applyBorder="1" applyAlignment="1">
      <alignment horizontal="right" wrapText="1"/>
    </xf>
    <xf numFmtId="0" fontId="13" fillId="2" borderId="6" xfId="0" applyFont="1" applyFill="1" applyBorder="1" applyAlignment="1">
      <alignment horizontal="center" vertical="top" wrapText="1"/>
    </xf>
    <xf numFmtId="0" fontId="13" fillId="2" borderId="13" xfId="0" applyFont="1" applyFill="1" applyBorder="1" applyAlignment="1">
      <alignment horizontal="left" vertical="top" wrapText="1"/>
    </xf>
    <xf numFmtId="0" fontId="12" fillId="11" borderId="35" xfId="2" applyFont="1" applyFill="1" applyBorder="1" applyAlignment="1">
      <alignment horizontal="center"/>
    </xf>
    <xf numFmtId="49" fontId="20" fillId="0" borderId="49" xfId="3" applyNumberFormat="1" applyFont="1" applyFill="1" applyBorder="1" applyAlignment="1" applyProtection="1">
      <alignment horizontal="center" shrinkToFit="1"/>
    </xf>
    <xf numFmtId="49" fontId="20" fillId="2" borderId="23" xfId="3" applyNumberFormat="1" applyFont="1" applyFill="1" applyBorder="1" applyAlignment="1" applyProtection="1">
      <alignment horizontal="center" shrinkToFit="1"/>
    </xf>
    <xf numFmtId="0" fontId="12" fillId="10" borderId="23" xfId="2" applyFont="1" applyFill="1" applyBorder="1" applyAlignment="1">
      <alignment horizontal="center"/>
    </xf>
    <xf numFmtId="0" fontId="13" fillId="2" borderId="23" xfId="2" applyFont="1" applyFill="1" applyBorder="1" applyAlignment="1">
      <alignment horizontal="center"/>
    </xf>
    <xf numFmtId="49" fontId="20" fillId="2" borderId="23" xfId="3" applyFont="1" applyFill="1" applyBorder="1" applyAlignment="1" applyProtection="1">
      <alignment horizontal="center" shrinkToFit="1"/>
    </xf>
    <xf numFmtId="49" fontId="20" fillId="0" borderId="23" xfId="3" applyFont="1" applyFill="1" applyBorder="1" applyAlignment="1" applyProtection="1">
      <alignment horizontal="center" shrinkToFit="1"/>
    </xf>
    <xf numFmtId="49" fontId="13" fillId="2" borderId="23" xfId="2" applyNumberFormat="1" applyFont="1" applyFill="1" applyBorder="1" applyAlignment="1">
      <alignment horizontal="center"/>
    </xf>
    <xf numFmtId="49" fontId="13" fillId="0" borderId="23" xfId="2" applyNumberFormat="1" applyFont="1" applyFill="1" applyBorder="1" applyAlignment="1">
      <alignment horizontal="center"/>
    </xf>
    <xf numFmtId="49" fontId="20" fillId="0" borderId="23" xfId="3" applyNumberFormat="1" applyFont="1" applyFill="1" applyBorder="1" applyAlignment="1" applyProtection="1">
      <alignment horizontal="center" shrinkToFit="1"/>
    </xf>
    <xf numFmtId="49" fontId="20" fillId="0" borderId="31" xfId="3" applyFont="1" applyFill="1" applyBorder="1" applyAlignment="1" applyProtection="1">
      <alignment horizontal="center" shrinkToFit="1"/>
    </xf>
    <xf numFmtId="0" fontId="12" fillId="11" borderId="35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0" fontId="12" fillId="10" borderId="64" xfId="0" applyFont="1" applyFill="1" applyBorder="1" applyAlignment="1">
      <alignment horizontal="center" vertical="center" wrapText="1"/>
    </xf>
    <xf numFmtId="0" fontId="13" fillId="2" borderId="65" xfId="0" applyFont="1" applyFill="1" applyBorder="1" applyAlignment="1">
      <alignment horizontal="center" vertical="center" wrapText="1"/>
    </xf>
    <xf numFmtId="49" fontId="13" fillId="2" borderId="60" xfId="0" applyNumberFormat="1" applyFont="1" applyFill="1" applyBorder="1" applyAlignment="1">
      <alignment horizontal="center" vertical="center" wrapText="1"/>
    </xf>
    <xf numFmtId="49" fontId="13" fillId="2" borderId="53" xfId="0" applyNumberFormat="1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/>
    </xf>
    <xf numFmtId="49" fontId="13" fillId="2" borderId="51" xfId="0" applyNumberFormat="1" applyFont="1" applyFill="1" applyBorder="1" applyAlignment="1">
      <alignment horizontal="center" vertical="center" wrapText="1"/>
    </xf>
    <xf numFmtId="0" fontId="12" fillId="10" borderId="35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 wrapText="1"/>
    </xf>
    <xf numFmtId="49" fontId="20" fillId="0" borderId="53" xfId="0" applyNumberFormat="1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49" fontId="13" fillId="0" borderId="53" xfId="0" applyNumberFormat="1" applyFont="1" applyFill="1" applyBorder="1" applyAlignment="1">
      <alignment horizontal="center" vertical="center" wrapText="1"/>
    </xf>
    <xf numFmtId="49" fontId="13" fillId="0" borderId="66" xfId="0" applyNumberFormat="1" applyFont="1" applyFill="1" applyBorder="1" applyAlignment="1">
      <alignment horizontal="center" vertical="center" wrapText="1"/>
    </xf>
    <xf numFmtId="0" fontId="12" fillId="11" borderId="35" xfId="0" applyFont="1" applyFill="1" applyBorder="1" applyAlignment="1">
      <alignment horizontal="center" wrapText="1"/>
    </xf>
    <xf numFmtId="0" fontId="13" fillId="0" borderId="47" xfId="0" applyFont="1" applyBorder="1" applyAlignment="1">
      <alignment horizontal="center" wrapText="1"/>
    </xf>
    <xf numFmtId="49" fontId="13" fillId="0" borderId="49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5" fillId="0" borderId="23" xfId="0" applyNumberFormat="1" applyFont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51" xfId="0" applyNumberFormat="1" applyFont="1" applyBorder="1" applyAlignment="1">
      <alignment horizontal="center" vertical="center" wrapText="1"/>
    </xf>
    <xf numFmtId="0" fontId="13" fillId="2" borderId="51" xfId="0" applyFont="1" applyFill="1" applyBorder="1" applyAlignment="1">
      <alignment horizontal="center" vertical="center" wrapText="1"/>
    </xf>
    <xf numFmtId="0" fontId="13" fillId="2" borderId="49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51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3" fontId="13" fillId="2" borderId="23" xfId="0" applyNumberFormat="1" applyFont="1" applyFill="1" applyBorder="1" applyAlignment="1">
      <alignment horizontal="center" vertical="center" wrapText="1"/>
    </xf>
    <xf numFmtId="3" fontId="15" fillId="2" borderId="23" xfId="0" applyNumberFormat="1" applyFont="1" applyFill="1" applyBorder="1" applyAlignment="1">
      <alignment horizontal="center" vertical="center" wrapText="1"/>
    </xf>
    <xf numFmtId="49" fontId="13" fillId="0" borderId="23" xfId="48" applyNumberFormat="1" applyFont="1" applyBorder="1" applyAlignment="1">
      <alignment horizontal="center" vertical="center" wrapText="1"/>
    </xf>
    <xf numFmtId="12" fontId="13" fillId="0" borderId="51" xfId="0" applyNumberFormat="1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wrapText="1"/>
    </xf>
    <xf numFmtId="49" fontId="13" fillId="2" borderId="49" xfId="0" applyNumberFormat="1" applyFont="1" applyFill="1" applyBorder="1" applyAlignment="1">
      <alignment horizontal="center" vertical="center" wrapText="1"/>
    </xf>
    <xf numFmtId="49" fontId="15" fillId="2" borderId="49" xfId="0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0" fontId="12" fillId="10" borderId="65" xfId="0" applyFont="1" applyFill="1" applyBorder="1" applyAlignment="1">
      <alignment horizontal="center" vertical="center" wrapText="1"/>
    </xf>
    <xf numFmtId="2" fontId="12" fillId="10" borderId="35" xfId="0" applyNumberFormat="1" applyFont="1" applyFill="1" applyBorder="1" applyAlignment="1">
      <alignment horizontal="center" vertical="center" wrapText="1"/>
    </xf>
    <xf numFmtId="49" fontId="13" fillId="2" borderId="31" xfId="0" applyNumberFormat="1" applyFont="1" applyFill="1" applyBorder="1" applyAlignment="1">
      <alignment horizontal="center" vertical="center" wrapText="1"/>
    </xf>
    <xf numFmtId="0" fontId="13" fillId="2" borderId="46" xfId="0" applyFont="1" applyFill="1" applyBorder="1" applyAlignment="1">
      <alignment horizontal="center" vertical="top" wrapText="1"/>
    </xf>
    <xf numFmtId="0" fontId="13" fillId="2" borderId="24" xfId="0" applyFont="1" applyFill="1" applyBorder="1" applyAlignment="1">
      <alignment horizontal="center" vertical="top" wrapText="1"/>
    </xf>
    <xf numFmtId="0" fontId="13" fillId="2" borderId="22" xfId="0" applyFont="1" applyFill="1" applyBorder="1" applyAlignment="1">
      <alignment horizontal="center" vertical="top" wrapText="1"/>
    </xf>
    <xf numFmtId="0" fontId="13" fillId="2" borderId="48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49" fontId="20" fillId="0" borderId="23" xfId="3" applyFont="1" applyFill="1" applyBorder="1" applyAlignment="1" applyProtection="1">
      <alignment horizontal="center" vertical="top" shrinkToFit="1"/>
    </xf>
    <xf numFmtId="49" fontId="20" fillId="2" borderId="23" xfId="3" applyFont="1" applyFill="1" applyBorder="1" applyAlignment="1" applyProtection="1">
      <alignment horizontal="center" vertical="top" shrinkToFit="1"/>
    </xf>
    <xf numFmtId="0" fontId="13" fillId="0" borderId="50" xfId="0" applyFont="1" applyBorder="1" applyAlignment="1">
      <alignment horizontal="center"/>
    </xf>
    <xf numFmtId="0" fontId="14" fillId="10" borderId="37" xfId="0" applyFont="1" applyFill="1" applyBorder="1" applyAlignment="1">
      <alignment horizontal="right" vertical="center" wrapText="1"/>
    </xf>
    <xf numFmtId="2" fontId="19" fillId="11" borderId="37" xfId="0" applyNumberFormat="1" applyFont="1" applyFill="1" applyBorder="1" applyAlignment="1">
      <alignment horizontal="right" vertical="center" wrapText="1"/>
    </xf>
    <xf numFmtId="2" fontId="13" fillId="2" borderId="46" xfId="0" applyNumberFormat="1" applyFont="1" applyFill="1" applyBorder="1" applyAlignment="1">
      <alignment horizontal="right" vertical="center" wrapText="1"/>
    </xf>
    <xf numFmtId="2" fontId="12" fillId="10" borderId="32" xfId="0" applyNumberFormat="1" applyFont="1" applyFill="1" applyBorder="1" applyAlignment="1">
      <alignment horizontal="right" vertical="center" wrapText="1"/>
    </xf>
    <xf numFmtId="2" fontId="13" fillId="2" borderId="28" xfId="0" applyNumberFormat="1" applyFont="1" applyFill="1" applyBorder="1" applyAlignment="1">
      <alignment horizontal="right" vertical="center" wrapText="1"/>
    </xf>
    <xf numFmtId="2" fontId="13" fillId="2" borderId="48" xfId="0" applyNumberFormat="1" applyFont="1" applyFill="1" applyBorder="1" applyAlignment="1">
      <alignment horizontal="right" vertical="center" wrapText="1"/>
    </xf>
    <xf numFmtId="2" fontId="13" fillId="2" borderId="22" xfId="0" applyNumberFormat="1" applyFont="1" applyFill="1" applyBorder="1" applyAlignment="1">
      <alignment horizontal="right" vertical="center" wrapText="1"/>
    </xf>
    <xf numFmtId="2" fontId="13" fillId="2" borderId="24" xfId="0" applyNumberFormat="1" applyFont="1" applyFill="1" applyBorder="1" applyAlignment="1">
      <alignment horizontal="right" vertical="center" wrapText="1"/>
    </xf>
    <xf numFmtId="2" fontId="12" fillId="10" borderId="37" xfId="0" applyNumberFormat="1" applyFont="1" applyFill="1" applyBorder="1" applyAlignment="1">
      <alignment horizontal="right" vertical="center" wrapText="1"/>
    </xf>
    <xf numFmtId="2" fontId="20" fillId="0" borderId="22" xfId="0" applyNumberFormat="1" applyFont="1" applyFill="1" applyBorder="1" applyAlignment="1">
      <alignment horizontal="right" vertical="center" wrapText="1"/>
    </xf>
    <xf numFmtId="2" fontId="13" fillId="0" borderId="22" xfId="0" applyNumberFormat="1" applyFont="1" applyFill="1" applyBorder="1" applyAlignment="1">
      <alignment horizontal="right" vertical="center" wrapText="1"/>
    </xf>
    <xf numFmtId="2" fontId="13" fillId="0" borderId="24" xfId="0" applyNumberFormat="1" applyFont="1" applyFill="1" applyBorder="1" applyAlignment="1">
      <alignment horizontal="right" vertical="center" wrapText="1"/>
    </xf>
    <xf numFmtId="164" fontId="13" fillId="0" borderId="59" xfId="0" applyNumberFormat="1" applyFont="1" applyBorder="1" applyAlignment="1">
      <alignment horizontal="right" vertical="center" wrapText="1"/>
    </xf>
    <xf numFmtId="164" fontId="15" fillId="0" borderId="22" xfId="0" applyNumberFormat="1" applyFont="1" applyBorder="1" applyAlignment="1">
      <alignment horizontal="right" vertical="center" wrapText="1"/>
    </xf>
    <xf numFmtId="164" fontId="13" fillId="0" borderId="25" xfId="0" applyNumberFormat="1" applyFont="1" applyBorder="1" applyAlignment="1">
      <alignment horizontal="right" vertical="center" wrapText="1"/>
    </xf>
    <xf numFmtId="164" fontId="13" fillId="0" borderId="22" xfId="0" applyNumberFormat="1" applyFont="1" applyFill="1" applyBorder="1" applyAlignment="1">
      <alignment horizontal="right" vertical="center" wrapText="1"/>
    </xf>
    <xf numFmtId="164" fontId="15" fillId="0" borderId="25" xfId="0" applyNumberFormat="1" applyFont="1" applyBorder="1" applyAlignment="1">
      <alignment horizontal="right" vertical="center" wrapText="1"/>
    </xf>
    <xf numFmtId="2" fontId="12" fillId="10" borderId="22" xfId="0" applyNumberFormat="1" applyFont="1" applyFill="1" applyBorder="1" applyAlignment="1">
      <alignment horizontal="right" vertical="center" wrapText="1"/>
    </xf>
    <xf numFmtId="2" fontId="14" fillId="10" borderId="37" xfId="0" applyNumberFormat="1" applyFont="1" applyFill="1" applyBorder="1" applyAlignment="1">
      <alignment horizontal="right" vertical="center" wrapText="1"/>
    </xf>
    <xf numFmtId="2" fontId="15" fillId="2" borderId="48" xfId="0" applyNumberFormat="1" applyFont="1" applyFill="1" applyBorder="1" applyAlignment="1">
      <alignment horizontal="right" vertical="center" wrapText="1"/>
    </xf>
    <xf numFmtId="2" fontId="15" fillId="2" borderId="22" xfId="0" applyNumberFormat="1" applyFont="1" applyFill="1" applyBorder="1" applyAlignment="1">
      <alignment horizontal="right" vertical="center" wrapText="1"/>
    </xf>
    <xf numFmtId="2" fontId="15" fillId="0" borderId="22" xfId="0" applyNumberFormat="1" applyFont="1" applyFill="1" applyBorder="1" applyAlignment="1">
      <alignment horizontal="right" vertical="center" wrapText="1"/>
    </xf>
    <xf numFmtId="2" fontId="17" fillId="0" borderId="22" xfId="0" applyNumberFormat="1" applyFont="1" applyFill="1" applyBorder="1" applyAlignment="1">
      <alignment horizontal="right" vertical="center" wrapText="1"/>
    </xf>
    <xf numFmtId="2" fontId="17" fillId="0" borderId="24" xfId="0" applyNumberFormat="1" applyFont="1" applyFill="1" applyBorder="1" applyAlignment="1">
      <alignment horizontal="right" vertical="center" wrapText="1"/>
    </xf>
    <xf numFmtId="0" fontId="12" fillId="11" borderId="37" xfId="0" applyFont="1" applyFill="1" applyBorder="1" applyAlignment="1">
      <alignment horizontal="right" vertical="center" wrapText="1"/>
    </xf>
    <xf numFmtId="0" fontId="13" fillId="0" borderId="48" xfId="0" applyFont="1" applyFill="1" applyBorder="1" applyAlignment="1">
      <alignment horizontal="right" vertical="center" wrapText="1"/>
    </xf>
    <xf numFmtId="0" fontId="13" fillId="0" borderId="22" xfId="0" applyFont="1" applyFill="1" applyBorder="1" applyAlignment="1">
      <alignment horizontal="right" vertical="center" wrapText="1"/>
    </xf>
    <xf numFmtId="0" fontId="13" fillId="0" borderId="24" xfId="0" applyFont="1" applyBorder="1" applyAlignment="1">
      <alignment horizontal="right" vertical="center" wrapText="1"/>
    </xf>
    <xf numFmtId="0" fontId="12" fillId="10" borderId="37" xfId="0" applyFont="1" applyFill="1" applyBorder="1" applyAlignment="1">
      <alignment horizontal="right" vertical="center" wrapText="1"/>
    </xf>
    <xf numFmtId="0" fontId="13" fillId="0" borderId="48" xfId="0" applyFont="1" applyBorder="1" applyAlignment="1">
      <alignment horizontal="right" vertical="center" wrapText="1"/>
    </xf>
    <xf numFmtId="0" fontId="13" fillId="0" borderId="22" xfId="0" applyFont="1" applyBorder="1" applyAlignment="1">
      <alignment horizontal="right" vertical="center" wrapText="1"/>
    </xf>
    <xf numFmtId="4" fontId="15" fillId="0" borderId="46" xfId="0" applyNumberFormat="1" applyFont="1" applyBorder="1" applyAlignment="1">
      <alignment horizontal="right" vertical="center" wrapText="1"/>
    </xf>
    <xf numFmtId="4" fontId="15" fillId="0" borderId="24" xfId="0" applyNumberFormat="1" applyFont="1" applyBorder="1" applyAlignment="1">
      <alignment horizontal="right" vertical="center" wrapText="1"/>
    </xf>
    <xf numFmtId="4" fontId="17" fillId="0" borderId="24" xfId="0" applyNumberFormat="1" applyFont="1" applyBorder="1" applyAlignment="1">
      <alignment horizontal="right" vertical="center" wrapText="1"/>
    </xf>
    <xf numFmtId="4" fontId="14" fillId="10" borderId="37" xfId="0" applyNumberFormat="1" applyFont="1" applyFill="1" applyBorder="1" applyAlignment="1">
      <alignment horizontal="right" vertical="center" wrapText="1"/>
    </xf>
    <xf numFmtId="4" fontId="17" fillId="0" borderId="48" xfId="0" applyNumberFormat="1" applyFont="1" applyBorder="1" applyAlignment="1">
      <alignment horizontal="right" vertical="center" wrapText="1"/>
    </xf>
    <xf numFmtId="4" fontId="17" fillId="0" borderId="22" xfId="0" applyNumberFormat="1" applyFont="1" applyBorder="1" applyAlignment="1">
      <alignment horizontal="right" vertical="center" wrapText="1"/>
    </xf>
    <xf numFmtId="4" fontId="14" fillId="10" borderId="57" xfId="0" applyNumberFormat="1" applyFont="1" applyFill="1" applyBorder="1" applyAlignment="1">
      <alignment horizontal="right" vertical="center" wrapText="1"/>
    </xf>
    <xf numFmtId="4" fontId="14" fillId="10" borderId="28" xfId="0" applyNumberFormat="1" applyFont="1" applyFill="1" applyBorder="1" applyAlignment="1">
      <alignment horizontal="right" vertical="center" wrapText="1"/>
    </xf>
    <xf numFmtId="4" fontId="15" fillId="2" borderId="48" xfId="0" applyNumberFormat="1" applyFont="1" applyFill="1" applyBorder="1" applyAlignment="1">
      <alignment horizontal="right" vertical="center" wrapText="1"/>
    </xf>
    <xf numFmtId="4" fontId="15" fillId="2" borderId="22" xfId="0" applyNumberFormat="1" applyFont="1" applyFill="1" applyBorder="1" applyAlignment="1">
      <alignment horizontal="right" vertical="center" wrapText="1"/>
    </xf>
    <xf numFmtId="2" fontId="12" fillId="11" borderId="37" xfId="0" applyNumberFormat="1" applyFont="1" applyFill="1" applyBorder="1" applyAlignment="1">
      <alignment horizontal="right" vertical="center" wrapText="1"/>
    </xf>
    <xf numFmtId="2" fontId="12" fillId="10" borderId="28" xfId="0" applyNumberFormat="1" applyFont="1" applyFill="1" applyBorder="1" applyAlignment="1">
      <alignment horizontal="right" vertical="center" wrapText="1"/>
    </xf>
    <xf numFmtId="2" fontId="13" fillId="2" borderId="48" xfId="0" applyNumberFormat="1" applyFont="1" applyFill="1" applyBorder="1" applyAlignment="1">
      <alignment horizontal="right" vertical="center"/>
    </xf>
    <xf numFmtId="2" fontId="13" fillId="2" borderId="22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/>
    </xf>
    <xf numFmtId="0" fontId="14" fillId="10" borderId="38" xfId="0" applyFont="1" applyFill="1" applyBorder="1" applyAlignment="1">
      <alignment horizontal="right" vertical="center" wrapText="1"/>
    </xf>
    <xf numFmtId="164" fontId="13" fillId="2" borderId="1" xfId="2" applyNumberFormat="1" applyFont="1" applyFill="1" applyBorder="1" applyAlignment="1">
      <alignment horizontal="right"/>
    </xf>
    <xf numFmtId="164" fontId="13" fillId="0" borderId="1" xfId="2" applyNumberFormat="1" applyFont="1" applyFill="1" applyBorder="1" applyAlignment="1">
      <alignment horizontal="right"/>
    </xf>
    <xf numFmtId="164" fontId="20" fillId="2" borderId="1" xfId="4" applyNumberFormat="1" applyFont="1" applyFill="1" applyBorder="1" applyAlignment="1" applyProtection="1">
      <alignment horizontal="right" vertical="top" shrinkToFit="1"/>
    </xf>
    <xf numFmtId="2" fontId="19" fillId="11" borderId="38" xfId="0" applyNumberFormat="1" applyFont="1" applyFill="1" applyBorder="1" applyAlignment="1">
      <alignment horizontal="right" vertical="center" wrapText="1"/>
    </xf>
    <xf numFmtId="2" fontId="13" fillId="2" borderId="6" xfId="0" applyNumberFormat="1" applyFont="1" applyFill="1" applyBorder="1" applyAlignment="1">
      <alignment horizontal="right" vertical="center" wrapText="1"/>
    </xf>
    <xf numFmtId="2" fontId="12" fillId="10" borderId="33" xfId="0" applyNumberFormat="1" applyFont="1" applyFill="1" applyBorder="1" applyAlignment="1">
      <alignment horizontal="right" vertical="center" wrapText="1"/>
    </xf>
    <xf numFmtId="2" fontId="13" fillId="2" borderId="29" xfId="0" applyNumberFormat="1" applyFont="1" applyFill="1" applyBorder="1" applyAlignment="1">
      <alignment horizontal="right" vertical="center" wrapText="1"/>
    </xf>
    <xf numFmtId="2" fontId="13" fillId="2" borderId="9" xfId="0" applyNumberFormat="1" applyFont="1" applyFill="1" applyBorder="1" applyAlignment="1">
      <alignment horizontal="right" vertical="center" wrapText="1"/>
    </xf>
    <xf numFmtId="2" fontId="13" fillId="2" borderId="1" xfId="0" applyNumberFormat="1" applyFont="1" applyFill="1" applyBorder="1" applyAlignment="1">
      <alignment horizontal="right" vertical="center" wrapText="1"/>
    </xf>
    <xf numFmtId="2" fontId="13" fillId="2" borderId="2" xfId="0" applyNumberFormat="1" applyFont="1" applyFill="1" applyBorder="1" applyAlignment="1">
      <alignment horizontal="right" vertical="center" wrapText="1"/>
    </xf>
    <xf numFmtId="2" fontId="12" fillId="10" borderId="38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0" borderId="2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2" fontId="12" fillId="1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2" fontId="14" fillId="10" borderId="38" xfId="0" applyNumberFormat="1" applyFont="1" applyFill="1" applyBorder="1" applyAlignment="1">
      <alignment horizontal="right" vertical="center" wrapText="1"/>
    </xf>
    <xf numFmtId="2" fontId="15" fillId="2" borderId="9" xfId="0" applyNumberFormat="1" applyFont="1" applyFill="1" applyBorder="1" applyAlignment="1">
      <alignment horizontal="right" vertical="center" wrapText="1"/>
    </xf>
    <xf numFmtId="2" fontId="17" fillId="0" borderId="1" xfId="0" applyNumberFormat="1" applyFont="1" applyFill="1" applyBorder="1" applyAlignment="1">
      <alignment horizontal="right" vertical="center" wrapText="1"/>
    </xf>
    <xf numFmtId="2" fontId="17" fillId="0" borderId="2" xfId="0" applyNumberFormat="1" applyFont="1" applyFill="1" applyBorder="1" applyAlignment="1">
      <alignment horizontal="right" vertical="center" wrapText="1"/>
    </xf>
    <xf numFmtId="0" fontId="12" fillId="11" borderId="38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2" fillId="10" borderId="38" xfId="0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4" fontId="15" fillId="0" borderId="6" xfId="0" applyNumberFormat="1" applyFont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4" fontId="14" fillId="10" borderId="38" xfId="0" applyNumberFormat="1" applyFont="1" applyFill="1" applyBorder="1" applyAlignment="1">
      <alignment horizontal="righ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4" fillId="10" borderId="52" xfId="0" applyNumberFormat="1" applyFont="1" applyFill="1" applyBorder="1" applyAlignment="1">
      <alignment horizontal="right" vertical="center" wrapText="1"/>
    </xf>
    <xf numFmtId="4" fontId="14" fillId="10" borderId="29" xfId="0" applyNumberFormat="1" applyFont="1" applyFill="1" applyBorder="1" applyAlignment="1">
      <alignment horizontal="right" vertical="center" wrapText="1"/>
    </xf>
    <xf numFmtId="4" fontId="15" fillId="2" borderId="9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2" fontId="12" fillId="11" borderId="38" xfId="0" applyNumberFormat="1" applyFont="1" applyFill="1" applyBorder="1" applyAlignment="1">
      <alignment horizontal="right" vertical="center" wrapText="1"/>
    </xf>
    <xf numFmtId="2" fontId="12" fillId="10" borderId="29" xfId="0" applyNumberFormat="1" applyFont="1" applyFill="1" applyBorder="1" applyAlignment="1">
      <alignment horizontal="right"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0" fontId="14" fillId="10" borderId="39" xfId="0" applyFont="1" applyFill="1" applyBorder="1" applyAlignment="1">
      <alignment horizontal="right" vertical="center" wrapText="1"/>
    </xf>
    <xf numFmtId="164" fontId="13" fillId="2" borderId="23" xfId="2" applyNumberFormat="1" applyFont="1" applyFill="1" applyBorder="1" applyAlignment="1">
      <alignment horizontal="right"/>
    </xf>
    <xf numFmtId="164" fontId="13" fillId="0" borderId="23" xfId="2" applyNumberFormat="1" applyFont="1" applyFill="1" applyBorder="1" applyAlignment="1">
      <alignment horizontal="right"/>
    </xf>
    <xf numFmtId="2" fontId="19" fillId="11" borderId="39" xfId="0" applyNumberFormat="1" applyFont="1" applyFill="1" applyBorder="1" applyAlignment="1">
      <alignment horizontal="right" vertical="center" wrapText="1"/>
    </xf>
    <xf numFmtId="2" fontId="13" fillId="2" borderId="47" xfId="0" applyNumberFormat="1" applyFont="1" applyFill="1" applyBorder="1" applyAlignment="1">
      <alignment horizontal="right" vertical="center" wrapText="1"/>
    </xf>
    <xf numFmtId="2" fontId="12" fillId="10" borderId="34" xfId="0" applyNumberFormat="1" applyFont="1" applyFill="1" applyBorder="1" applyAlignment="1">
      <alignment horizontal="right" vertical="center" wrapText="1"/>
    </xf>
    <xf numFmtId="2" fontId="13" fillId="2" borderId="31" xfId="0" applyNumberFormat="1" applyFont="1" applyFill="1" applyBorder="1" applyAlignment="1">
      <alignment horizontal="right" vertical="center" wrapText="1"/>
    </xf>
    <xf numFmtId="2" fontId="13" fillId="2" borderId="49" xfId="0" applyNumberFormat="1" applyFont="1" applyFill="1" applyBorder="1" applyAlignment="1">
      <alignment horizontal="right" vertical="center" wrapText="1"/>
    </xf>
    <xf numFmtId="2" fontId="13" fillId="2" borderId="23" xfId="0" applyNumberFormat="1" applyFont="1" applyFill="1" applyBorder="1" applyAlignment="1">
      <alignment horizontal="right" vertical="center" wrapText="1"/>
    </xf>
    <xf numFmtId="2" fontId="13" fillId="2" borderId="51" xfId="0" applyNumberFormat="1" applyFont="1" applyFill="1" applyBorder="1" applyAlignment="1">
      <alignment horizontal="right" vertical="center" wrapText="1"/>
    </xf>
    <xf numFmtId="2" fontId="12" fillId="10" borderId="39" xfId="0" applyNumberFormat="1" applyFont="1" applyFill="1" applyBorder="1" applyAlignment="1">
      <alignment horizontal="right" vertical="center" wrapText="1"/>
    </xf>
    <xf numFmtId="2" fontId="15" fillId="0" borderId="23" xfId="0" applyNumberFormat="1" applyFont="1" applyFill="1" applyBorder="1" applyAlignment="1">
      <alignment horizontal="right" vertical="center" wrapText="1"/>
    </xf>
    <xf numFmtId="2" fontId="15" fillId="2" borderId="23" xfId="0" applyNumberFormat="1" applyFont="1" applyFill="1" applyBorder="1" applyAlignment="1">
      <alignment horizontal="right" vertical="center" wrapText="1"/>
    </xf>
    <xf numFmtId="2" fontId="13" fillId="0" borderId="23" xfId="0" applyNumberFormat="1" applyFont="1" applyFill="1" applyBorder="1" applyAlignment="1">
      <alignment horizontal="right" vertical="center" wrapText="1"/>
    </xf>
    <xf numFmtId="2" fontId="13" fillId="0" borderId="51" xfId="0" applyNumberFormat="1" applyFont="1" applyFill="1" applyBorder="1" applyAlignment="1">
      <alignment horizontal="right" vertical="center" wrapText="1"/>
    </xf>
    <xf numFmtId="164" fontId="13" fillId="0" borderId="60" xfId="0" applyNumberFormat="1" applyFont="1" applyBorder="1" applyAlignment="1">
      <alignment horizontal="right" vertical="center" wrapText="1"/>
    </xf>
    <xf numFmtId="164" fontId="15" fillId="0" borderId="23" xfId="0" applyNumberFormat="1" applyFont="1" applyBorder="1" applyAlignment="1">
      <alignment horizontal="right" vertical="center" wrapText="1"/>
    </xf>
    <xf numFmtId="164" fontId="13" fillId="0" borderId="53" xfId="0" applyNumberFormat="1" applyFont="1" applyBorder="1" applyAlignment="1">
      <alignment horizontal="right" vertical="center" wrapText="1"/>
    </xf>
    <xf numFmtId="164" fontId="13" fillId="0" borderId="23" xfId="0" applyNumberFormat="1" applyFont="1" applyFill="1" applyBorder="1" applyAlignment="1">
      <alignment horizontal="right" vertical="center" wrapText="1"/>
    </xf>
    <xf numFmtId="164" fontId="15" fillId="0" borderId="53" xfId="0" applyNumberFormat="1" applyFont="1" applyBorder="1" applyAlignment="1">
      <alignment horizontal="right" vertical="center" wrapText="1"/>
    </xf>
    <xf numFmtId="2" fontId="12" fillId="10" borderId="23" xfId="0" applyNumberFormat="1" applyFont="1" applyFill="1" applyBorder="1" applyAlignment="1">
      <alignment horizontal="right" vertical="center" wrapText="1"/>
    </xf>
    <xf numFmtId="2" fontId="14" fillId="10" borderId="39" xfId="0" applyNumberFormat="1" applyFont="1" applyFill="1" applyBorder="1" applyAlignment="1">
      <alignment horizontal="right" vertical="center" wrapText="1"/>
    </xf>
    <xf numFmtId="2" fontId="15" fillId="2" borderId="49" xfId="0" applyNumberFormat="1" applyFont="1" applyFill="1" applyBorder="1" applyAlignment="1">
      <alignment horizontal="right" vertical="center" wrapText="1"/>
    </xf>
    <xf numFmtId="2" fontId="17" fillId="0" borderId="23" xfId="0" applyNumberFormat="1" applyFont="1" applyFill="1" applyBorder="1" applyAlignment="1">
      <alignment horizontal="right" vertical="center" wrapText="1"/>
    </xf>
    <xf numFmtId="2" fontId="17" fillId="0" borderId="51" xfId="0" applyNumberFormat="1" applyFont="1" applyFill="1" applyBorder="1" applyAlignment="1">
      <alignment horizontal="right" vertical="center" wrapText="1"/>
    </xf>
    <xf numFmtId="0" fontId="12" fillId="11" borderId="39" xfId="0" applyFont="1" applyFill="1" applyBorder="1" applyAlignment="1">
      <alignment horizontal="right" vertical="center" wrapText="1"/>
    </xf>
    <xf numFmtId="0" fontId="13" fillId="0" borderId="49" xfId="0" applyFont="1" applyFill="1" applyBorder="1" applyAlignment="1">
      <alignment horizontal="right" vertical="center" wrapText="1"/>
    </xf>
    <xf numFmtId="0" fontId="13" fillId="0" borderId="23" xfId="0" applyFont="1" applyFill="1" applyBorder="1" applyAlignment="1">
      <alignment horizontal="right" vertical="center" wrapText="1"/>
    </xf>
    <xf numFmtId="0" fontId="12" fillId="10" borderId="39" xfId="0" applyFont="1" applyFill="1" applyBorder="1" applyAlignment="1">
      <alignment horizontal="right" vertical="center" wrapText="1"/>
    </xf>
    <xf numFmtId="0" fontId="13" fillId="0" borderId="49" xfId="0" applyFont="1" applyBorder="1" applyAlignment="1">
      <alignment horizontal="right" vertical="center" wrapText="1"/>
    </xf>
    <xf numFmtId="4" fontId="15" fillId="0" borderId="47" xfId="0" applyNumberFormat="1" applyFont="1" applyBorder="1" applyAlignment="1">
      <alignment horizontal="right" vertical="center" wrapText="1"/>
    </xf>
    <xf numFmtId="4" fontId="15" fillId="0" borderId="51" xfId="0" applyNumberFormat="1" applyFont="1" applyBorder="1" applyAlignment="1">
      <alignment horizontal="right" vertical="center" wrapText="1"/>
    </xf>
    <xf numFmtId="4" fontId="17" fillId="0" borderId="51" xfId="0" applyNumberFormat="1" applyFont="1" applyBorder="1" applyAlignment="1">
      <alignment horizontal="right" vertical="center" wrapText="1"/>
    </xf>
    <xf numFmtId="4" fontId="14" fillId="10" borderId="39" xfId="0" applyNumberFormat="1" applyFont="1" applyFill="1" applyBorder="1" applyAlignment="1">
      <alignment horizontal="right" vertical="center" wrapText="1"/>
    </xf>
    <xf numFmtId="4" fontId="17" fillId="0" borderId="49" xfId="0" applyNumberFormat="1" applyFont="1" applyBorder="1" applyAlignment="1">
      <alignment horizontal="right" vertical="center" wrapText="1"/>
    </xf>
    <xf numFmtId="4" fontId="17" fillId="0" borderId="23" xfId="0" applyNumberFormat="1" applyFont="1" applyBorder="1" applyAlignment="1">
      <alignment horizontal="right" vertical="center" wrapText="1"/>
    </xf>
    <xf numFmtId="4" fontId="14" fillId="10" borderId="58" xfId="0" applyNumberFormat="1" applyFont="1" applyFill="1" applyBorder="1" applyAlignment="1">
      <alignment horizontal="right" vertical="center" wrapText="1"/>
    </xf>
    <xf numFmtId="4" fontId="14" fillId="10" borderId="31" xfId="0" applyNumberFormat="1" applyFont="1" applyFill="1" applyBorder="1" applyAlignment="1">
      <alignment horizontal="right" vertical="center" wrapText="1"/>
    </xf>
    <xf numFmtId="4" fontId="15" fillId="2" borderId="49" xfId="0" applyNumberFormat="1" applyFont="1" applyFill="1" applyBorder="1" applyAlignment="1">
      <alignment horizontal="right" vertical="center" wrapText="1"/>
    </xf>
    <xf numFmtId="4" fontId="15" fillId="2" borderId="23" xfId="0" applyNumberFormat="1" applyFont="1" applyFill="1" applyBorder="1" applyAlignment="1">
      <alignment horizontal="right" vertical="center" wrapText="1"/>
    </xf>
    <xf numFmtId="2" fontId="12" fillId="11" borderId="39" xfId="0" applyNumberFormat="1" applyFont="1" applyFill="1" applyBorder="1" applyAlignment="1">
      <alignment horizontal="right" vertical="center" wrapText="1"/>
    </xf>
    <xf numFmtId="2" fontId="12" fillId="10" borderId="31" xfId="0" applyNumberFormat="1" applyFont="1" applyFill="1" applyBorder="1" applyAlignment="1">
      <alignment horizontal="right" vertical="center" wrapText="1"/>
    </xf>
    <xf numFmtId="2" fontId="15" fillId="0" borderId="24" xfId="0" applyNumberFormat="1" applyFont="1" applyFill="1" applyBorder="1" applyAlignment="1">
      <alignment horizontal="right" vertical="center" wrapText="1"/>
    </xf>
    <xf numFmtId="165" fontId="13" fillId="0" borderId="22" xfId="0" applyNumberFormat="1" applyFont="1" applyBorder="1" applyAlignment="1">
      <alignment horizontal="right" wrapText="1"/>
    </xf>
    <xf numFmtId="165" fontId="13" fillId="0" borderId="24" xfId="0" applyNumberFormat="1" applyFont="1" applyBorder="1" applyAlignment="1">
      <alignment horizontal="right" wrapText="1"/>
    </xf>
    <xf numFmtId="2" fontId="13" fillId="0" borderId="22" xfId="0" applyNumberFormat="1" applyFont="1" applyBorder="1" applyAlignment="1">
      <alignment horizontal="right" vertical="center" wrapText="1"/>
    </xf>
    <xf numFmtId="2" fontId="17" fillId="0" borderId="22" xfId="0" applyNumberFormat="1" applyFont="1" applyBorder="1" applyAlignment="1">
      <alignment horizontal="right" vertical="center" wrapText="1"/>
    </xf>
    <xf numFmtId="2" fontId="17" fillId="0" borderId="24" xfId="0" applyNumberFormat="1" applyFont="1" applyBorder="1" applyAlignment="1">
      <alignment horizontal="right" vertical="center" wrapText="1"/>
    </xf>
    <xf numFmtId="2" fontId="15" fillId="2" borderId="46" xfId="0" applyNumberFormat="1" applyFont="1" applyFill="1" applyBorder="1" applyAlignment="1">
      <alignment horizontal="right" vertical="center" wrapText="1"/>
    </xf>
    <xf numFmtId="4" fontId="17" fillId="0" borderId="22" xfId="0" applyNumberFormat="1" applyFont="1" applyBorder="1" applyAlignment="1">
      <alignment horizontal="right" wrapText="1"/>
    </xf>
    <xf numFmtId="4" fontId="15" fillId="0" borderId="22" xfId="0" applyNumberFormat="1" applyFont="1" applyBorder="1" applyAlignment="1">
      <alignment horizontal="right" wrapText="1"/>
    </xf>
    <xf numFmtId="0" fontId="12" fillId="10" borderId="32" xfId="0" applyFont="1" applyFill="1" applyBorder="1" applyAlignment="1">
      <alignment horizontal="right" vertical="center"/>
    </xf>
    <xf numFmtId="0" fontId="13" fillId="2" borderId="22" xfId="0" applyFont="1" applyFill="1" applyBorder="1" applyAlignment="1">
      <alignment horizontal="right" vertical="center"/>
    </xf>
    <xf numFmtId="2" fontId="13" fillId="2" borderId="24" xfId="0" applyNumberFormat="1" applyFont="1" applyFill="1" applyBorder="1" applyAlignment="1">
      <alignment horizontal="right" vertical="center"/>
    </xf>
    <xf numFmtId="0" fontId="12" fillId="10" borderId="28" xfId="0" applyFont="1" applyFill="1" applyBorder="1" applyAlignment="1">
      <alignment horizontal="right" vertical="center"/>
    </xf>
    <xf numFmtId="0" fontId="15" fillId="2" borderId="22" xfId="0" applyFont="1" applyFill="1" applyBorder="1" applyAlignment="1">
      <alignment horizontal="right" vertical="center"/>
    </xf>
    <xf numFmtId="2" fontId="15" fillId="2" borderId="22" xfId="0" applyNumberFormat="1" applyFont="1" applyFill="1" applyBorder="1" applyAlignment="1">
      <alignment horizontal="right" vertical="center"/>
    </xf>
    <xf numFmtId="2" fontId="15" fillId="2" borderId="24" xfId="0" applyNumberFormat="1" applyFont="1" applyFill="1" applyBorder="1" applyAlignment="1">
      <alignment horizontal="right" vertical="center"/>
    </xf>
    <xf numFmtId="0" fontId="14" fillId="10" borderId="37" xfId="0" applyFont="1" applyFill="1" applyBorder="1" applyAlignment="1">
      <alignment horizontal="right" vertical="center"/>
    </xf>
    <xf numFmtId="0" fontId="15" fillId="2" borderId="48" xfId="0" applyFont="1" applyFill="1" applyBorder="1" applyAlignment="1">
      <alignment horizontal="right" vertical="center"/>
    </xf>
    <xf numFmtId="0" fontId="13" fillId="2" borderId="24" xfId="0" applyFont="1" applyFill="1" applyBorder="1" applyAlignment="1">
      <alignment horizontal="right" vertical="center"/>
    </xf>
    <xf numFmtId="0" fontId="12" fillId="10" borderId="37" xfId="0" applyFont="1" applyFill="1" applyBorder="1" applyAlignment="1">
      <alignment horizontal="right" vertical="center"/>
    </xf>
    <xf numFmtId="0" fontId="13" fillId="2" borderId="48" xfId="0" applyFont="1" applyFill="1" applyBorder="1" applyAlignment="1">
      <alignment horizontal="right" vertical="center"/>
    </xf>
    <xf numFmtId="2" fontId="12" fillId="10" borderId="37" xfId="0" applyNumberFormat="1" applyFont="1" applyFill="1" applyBorder="1" applyAlignment="1">
      <alignment horizontal="right" vertical="center"/>
    </xf>
    <xf numFmtId="0" fontId="13" fillId="2" borderId="28" xfId="0" applyFont="1" applyFill="1" applyBorder="1" applyAlignment="1">
      <alignment horizontal="right" vertical="center"/>
    </xf>
    <xf numFmtId="165" fontId="13" fillId="0" borderId="1" xfId="0" applyNumberFormat="1" applyFont="1" applyBorder="1" applyAlignment="1">
      <alignment horizontal="right" wrapText="1"/>
    </xf>
    <xf numFmtId="164" fontId="13" fillId="0" borderId="15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wrapText="1"/>
    </xf>
    <xf numFmtId="164" fontId="13" fillId="0" borderId="1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>
      <alignment horizontal="right" wrapText="1"/>
    </xf>
    <xf numFmtId="2" fontId="13" fillId="0" borderId="1" xfId="0" applyNumberFormat="1" applyFont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2" fontId="17" fillId="0" borderId="2" xfId="0" applyNumberFormat="1" applyFont="1" applyBorder="1" applyAlignment="1">
      <alignment horizontal="right" vertical="center" wrapText="1"/>
    </xf>
    <xf numFmtId="2" fontId="15" fillId="2" borderId="6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0" fontId="12" fillId="10" borderId="33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0" fontId="12" fillId="10" borderId="29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2" fillId="10" borderId="38" xfId="0" applyFont="1" applyFill="1" applyBorder="1" applyAlignment="1">
      <alignment horizontal="right" vertical="center"/>
    </xf>
    <xf numFmtId="2" fontId="12" fillId="10" borderId="38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0" fontId="13" fillId="2" borderId="29" xfId="0" applyFont="1" applyFill="1" applyBorder="1" applyAlignment="1">
      <alignment horizontal="right" vertical="center"/>
    </xf>
    <xf numFmtId="2" fontId="13" fillId="2" borderId="2" xfId="0" applyNumberFormat="1" applyFont="1" applyFill="1" applyBorder="1" applyAlignment="1">
      <alignment horizontal="right" vertical="center"/>
    </xf>
    <xf numFmtId="2" fontId="13" fillId="2" borderId="29" xfId="0" applyNumberFormat="1" applyFont="1" applyFill="1" applyBorder="1" applyAlignment="1">
      <alignment horizontal="right" vertical="center"/>
    </xf>
    <xf numFmtId="165" fontId="13" fillId="0" borderId="23" xfId="0" applyNumberFormat="1" applyFont="1" applyBorder="1" applyAlignment="1">
      <alignment horizontal="right" wrapText="1"/>
    </xf>
    <xf numFmtId="164" fontId="13" fillId="0" borderId="23" xfId="0" applyNumberFormat="1" applyFont="1" applyBorder="1" applyAlignment="1">
      <alignment horizontal="right" wrapText="1"/>
    </xf>
    <xf numFmtId="0" fontId="13" fillId="0" borderId="23" xfId="0" applyFont="1" applyBorder="1" applyAlignment="1">
      <alignment horizontal="right" wrapText="1"/>
    </xf>
    <xf numFmtId="165" fontId="13" fillId="0" borderId="51" xfId="0" applyNumberFormat="1" applyFont="1" applyBorder="1" applyAlignment="1">
      <alignment horizontal="right" wrapText="1"/>
    </xf>
    <xf numFmtId="2" fontId="13" fillId="0" borderId="23" xfId="0" applyNumberFormat="1" applyFont="1" applyBorder="1" applyAlignment="1">
      <alignment horizontal="right" vertical="center" wrapText="1"/>
    </xf>
    <xf numFmtId="2" fontId="17" fillId="0" borderId="23" xfId="0" applyNumberFormat="1" applyFont="1" applyBorder="1" applyAlignment="1">
      <alignment horizontal="right" vertical="center" wrapText="1"/>
    </xf>
    <xf numFmtId="2" fontId="17" fillId="0" borderId="51" xfId="0" applyNumberFormat="1" applyFont="1" applyBorder="1" applyAlignment="1">
      <alignment horizontal="right" vertical="center" wrapText="1"/>
    </xf>
    <xf numFmtId="2" fontId="15" fillId="2" borderId="47" xfId="0" applyNumberFormat="1" applyFont="1" applyFill="1" applyBorder="1" applyAlignment="1">
      <alignment horizontal="right" vertical="center" wrapText="1"/>
    </xf>
    <xf numFmtId="4" fontId="17" fillId="0" borderId="23" xfId="0" applyNumberFormat="1" applyFont="1" applyBorder="1" applyAlignment="1">
      <alignment horizontal="right" wrapText="1"/>
    </xf>
    <xf numFmtId="4" fontId="15" fillId="0" borderId="23" xfId="0" applyNumberFormat="1" applyFont="1" applyBorder="1" applyAlignment="1">
      <alignment horizontal="right" wrapText="1"/>
    </xf>
    <xf numFmtId="0" fontId="12" fillId="10" borderId="34" xfId="0" applyFont="1" applyFill="1" applyBorder="1" applyAlignment="1">
      <alignment horizontal="right" vertical="center"/>
    </xf>
    <xf numFmtId="0" fontId="13" fillId="2" borderId="23" xfId="0" applyFont="1" applyFill="1" applyBorder="1" applyAlignment="1">
      <alignment horizontal="right" vertical="center"/>
    </xf>
    <xf numFmtId="2" fontId="13" fillId="2" borderId="23" xfId="0" applyNumberFormat="1" applyFont="1" applyFill="1" applyBorder="1" applyAlignment="1">
      <alignment horizontal="right" vertical="center"/>
    </xf>
    <xf numFmtId="2" fontId="13" fillId="2" borderId="51" xfId="0" applyNumberFormat="1" applyFont="1" applyFill="1" applyBorder="1" applyAlignment="1">
      <alignment horizontal="right" vertical="center"/>
    </xf>
    <xf numFmtId="0" fontId="12" fillId="10" borderId="31" xfId="0" applyFont="1" applyFill="1" applyBorder="1" applyAlignment="1">
      <alignment horizontal="right" vertical="center"/>
    </xf>
    <xf numFmtId="0" fontId="13" fillId="2" borderId="49" xfId="0" applyFont="1" applyFill="1" applyBorder="1" applyAlignment="1">
      <alignment horizontal="right" vertical="center"/>
    </xf>
    <xf numFmtId="0" fontId="12" fillId="10" borderId="39" xfId="0" applyFont="1" applyFill="1" applyBorder="1" applyAlignment="1">
      <alignment horizontal="right" vertical="center"/>
    </xf>
    <xf numFmtId="0" fontId="13" fillId="2" borderId="51" xfId="0" applyFont="1" applyFill="1" applyBorder="1" applyAlignment="1">
      <alignment horizontal="right" vertical="center"/>
    </xf>
    <xf numFmtId="2" fontId="12" fillId="10" borderId="39" xfId="0" applyNumberFormat="1" applyFont="1" applyFill="1" applyBorder="1" applyAlignment="1">
      <alignment horizontal="right" vertical="center"/>
    </xf>
    <xf numFmtId="2" fontId="13" fillId="2" borderId="49" xfId="0" applyNumberFormat="1" applyFont="1" applyFill="1" applyBorder="1" applyAlignment="1">
      <alignment horizontal="right" vertical="center"/>
    </xf>
    <xf numFmtId="0" fontId="13" fillId="2" borderId="31" xfId="0" applyFont="1" applyFill="1" applyBorder="1" applyAlignment="1">
      <alignment horizontal="right" vertical="center"/>
    </xf>
    <xf numFmtId="0" fontId="14" fillId="10" borderId="37" xfId="0" applyNumberFormat="1" applyFont="1" applyFill="1" applyBorder="1" applyAlignment="1">
      <alignment horizontal="right" wrapText="1"/>
    </xf>
    <xf numFmtId="165" fontId="12" fillId="11" borderId="37" xfId="0" applyNumberFormat="1" applyFont="1" applyFill="1" applyBorder="1" applyAlignment="1">
      <alignment horizontal="right"/>
    </xf>
    <xf numFmtId="165" fontId="13" fillId="0" borderId="48" xfId="0" applyNumberFormat="1" applyFont="1" applyBorder="1" applyAlignment="1">
      <alignment horizontal="right"/>
    </xf>
    <xf numFmtId="165" fontId="13" fillId="0" borderId="22" xfId="0" applyNumberFormat="1" applyFont="1" applyBorder="1" applyAlignment="1">
      <alignment horizontal="right"/>
    </xf>
    <xf numFmtId="165" fontId="12" fillId="10" borderId="22" xfId="0" applyNumberFormat="1" applyFont="1" applyFill="1" applyBorder="1" applyAlignment="1">
      <alignment horizontal="right"/>
    </xf>
    <xf numFmtId="165" fontId="13" fillId="2" borderId="22" xfId="0" applyNumberFormat="1" applyFont="1" applyFill="1" applyBorder="1" applyAlignment="1">
      <alignment horizontal="right"/>
    </xf>
    <xf numFmtId="165" fontId="13" fillId="0" borderId="28" xfId="0" applyNumberFormat="1" applyFont="1" applyBorder="1" applyAlignment="1">
      <alignment horizontal="right"/>
    </xf>
    <xf numFmtId="165" fontId="12" fillId="11" borderId="37" xfId="0" applyNumberFormat="1" applyFont="1" applyFill="1" applyBorder="1" applyAlignment="1">
      <alignment horizontal="right" vertical="center"/>
    </xf>
    <xf numFmtId="165" fontId="13" fillId="2" borderId="46" xfId="0" applyNumberFormat="1" applyFont="1" applyFill="1" applyBorder="1" applyAlignment="1">
      <alignment horizontal="right" vertical="center"/>
    </xf>
    <xf numFmtId="165" fontId="12" fillId="10" borderId="32" xfId="0" applyNumberFormat="1" applyFont="1" applyFill="1" applyBorder="1" applyAlignment="1">
      <alignment horizontal="right" vertical="center"/>
    </xf>
    <xf numFmtId="165" fontId="13" fillId="2" borderId="28" xfId="0" applyNumberFormat="1" applyFont="1" applyFill="1" applyBorder="1" applyAlignment="1">
      <alignment horizontal="right" vertical="center"/>
    </xf>
    <xf numFmtId="165" fontId="13" fillId="2" borderId="48" xfId="0" applyNumberFormat="1" applyFont="1" applyFill="1" applyBorder="1" applyAlignment="1">
      <alignment horizontal="right" vertical="center"/>
    </xf>
    <xf numFmtId="165" fontId="13" fillId="2" borderId="22" xfId="0" applyNumberFormat="1" applyFont="1" applyFill="1" applyBorder="1" applyAlignment="1">
      <alignment horizontal="right" vertical="center"/>
    </xf>
    <xf numFmtId="165" fontId="13" fillId="2" borderId="25" xfId="0" applyNumberFormat="1" applyFont="1" applyFill="1" applyBorder="1" applyAlignment="1">
      <alignment horizontal="right" vertical="center"/>
    </xf>
    <xf numFmtId="165" fontId="13" fillId="2" borderId="56" xfId="0" applyNumberFormat="1" applyFont="1" applyFill="1" applyBorder="1" applyAlignment="1">
      <alignment horizontal="right" vertical="center"/>
    </xf>
    <xf numFmtId="165" fontId="12" fillId="10" borderId="37" xfId="0" applyNumberFormat="1" applyFont="1" applyFill="1" applyBorder="1" applyAlignment="1">
      <alignment horizontal="right" vertical="center"/>
    </xf>
    <xf numFmtId="165" fontId="13" fillId="2" borderId="24" xfId="0" applyNumberFormat="1" applyFont="1" applyFill="1" applyBorder="1" applyAlignment="1">
      <alignment horizontal="right" vertical="center"/>
    </xf>
    <xf numFmtId="165" fontId="15" fillId="0" borderId="22" xfId="0" applyNumberFormat="1" applyFont="1" applyFill="1" applyBorder="1" applyAlignment="1">
      <alignment horizontal="right" vertical="center"/>
    </xf>
    <xf numFmtId="165" fontId="15" fillId="2" borderId="22" xfId="0" applyNumberFormat="1" applyFont="1" applyFill="1" applyBorder="1" applyAlignment="1">
      <alignment horizontal="right" vertical="center"/>
    </xf>
    <xf numFmtId="165" fontId="15" fillId="0" borderId="24" xfId="0" applyNumberFormat="1" applyFont="1" applyFill="1" applyBorder="1" applyAlignment="1">
      <alignment horizontal="right" vertical="center"/>
    </xf>
    <xf numFmtId="165" fontId="12" fillId="11" borderId="37" xfId="0" applyNumberFormat="1" applyFont="1" applyFill="1" applyBorder="1" applyAlignment="1">
      <alignment horizontal="right" vertical="center" wrapText="1"/>
    </xf>
    <xf numFmtId="165" fontId="13" fillId="0" borderId="48" xfId="0" applyNumberFormat="1" applyFont="1" applyBorder="1" applyAlignment="1">
      <alignment horizontal="right" vertical="center" wrapText="1"/>
    </xf>
    <xf numFmtId="165" fontId="13" fillId="0" borderId="24" xfId="0" applyNumberFormat="1" applyFont="1" applyBorder="1" applyAlignment="1">
      <alignment horizontal="right" vertical="center" wrapText="1"/>
    </xf>
    <xf numFmtId="165" fontId="12" fillId="10" borderId="37" xfId="0" applyNumberFormat="1" applyFont="1" applyFill="1" applyBorder="1" applyAlignment="1">
      <alignment horizontal="right" vertical="center" wrapText="1"/>
    </xf>
    <xf numFmtId="165" fontId="13" fillId="0" borderId="22" xfId="0" applyNumberFormat="1" applyFont="1" applyBorder="1" applyAlignment="1">
      <alignment horizontal="right" vertical="center" wrapText="1"/>
    </xf>
    <xf numFmtId="165" fontId="13" fillId="0" borderId="25" xfId="0" applyNumberFormat="1" applyFont="1" applyBorder="1" applyAlignment="1">
      <alignment horizontal="right" vertical="center" wrapText="1"/>
    </xf>
    <xf numFmtId="165" fontId="13" fillId="0" borderId="22" xfId="0" applyNumberFormat="1" applyFont="1" applyFill="1" applyBorder="1" applyAlignment="1">
      <alignment horizontal="right" vertical="center" wrapText="1"/>
    </xf>
    <xf numFmtId="2" fontId="15" fillId="0" borderId="22" xfId="0" applyNumberFormat="1" applyFont="1" applyBorder="1" applyAlignment="1">
      <alignment horizontal="right" vertical="center" wrapText="1"/>
    </xf>
    <xf numFmtId="164" fontId="14" fillId="11" borderId="37" xfId="0" applyNumberFormat="1" applyFont="1" applyFill="1" applyBorder="1" applyAlignment="1">
      <alignment horizontal="right" vertical="center" wrapText="1"/>
    </xf>
    <xf numFmtId="164" fontId="15" fillId="0" borderId="48" xfId="0" applyNumberFormat="1" applyFont="1" applyBorder="1" applyAlignment="1">
      <alignment horizontal="right" vertical="center" wrapText="1"/>
    </xf>
    <xf numFmtId="164" fontId="17" fillId="0" borderId="24" xfId="0" applyNumberFormat="1" applyFont="1" applyBorder="1" applyAlignment="1">
      <alignment horizontal="right" vertical="center" wrapText="1"/>
    </xf>
    <xf numFmtId="164" fontId="14" fillId="10" borderId="37" xfId="0" applyNumberFormat="1" applyFont="1" applyFill="1" applyBorder="1" applyAlignment="1">
      <alignment horizontal="right" vertical="center" wrapText="1"/>
    </xf>
    <xf numFmtId="164" fontId="17" fillId="0" borderId="48" xfId="0" applyNumberFormat="1" applyFont="1" applyBorder="1" applyAlignment="1">
      <alignment horizontal="right" vertical="center" wrapText="1"/>
    </xf>
    <xf numFmtId="164" fontId="17" fillId="0" borderId="22" xfId="0" applyNumberFormat="1" applyFont="1" applyBorder="1" applyAlignment="1">
      <alignment horizontal="right" vertical="center" wrapText="1"/>
    </xf>
    <xf numFmtId="164" fontId="15" fillId="0" borderId="22" xfId="0" applyNumberFormat="1" applyFont="1" applyBorder="1" applyAlignment="1">
      <alignment horizontal="right" wrapText="1"/>
    </xf>
    <xf numFmtId="164" fontId="14" fillId="10" borderId="57" xfId="0" applyNumberFormat="1" applyFont="1" applyFill="1" applyBorder="1" applyAlignment="1">
      <alignment horizontal="right" vertical="center" wrapText="1"/>
    </xf>
    <xf numFmtId="164" fontId="14" fillId="10" borderId="28" xfId="0" applyNumberFormat="1" applyFont="1" applyFill="1" applyBorder="1" applyAlignment="1">
      <alignment horizontal="right" vertical="center" wrapText="1"/>
    </xf>
    <xf numFmtId="164" fontId="15" fillId="2" borderId="48" xfId="0" applyNumberFormat="1" applyFont="1" applyFill="1" applyBorder="1" applyAlignment="1">
      <alignment horizontal="right" vertical="center" wrapText="1"/>
    </xf>
    <xf numFmtId="164" fontId="15" fillId="2" borderId="22" xfId="0" applyNumberFormat="1" applyFont="1" applyFill="1" applyBorder="1" applyAlignment="1">
      <alignment horizontal="right" vertical="center" wrapText="1"/>
    </xf>
    <xf numFmtId="2" fontId="12" fillId="11" borderId="37" xfId="0" applyNumberFormat="1" applyFont="1" applyFill="1" applyBorder="1" applyAlignment="1">
      <alignment horizontal="right" vertical="center"/>
    </xf>
    <xf numFmtId="2" fontId="12" fillId="10" borderId="32" xfId="0" applyNumberFormat="1" applyFont="1" applyFill="1" applyBorder="1" applyAlignment="1">
      <alignment horizontal="right" vertical="center"/>
    </xf>
    <xf numFmtId="2" fontId="12" fillId="10" borderId="28" xfId="0" applyNumberFormat="1" applyFont="1" applyFill="1" applyBorder="1" applyAlignment="1">
      <alignment horizontal="right" vertical="center"/>
    </xf>
    <xf numFmtId="2" fontId="13" fillId="2" borderId="28" xfId="0" applyNumberFormat="1" applyFont="1" applyFill="1" applyBorder="1" applyAlignment="1">
      <alignment horizontal="right" vertical="center"/>
    </xf>
    <xf numFmtId="0" fontId="14" fillId="10" borderId="38" xfId="0" applyNumberFormat="1" applyFont="1" applyFill="1" applyBorder="1" applyAlignment="1">
      <alignment horizontal="right" wrapText="1"/>
    </xf>
    <xf numFmtId="165" fontId="13" fillId="11" borderId="38" xfId="0" applyNumberFormat="1" applyFont="1" applyFill="1" applyBorder="1" applyAlignment="1">
      <alignment horizontal="right"/>
    </xf>
    <xf numFmtId="165" fontId="13" fillId="0" borderId="9" xfId="0" applyNumberFormat="1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165" fontId="12" fillId="10" borderId="1" xfId="0" applyNumberFormat="1" applyFont="1" applyFill="1" applyBorder="1" applyAlignment="1">
      <alignment horizontal="right"/>
    </xf>
    <xf numFmtId="165" fontId="13" fillId="2" borderId="1" xfId="0" applyNumberFormat="1" applyFont="1" applyFill="1" applyBorder="1" applyAlignment="1">
      <alignment horizontal="right"/>
    </xf>
    <xf numFmtId="165" fontId="12" fillId="11" borderId="38" xfId="0" applyNumberFormat="1" applyFont="1" applyFill="1" applyBorder="1" applyAlignment="1">
      <alignment horizontal="right" vertical="center"/>
    </xf>
    <xf numFmtId="165" fontId="13" fillId="2" borderId="6" xfId="0" applyNumberFormat="1" applyFont="1" applyFill="1" applyBorder="1" applyAlignment="1">
      <alignment horizontal="right" vertical="center"/>
    </xf>
    <xf numFmtId="165" fontId="12" fillId="10" borderId="33" xfId="0" applyNumberFormat="1" applyFont="1" applyFill="1" applyBorder="1" applyAlignment="1">
      <alignment horizontal="right" vertical="center"/>
    </xf>
    <xf numFmtId="165" fontId="13" fillId="2" borderId="29" xfId="0" applyNumberFormat="1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>
      <alignment horizontal="right" vertical="center"/>
    </xf>
    <xf numFmtId="165" fontId="13" fillId="2" borderId="2" xfId="0" applyNumberFormat="1" applyFont="1" applyFill="1" applyBorder="1" applyAlignment="1">
      <alignment horizontal="right" vertical="center"/>
    </xf>
    <xf numFmtId="165" fontId="12" fillId="10" borderId="38" xfId="0" applyNumberFormat="1" applyFont="1" applyFill="1" applyBorder="1" applyAlignment="1">
      <alignment horizontal="right" vertical="center"/>
    </xf>
    <xf numFmtId="165" fontId="15" fillId="0" borderId="1" xfId="0" applyNumberFormat="1" applyFont="1" applyFill="1" applyBorder="1" applyAlignment="1">
      <alignment horizontal="right" vertical="center"/>
    </xf>
    <xf numFmtId="165" fontId="15" fillId="0" borderId="2" xfId="0" applyNumberFormat="1" applyFont="1" applyFill="1" applyBorder="1" applyAlignment="1">
      <alignment horizontal="right" vertical="center"/>
    </xf>
    <xf numFmtId="165" fontId="12" fillId="11" borderId="38" xfId="0" applyNumberFormat="1" applyFont="1" applyFill="1" applyBorder="1" applyAlignment="1">
      <alignment horizontal="right" vertical="center" wrapText="1"/>
    </xf>
    <xf numFmtId="165" fontId="13" fillId="0" borderId="9" xfId="0" applyNumberFormat="1" applyFont="1" applyBorder="1" applyAlignment="1">
      <alignment horizontal="right" vertical="center" wrapText="1"/>
    </xf>
    <xf numFmtId="165" fontId="13" fillId="0" borderId="2" xfId="0" applyNumberFormat="1" applyFont="1" applyBorder="1" applyAlignment="1">
      <alignment horizontal="right" vertical="center" wrapText="1"/>
    </xf>
    <xf numFmtId="165" fontId="12" fillId="10" borderId="38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right" vertical="center" wrapText="1"/>
    </xf>
    <xf numFmtId="2" fontId="13" fillId="0" borderId="2" xfId="0" applyNumberFormat="1" applyFont="1" applyBorder="1" applyAlignment="1">
      <alignment horizontal="right" vertical="center" wrapText="1"/>
    </xf>
    <xf numFmtId="0" fontId="13" fillId="0" borderId="14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12" fillId="10" borderId="45" xfId="0" applyFont="1" applyFill="1" applyBorder="1" applyAlignment="1">
      <alignment horizontal="right" vertical="center" wrapText="1"/>
    </xf>
    <xf numFmtId="0" fontId="13" fillId="0" borderId="14" xfId="0" applyFont="1" applyBorder="1" applyAlignment="1">
      <alignment horizontal="right" vertical="center" wrapText="1"/>
    </xf>
    <xf numFmtId="164" fontId="14" fillId="11" borderId="3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Border="1" applyAlignment="1">
      <alignment horizontal="right" vertical="center" wrapText="1"/>
    </xf>
    <xf numFmtId="164" fontId="17" fillId="0" borderId="2" xfId="0" applyNumberFormat="1" applyFont="1" applyBorder="1" applyAlignment="1">
      <alignment horizontal="right" vertical="center" wrapText="1"/>
    </xf>
    <xf numFmtId="164" fontId="14" fillId="10" borderId="38" xfId="0" applyNumberFormat="1" applyFont="1" applyFill="1" applyBorder="1" applyAlignment="1">
      <alignment horizontal="right" vertical="center" wrapText="1"/>
    </xf>
    <xf numFmtId="164" fontId="17" fillId="0" borderId="9" xfId="0" applyNumberFormat="1" applyFont="1" applyBorder="1" applyAlignment="1">
      <alignment horizontal="right" vertical="center" wrapText="1"/>
    </xf>
    <xf numFmtId="164" fontId="17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wrapText="1"/>
    </xf>
    <xf numFmtId="164" fontId="14" fillId="10" borderId="52" xfId="0" applyNumberFormat="1" applyFont="1" applyFill="1" applyBorder="1" applyAlignment="1">
      <alignment horizontal="right" vertical="center" wrapText="1"/>
    </xf>
    <xf numFmtId="164" fontId="14" fillId="10" borderId="29" xfId="0" applyNumberFormat="1" applyFont="1" applyFill="1" applyBorder="1" applyAlignment="1">
      <alignment horizontal="right" vertical="center" wrapText="1"/>
    </xf>
    <xf numFmtId="164" fontId="15" fillId="2" borderId="9" xfId="0" applyNumberFormat="1" applyFont="1" applyFill="1" applyBorder="1" applyAlignment="1">
      <alignment horizontal="right" vertical="center" wrapText="1"/>
    </xf>
    <xf numFmtId="164" fontId="15" fillId="2" borderId="1" xfId="0" applyNumberFormat="1" applyFont="1" applyFill="1" applyBorder="1" applyAlignment="1">
      <alignment horizontal="right" vertical="center" wrapText="1"/>
    </xf>
    <xf numFmtId="2" fontId="12" fillId="11" borderId="38" xfId="0" applyNumberFormat="1" applyFont="1" applyFill="1" applyBorder="1" applyAlignment="1">
      <alignment horizontal="right" vertical="center"/>
    </xf>
    <xf numFmtId="2" fontId="12" fillId="10" borderId="33" xfId="0" applyNumberFormat="1" applyFont="1" applyFill="1" applyBorder="1" applyAlignment="1">
      <alignment horizontal="right" vertical="center"/>
    </xf>
    <xf numFmtId="2" fontId="12" fillId="10" borderId="29" xfId="0" applyNumberFormat="1" applyFont="1" applyFill="1" applyBorder="1" applyAlignment="1">
      <alignment horizontal="right" vertical="center"/>
    </xf>
    <xf numFmtId="169" fontId="13" fillId="2" borderId="9" xfId="0" applyNumberFormat="1" applyFont="1" applyFill="1" applyBorder="1" applyAlignment="1">
      <alignment horizontal="right" vertical="center"/>
    </xf>
    <xf numFmtId="2" fontId="13" fillId="2" borderId="9" xfId="0" applyNumberFormat="1" applyFont="1" applyFill="1" applyBorder="1" applyAlignment="1">
      <alignment horizontal="right" vertical="center"/>
    </xf>
    <xf numFmtId="165" fontId="13" fillId="0" borderId="29" xfId="0" applyNumberFormat="1" applyFont="1" applyBorder="1" applyAlignment="1">
      <alignment horizontal="right"/>
    </xf>
    <xf numFmtId="165" fontId="13" fillId="0" borderId="4" xfId="0" applyNumberFormat="1" applyFont="1" applyBorder="1" applyAlignment="1">
      <alignment horizontal="right" vertical="center" wrapText="1"/>
    </xf>
    <xf numFmtId="2" fontId="13" fillId="0" borderId="9" xfId="0" applyNumberFormat="1" applyFont="1" applyBorder="1" applyAlignment="1">
      <alignment horizontal="right" vertical="center" wrapText="1"/>
    </xf>
    <xf numFmtId="2" fontId="13" fillId="0" borderId="9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0" fontId="14" fillId="10" borderId="39" xfId="0" applyNumberFormat="1" applyFont="1" applyFill="1" applyBorder="1" applyAlignment="1">
      <alignment horizontal="right" vertical="center" wrapText="1"/>
    </xf>
    <xf numFmtId="165" fontId="13" fillId="11" borderId="39" xfId="0" applyNumberFormat="1" applyFont="1" applyFill="1" applyBorder="1" applyAlignment="1">
      <alignment horizontal="right" vertical="center"/>
    </xf>
    <xf numFmtId="165" fontId="13" fillId="0" borderId="49" xfId="0" applyNumberFormat="1" applyFont="1" applyBorder="1" applyAlignment="1">
      <alignment horizontal="right" vertical="center"/>
    </xf>
    <xf numFmtId="165" fontId="13" fillId="0" borderId="23" xfId="0" applyNumberFormat="1" applyFont="1" applyBorder="1" applyAlignment="1">
      <alignment horizontal="right" vertical="center"/>
    </xf>
    <xf numFmtId="165" fontId="12" fillId="10" borderId="23" xfId="0" applyNumberFormat="1" applyFont="1" applyFill="1" applyBorder="1" applyAlignment="1">
      <alignment horizontal="right" vertical="center"/>
    </xf>
    <xf numFmtId="165" fontId="13" fillId="0" borderId="23" xfId="0" applyNumberFormat="1" applyFont="1" applyBorder="1" applyAlignment="1">
      <alignment horizontal="right"/>
    </xf>
    <xf numFmtId="165" fontId="12" fillId="10" borderId="23" xfId="0" applyNumberFormat="1" applyFont="1" applyFill="1" applyBorder="1" applyAlignment="1">
      <alignment horizontal="right"/>
    </xf>
    <xf numFmtId="165" fontId="13" fillId="0" borderId="31" xfId="0" applyNumberFormat="1" applyFont="1" applyBorder="1" applyAlignment="1">
      <alignment horizontal="right" vertical="center"/>
    </xf>
    <xf numFmtId="165" fontId="12" fillId="11" borderId="39" xfId="0" applyNumberFormat="1" applyFont="1" applyFill="1" applyBorder="1" applyAlignment="1">
      <alignment horizontal="right" vertical="center"/>
    </xf>
    <xf numFmtId="165" fontId="13" fillId="2" borderId="47" xfId="0" applyNumberFormat="1" applyFont="1" applyFill="1" applyBorder="1" applyAlignment="1">
      <alignment horizontal="right" vertical="center"/>
    </xf>
    <xf numFmtId="165" fontId="12" fillId="10" borderId="34" xfId="0" applyNumberFormat="1" applyFont="1" applyFill="1" applyBorder="1" applyAlignment="1">
      <alignment horizontal="right" vertical="center"/>
    </xf>
    <xf numFmtId="165" fontId="13" fillId="2" borderId="31" xfId="0" applyNumberFormat="1" applyFont="1" applyFill="1" applyBorder="1" applyAlignment="1">
      <alignment horizontal="right" vertical="center"/>
    </xf>
    <xf numFmtId="165" fontId="13" fillId="2" borderId="49" xfId="0" applyNumberFormat="1" applyFont="1" applyFill="1" applyBorder="1" applyAlignment="1">
      <alignment horizontal="right" vertical="center"/>
    </xf>
    <xf numFmtId="165" fontId="13" fillId="2" borderId="23" xfId="0" applyNumberFormat="1" applyFont="1" applyFill="1" applyBorder="1" applyAlignment="1">
      <alignment horizontal="right" vertical="center"/>
    </xf>
    <xf numFmtId="165" fontId="13" fillId="2" borderId="53" xfId="0" applyNumberFormat="1" applyFont="1" applyFill="1" applyBorder="1" applyAlignment="1">
      <alignment horizontal="right" vertical="center"/>
    </xf>
    <xf numFmtId="165" fontId="13" fillId="2" borderId="66" xfId="0" applyNumberFormat="1" applyFont="1" applyFill="1" applyBorder="1" applyAlignment="1">
      <alignment horizontal="right" vertical="center"/>
    </xf>
    <xf numFmtId="165" fontId="12" fillId="10" borderId="39" xfId="0" applyNumberFormat="1" applyFont="1" applyFill="1" applyBorder="1" applyAlignment="1">
      <alignment horizontal="right" vertical="center"/>
    </xf>
    <xf numFmtId="165" fontId="13" fillId="2" borderId="51" xfId="0" applyNumberFormat="1" applyFont="1" applyFill="1" applyBorder="1" applyAlignment="1">
      <alignment horizontal="right" vertical="center"/>
    </xf>
    <xf numFmtId="165" fontId="15" fillId="0" borderId="23" xfId="0" applyNumberFormat="1" applyFont="1" applyFill="1" applyBorder="1" applyAlignment="1">
      <alignment horizontal="right" vertical="center"/>
    </xf>
    <xf numFmtId="165" fontId="15" fillId="2" borderId="23" xfId="0" applyNumberFormat="1" applyFont="1" applyFill="1" applyBorder="1" applyAlignment="1">
      <alignment horizontal="right" vertical="center"/>
    </xf>
    <xf numFmtId="165" fontId="15" fillId="0" borderId="51" xfId="0" applyNumberFormat="1" applyFont="1" applyFill="1" applyBorder="1" applyAlignment="1">
      <alignment horizontal="right" vertical="center"/>
    </xf>
    <xf numFmtId="165" fontId="12" fillId="11" borderId="39" xfId="0" applyNumberFormat="1" applyFont="1" applyFill="1" applyBorder="1" applyAlignment="1">
      <alignment horizontal="right" vertical="center" wrapText="1"/>
    </xf>
    <xf numFmtId="165" fontId="13" fillId="0" borderId="49" xfId="0" applyNumberFormat="1" applyFont="1" applyBorder="1" applyAlignment="1">
      <alignment horizontal="right" vertical="center" wrapText="1"/>
    </xf>
    <xf numFmtId="165" fontId="13" fillId="0" borderId="51" xfId="0" applyNumberFormat="1" applyFont="1" applyBorder="1" applyAlignment="1">
      <alignment horizontal="right" vertical="center" wrapText="1"/>
    </xf>
    <xf numFmtId="165" fontId="12" fillId="10" borderId="39" xfId="0" applyNumberFormat="1" applyFont="1" applyFill="1" applyBorder="1" applyAlignment="1">
      <alignment horizontal="right" vertical="center" wrapText="1"/>
    </xf>
    <xf numFmtId="165" fontId="13" fillId="0" borderId="23" xfId="0" applyNumberFormat="1" applyFont="1" applyBorder="1" applyAlignment="1">
      <alignment horizontal="right" vertical="center" wrapText="1"/>
    </xf>
    <xf numFmtId="165" fontId="13" fillId="0" borderId="27" xfId="0" applyNumberFormat="1" applyFont="1" applyBorder="1" applyAlignment="1">
      <alignment horizontal="right" vertical="center" wrapText="1"/>
    </xf>
    <xf numFmtId="165" fontId="13" fillId="0" borderId="23" xfId="0" applyNumberFormat="1" applyFont="1" applyFill="1" applyBorder="1" applyAlignment="1">
      <alignment horizontal="right" vertical="center" wrapText="1"/>
    </xf>
    <xf numFmtId="2" fontId="15" fillId="0" borderId="23" xfId="0" applyNumberFormat="1" applyFont="1" applyBorder="1" applyAlignment="1">
      <alignment horizontal="right" vertical="center" wrapText="1"/>
    </xf>
    <xf numFmtId="2" fontId="13" fillId="0" borderId="51" xfId="0" applyNumberFormat="1" applyFont="1" applyBorder="1" applyAlignment="1">
      <alignment horizontal="right" vertical="center" wrapText="1"/>
    </xf>
    <xf numFmtId="2" fontId="13" fillId="0" borderId="49" xfId="0" applyNumberFormat="1" applyFont="1" applyBorder="1" applyAlignment="1">
      <alignment horizontal="right" vertical="center" wrapText="1"/>
    </xf>
    <xf numFmtId="2" fontId="12" fillId="11" borderId="54" xfId="0" applyNumberFormat="1" applyFont="1" applyFill="1" applyBorder="1" applyAlignment="1">
      <alignment horizontal="right" vertical="center"/>
    </xf>
    <xf numFmtId="2" fontId="13" fillId="0" borderId="49" xfId="0" applyNumberFormat="1" applyFont="1" applyBorder="1" applyAlignment="1">
      <alignment horizontal="right" vertical="center"/>
    </xf>
    <xf numFmtId="2" fontId="13" fillId="0" borderId="23" xfId="0" applyNumberFormat="1" applyFont="1" applyBorder="1" applyAlignment="1">
      <alignment horizontal="right" vertical="center"/>
    </xf>
    <xf numFmtId="2" fontId="13" fillId="0" borderId="51" xfId="0" applyNumberFormat="1" applyFont="1" applyBorder="1" applyAlignment="1">
      <alignment horizontal="right" vertical="center"/>
    </xf>
    <xf numFmtId="164" fontId="14" fillId="11" borderId="39" xfId="0" applyNumberFormat="1" applyFont="1" applyFill="1" applyBorder="1" applyAlignment="1">
      <alignment horizontal="right" vertical="center" wrapText="1"/>
    </xf>
    <xf numFmtId="164" fontId="15" fillId="0" borderId="49" xfId="0" applyNumberFormat="1" applyFont="1" applyBorder="1" applyAlignment="1">
      <alignment horizontal="right" vertical="center" wrapText="1"/>
    </xf>
    <xf numFmtId="164" fontId="17" fillId="0" borderId="51" xfId="0" applyNumberFormat="1" applyFont="1" applyBorder="1" applyAlignment="1">
      <alignment horizontal="right" vertical="center" wrapText="1"/>
    </xf>
    <xf numFmtId="164" fontId="14" fillId="10" borderId="39" xfId="0" applyNumberFormat="1" applyFont="1" applyFill="1" applyBorder="1" applyAlignment="1">
      <alignment horizontal="right" vertical="center" wrapText="1"/>
    </xf>
    <xf numFmtId="164" fontId="17" fillId="0" borderId="49" xfId="0" applyNumberFormat="1" applyFont="1" applyBorder="1" applyAlignment="1">
      <alignment horizontal="right" vertical="center" wrapText="1"/>
    </xf>
    <xf numFmtId="164" fontId="17" fillId="0" borderId="23" xfId="0" applyNumberFormat="1" applyFont="1" applyBorder="1" applyAlignment="1">
      <alignment horizontal="right" vertical="center" wrapText="1"/>
    </xf>
    <xf numFmtId="164" fontId="15" fillId="0" borderId="23" xfId="0" applyNumberFormat="1" applyFont="1" applyBorder="1" applyAlignment="1">
      <alignment horizontal="right" wrapText="1"/>
    </xf>
    <xf numFmtId="164" fontId="14" fillId="10" borderId="58" xfId="0" applyNumberFormat="1" applyFont="1" applyFill="1" applyBorder="1" applyAlignment="1">
      <alignment horizontal="right" vertical="center" wrapText="1"/>
    </xf>
    <xf numFmtId="164" fontId="14" fillId="10" borderId="31" xfId="0" applyNumberFormat="1" applyFont="1" applyFill="1" applyBorder="1" applyAlignment="1">
      <alignment horizontal="right" vertical="center" wrapText="1"/>
    </xf>
    <xf numFmtId="164" fontId="15" fillId="2" borderId="49" xfId="0" applyNumberFormat="1" applyFont="1" applyFill="1" applyBorder="1" applyAlignment="1">
      <alignment horizontal="right" vertical="center" wrapText="1"/>
    </xf>
    <xf numFmtId="164" fontId="15" fillId="2" borderId="23" xfId="0" applyNumberFormat="1" applyFont="1" applyFill="1" applyBorder="1" applyAlignment="1">
      <alignment horizontal="right" vertical="center" wrapText="1"/>
    </xf>
    <xf numFmtId="2" fontId="12" fillId="11" borderId="39" xfId="0" applyNumberFormat="1" applyFont="1" applyFill="1" applyBorder="1" applyAlignment="1">
      <alignment horizontal="right" vertical="center"/>
    </xf>
    <xf numFmtId="2" fontId="12" fillId="10" borderId="34" xfId="0" applyNumberFormat="1" applyFont="1" applyFill="1" applyBorder="1" applyAlignment="1">
      <alignment horizontal="right" vertical="center"/>
    </xf>
    <xf numFmtId="2" fontId="12" fillId="10" borderId="31" xfId="0" applyNumberFormat="1" applyFont="1" applyFill="1" applyBorder="1" applyAlignment="1">
      <alignment horizontal="right" vertical="center"/>
    </xf>
    <xf numFmtId="2" fontId="13" fillId="2" borderId="31" xfId="0" applyNumberFormat="1" applyFont="1" applyFill="1" applyBorder="1" applyAlignment="1">
      <alignment horizontal="right" vertical="center"/>
    </xf>
    <xf numFmtId="2" fontId="14" fillId="12" borderId="37" xfId="0" applyNumberFormat="1" applyFont="1" applyFill="1" applyBorder="1" applyAlignment="1">
      <alignment horizontal="right" wrapText="1"/>
    </xf>
    <xf numFmtId="2" fontId="14" fillId="12" borderId="38" xfId="0" applyNumberFormat="1" applyFont="1" applyFill="1" applyBorder="1" applyAlignment="1">
      <alignment horizontal="right" wrapText="1"/>
    </xf>
    <xf numFmtId="2" fontId="14" fillId="12" borderId="39" xfId="0" applyNumberFormat="1" applyFont="1" applyFill="1" applyBorder="1" applyAlignment="1">
      <alignment horizontal="right" wrapText="1"/>
    </xf>
    <xf numFmtId="4" fontId="14" fillId="12" borderId="37" xfId="0" applyNumberFormat="1" applyFont="1" applyFill="1" applyBorder="1" applyAlignment="1">
      <alignment horizontal="right" wrapText="1"/>
    </xf>
    <xf numFmtId="4" fontId="13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24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2" fillId="10" borderId="57" xfId="0" applyFont="1" applyFill="1" applyBorder="1" applyAlignment="1">
      <alignment horizontal="center" vertical="top" wrapText="1"/>
    </xf>
    <xf numFmtId="0" fontId="12" fillId="10" borderId="46" xfId="0" applyFont="1" applyFill="1" applyBorder="1" applyAlignment="1">
      <alignment horizontal="center" vertical="top" wrapText="1"/>
    </xf>
    <xf numFmtId="0" fontId="12" fillId="10" borderId="40" xfId="0" applyFont="1" applyFill="1" applyBorder="1" applyAlignment="1">
      <alignment horizontal="center" vertical="top" wrapText="1"/>
    </xf>
    <xf numFmtId="0" fontId="12" fillId="10" borderId="58" xfId="0" applyFont="1" applyFill="1" applyBorder="1" applyAlignment="1">
      <alignment horizontal="center" vertical="top" wrapText="1"/>
    </xf>
    <xf numFmtId="0" fontId="12" fillId="10" borderId="47" xfId="0" applyFont="1" applyFill="1" applyBorder="1" applyAlignment="1">
      <alignment horizontal="center" vertical="top" wrapText="1"/>
    </xf>
    <xf numFmtId="0" fontId="12" fillId="10" borderId="42" xfId="0" applyFont="1" applyFill="1" applyBorder="1" applyAlignment="1">
      <alignment horizontal="center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4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9" fillId="10" borderId="32" xfId="0" applyFont="1" applyFill="1" applyBorder="1" applyAlignment="1">
      <alignment horizontal="center" vertical="center" wrapText="1"/>
    </xf>
    <xf numFmtId="0" fontId="19" fillId="10" borderId="22" xfId="0" applyFont="1" applyFill="1" applyBorder="1" applyAlignment="1">
      <alignment horizontal="center" vertical="center" wrapText="1"/>
    </xf>
    <xf numFmtId="0" fontId="19" fillId="10" borderId="28" xfId="0" applyFont="1" applyFill="1" applyBorder="1" applyAlignment="1">
      <alignment horizontal="center" vertical="center" wrapText="1"/>
    </xf>
    <xf numFmtId="0" fontId="19" fillId="10" borderId="34" xfId="0" applyFont="1" applyFill="1" applyBorder="1" applyAlignment="1">
      <alignment horizontal="center" vertical="center" wrapText="1"/>
    </xf>
    <xf numFmtId="0" fontId="19" fillId="10" borderId="23" xfId="0" applyFont="1" applyFill="1" applyBorder="1" applyAlignment="1">
      <alignment horizontal="center" vertical="center" wrapText="1"/>
    </xf>
    <xf numFmtId="0" fontId="19" fillId="10" borderId="31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2" fillId="11" borderId="57" xfId="0" applyFont="1" applyFill="1" applyBorder="1" applyAlignment="1">
      <alignment horizontal="center" vertical="top" wrapText="1"/>
    </xf>
    <xf numFmtId="0" fontId="12" fillId="11" borderId="40" xfId="0" applyFont="1" applyFill="1" applyBorder="1" applyAlignment="1">
      <alignment horizontal="center" vertical="top" wrapText="1"/>
    </xf>
    <xf numFmtId="0" fontId="12" fillId="11" borderId="58" xfId="0" applyFont="1" applyFill="1" applyBorder="1" applyAlignment="1">
      <alignment horizontal="center" vertical="top" wrapText="1"/>
    </xf>
    <xf numFmtId="0" fontId="12" fillId="11" borderId="42" xfId="0" applyFont="1" applyFill="1" applyBorder="1" applyAlignment="1">
      <alignment horizontal="center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center" wrapText="1"/>
    </xf>
    <xf numFmtId="0" fontId="20" fillId="0" borderId="46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5" fillId="0" borderId="22" xfId="1" applyFont="1" applyFill="1" applyBorder="1" applyAlignment="1">
      <alignment horizontal="center" vertical="top" wrapText="1"/>
    </xf>
    <xf numFmtId="0" fontId="15" fillId="0" borderId="28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top" wrapText="1"/>
    </xf>
    <xf numFmtId="0" fontId="15" fillId="0" borderId="29" xfId="1" applyFont="1" applyFill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29" xfId="0" applyFont="1" applyBorder="1" applyAlignment="1">
      <alignment horizontal="center" vertical="top"/>
    </xf>
    <xf numFmtId="0" fontId="14" fillId="10" borderId="22" xfId="1" applyFont="1" applyFill="1" applyBorder="1" applyAlignment="1">
      <alignment horizontal="center" vertical="top" wrapText="1"/>
    </xf>
    <xf numFmtId="0" fontId="14" fillId="10" borderId="1" xfId="1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center" vertical="top" wrapText="1"/>
    </xf>
    <xf numFmtId="0" fontId="13" fillId="0" borderId="1" xfId="0" applyFont="1" applyBorder="1"/>
    <xf numFmtId="0" fontId="13" fillId="0" borderId="6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9" fillId="11" borderId="32" xfId="0" applyFont="1" applyFill="1" applyBorder="1" applyAlignment="1">
      <alignment horizontal="center" vertical="center" wrapText="1"/>
    </xf>
    <xf numFmtId="0" fontId="19" fillId="11" borderId="28" xfId="0" applyFont="1" applyFill="1" applyBorder="1" applyAlignment="1">
      <alignment horizontal="center" vertical="center" wrapText="1"/>
    </xf>
    <xf numFmtId="0" fontId="19" fillId="11" borderId="34" xfId="0" applyFont="1" applyFill="1" applyBorder="1" applyAlignment="1">
      <alignment horizontal="center" vertical="center" wrapText="1"/>
    </xf>
    <xf numFmtId="0" fontId="19" fillId="11" borderId="31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top" wrapText="1"/>
    </xf>
    <xf numFmtId="0" fontId="15" fillId="0" borderId="9" xfId="1" applyFont="1" applyFill="1" applyBorder="1" applyAlignment="1">
      <alignment horizontal="center" vertical="top" wrapText="1"/>
    </xf>
    <xf numFmtId="0" fontId="15" fillId="0" borderId="24" xfId="1" applyFont="1" applyFill="1" applyBorder="1" applyAlignment="1">
      <alignment horizontal="center" vertical="top" wrapText="1"/>
    </xf>
    <xf numFmtId="0" fontId="15" fillId="0" borderId="48" xfId="1" applyFont="1" applyFill="1" applyBorder="1" applyAlignment="1">
      <alignment horizontal="center" vertical="top" wrapText="1"/>
    </xf>
    <xf numFmtId="0" fontId="15" fillId="0" borderId="46" xfId="1" applyFont="1" applyFill="1" applyBorder="1" applyAlignment="1">
      <alignment horizontal="center" vertical="top" wrapText="1"/>
    </xf>
    <xf numFmtId="0" fontId="15" fillId="0" borderId="6" xfId="1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horizontal="center" vertical="top" wrapText="1"/>
    </xf>
    <xf numFmtId="0" fontId="15" fillId="0" borderId="6" xfId="2" applyFont="1" applyFill="1" applyBorder="1" applyAlignment="1">
      <alignment horizontal="center" vertical="top" wrapText="1"/>
    </xf>
    <xf numFmtId="0" fontId="14" fillId="11" borderId="32" xfId="1" applyFont="1" applyFill="1" applyBorder="1" applyAlignment="1">
      <alignment horizontal="center" vertical="top" wrapText="1"/>
    </xf>
    <xf numFmtId="0" fontId="14" fillId="11" borderId="22" xfId="1" applyFont="1" applyFill="1" applyBorder="1" applyAlignment="1">
      <alignment horizontal="center" vertical="top" wrapText="1"/>
    </xf>
    <xf numFmtId="0" fontId="14" fillId="11" borderId="28" xfId="1" applyFont="1" applyFill="1" applyBorder="1" applyAlignment="1">
      <alignment horizontal="center" vertical="top" wrapText="1"/>
    </xf>
    <xf numFmtId="0" fontId="14" fillId="11" borderId="34" xfId="1" applyFont="1" applyFill="1" applyBorder="1" applyAlignment="1">
      <alignment horizontal="center" vertical="top" wrapText="1"/>
    </xf>
    <xf numFmtId="0" fontId="14" fillId="11" borderId="23" xfId="1" applyFont="1" applyFill="1" applyBorder="1" applyAlignment="1">
      <alignment horizontal="center" vertical="top" wrapText="1"/>
    </xf>
    <xf numFmtId="0" fontId="14" fillId="11" borderId="31" xfId="1" applyFont="1" applyFill="1" applyBorder="1" applyAlignment="1">
      <alignment horizontal="center" vertical="top" wrapText="1"/>
    </xf>
    <xf numFmtId="0" fontId="15" fillId="0" borderId="55" xfId="1" applyFont="1" applyFill="1" applyBorder="1" applyAlignment="1">
      <alignment horizontal="center" vertical="top" wrapText="1"/>
    </xf>
    <xf numFmtId="0" fontId="15" fillId="0" borderId="4" xfId="1" applyFont="1" applyFill="1" applyBorder="1" applyAlignment="1">
      <alignment horizontal="center" vertical="top" wrapText="1"/>
    </xf>
    <xf numFmtId="0" fontId="15" fillId="0" borderId="36" xfId="2" applyFont="1" applyFill="1" applyBorder="1" applyAlignment="1">
      <alignment horizontal="center" vertical="top" wrapText="1"/>
    </xf>
    <xf numFmtId="0" fontId="14" fillId="10" borderId="48" xfId="1" applyFont="1" applyFill="1" applyBorder="1" applyAlignment="1">
      <alignment horizontal="center" vertical="top" wrapText="1"/>
    </xf>
    <xf numFmtId="0" fontId="14" fillId="10" borderId="9" xfId="1" applyFont="1" applyFill="1" applyBorder="1" applyAlignment="1">
      <alignment horizontal="center" vertical="top" wrapText="1"/>
    </xf>
    <xf numFmtId="2" fontId="14" fillId="2" borderId="9" xfId="0" applyNumberFormat="1" applyFont="1" applyFill="1" applyBorder="1" applyAlignment="1">
      <alignment horizontal="center" vertical="center" wrapText="1"/>
    </xf>
    <xf numFmtId="2" fontId="14" fillId="2" borderId="4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4" fillId="0" borderId="32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 wrapText="1"/>
    </xf>
    <xf numFmtId="2" fontId="14" fillId="2" borderId="32" xfId="0" applyNumberFormat="1" applyFont="1" applyFill="1" applyBorder="1" applyAlignment="1">
      <alignment horizontal="center" vertical="center" wrapText="1"/>
    </xf>
    <xf numFmtId="2" fontId="14" fillId="2" borderId="33" xfId="0" applyNumberFormat="1" applyFont="1" applyFill="1" applyBorder="1" applyAlignment="1">
      <alignment horizontal="center" vertical="center" wrapText="1"/>
    </xf>
    <xf numFmtId="2" fontId="14" fillId="2" borderId="34" xfId="0" applyNumberFormat="1" applyFont="1" applyFill="1" applyBorder="1" applyAlignment="1">
      <alignment horizontal="center" vertical="center" wrapText="1"/>
    </xf>
    <xf numFmtId="2" fontId="14" fillId="2" borderId="28" xfId="0" applyNumberFormat="1" applyFont="1" applyFill="1" applyBorder="1" applyAlignment="1">
      <alignment horizontal="center" vertical="center" wrapText="1"/>
    </xf>
    <xf numFmtId="2" fontId="14" fillId="2" borderId="29" xfId="0" applyNumberFormat="1" applyFont="1" applyFill="1" applyBorder="1" applyAlignment="1">
      <alignment horizontal="center" vertical="center" wrapText="1"/>
    </xf>
    <xf numFmtId="2" fontId="14" fillId="2" borderId="31" xfId="0" applyNumberFormat="1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2" fontId="14" fillId="2" borderId="48" xfId="0" applyNumberFormat="1" applyFont="1" applyFill="1" applyBorder="1" applyAlignment="1">
      <alignment horizontal="center" wrapText="1"/>
    </xf>
    <xf numFmtId="2" fontId="14" fillId="2" borderId="28" xfId="0" applyNumberFormat="1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vertical="top" wrapText="1"/>
    </xf>
    <xf numFmtId="0" fontId="13" fillId="2" borderId="46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6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9" borderId="11" xfId="0" applyFont="1" applyFill="1" applyBorder="1" applyAlignment="1">
      <alignment horizontal="left" vertical="top" wrapText="1"/>
    </xf>
    <xf numFmtId="0" fontId="13" fillId="9" borderId="13" xfId="0" applyFont="1" applyFill="1" applyBorder="1" applyAlignment="1">
      <alignment horizontal="left" vertical="top" wrapText="1"/>
    </xf>
    <xf numFmtId="0" fontId="13" fillId="2" borderId="48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top" wrapText="1"/>
    </xf>
    <xf numFmtId="0" fontId="17" fillId="0" borderId="46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2" fillId="11" borderId="32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horizontal="center" vertical="center" wrapText="1"/>
    </xf>
    <xf numFmtId="0" fontId="12" fillId="11" borderId="34" xfId="0" applyFont="1" applyFill="1" applyBorder="1" applyAlignment="1">
      <alignment horizontal="center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2" fillId="11" borderId="31" xfId="0" applyFont="1" applyFill="1" applyBorder="1" applyAlignment="1">
      <alignment horizontal="center" vertical="center" wrapText="1"/>
    </xf>
    <xf numFmtId="0" fontId="12" fillId="10" borderId="32" xfId="0" applyFont="1" applyFill="1" applyBorder="1" applyAlignment="1">
      <alignment horizontal="center" vertical="center" wrapText="1"/>
    </xf>
    <xf numFmtId="0" fontId="12" fillId="10" borderId="22" xfId="0" applyFont="1" applyFill="1" applyBorder="1" applyAlignment="1">
      <alignment horizontal="center" vertical="center" wrapText="1"/>
    </xf>
    <xf numFmtId="0" fontId="12" fillId="10" borderId="28" xfId="0" applyFont="1" applyFill="1" applyBorder="1" applyAlignment="1">
      <alignment horizontal="center" vertical="center" wrapText="1"/>
    </xf>
    <xf numFmtId="0" fontId="12" fillId="10" borderId="34" xfId="0" applyFont="1" applyFill="1" applyBorder="1" applyAlignment="1">
      <alignment horizontal="center" vertical="center" wrapText="1"/>
    </xf>
    <xf numFmtId="0" fontId="12" fillId="10" borderId="23" xfId="0" applyFont="1" applyFill="1" applyBorder="1" applyAlignment="1">
      <alignment horizontal="center" vertical="center" wrapText="1"/>
    </xf>
    <xf numFmtId="0" fontId="12" fillId="10" borderId="3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23" xfId="0" applyFont="1" applyBorder="1" applyAlignment="1">
      <alignment horizontal="right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/>
    </xf>
    <xf numFmtId="164" fontId="15" fillId="2" borderId="24" xfId="0" applyNumberFormat="1" applyFont="1" applyFill="1" applyBorder="1" applyAlignment="1">
      <alignment horizontal="right" wrapText="1"/>
    </xf>
    <xf numFmtId="164" fontId="15" fillId="2" borderId="46" xfId="0" applyNumberFormat="1" applyFont="1" applyFill="1" applyBorder="1" applyAlignment="1">
      <alignment horizontal="right" wrapText="1"/>
    </xf>
    <xf numFmtId="164" fontId="15" fillId="2" borderId="48" xfId="0" applyNumberFormat="1" applyFont="1" applyFill="1" applyBorder="1" applyAlignment="1">
      <alignment horizontal="right" wrapText="1"/>
    </xf>
    <xf numFmtId="0" fontId="13" fillId="0" borderId="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3" fillId="2" borderId="51" xfId="0" applyNumberFormat="1" applyFont="1" applyFill="1" applyBorder="1" applyAlignment="1">
      <alignment horizontal="center" vertical="center" wrapText="1"/>
    </xf>
    <xf numFmtId="49" fontId="13" fillId="2" borderId="47" xfId="0" applyNumberFormat="1" applyFont="1" applyFill="1" applyBorder="1" applyAlignment="1">
      <alignment horizontal="center" vertical="center" wrapText="1"/>
    </xf>
    <xf numFmtId="49" fontId="13" fillId="2" borderId="49" xfId="0" applyNumberFormat="1" applyFont="1" applyFill="1" applyBorder="1" applyAlignment="1">
      <alignment horizontal="center" vertical="center" wrapText="1"/>
    </xf>
    <xf numFmtId="0" fontId="12" fillId="11" borderId="46" xfId="0" applyFont="1" applyFill="1" applyBorder="1" applyAlignment="1">
      <alignment horizontal="center" vertical="top" wrapText="1"/>
    </xf>
    <xf numFmtId="0" fontId="12" fillId="11" borderId="47" xfId="0" applyFont="1" applyFill="1" applyBorder="1" applyAlignment="1">
      <alignment horizontal="center" vertical="top" wrapText="1"/>
    </xf>
    <xf numFmtId="0" fontId="18" fillId="0" borderId="11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5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3" fillId="0" borderId="13" xfId="0" applyFont="1" applyBorder="1" applyAlignment="1">
      <alignment vertical="top" wrapText="1"/>
    </xf>
    <xf numFmtId="164" fontId="15" fillId="2" borderId="2" xfId="0" applyNumberFormat="1" applyFont="1" applyFill="1" applyBorder="1" applyAlignment="1">
      <alignment horizontal="right" wrapText="1"/>
    </xf>
    <xf numFmtId="164" fontId="15" fillId="2" borderId="6" xfId="0" applyNumberFormat="1" applyFont="1" applyFill="1" applyBorder="1" applyAlignment="1">
      <alignment horizontal="right" wrapText="1"/>
    </xf>
    <xf numFmtId="164" fontId="15" fillId="2" borderId="9" xfId="0" applyNumberFormat="1" applyFont="1" applyFill="1" applyBorder="1" applyAlignment="1">
      <alignment horizontal="right" wrapText="1"/>
    </xf>
    <xf numFmtId="164" fontId="15" fillId="2" borderId="51" xfId="0" applyNumberFormat="1" applyFont="1" applyFill="1" applyBorder="1" applyAlignment="1">
      <alignment horizontal="right" wrapText="1"/>
    </xf>
    <xf numFmtId="164" fontId="15" fillId="2" borderId="47" xfId="0" applyNumberFormat="1" applyFont="1" applyFill="1" applyBorder="1" applyAlignment="1">
      <alignment horizontal="right" wrapText="1"/>
    </xf>
    <xf numFmtId="164" fontId="15" fillId="2" borderId="49" xfId="0" applyNumberFormat="1" applyFont="1" applyFill="1" applyBorder="1" applyAlignment="1">
      <alignment horizontal="right" wrapText="1"/>
    </xf>
    <xf numFmtId="0" fontId="13" fillId="2" borderId="51" xfId="0" applyFont="1" applyFill="1" applyBorder="1" applyAlignment="1">
      <alignment horizontal="center" vertical="center" wrapText="1"/>
    </xf>
    <xf numFmtId="0" fontId="13" fillId="2" borderId="49" xfId="0" applyFont="1" applyFill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right" wrapText="1"/>
    </xf>
    <xf numFmtId="4" fontId="15" fillId="2" borderId="2" xfId="0" applyNumberFormat="1" applyFont="1" applyFill="1" applyBorder="1" applyAlignment="1">
      <alignment horizontal="right" wrapText="1"/>
    </xf>
    <xf numFmtId="4" fontId="15" fillId="2" borderId="9" xfId="0" applyNumberFormat="1" applyFont="1" applyFill="1" applyBorder="1" applyAlignment="1">
      <alignment horizontal="right" wrapText="1"/>
    </xf>
    <xf numFmtId="4" fontId="15" fillId="2" borderId="51" xfId="0" applyNumberFormat="1" applyFont="1" applyFill="1" applyBorder="1" applyAlignment="1">
      <alignment horizontal="right" wrapText="1"/>
    </xf>
    <xf numFmtId="4" fontId="15" fillId="2" borderId="49" xfId="0" applyNumberFormat="1" applyFont="1" applyFill="1" applyBorder="1" applyAlignment="1">
      <alignment horizontal="right" wrapText="1"/>
    </xf>
    <xf numFmtId="4" fontId="15" fillId="2" borderId="24" xfId="0" applyNumberFormat="1" applyFont="1" applyFill="1" applyBorder="1" applyAlignment="1">
      <alignment horizontal="right" wrapText="1"/>
    </xf>
    <xf numFmtId="4" fontId="15" fillId="2" borderId="48" xfId="0" applyNumberFormat="1" applyFont="1" applyFill="1" applyBorder="1" applyAlignment="1">
      <alignment horizontal="right" wrapText="1"/>
    </xf>
    <xf numFmtId="4" fontId="15" fillId="2" borderId="46" xfId="0" applyNumberFormat="1" applyFont="1" applyFill="1" applyBorder="1" applyAlignment="1">
      <alignment horizontal="right" wrapText="1"/>
    </xf>
    <xf numFmtId="4" fontId="15" fillId="2" borderId="6" xfId="0" applyNumberFormat="1" applyFont="1" applyFill="1" applyBorder="1" applyAlignment="1">
      <alignment horizontal="right" wrapText="1"/>
    </xf>
    <xf numFmtId="4" fontId="15" fillId="2" borderId="47" xfId="0" applyNumberFormat="1" applyFont="1" applyFill="1" applyBorder="1" applyAlignment="1">
      <alignment horizontal="right" wrapText="1"/>
    </xf>
    <xf numFmtId="0" fontId="13" fillId="2" borderId="47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2" fillId="10" borderId="61" xfId="0" applyFont="1" applyFill="1" applyBorder="1" applyAlignment="1">
      <alignment horizontal="center" vertical="center" wrapText="1"/>
    </xf>
    <xf numFmtId="0" fontId="12" fillId="10" borderId="63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2" borderId="11" xfId="0" applyFont="1" applyFill="1" applyBorder="1" applyAlignment="1">
      <alignment horizontal="center" vertical="top" wrapText="1"/>
    </xf>
    <xf numFmtId="0" fontId="13" fillId="2" borderId="15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3" fillId="2" borderId="9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2" fontId="13" fillId="2" borderId="47" xfId="0" applyNumberFormat="1" applyFont="1" applyFill="1" applyBorder="1" applyAlignment="1">
      <alignment horizontal="right" vertical="center" wrapText="1"/>
    </xf>
    <xf numFmtId="0" fontId="13" fillId="2" borderId="47" xfId="0" applyFont="1" applyFill="1" applyBorder="1" applyAlignment="1">
      <alignment horizontal="center" wrapText="1"/>
    </xf>
    <xf numFmtId="2" fontId="13" fillId="2" borderId="46" xfId="0" applyNumberFormat="1" applyFont="1" applyFill="1" applyBorder="1" applyAlignment="1">
      <alignment horizontal="right" vertical="center" wrapText="1"/>
    </xf>
    <xf numFmtId="2" fontId="13" fillId="2" borderId="6" xfId="0" applyNumberFormat="1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top" wrapText="1"/>
    </xf>
    <xf numFmtId="0" fontId="13" fillId="2" borderId="29" xfId="0" applyFont="1" applyFill="1" applyBorder="1" applyAlignment="1">
      <alignment horizontal="center" vertical="top" wrapText="1"/>
    </xf>
    <xf numFmtId="0" fontId="13" fillId="2" borderId="29" xfId="0" applyFont="1" applyFill="1" applyBorder="1" applyAlignment="1">
      <alignment horizontal="left" vertical="top" wrapText="1"/>
    </xf>
    <xf numFmtId="0" fontId="13" fillId="2" borderId="29" xfId="0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right" vertical="center"/>
    </xf>
    <xf numFmtId="2" fontId="13" fillId="2" borderId="47" xfId="0" applyNumberFormat="1" applyFont="1" applyFill="1" applyBorder="1" applyAlignment="1">
      <alignment horizontal="right" vertical="center"/>
    </xf>
    <xf numFmtId="0" fontId="14" fillId="12" borderId="43" xfId="0" applyFont="1" applyFill="1" applyBorder="1" applyAlignment="1">
      <alignment horizontal="center" vertical="center" wrapText="1"/>
    </xf>
    <xf numFmtId="0" fontId="14" fillId="12" borderId="44" xfId="0" applyFont="1" applyFill="1" applyBorder="1" applyAlignment="1">
      <alignment horizontal="center" vertical="center" wrapText="1"/>
    </xf>
    <xf numFmtId="0" fontId="14" fillId="12" borderId="54" xfId="0" applyFont="1" applyFill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 vertical="center"/>
    </xf>
    <xf numFmtId="2" fontId="13" fillId="0" borderId="9" xfId="0" applyNumberFormat="1" applyFont="1" applyBorder="1" applyAlignment="1">
      <alignment horizontal="right" vertical="center"/>
    </xf>
    <xf numFmtId="2" fontId="13" fillId="0" borderId="51" xfId="0" applyNumberFormat="1" applyFont="1" applyBorder="1" applyAlignment="1">
      <alignment horizontal="right" vertical="center"/>
    </xf>
    <xf numFmtId="2" fontId="13" fillId="0" borderId="49" xfId="0" applyNumberFormat="1" applyFont="1" applyBorder="1" applyAlignment="1">
      <alignment horizontal="right" vertical="center"/>
    </xf>
    <xf numFmtId="0" fontId="12" fillId="10" borderId="61" xfId="0" applyFont="1" applyFill="1" applyBorder="1" applyAlignment="1">
      <alignment horizontal="center" vertical="top" wrapText="1"/>
    </xf>
    <xf numFmtId="0" fontId="12" fillId="10" borderId="62" xfId="0" applyFont="1" applyFill="1" applyBorder="1" applyAlignment="1">
      <alignment horizontal="center" vertical="top" wrapText="1"/>
    </xf>
    <xf numFmtId="0" fontId="12" fillId="10" borderId="63" xfId="0" applyFont="1" applyFill="1" applyBorder="1" applyAlignment="1">
      <alignment horizontal="center" vertical="top" wrapText="1"/>
    </xf>
    <xf numFmtId="0" fontId="12" fillId="10" borderId="32" xfId="0" applyFont="1" applyFill="1" applyBorder="1" applyAlignment="1">
      <alignment horizontal="center" vertical="top" wrapText="1"/>
    </xf>
    <xf numFmtId="0" fontId="12" fillId="10" borderId="22" xfId="0" applyFont="1" applyFill="1" applyBorder="1" applyAlignment="1">
      <alignment horizontal="center" vertical="top" wrapText="1"/>
    </xf>
    <xf numFmtId="0" fontId="12" fillId="10" borderId="28" xfId="0" applyFont="1" applyFill="1" applyBorder="1" applyAlignment="1">
      <alignment horizontal="center" vertical="top" wrapText="1"/>
    </xf>
    <xf numFmtId="0" fontId="12" fillId="10" borderId="34" xfId="0" applyFont="1" applyFill="1" applyBorder="1" applyAlignment="1">
      <alignment horizontal="center" vertical="top" wrapText="1"/>
    </xf>
    <xf numFmtId="0" fontId="12" fillId="10" borderId="23" xfId="0" applyFont="1" applyFill="1" applyBorder="1" applyAlignment="1">
      <alignment horizontal="center" vertical="top" wrapText="1"/>
    </xf>
    <xf numFmtId="0" fontId="12" fillId="10" borderId="31" xfId="0" applyFont="1" applyFill="1" applyBorder="1" applyAlignment="1">
      <alignment horizontal="center" vertical="top" wrapText="1"/>
    </xf>
    <xf numFmtId="2" fontId="13" fillId="2" borderId="46" xfId="0" applyNumberFormat="1" applyFont="1" applyFill="1" applyBorder="1" applyAlignment="1">
      <alignment horizontal="right" vertical="center"/>
    </xf>
  </cellXfs>
  <cellStyles count="50">
    <cellStyle name="br" xfId="11"/>
    <cellStyle name="col" xfId="12"/>
    <cellStyle name="ex58" xfId="13"/>
    <cellStyle name="ex58 2" xfId="14"/>
    <cellStyle name="ex59" xfId="15"/>
    <cellStyle name="ex59 2" xfId="16"/>
    <cellStyle name="ex60" xfId="17"/>
    <cellStyle name="ex60 2" xfId="18"/>
    <cellStyle name="ex61" xfId="19"/>
    <cellStyle name="ex62" xfId="20"/>
    <cellStyle name="ex64" xfId="21"/>
    <cellStyle name="ex66" xfId="3"/>
    <cellStyle name="ex82" xfId="22"/>
    <cellStyle name="Excel Built-in Normal" xfId="23"/>
    <cellStyle name="st57" xfId="24"/>
    <cellStyle name="st63" xfId="25"/>
    <cellStyle name="st66" xfId="26"/>
    <cellStyle name="st67" xfId="27"/>
    <cellStyle name="st68" xfId="28"/>
    <cellStyle name="st69" xfId="29"/>
    <cellStyle name="st70" xfId="30"/>
    <cellStyle name="st71" xfId="31"/>
    <cellStyle name="st73" xfId="32"/>
    <cellStyle name="st74" xfId="33"/>
    <cellStyle name="st75" xfId="4"/>
    <cellStyle name="st76" xfId="5"/>
    <cellStyle name="st78" xfId="8"/>
    <cellStyle name="st79" xfId="9"/>
    <cellStyle name="style0" xfId="34"/>
    <cellStyle name="td" xfId="35"/>
    <cellStyle name="tr" xfId="36"/>
    <cellStyle name="xl_bot_header" xfId="37"/>
    <cellStyle name="xl23" xfId="38"/>
    <cellStyle name="xl24" xfId="7"/>
    <cellStyle name="xl32" xfId="39"/>
    <cellStyle name="xl36" xfId="40"/>
    <cellStyle name="xl37" xfId="41"/>
    <cellStyle name="xl38" xfId="6"/>
    <cellStyle name="xl39" xfId="42"/>
    <cellStyle name="xl63" xfId="43"/>
    <cellStyle name="xl64" xfId="44"/>
    <cellStyle name="Обычный" xfId="0" builtinId="0"/>
    <cellStyle name="Обычный 2" xfId="10"/>
    <cellStyle name="Обычный 2 2" xfId="1"/>
    <cellStyle name="Обычный 2 3" xfId="49"/>
    <cellStyle name="Обычный 3" xfId="2"/>
    <cellStyle name="Обычный 4" xfId="45"/>
    <cellStyle name="Обычный 5" xfId="46"/>
    <cellStyle name="Финансовый" xfId="48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Q987"/>
  <sheetViews>
    <sheetView tabSelected="1" zoomScale="110" zoomScaleNormal="110" workbookViewId="0">
      <pane ySplit="9" topLeftCell="A112" activePane="bottomLeft" state="frozen"/>
      <selection pane="bottomLeft" activeCell="N16" sqref="N16"/>
    </sheetView>
  </sheetViews>
  <sheetFormatPr defaultRowHeight="15" x14ac:dyDescent="0.25"/>
  <cols>
    <col min="1" max="1" width="22" style="258" customWidth="1"/>
    <col min="2" max="2" width="25" style="258" customWidth="1"/>
    <col min="3" max="3" width="20.5703125" style="8" hidden="1" customWidth="1"/>
    <col min="4" max="4" width="23.42578125" style="8" hidden="1" customWidth="1"/>
    <col min="5" max="5" width="27" style="258" customWidth="1"/>
    <col min="6" max="6" width="17.85546875" style="307" customWidth="1"/>
    <col min="7" max="7" width="14.28515625" style="307" customWidth="1"/>
    <col min="8" max="10" width="12.7109375" style="307" customWidth="1"/>
    <col min="11" max="11" width="16" style="307" customWidth="1"/>
    <col min="12" max="17" width="12.7109375" style="307" customWidth="1"/>
    <col min="18" max="16384" width="9.140625" style="8"/>
  </cols>
  <sheetData>
    <row r="2" spans="1:17" x14ac:dyDescent="0.25">
      <c r="L2" s="605"/>
      <c r="M2" s="606"/>
      <c r="N2" s="605"/>
      <c r="O2" s="605"/>
    </row>
    <row r="3" spans="1:17" ht="18.75" x14ac:dyDescent="0.25">
      <c r="A3" s="716" t="s">
        <v>880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550"/>
    </row>
    <row r="4" spans="1:17" ht="18.75" x14ac:dyDescent="0.25">
      <c r="A4" s="716" t="s">
        <v>0</v>
      </c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  <c r="M4" s="716"/>
      <c r="N4" s="716"/>
      <c r="O4" s="716"/>
      <c r="P4" s="716"/>
      <c r="Q4" s="550"/>
    </row>
    <row r="5" spans="1:17" ht="19.5" thickBot="1" x14ac:dyDescent="0.35">
      <c r="A5" s="717" t="s">
        <v>194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  <c r="Q5" s="550"/>
    </row>
    <row r="6" spans="1:17" ht="30" customHeight="1" thickBot="1" x14ac:dyDescent="0.3">
      <c r="A6" s="718" t="s">
        <v>1</v>
      </c>
      <c r="B6" s="721" t="s">
        <v>2</v>
      </c>
      <c r="C6" s="724" t="s">
        <v>3</v>
      </c>
      <c r="D6" s="724" t="s">
        <v>89</v>
      </c>
      <c r="E6" s="727" t="s">
        <v>4</v>
      </c>
      <c r="F6" s="730" t="s">
        <v>5</v>
      </c>
      <c r="G6" s="731"/>
      <c r="H6" s="731"/>
      <c r="I6" s="731"/>
      <c r="J6" s="731"/>
      <c r="K6" s="731"/>
      <c r="L6" s="731"/>
      <c r="M6" s="732"/>
      <c r="N6" s="733" t="s">
        <v>844</v>
      </c>
      <c r="O6" s="734"/>
      <c r="P6" s="734"/>
      <c r="Q6" s="735"/>
    </row>
    <row r="7" spans="1:17" ht="31.15" customHeight="1" thickBot="1" x14ac:dyDescent="0.3">
      <c r="A7" s="719"/>
      <c r="B7" s="722"/>
      <c r="C7" s="725"/>
      <c r="D7" s="725"/>
      <c r="E7" s="728"/>
      <c r="F7" s="739" t="s">
        <v>13</v>
      </c>
      <c r="G7" s="724"/>
      <c r="H7" s="724"/>
      <c r="I7" s="740"/>
      <c r="J7" s="739" t="s">
        <v>6</v>
      </c>
      <c r="K7" s="724"/>
      <c r="L7" s="724"/>
      <c r="M7" s="740"/>
      <c r="N7" s="736"/>
      <c r="O7" s="737"/>
      <c r="P7" s="737"/>
      <c r="Q7" s="738"/>
    </row>
    <row r="8" spans="1:17" ht="19.5" customHeight="1" x14ac:dyDescent="0.25">
      <c r="A8" s="719"/>
      <c r="B8" s="722"/>
      <c r="C8" s="725"/>
      <c r="D8" s="725"/>
      <c r="E8" s="728"/>
      <c r="F8" s="84"/>
      <c r="G8" s="725" t="s">
        <v>7</v>
      </c>
      <c r="H8" s="725"/>
      <c r="I8" s="741"/>
      <c r="J8" s="84"/>
      <c r="K8" s="725" t="s">
        <v>7</v>
      </c>
      <c r="L8" s="725"/>
      <c r="M8" s="741"/>
      <c r="N8" s="742" t="s">
        <v>8</v>
      </c>
      <c r="O8" s="714" t="s">
        <v>7</v>
      </c>
      <c r="P8" s="714"/>
      <c r="Q8" s="715"/>
    </row>
    <row r="9" spans="1:17" ht="39" customHeight="1" thickBot="1" x14ac:dyDescent="0.3">
      <c r="A9" s="720"/>
      <c r="B9" s="723"/>
      <c r="C9" s="726"/>
      <c r="D9" s="726"/>
      <c r="E9" s="729"/>
      <c r="F9" s="85" t="s">
        <v>9</v>
      </c>
      <c r="G9" s="56" t="s">
        <v>10</v>
      </c>
      <c r="H9" s="56" t="s">
        <v>11</v>
      </c>
      <c r="I9" s="86" t="s">
        <v>12</v>
      </c>
      <c r="J9" s="85" t="s">
        <v>9</v>
      </c>
      <c r="K9" s="56" t="s">
        <v>10</v>
      </c>
      <c r="L9" s="57" t="s">
        <v>11</v>
      </c>
      <c r="M9" s="86" t="s">
        <v>12</v>
      </c>
      <c r="N9" s="743"/>
      <c r="O9" s="58" t="s">
        <v>10</v>
      </c>
      <c r="P9" s="58" t="s">
        <v>11</v>
      </c>
      <c r="Q9" s="59" t="s">
        <v>12</v>
      </c>
    </row>
    <row r="10" spans="1:17" ht="15.75" thickBot="1" x14ac:dyDescent="0.3">
      <c r="A10" s="60">
        <v>1</v>
      </c>
      <c r="B10" s="61">
        <v>2</v>
      </c>
      <c r="C10" s="61">
        <v>3</v>
      </c>
      <c r="D10" s="61">
        <v>4</v>
      </c>
      <c r="E10" s="71">
        <v>5</v>
      </c>
      <c r="F10" s="262">
        <v>6</v>
      </c>
      <c r="G10" s="308">
        <v>7</v>
      </c>
      <c r="H10" s="308">
        <v>8</v>
      </c>
      <c r="I10" s="349">
        <v>9</v>
      </c>
      <c r="J10" s="262">
        <v>10</v>
      </c>
      <c r="K10" s="308">
        <v>11</v>
      </c>
      <c r="L10" s="308">
        <v>12</v>
      </c>
      <c r="M10" s="349">
        <v>13</v>
      </c>
      <c r="N10" s="457">
        <v>14</v>
      </c>
      <c r="O10" s="500">
        <v>15</v>
      </c>
      <c r="P10" s="500">
        <v>16</v>
      </c>
      <c r="Q10" s="551">
        <v>17</v>
      </c>
    </row>
    <row r="11" spans="1:17" ht="15.75" thickBot="1" x14ac:dyDescent="0.3">
      <c r="A11" s="854" t="s">
        <v>881</v>
      </c>
      <c r="B11" s="855"/>
      <c r="C11" s="855"/>
      <c r="D11" s="855"/>
      <c r="E11" s="856"/>
      <c r="F11" s="604">
        <f>F12+F146+F211+F483+F632+F676+F883</f>
        <v>3451946.3310400005</v>
      </c>
      <c r="G11" s="604">
        <f t="shared" ref="G11:M11" si="0">G12+G146+G211+G483+G632+G676+G883</f>
        <v>536103.05481999996</v>
      </c>
      <c r="H11" s="604">
        <f t="shared" si="0"/>
        <v>1487890.8335899999</v>
      </c>
      <c r="I11" s="604">
        <f t="shared" si="0"/>
        <v>1427952.4426299999</v>
      </c>
      <c r="J11" s="604">
        <f>J12+J146+J211+J483+J632+J676+J883</f>
        <v>2259274.2030799999</v>
      </c>
      <c r="K11" s="604">
        <f t="shared" si="0"/>
        <v>434001.97869999998</v>
      </c>
      <c r="L11" s="604">
        <f t="shared" si="0"/>
        <v>885139.03356000001</v>
      </c>
      <c r="M11" s="604">
        <f t="shared" si="0"/>
        <v>940133.1908199999</v>
      </c>
      <c r="N11" s="601">
        <f>J11/F11*100</f>
        <v>65.449285313753037</v>
      </c>
      <c r="O11" s="602">
        <f>K11/G11*100</f>
        <v>80.954953492238332</v>
      </c>
      <c r="P11" s="602">
        <f>L11/H11*100</f>
        <v>59.489514524686356</v>
      </c>
      <c r="Q11" s="603">
        <f>M11/I11*100</f>
        <v>65.837850250003044</v>
      </c>
    </row>
    <row r="12" spans="1:17" ht="15.75" thickBot="1" x14ac:dyDescent="0.3">
      <c r="A12" s="703" t="s">
        <v>14</v>
      </c>
      <c r="B12" s="706" t="s">
        <v>90</v>
      </c>
      <c r="C12" s="709" t="s">
        <v>91</v>
      </c>
      <c r="D12" s="711" t="s">
        <v>92</v>
      </c>
      <c r="E12" s="201" t="s">
        <v>93</v>
      </c>
      <c r="F12" s="139">
        <f>F13+F14</f>
        <v>2178026.03663</v>
      </c>
      <c r="G12" s="140">
        <f>G13+G14</f>
        <v>226835.399</v>
      </c>
      <c r="H12" s="140">
        <f>H13+H14</f>
        <v>1140311.575</v>
      </c>
      <c r="I12" s="141">
        <f t="shared" ref="I12" si="1">I13+I14</f>
        <v>810879.06262999994</v>
      </c>
      <c r="J12" s="139">
        <f>J13+J14</f>
        <v>1496559.3588700001</v>
      </c>
      <c r="K12" s="140">
        <f t="shared" ref="K12:M12" si="2">K13+K14</f>
        <v>217039.48869999999</v>
      </c>
      <c r="L12" s="140">
        <f t="shared" si="2"/>
        <v>741171.65935000009</v>
      </c>
      <c r="M12" s="141">
        <f t="shared" si="2"/>
        <v>538348.21082000004</v>
      </c>
      <c r="N12" s="458">
        <f>J12/F12*100</f>
        <v>68.711729506484019</v>
      </c>
      <c r="O12" s="501">
        <f t="shared" ref="O12:Q12" si="3">K12/G12*100</f>
        <v>95.681489598543649</v>
      </c>
      <c r="P12" s="501">
        <f t="shared" si="3"/>
        <v>64.997293336253307</v>
      </c>
      <c r="Q12" s="552">
        <f t="shared" si="3"/>
        <v>66.390690749114285</v>
      </c>
    </row>
    <row r="13" spans="1:17" x14ac:dyDescent="0.25">
      <c r="A13" s="704"/>
      <c r="B13" s="707"/>
      <c r="C13" s="710"/>
      <c r="D13" s="680"/>
      <c r="E13" s="202" t="s">
        <v>94</v>
      </c>
      <c r="F13" s="136">
        <f>SUM(G13:I13)</f>
        <v>948533.46507999988</v>
      </c>
      <c r="G13" s="137">
        <f t="shared" ref="G13:I13" si="4">G16</f>
        <v>90088.6</v>
      </c>
      <c r="H13" s="137">
        <f t="shared" si="4"/>
        <v>612375.19999999995</v>
      </c>
      <c r="I13" s="138">
        <f t="shared" si="4"/>
        <v>246069.66507999998</v>
      </c>
      <c r="J13" s="136">
        <f>J16</f>
        <v>481936.69074000005</v>
      </c>
      <c r="K13" s="137">
        <f t="shared" ref="K13:M13" si="5">K16</f>
        <v>90088.599979999999</v>
      </c>
      <c r="L13" s="137">
        <f t="shared" si="5"/>
        <v>276099.02945000003</v>
      </c>
      <c r="M13" s="138">
        <f t="shared" si="5"/>
        <v>115749.06131</v>
      </c>
      <c r="N13" s="459">
        <f t="shared" ref="N13:N77" si="6">J13/F13*100</f>
        <v>50.808612292804369</v>
      </c>
      <c r="O13" s="502">
        <f t="shared" ref="O13:O75" si="7">K13/G13*100</f>
        <v>99.999999977799632</v>
      </c>
      <c r="P13" s="502">
        <f t="shared" ref="P13:P75" si="8">L13/H13*100</f>
        <v>45.086579183807586</v>
      </c>
      <c r="Q13" s="553">
        <f t="shared" ref="Q13:Q77" si="9">M13/I13*100</f>
        <v>47.039142867272446</v>
      </c>
    </row>
    <row r="14" spans="1:17" ht="43.5" customHeight="1" thickBot="1" x14ac:dyDescent="0.3">
      <c r="A14" s="705"/>
      <c r="B14" s="708"/>
      <c r="C14" s="710"/>
      <c r="D14" s="680"/>
      <c r="E14" s="203" t="s">
        <v>95</v>
      </c>
      <c r="F14" s="129">
        <f t="shared" ref="F14:M14" si="10">F17+F60+F75+F88+F92+F116+F137</f>
        <v>1229492.57155</v>
      </c>
      <c r="G14" s="126">
        <f t="shared" si="10"/>
        <v>136746.799</v>
      </c>
      <c r="H14" s="126">
        <f t="shared" si="10"/>
        <v>527936.375</v>
      </c>
      <c r="I14" s="127">
        <f t="shared" si="10"/>
        <v>564809.39754999999</v>
      </c>
      <c r="J14" s="129">
        <f t="shared" si="10"/>
        <v>1014622.66813</v>
      </c>
      <c r="K14" s="126">
        <f t="shared" si="10"/>
        <v>126950.88871999999</v>
      </c>
      <c r="L14" s="126">
        <f t="shared" si="10"/>
        <v>465072.6299</v>
      </c>
      <c r="M14" s="127">
        <f t="shared" si="10"/>
        <v>422599.14951000002</v>
      </c>
      <c r="N14" s="460">
        <f t="shared" si="6"/>
        <v>82.523692424662869</v>
      </c>
      <c r="O14" s="503">
        <f t="shared" si="7"/>
        <v>92.836460998257081</v>
      </c>
      <c r="P14" s="503">
        <f t="shared" si="8"/>
        <v>88.092552800515023</v>
      </c>
      <c r="Q14" s="554">
        <f t="shared" si="9"/>
        <v>74.821550658173891</v>
      </c>
    </row>
    <row r="15" spans="1:17" x14ac:dyDescent="0.25">
      <c r="A15" s="712" t="s">
        <v>96</v>
      </c>
      <c r="B15" s="713" t="s">
        <v>15</v>
      </c>
      <c r="C15" s="673"/>
      <c r="D15" s="680"/>
      <c r="E15" s="204" t="s">
        <v>93</v>
      </c>
      <c r="F15" s="145">
        <f>F16+F17</f>
        <v>1955839.9956299998</v>
      </c>
      <c r="G15" s="143">
        <f t="shared" ref="G15:I15" si="11">G16+G17</f>
        <v>220741.76400000002</v>
      </c>
      <c r="H15" s="143">
        <f>H16+H17</f>
        <v>1116927.2279999999</v>
      </c>
      <c r="I15" s="144">
        <f t="shared" si="11"/>
        <v>618171.00362999993</v>
      </c>
      <c r="J15" s="145">
        <f>J16+J17</f>
        <v>1315123.5375000001</v>
      </c>
      <c r="K15" s="143">
        <f t="shared" ref="K15:M15" si="12">K16+K17</f>
        <v>210945.85369999998</v>
      </c>
      <c r="L15" s="143">
        <f t="shared" si="12"/>
        <v>720524.67443000001</v>
      </c>
      <c r="M15" s="144">
        <f t="shared" si="12"/>
        <v>383653.00937000004</v>
      </c>
      <c r="N15" s="461">
        <f>J15/F15*100</f>
        <v>67.24085510258638</v>
      </c>
      <c r="O15" s="504">
        <f t="shared" si="7"/>
        <v>95.562275972389145</v>
      </c>
      <c r="P15" s="504">
        <f t="shared" si="8"/>
        <v>64.509545149167053</v>
      </c>
      <c r="Q15" s="555">
        <f t="shared" si="9"/>
        <v>62.062601952716577</v>
      </c>
    </row>
    <row r="16" spans="1:17" x14ac:dyDescent="0.25">
      <c r="A16" s="678"/>
      <c r="B16" s="679"/>
      <c r="C16" s="673"/>
      <c r="D16" s="680"/>
      <c r="E16" s="203" t="s">
        <v>94</v>
      </c>
      <c r="F16" s="129">
        <f>F27</f>
        <v>948533.46507999988</v>
      </c>
      <c r="G16" s="126">
        <f t="shared" ref="G16:M16" si="13">G27</f>
        <v>90088.6</v>
      </c>
      <c r="H16" s="126">
        <f t="shared" si="13"/>
        <v>612375.19999999995</v>
      </c>
      <c r="I16" s="127">
        <f t="shared" si="13"/>
        <v>246069.66507999998</v>
      </c>
      <c r="J16" s="129">
        <f t="shared" si="13"/>
        <v>481936.69074000005</v>
      </c>
      <c r="K16" s="126">
        <f t="shared" si="13"/>
        <v>90088.599979999999</v>
      </c>
      <c r="L16" s="126">
        <f t="shared" si="13"/>
        <v>276099.02945000003</v>
      </c>
      <c r="M16" s="127">
        <f t="shared" si="13"/>
        <v>115749.06131</v>
      </c>
      <c r="N16" s="460">
        <f t="shared" si="6"/>
        <v>50.808612292804369</v>
      </c>
      <c r="O16" s="503">
        <f t="shared" si="7"/>
        <v>99.999999977799632</v>
      </c>
      <c r="P16" s="503">
        <f t="shared" si="8"/>
        <v>45.086579183807586</v>
      </c>
      <c r="Q16" s="554">
        <f t="shared" si="9"/>
        <v>47.039142867272446</v>
      </c>
    </row>
    <row r="17" spans="1:17" x14ac:dyDescent="0.25">
      <c r="A17" s="678"/>
      <c r="B17" s="679"/>
      <c r="C17" s="673"/>
      <c r="D17" s="680"/>
      <c r="E17" s="203" t="s">
        <v>95</v>
      </c>
      <c r="F17" s="129">
        <f>F19+F31</f>
        <v>1007306.53055</v>
      </c>
      <c r="G17" s="126">
        <f>G19+G31</f>
        <v>130653.164</v>
      </c>
      <c r="H17" s="126">
        <f>H19+H31</f>
        <v>504552.02799999999</v>
      </c>
      <c r="I17" s="127">
        <f>I19+I31</f>
        <v>372101.33854999999</v>
      </c>
      <c r="J17" s="129">
        <f t="shared" ref="J17:M17" si="14">J19+J31</f>
        <v>833186.84675999999</v>
      </c>
      <c r="K17" s="126">
        <f t="shared" si="14"/>
        <v>120857.25371999999</v>
      </c>
      <c r="L17" s="126">
        <f t="shared" si="14"/>
        <v>444425.64497999998</v>
      </c>
      <c r="M17" s="127">
        <f t="shared" si="14"/>
        <v>267903.94806000002</v>
      </c>
      <c r="N17" s="460">
        <f t="shared" si="6"/>
        <v>82.714329897679818</v>
      </c>
      <c r="O17" s="503">
        <f t="shared" si="7"/>
        <v>92.502355105613816</v>
      </c>
      <c r="P17" s="503">
        <f t="shared" si="8"/>
        <v>88.083214478725665</v>
      </c>
      <c r="Q17" s="554">
        <f t="shared" si="9"/>
        <v>71.997577085845734</v>
      </c>
    </row>
    <row r="18" spans="1:17" ht="14.45" customHeight="1" x14ac:dyDescent="0.25">
      <c r="A18" s="697" t="s">
        <v>16</v>
      </c>
      <c r="B18" s="695" t="s">
        <v>17</v>
      </c>
      <c r="C18" s="695" t="s">
        <v>97</v>
      </c>
      <c r="D18" s="701" t="s">
        <v>92</v>
      </c>
      <c r="E18" s="205" t="s">
        <v>93</v>
      </c>
      <c r="F18" s="129">
        <f>F19</f>
        <v>304726.50400000002</v>
      </c>
      <c r="G18" s="126">
        <f t="shared" ref="G18:M18" si="15">G19</f>
        <v>0</v>
      </c>
      <c r="H18" s="126">
        <f t="shared" si="15"/>
        <v>120712.75</v>
      </c>
      <c r="I18" s="127">
        <f t="shared" si="15"/>
        <v>184013.75400000002</v>
      </c>
      <c r="J18" s="129">
        <f t="shared" si="15"/>
        <v>254531.24658000001</v>
      </c>
      <c r="K18" s="126">
        <f t="shared" si="15"/>
        <v>0</v>
      </c>
      <c r="L18" s="126">
        <f t="shared" si="15"/>
        <v>110595.02955000001</v>
      </c>
      <c r="M18" s="127">
        <f t="shared" si="15"/>
        <v>143936.21703</v>
      </c>
      <c r="N18" s="460">
        <f t="shared" si="6"/>
        <v>83.527767765156398</v>
      </c>
      <c r="O18" s="503">
        <v>0</v>
      </c>
      <c r="P18" s="503">
        <f t="shared" si="8"/>
        <v>91.618349801491561</v>
      </c>
      <c r="Q18" s="554">
        <f t="shared" si="9"/>
        <v>78.220357935852974</v>
      </c>
    </row>
    <row r="19" spans="1:17" x14ac:dyDescent="0.25">
      <c r="A19" s="699"/>
      <c r="B19" s="700"/>
      <c r="C19" s="700"/>
      <c r="D19" s="702"/>
      <c r="E19" s="203" t="s">
        <v>98</v>
      </c>
      <c r="F19" s="125">
        <f>SUM(G19:I19)</f>
        <v>304726.50400000002</v>
      </c>
      <c r="G19" s="130">
        <f t="shared" ref="G19:L19" si="16">SUM(G21:G25)</f>
        <v>0</v>
      </c>
      <c r="H19" s="130">
        <f>SUM(H21:H25)</f>
        <v>120712.75</v>
      </c>
      <c r="I19" s="132">
        <f>SUM(I20:I25)</f>
        <v>184013.75400000002</v>
      </c>
      <c r="J19" s="125">
        <f>SUM(K19:M19)</f>
        <v>254531.24658000001</v>
      </c>
      <c r="K19" s="130">
        <f t="shared" si="16"/>
        <v>0</v>
      </c>
      <c r="L19" s="130">
        <f t="shared" si="16"/>
        <v>110595.02955000001</v>
      </c>
      <c r="M19" s="132">
        <f>SUM(M20:M25)</f>
        <v>143936.21703</v>
      </c>
      <c r="N19" s="460">
        <f t="shared" si="6"/>
        <v>83.527767765156398</v>
      </c>
      <c r="O19" s="503">
        <v>0</v>
      </c>
      <c r="P19" s="503">
        <f t="shared" si="8"/>
        <v>91.618349801491561</v>
      </c>
      <c r="Q19" s="554">
        <f t="shared" si="9"/>
        <v>78.220357935852974</v>
      </c>
    </row>
    <row r="20" spans="1:17" x14ac:dyDescent="0.25">
      <c r="A20" s="699"/>
      <c r="B20" s="700"/>
      <c r="C20" s="700"/>
      <c r="D20" s="702"/>
      <c r="E20" s="203" t="s">
        <v>100</v>
      </c>
      <c r="F20" s="125">
        <f t="shared" ref="F20:F21" si="17">SUM(G20:I20)</f>
        <v>53479.199999999997</v>
      </c>
      <c r="G20" s="130"/>
      <c r="H20" s="130"/>
      <c r="I20" s="132">
        <v>53479.199999999997</v>
      </c>
      <c r="J20" s="125">
        <f t="shared" ref="J20:J21" si="18">SUM(K20:M20)</f>
        <v>56362.704230000003</v>
      </c>
      <c r="K20" s="130"/>
      <c r="L20" s="130"/>
      <c r="M20" s="132">
        <v>56362.704230000003</v>
      </c>
      <c r="N20" s="460"/>
      <c r="O20" s="503">
        <v>0</v>
      </c>
      <c r="P20" s="503">
        <v>0</v>
      </c>
      <c r="Q20" s="554">
        <v>100</v>
      </c>
    </row>
    <row r="21" spans="1:17" x14ac:dyDescent="0.25">
      <c r="A21" s="699"/>
      <c r="B21" s="700"/>
      <c r="C21" s="700"/>
      <c r="D21" s="702"/>
      <c r="E21" s="206" t="s">
        <v>101</v>
      </c>
      <c r="F21" s="125">
        <f t="shared" si="17"/>
        <v>116461.73089000001</v>
      </c>
      <c r="G21" s="130"/>
      <c r="H21" s="130"/>
      <c r="I21" s="132">
        <v>116461.73089000001</v>
      </c>
      <c r="J21" s="125">
        <f t="shared" si="18"/>
        <v>77530.052800000005</v>
      </c>
      <c r="K21" s="130"/>
      <c r="L21" s="133"/>
      <c r="M21" s="131">
        <v>77530.052800000005</v>
      </c>
      <c r="N21" s="460">
        <f t="shared" si="6"/>
        <v>66.571269555686413</v>
      </c>
      <c r="O21" s="503">
        <v>0</v>
      </c>
      <c r="P21" s="503">
        <v>0</v>
      </c>
      <c r="Q21" s="554">
        <f t="shared" si="9"/>
        <v>66.571269555686413</v>
      </c>
    </row>
    <row r="22" spans="1:17" x14ac:dyDescent="0.25">
      <c r="A22" s="699"/>
      <c r="B22" s="700"/>
      <c r="C22" s="700"/>
      <c r="D22" s="702"/>
      <c r="E22" s="206" t="s">
        <v>99</v>
      </c>
      <c r="F22" s="125">
        <f t="shared" ref="F22:F58" si="19">SUM(G22:I22)</f>
        <v>13179.94</v>
      </c>
      <c r="G22" s="130"/>
      <c r="H22" s="130"/>
      <c r="I22" s="132">
        <v>13179.94</v>
      </c>
      <c r="J22" s="125">
        <f t="shared" ref="J22:J92" si="20">SUM(K22:M22)</f>
        <v>10043.459999999999</v>
      </c>
      <c r="K22" s="130"/>
      <c r="L22" s="130"/>
      <c r="M22" s="132">
        <v>10043.459999999999</v>
      </c>
      <c r="N22" s="460">
        <f t="shared" si="6"/>
        <v>76.202623077191546</v>
      </c>
      <c r="O22" s="503">
        <v>0</v>
      </c>
      <c r="P22" s="503">
        <v>0</v>
      </c>
      <c r="Q22" s="554">
        <f t="shared" si="9"/>
        <v>76.202623077191546</v>
      </c>
    </row>
    <row r="23" spans="1:17" x14ac:dyDescent="0.25">
      <c r="A23" s="699"/>
      <c r="B23" s="700"/>
      <c r="C23" s="700"/>
      <c r="D23" s="702"/>
      <c r="E23" s="206" t="s">
        <v>193</v>
      </c>
      <c r="F23" s="125">
        <f t="shared" si="19"/>
        <v>117632.45</v>
      </c>
      <c r="G23" s="130"/>
      <c r="H23" s="130">
        <v>117632.45</v>
      </c>
      <c r="I23" s="131"/>
      <c r="J23" s="125">
        <f t="shared" si="20"/>
        <v>110595.02955000001</v>
      </c>
      <c r="K23" s="130"/>
      <c r="L23" s="130">
        <v>110595.02955000001</v>
      </c>
      <c r="M23" s="131"/>
      <c r="N23" s="460">
        <f t="shared" si="6"/>
        <v>94.017449734320763</v>
      </c>
      <c r="O23" s="503">
        <v>0</v>
      </c>
      <c r="P23" s="503">
        <f t="shared" si="8"/>
        <v>94.017449734320763</v>
      </c>
      <c r="Q23" s="554">
        <v>0</v>
      </c>
    </row>
    <row r="24" spans="1:17" x14ac:dyDescent="0.25">
      <c r="A24" s="699"/>
      <c r="B24" s="700"/>
      <c r="C24" s="700"/>
      <c r="D24" s="702"/>
      <c r="E24" s="206" t="s">
        <v>192</v>
      </c>
      <c r="F24" s="125">
        <f t="shared" si="19"/>
        <v>3878.0831099999996</v>
      </c>
      <c r="G24" s="130"/>
      <c r="H24" s="130">
        <v>2985.2</v>
      </c>
      <c r="I24" s="131">
        <v>892.88310999999999</v>
      </c>
      <c r="J24" s="125">
        <f t="shared" si="20"/>
        <v>0</v>
      </c>
      <c r="K24" s="130"/>
      <c r="L24" s="130"/>
      <c r="M24" s="131"/>
      <c r="N24" s="460">
        <f t="shared" si="6"/>
        <v>0</v>
      </c>
      <c r="O24" s="503">
        <v>0</v>
      </c>
      <c r="P24" s="503">
        <f t="shared" si="8"/>
        <v>0</v>
      </c>
      <c r="Q24" s="554">
        <f t="shared" si="9"/>
        <v>0</v>
      </c>
    </row>
    <row r="25" spans="1:17" x14ac:dyDescent="0.25">
      <c r="A25" s="699"/>
      <c r="B25" s="700"/>
      <c r="C25" s="700"/>
      <c r="D25" s="702"/>
      <c r="E25" s="206" t="s">
        <v>117</v>
      </c>
      <c r="F25" s="125">
        <f t="shared" si="19"/>
        <v>95.1</v>
      </c>
      <c r="G25" s="130"/>
      <c r="H25" s="130">
        <v>95.1</v>
      </c>
      <c r="I25" s="131"/>
      <c r="J25" s="125">
        <f t="shared" si="20"/>
        <v>0</v>
      </c>
      <c r="K25" s="130"/>
      <c r="L25" s="130"/>
      <c r="M25" s="131"/>
      <c r="N25" s="460">
        <f t="shared" si="6"/>
        <v>0</v>
      </c>
      <c r="O25" s="503">
        <v>0</v>
      </c>
      <c r="P25" s="503">
        <f t="shared" si="8"/>
        <v>0</v>
      </c>
      <c r="Q25" s="554">
        <v>0</v>
      </c>
    </row>
    <row r="26" spans="1:17" ht="14.45" customHeight="1" x14ac:dyDescent="0.25">
      <c r="A26" s="697" t="s">
        <v>18</v>
      </c>
      <c r="B26" s="695" t="s">
        <v>19</v>
      </c>
      <c r="C26" s="695" t="s">
        <v>103</v>
      </c>
      <c r="D26" s="701" t="s">
        <v>92</v>
      </c>
      <c r="E26" s="205" t="s">
        <v>93</v>
      </c>
      <c r="F26" s="125">
        <f t="shared" ref="F26:F31" si="21">SUM(G26:I26)</f>
        <v>1761237.0595499999</v>
      </c>
      <c r="G26" s="130">
        <f>G27+G31+G28</f>
        <v>310830.36400000006</v>
      </c>
      <c r="H26" s="130">
        <f t="shared" ref="H26:I26" si="22">H27+H31+H28</f>
        <v>1010880.0779999999</v>
      </c>
      <c r="I26" s="132">
        <f t="shared" si="22"/>
        <v>439526.61754999997</v>
      </c>
      <c r="J26" s="125">
        <f>SUM(K26:M26)</f>
        <v>1170715.8458100001</v>
      </c>
      <c r="K26" s="130">
        <f>K27+K31+K28</f>
        <v>301034.45367999998</v>
      </c>
      <c r="L26" s="130">
        <f t="shared" ref="L26:M26" si="23">L27+L31+L28</f>
        <v>624595.23188000009</v>
      </c>
      <c r="M26" s="132">
        <f t="shared" si="23"/>
        <v>245086.16025000002</v>
      </c>
      <c r="N26" s="460">
        <f t="shared" si="6"/>
        <v>66.47122483949552</v>
      </c>
      <c r="O26" s="503">
        <f t="shared" si="7"/>
        <v>96.84847059536304</v>
      </c>
      <c r="P26" s="503">
        <f t="shared" si="8"/>
        <v>61.787272840092534</v>
      </c>
      <c r="Q26" s="554">
        <f t="shared" si="9"/>
        <v>55.761392021296487</v>
      </c>
    </row>
    <row r="27" spans="1:17" x14ac:dyDescent="0.25">
      <c r="A27" s="699"/>
      <c r="B27" s="700"/>
      <c r="C27" s="700"/>
      <c r="D27" s="702"/>
      <c r="E27" s="203" t="s">
        <v>102</v>
      </c>
      <c r="F27" s="125">
        <f t="shared" si="21"/>
        <v>948533.46507999988</v>
      </c>
      <c r="G27" s="309">
        <f>SUM(G28:G30)</f>
        <v>90088.6</v>
      </c>
      <c r="H27" s="309">
        <f>SUM(H28:H30)</f>
        <v>612375.19999999995</v>
      </c>
      <c r="I27" s="350">
        <f>SUM(I28:I30)</f>
        <v>246069.66507999998</v>
      </c>
      <c r="J27" s="125">
        <f t="shared" si="20"/>
        <v>481936.69074000005</v>
      </c>
      <c r="K27" s="309">
        <f>SUM(K28:K30)</f>
        <v>90088.599979999999</v>
      </c>
      <c r="L27" s="309">
        <f t="shared" ref="L27" si="24">SUM(L28:L30)</f>
        <v>276099.02945000003</v>
      </c>
      <c r="M27" s="350">
        <f t="shared" ref="M27" si="25">SUM(M28:M30)</f>
        <v>115749.06131</v>
      </c>
      <c r="N27" s="460">
        <f t="shared" si="6"/>
        <v>50.808612292804369</v>
      </c>
      <c r="O27" s="503">
        <f t="shared" si="7"/>
        <v>99.999999977799632</v>
      </c>
      <c r="P27" s="503">
        <f t="shared" si="8"/>
        <v>45.086579183807586</v>
      </c>
      <c r="Q27" s="554">
        <f t="shared" si="9"/>
        <v>47.039142867272446</v>
      </c>
    </row>
    <row r="28" spans="1:17" x14ac:dyDescent="0.25">
      <c r="A28" s="699"/>
      <c r="B28" s="700"/>
      <c r="C28" s="700"/>
      <c r="D28" s="702"/>
      <c r="E28" s="203" t="s">
        <v>104</v>
      </c>
      <c r="F28" s="125">
        <f t="shared" si="21"/>
        <v>110123.56792000002</v>
      </c>
      <c r="G28" s="309">
        <v>90088.6</v>
      </c>
      <c r="H28" s="309">
        <v>14665.6</v>
      </c>
      <c r="I28" s="350">
        <v>5369.3679199999997</v>
      </c>
      <c r="J28" s="125">
        <f t="shared" si="20"/>
        <v>110123.55489</v>
      </c>
      <c r="K28" s="309">
        <v>90088.599979999999</v>
      </c>
      <c r="L28" s="309">
        <v>14665.587</v>
      </c>
      <c r="M28" s="350">
        <v>5369.3679099999999</v>
      </c>
      <c r="N28" s="460">
        <f t="shared" si="6"/>
        <v>99.999988167837046</v>
      </c>
      <c r="O28" s="503">
        <f t="shared" si="7"/>
        <v>99.999999977799632</v>
      </c>
      <c r="P28" s="503">
        <f t="shared" si="8"/>
        <v>99.999911357189603</v>
      </c>
      <c r="Q28" s="554">
        <f t="shared" si="9"/>
        <v>99.99999981375835</v>
      </c>
    </row>
    <row r="29" spans="1:17" x14ac:dyDescent="0.25">
      <c r="A29" s="699"/>
      <c r="B29" s="700"/>
      <c r="C29" s="700"/>
      <c r="D29" s="702"/>
      <c r="E29" s="203" t="s">
        <v>105</v>
      </c>
      <c r="F29" s="125">
        <f t="shared" si="21"/>
        <v>835891.37405999994</v>
      </c>
      <c r="G29" s="309"/>
      <c r="H29" s="309">
        <v>597709.6</v>
      </c>
      <c r="I29" s="350">
        <v>238181.77406</v>
      </c>
      <c r="J29" s="125">
        <f t="shared" si="20"/>
        <v>371813.13585000002</v>
      </c>
      <c r="K29" s="309"/>
      <c r="L29" s="309">
        <v>261433.44245</v>
      </c>
      <c r="M29" s="350">
        <v>110379.6934</v>
      </c>
      <c r="N29" s="460">
        <f t="shared" si="6"/>
        <v>44.481035142648977</v>
      </c>
      <c r="O29" s="503">
        <v>0</v>
      </c>
      <c r="P29" s="503">
        <f t="shared" si="8"/>
        <v>43.739207543261813</v>
      </c>
      <c r="Q29" s="554">
        <f t="shared" si="9"/>
        <v>46.342627951118729</v>
      </c>
    </row>
    <row r="30" spans="1:17" x14ac:dyDescent="0.25">
      <c r="A30" s="699"/>
      <c r="B30" s="700"/>
      <c r="C30" s="700"/>
      <c r="D30" s="702"/>
      <c r="E30" s="203" t="s">
        <v>200</v>
      </c>
      <c r="F30" s="125">
        <f t="shared" si="21"/>
        <v>2518.5230999999999</v>
      </c>
      <c r="G30" s="309"/>
      <c r="H30" s="309"/>
      <c r="I30" s="350">
        <v>2518.5230999999999</v>
      </c>
      <c r="J30" s="125">
        <f t="shared" si="20"/>
        <v>0</v>
      </c>
      <c r="K30" s="309"/>
      <c r="L30" s="309"/>
      <c r="M30" s="350"/>
      <c r="N30" s="460">
        <f t="shared" ref="N30" si="26">J30/F30*100</f>
        <v>0</v>
      </c>
      <c r="O30" s="503">
        <v>0</v>
      </c>
      <c r="P30" s="503">
        <v>0</v>
      </c>
      <c r="Q30" s="554">
        <f t="shared" ref="Q30" si="27">M30/I30*100</f>
        <v>0</v>
      </c>
    </row>
    <row r="31" spans="1:17" x14ac:dyDescent="0.25">
      <c r="A31" s="699"/>
      <c r="B31" s="700"/>
      <c r="C31" s="700"/>
      <c r="D31" s="702"/>
      <c r="E31" s="203" t="s">
        <v>98</v>
      </c>
      <c r="F31" s="125">
        <f t="shared" si="21"/>
        <v>702580.02654999995</v>
      </c>
      <c r="G31" s="126">
        <f>SUM(G32:G58)</f>
        <v>130653.164</v>
      </c>
      <c r="H31" s="126">
        <f>SUM(H32:H58)</f>
        <v>383839.27799999999</v>
      </c>
      <c r="I31" s="127">
        <f>SUM(I32:I58)</f>
        <v>188087.58455</v>
      </c>
      <c r="J31" s="125">
        <f t="shared" si="20"/>
        <v>578655.60017999995</v>
      </c>
      <c r="K31" s="126">
        <f>SUM(K32:K58)</f>
        <v>120857.25371999999</v>
      </c>
      <c r="L31" s="126">
        <f t="shared" ref="L31:M31" si="28">SUM(L32:L58)</f>
        <v>333830.61543000001</v>
      </c>
      <c r="M31" s="127">
        <f t="shared" si="28"/>
        <v>123967.73103000001</v>
      </c>
      <c r="N31" s="460">
        <f t="shared" si="6"/>
        <v>82.36152157946654</v>
      </c>
      <c r="O31" s="503">
        <f t="shared" si="7"/>
        <v>92.502355105613816</v>
      </c>
      <c r="P31" s="503">
        <f t="shared" si="8"/>
        <v>86.971457733411015</v>
      </c>
      <c r="Q31" s="554">
        <f t="shared" si="9"/>
        <v>65.909576821135275</v>
      </c>
    </row>
    <row r="32" spans="1:17" x14ac:dyDescent="0.25">
      <c r="A32" s="699"/>
      <c r="B32" s="700"/>
      <c r="C32" s="700"/>
      <c r="D32" s="702"/>
      <c r="E32" s="206" t="s">
        <v>114</v>
      </c>
      <c r="F32" s="125">
        <f t="shared" si="19"/>
        <v>106926.98761</v>
      </c>
      <c r="G32" s="130"/>
      <c r="H32" s="130">
        <v>1350</v>
      </c>
      <c r="I32" s="131">
        <v>105576.98761</v>
      </c>
      <c r="J32" s="125">
        <f t="shared" si="20"/>
        <v>63965.870889999998</v>
      </c>
      <c r="K32" s="130"/>
      <c r="L32" s="130">
        <v>100</v>
      </c>
      <c r="M32" s="131">
        <v>63865.870889999998</v>
      </c>
      <c r="N32" s="460">
        <f t="shared" si="6"/>
        <v>59.822007820238824</v>
      </c>
      <c r="O32" s="503">
        <v>0</v>
      </c>
      <c r="P32" s="503">
        <f t="shared" si="8"/>
        <v>7.4074074074074066</v>
      </c>
      <c r="Q32" s="554">
        <f t="shared" si="9"/>
        <v>60.492226891261268</v>
      </c>
    </row>
    <row r="33" spans="1:17" x14ac:dyDescent="0.25">
      <c r="A33" s="699"/>
      <c r="B33" s="700"/>
      <c r="C33" s="700"/>
      <c r="D33" s="702"/>
      <c r="E33" s="206" t="s">
        <v>115</v>
      </c>
      <c r="F33" s="125">
        <f t="shared" si="19"/>
        <v>24366.27002</v>
      </c>
      <c r="G33" s="130"/>
      <c r="H33" s="130">
        <v>1542</v>
      </c>
      <c r="I33" s="131">
        <v>22824.27002</v>
      </c>
      <c r="J33" s="125">
        <f t="shared" si="20"/>
        <v>22708.899899999997</v>
      </c>
      <c r="K33" s="130"/>
      <c r="L33" s="130">
        <v>1198.8359</v>
      </c>
      <c r="M33" s="131">
        <v>21510.063999999998</v>
      </c>
      <c r="N33" s="460">
        <f t="shared" si="6"/>
        <v>93.198096718785337</v>
      </c>
      <c r="O33" s="503">
        <v>0</v>
      </c>
      <c r="P33" s="503">
        <f t="shared" si="8"/>
        <v>77.745518806744485</v>
      </c>
      <c r="Q33" s="554">
        <f t="shared" si="9"/>
        <v>94.242067681251513</v>
      </c>
    </row>
    <row r="34" spans="1:17" x14ac:dyDescent="0.25">
      <c r="A34" s="699"/>
      <c r="B34" s="700"/>
      <c r="C34" s="700"/>
      <c r="D34" s="702"/>
      <c r="E34" s="206" t="s">
        <v>116</v>
      </c>
      <c r="F34" s="125">
        <f t="shared" si="19"/>
        <v>17655</v>
      </c>
      <c r="G34" s="130"/>
      <c r="H34" s="130"/>
      <c r="I34" s="131">
        <v>17655</v>
      </c>
      <c r="J34" s="125">
        <f t="shared" si="20"/>
        <v>13481.32683</v>
      </c>
      <c r="K34" s="130"/>
      <c r="L34" s="130"/>
      <c r="M34" s="131">
        <v>13481.32683</v>
      </c>
      <c r="N34" s="460">
        <f t="shared" si="6"/>
        <v>76.359823449447745</v>
      </c>
      <c r="O34" s="503">
        <v>0</v>
      </c>
      <c r="P34" s="503">
        <v>0</v>
      </c>
      <c r="Q34" s="554">
        <f t="shared" si="9"/>
        <v>76.359823449447745</v>
      </c>
    </row>
    <row r="35" spans="1:17" x14ac:dyDescent="0.25">
      <c r="A35" s="699"/>
      <c r="B35" s="700"/>
      <c r="C35" s="700"/>
      <c r="D35" s="702"/>
      <c r="E35" s="206" t="s">
        <v>191</v>
      </c>
      <c r="F35" s="125">
        <f t="shared" si="19"/>
        <v>17313.314829999999</v>
      </c>
      <c r="G35" s="130">
        <v>17313.314829999999</v>
      </c>
      <c r="H35" s="130"/>
      <c r="I35" s="131"/>
      <c r="J35" s="125">
        <f t="shared" si="20"/>
        <v>16488.26771</v>
      </c>
      <c r="K35" s="130">
        <v>16488.26771</v>
      </c>
      <c r="L35" s="130"/>
      <c r="M35" s="131"/>
      <c r="N35" s="460">
        <f t="shared" si="6"/>
        <v>95.234609154277138</v>
      </c>
      <c r="O35" s="503">
        <f t="shared" si="7"/>
        <v>95.234609154277138</v>
      </c>
      <c r="P35" s="503">
        <v>0</v>
      </c>
      <c r="Q35" s="554">
        <v>0</v>
      </c>
    </row>
    <row r="36" spans="1:17" x14ac:dyDescent="0.25">
      <c r="A36" s="699"/>
      <c r="B36" s="700"/>
      <c r="C36" s="700"/>
      <c r="D36" s="702"/>
      <c r="E36" s="206" t="s">
        <v>190</v>
      </c>
      <c r="F36" s="125">
        <f t="shared" si="19"/>
        <v>3991.2851700000001</v>
      </c>
      <c r="G36" s="130">
        <v>3991.2851700000001</v>
      </c>
      <c r="H36" s="130"/>
      <c r="I36" s="131"/>
      <c r="J36" s="125">
        <f t="shared" si="20"/>
        <v>3880.1388499999998</v>
      </c>
      <c r="K36" s="130">
        <v>3880.1388499999998</v>
      </c>
      <c r="L36" s="130"/>
      <c r="M36" s="131"/>
      <c r="N36" s="460">
        <f t="shared" si="6"/>
        <v>97.215274898535995</v>
      </c>
      <c r="O36" s="503">
        <f t="shared" si="7"/>
        <v>97.215274898535995</v>
      </c>
      <c r="P36" s="503">
        <v>0</v>
      </c>
      <c r="Q36" s="554">
        <v>0</v>
      </c>
    </row>
    <row r="37" spans="1:17" x14ac:dyDescent="0.25">
      <c r="A37" s="699"/>
      <c r="B37" s="700"/>
      <c r="C37" s="700"/>
      <c r="D37" s="702"/>
      <c r="E37" s="206" t="s">
        <v>111</v>
      </c>
      <c r="F37" s="125">
        <f t="shared" si="19"/>
        <v>244430.96</v>
      </c>
      <c r="G37" s="130"/>
      <c r="H37" s="130">
        <v>244430.96</v>
      </c>
      <c r="I37" s="135"/>
      <c r="J37" s="125">
        <f t="shared" si="20"/>
        <v>237783.16683</v>
      </c>
      <c r="K37" s="130"/>
      <c r="L37" s="130">
        <v>237783.16683</v>
      </c>
      <c r="M37" s="131"/>
      <c r="N37" s="460">
        <f t="shared" si="6"/>
        <v>97.280298219996354</v>
      </c>
      <c r="O37" s="503">
        <v>0</v>
      </c>
      <c r="P37" s="503">
        <f t="shared" si="8"/>
        <v>97.280298219996354</v>
      </c>
      <c r="Q37" s="554">
        <v>0</v>
      </c>
    </row>
    <row r="38" spans="1:17" x14ac:dyDescent="0.25">
      <c r="A38" s="699"/>
      <c r="B38" s="700"/>
      <c r="C38" s="700"/>
      <c r="D38" s="702"/>
      <c r="E38" s="206" t="s">
        <v>112</v>
      </c>
      <c r="F38" s="125">
        <f t="shared" si="19"/>
        <v>7350</v>
      </c>
      <c r="G38" s="130"/>
      <c r="H38" s="130">
        <v>7350</v>
      </c>
      <c r="I38" s="131"/>
      <c r="J38" s="125">
        <f t="shared" si="20"/>
        <v>4514.2624999999998</v>
      </c>
      <c r="K38" s="130"/>
      <c r="L38" s="130">
        <v>4514.2624999999998</v>
      </c>
      <c r="M38" s="131"/>
      <c r="N38" s="460">
        <f t="shared" si="6"/>
        <v>61.418537414965982</v>
      </c>
      <c r="O38" s="503">
        <v>0</v>
      </c>
      <c r="P38" s="503">
        <f t="shared" si="8"/>
        <v>61.418537414965982</v>
      </c>
      <c r="Q38" s="554">
        <v>0</v>
      </c>
    </row>
    <row r="39" spans="1:17" x14ac:dyDescent="0.25">
      <c r="A39" s="699"/>
      <c r="B39" s="700"/>
      <c r="C39" s="700"/>
      <c r="D39" s="702"/>
      <c r="E39" s="206" t="s">
        <v>113</v>
      </c>
      <c r="F39" s="125">
        <f t="shared" si="19"/>
        <v>66667.383000000002</v>
      </c>
      <c r="G39" s="130"/>
      <c r="H39" s="130">
        <v>66667.383000000002</v>
      </c>
      <c r="I39" s="131"/>
      <c r="J39" s="125">
        <f t="shared" si="20"/>
        <v>63250.347410000002</v>
      </c>
      <c r="K39" s="130"/>
      <c r="L39" s="130">
        <v>63250.347410000002</v>
      </c>
      <c r="M39" s="131"/>
      <c r="N39" s="460">
        <f t="shared" si="6"/>
        <v>94.874501688479356</v>
      </c>
      <c r="O39" s="503">
        <v>0</v>
      </c>
      <c r="P39" s="503">
        <f t="shared" si="8"/>
        <v>94.874501688479356</v>
      </c>
      <c r="Q39" s="554">
        <v>0</v>
      </c>
    </row>
    <row r="40" spans="1:17" x14ac:dyDescent="0.25">
      <c r="A40" s="699"/>
      <c r="B40" s="700"/>
      <c r="C40" s="700"/>
      <c r="D40" s="702"/>
      <c r="E40" s="206" t="s">
        <v>189</v>
      </c>
      <c r="F40" s="125">
        <f t="shared" si="19"/>
        <v>5241.777</v>
      </c>
      <c r="G40" s="130"/>
      <c r="H40" s="130">
        <v>5241.777</v>
      </c>
      <c r="I40" s="131"/>
      <c r="J40" s="125">
        <f t="shared" si="20"/>
        <v>4921.4392099999995</v>
      </c>
      <c r="K40" s="130"/>
      <c r="L40" s="130">
        <v>4921.4392099999995</v>
      </c>
      <c r="M40" s="131"/>
      <c r="N40" s="460">
        <f t="shared" si="6"/>
        <v>93.888755855123165</v>
      </c>
      <c r="O40" s="503">
        <v>0</v>
      </c>
      <c r="P40" s="503">
        <f t="shared" si="8"/>
        <v>93.888755855123165</v>
      </c>
      <c r="Q40" s="554">
        <v>0</v>
      </c>
    </row>
    <row r="41" spans="1:17" x14ac:dyDescent="0.25">
      <c r="A41" s="699"/>
      <c r="B41" s="700"/>
      <c r="C41" s="700"/>
      <c r="D41" s="702"/>
      <c r="E41" s="206" t="s">
        <v>188</v>
      </c>
      <c r="F41" s="125">
        <f t="shared" si="19"/>
        <v>3000</v>
      </c>
      <c r="G41" s="130"/>
      <c r="H41" s="130">
        <v>3000</v>
      </c>
      <c r="I41" s="131"/>
      <c r="J41" s="125">
        <f t="shared" si="20"/>
        <v>0</v>
      </c>
      <c r="K41" s="130"/>
      <c r="L41" s="130"/>
      <c r="M41" s="131"/>
      <c r="N41" s="460">
        <f t="shared" si="6"/>
        <v>0</v>
      </c>
      <c r="O41" s="503">
        <v>0</v>
      </c>
      <c r="P41" s="503">
        <f t="shared" si="8"/>
        <v>0</v>
      </c>
      <c r="Q41" s="554">
        <v>0</v>
      </c>
    </row>
    <row r="42" spans="1:17" x14ac:dyDescent="0.25">
      <c r="A42" s="699"/>
      <c r="B42" s="700"/>
      <c r="C42" s="700"/>
      <c r="D42" s="702"/>
      <c r="E42" s="206" t="s">
        <v>187</v>
      </c>
      <c r="F42" s="125">
        <f t="shared" si="19"/>
        <v>4000</v>
      </c>
      <c r="G42" s="130"/>
      <c r="H42" s="130">
        <v>4000</v>
      </c>
      <c r="I42" s="131"/>
      <c r="J42" s="125">
        <f t="shared" si="20"/>
        <v>4000</v>
      </c>
      <c r="K42" s="130"/>
      <c r="L42" s="130">
        <v>4000</v>
      </c>
      <c r="M42" s="131"/>
      <c r="N42" s="460">
        <f t="shared" si="6"/>
        <v>100</v>
      </c>
      <c r="O42" s="503">
        <v>0</v>
      </c>
      <c r="P42" s="503">
        <f t="shared" si="8"/>
        <v>100</v>
      </c>
      <c r="Q42" s="554">
        <v>0</v>
      </c>
    </row>
    <row r="43" spans="1:17" x14ac:dyDescent="0.25">
      <c r="A43" s="699"/>
      <c r="B43" s="700"/>
      <c r="C43" s="700"/>
      <c r="D43" s="702"/>
      <c r="E43" s="206" t="s">
        <v>109</v>
      </c>
      <c r="F43" s="125">
        <f t="shared" si="19"/>
        <v>16364.541959999999</v>
      </c>
      <c r="G43" s="130">
        <v>14053.346</v>
      </c>
      <c r="H43" s="133">
        <v>2287.7539999999999</v>
      </c>
      <c r="I43" s="131">
        <v>23.441960000000002</v>
      </c>
      <c r="J43" s="125">
        <f t="shared" si="20"/>
        <v>10548.91095</v>
      </c>
      <c r="K43" s="130">
        <v>9059.2524099999991</v>
      </c>
      <c r="L43" s="130">
        <v>1474.76208</v>
      </c>
      <c r="M43" s="131">
        <v>14.896459999999999</v>
      </c>
      <c r="N43" s="460">
        <f t="shared" si="6"/>
        <v>64.461999460692525</v>
      </c>
      <c r="O43" s="503">
        <f t="shared" si="7"/>
        <v>64.463312936292894</v>
      </c>
      <c r="P43" s="503">
        <f t="shared" si="8"/>
        <v>64.463315548787151</v>
      </c>
      <c r="Q43" s="554">
        <f t="shared" si="9"/>
        <v>63.546136927117011</v>
      </c>
    </row>
    <row r="44" spans="1:17" x14ac:dyDescent="0.25">
      <c r="A44" s="699"/>
      <c r="B44" s="700"/>
      <c r="C44" s="700"/>
      <c r="D44" s="702"/>
      <c r="E44" s="206" t="s">
        <v>110</v>
      </c>
      <c r="F44" s="125">
        <f t="shared" si="19"/>
        <v>6609</v>
      </c>
      <c r="G44" s="130">
        <v>5676</v>
      </c>
      <c r="H44" s="130">
        <v>924</v>
      </c>
      <c r="I44" s="131">
        <v>9</v>
      </c>
      <c r="J44" s="125">
        <f t="shared" si="20"/>
        <v>3465.9560000000001</v>
      </c>
      <c r="K44" s="130">
        <v>2976.51296</v>
      </c>
      <c r="L44" s="130">
        <v>484.54863</v>
      </c>
      <c r="M44" s="131">
        <v>4.8944099999999997</v>
      </c>
      <c r="N44" s="460">
        <f t="shared" si="6"/>
        <v>52.442971705250422</v>
      </c>
      <c r="O44" s="503">
        <f t="shared" si="7"/>
        <v>52.440326990838614</v>
      </c>
      <c r="P44" s="503">
        <f t="shared" si="8"/>
        <v>52.44032792207792</v>
      </c>
      <c r="Q44" s="554">
        <f t="shared" si="9"/>
        <v>54.382333333333335</v>
      </c>
    </row>
    <row r="45" spans="1:17" x14ac:dyDescent="0.25">
      <c r="A45" s="699"/>
      <c r="B45" s="700"/>
      <c r="C45" s="700"/>
      <c r="D45" s="702"/>
      <c r="E45" s="206" t="s">
        <v>108</v>
      </c>
      <c r="F45" s="125">
        <f t="shared" si="19"/>
        <v>104339.06097999999</v>
      </c>
      <c r="G45" s="130">
        <v>86129.8</v>
      </c>
      <c r="H45" s="130">
        <v>14021.130999999999</v>
      </c>
      <c r="I45" s="131">
        <v>4188.1299799999997</v>
      </c>
      <c r="J45" s="125">
        <f t="shared" si="20"/>
        <v>104339.06018</v>
      </c>
      <c r="K45" s="130">
        <v>86129.799960000004</v>
      </c>
      <c r="L45" s="130">
        <v>14021.13024</v>
      </c>
      <c r="M45" s="131">
        <v>4188.1299799999997</v>
      </c>
      <c r="N45" s="460">
        <f t="shared" si="6"/>
        <v>99.999999233268937</v>
      </c>
      <c r="O45" s="503">
        <f t="shared" si="7"/>
        <v>99.999999953558472</v>
      </c>
      <c r="P45" s="503">
        <f t="shared" si="8"/>
        <v>99.99999457960989</v>
      </c>
      <c r="Q45" s="554">
        <f t="shared" si="9"/>
        <v>100</v>
      </c>
    </row>
    <row r="46" spans="1:17" x14ac:dyDescent="0.25">
      <c r="A46" s="699"/>
      <c r="B46" s="700"/>
      <c r="C46" s="700"/>
      <c r="D46" s="702"/>
      <c r="E46" s="206" t="s">
        <v>107</v>
      </c>
      <c r="F46" s="125">
        <f t="shared" si="19"/>
        <v>3608.4</v>
      </c>
      <c r="G46" s="130"/>
      <c r="H46" s="130">
        <v>1804.2</v>
      </c>
      <c r="I46" s="131">
        <v>1804.2</v>
      </c>
      <c r="J46" s="125">
        <f t="shared" si="20"/>
        <v>2869.3733000000002</v>
      </c>
      <c r="K46" s="130"/>
      <c r="L46" s="130">
        <v>1312.62</v>
      </c>
      <c r="M46" s="131">
        <v>1556.7533000000001</v>
      </c>
      <c r="N46" s="460">
        <f t="shared" si="6"/>
        <v>79.519268928056761</v>
      </c>
      <c r="O46" s="503">
        <v>0</v>
      </c>
      <c r="P46" s="503">
        <f t="shared" si="8"/>
        <v>72.753574991686051</v>
      </c>
      <c r="Q46" s="554">
        <f t="shared" si="9"/>
        <v>86.284962864427456</v>
      </c>
    </row>
    <row r="47" spans="1:17" x14ac:dyDescent="0.25">
      <c r="A47" s="699"/>
      <c r="B47" s="700"/>
      <c r="C47" s="700"/>
      <c r="D47" s="702"/>
      <c r="E47" s="206" t="s">
        <v>186</v>
      </c>
      <c r="F47" s="125">
        <f t="shared" si="19"/>
        <v>1100</v>
      </c>
      <c r="G47" s="130"/>
      <c r="H47" s="130">
        <v>550</v>
      </c>
      <c r="I47" s="131">
        <v>550</v>
      </c>
      <c r="J47" s="125">
        <f t="shared" si="20"/>
        <v>722.05</v>
      </c>
      <c r="K47" s="130"/>
      <c r="L47" s="130">
        <v>722.05</v>
      </c>
      <c r="M47" s="131"/>
      <c r="N47" s="460">
        <f t="shared" si="6"/>
        <v>65.640909090909076</v>
      </c>
      <c r="O47" s="503">
        <v>0</v>
      </c>
      <c r="P47" s="503">
        <v>100</v>
      </c>
      <c r="Q47" s="554">
        <f t="shared" si="9"/>
        <v>0</v>
      </c>
    </row>
    <row r="48" spans="1:17" x14ac:dyDescent="0.25">
      <c r="A48" s="699"/>
      <c r="B48" s="700"/>
      <c r="C48" s="700"/>
      <c r="D48" s="702"/>
      <c r="E48" s="206" t="s">
        <v>185</v>
      </c>
      <c r="F48" s="125">
        <f t="shared" si="19"/>
        <v>7230.4214300000003</v>
      </c>
      <c r="G48" s="130"/>
      <c r="H48" s="130">
        <v>5566</v>
      </c>
      <c r="I48" s="131">
        <v>1664.4214300000001</v>
      </c>
      <c r="J48" s="125">
        <f t="shared" si="20"/>
        <v>0</v>
      </c>
      <c r="K48" s="130"/>
      <c r="L48" s="130"/>
      <c r="M48" s="132"/>
      <c r="N48" s="460">
        <f t="shared" si="6"/>
        <v>0</v>
      </c>
      <c r="O48" s="503">
        <v>0</v>
      </c>
      <c r="P48" s="503">
        <f t="shared" si="8"/>
        <v>0</v>
      </c>
      <c r="Q48" s="554">
        <f t="shared" si="9"/>
        <v>0</v>
      </c>
    </row>
    <row r="49" spans="1:17" x14ac:dyDescent="0.25">
      <c r="A49" s="699"/>
      <c r="B49" s="700"/>
      <c r="C49" s="700"/>
      <c r="D49" s="702"/>
      <c r="E49" s="206" t="s">
        <v>184</v>
      </c>
      <c r="F49" s="125">
        <f t="shared" si="19"/>
        <v>2429.9</v>
      </c>
      <c r="G49" s="130"/>
      <c r="H49" s="130">
        <v>2400</v>
      </c>
      <c r="I49" s="131">
        <v>29.9</v>
      </c>
      <c r="J49" s="125">
        <f t="shared" si="20"/>
        <v>0</v>
      </c>
      <c r="K49" s="130"/>
      <c r="L49" s="130"/>
      <c r="M49" s="131"/>
      <c r="N49" s="460">
        <v>100</v>
      </c>
      <c r="O49" s="503">
        <v>0</v>
      </c>
      <c r="P49" s="503">
        <f t="shared" si="8"/>
        <v>0</v>
      </c>
      <c r="Q49" s="554">
        <v>100</v>
      </c>
    </row>
    <row r="50" spans="1:17" x14ac:dyDescent="0.25">
      <c r="A50" s="699"/>
      <c r="B50" s="700"/>
      <c r="C50" s="700"/>
      <c r="D50" s="702"/>
      <c r="E50" s="206" t="s">
        <v>106</v>
      </c>
      <c r="F50" s="125">
        <f t="shared" si="19"/>
        <v>14845.5</v>
      </c>
      <c r="G50" s="130"/>
      <c r="H50" s="130">
        <v>11440.3</v>
      </c>
      <c r="I50" s="131">
        <v>3405.2</v>
      </c>
      <c r="J50" s="125">
        <f t="shared" si="20"/>
        <v>0</v>
      </c>
      <c r="K50" s="130"/>
      <c r="L50" s="130"/>
      <c r="M50" s="131"/>
      <c r="N50" s="460">
        <f t="shared" si="6"/>
        <v>0</v>
      </c>
      <c r="O50" s="503">
        <v>0</v>
      </c>
      <c r="P50" s="503">
        <f t="shared" si="8"/>
        <v>0</v>
      </c>
      <c r="Q50" s="554">
        <f t="shared" si="9"/>
        <v>0</v>
      </c>
    </row>
    <row r="51" spans="1:17" x14ac:dyDescent="0.25">
      <c r="A51" s="699"/>
      <c r="B51" s="700"/>
      <c r="C51" s="700"/>
      <c r="D51" s="702"/>
      <c r="E51" s="207" t="s">
        <v>183</v>
      </c>
      <c r="F51" s="89">
        <f t="shared" si="19"/>
        <v>6719.2</v>
      </c>
      <c r="G51" s="13"/>
      <c r="H51" s="13"/>
      <c r="I51" s="91">
        <v>6719.2</v>
      </c>
      <c r="J51" s="89">
        <f t="shared" si="20"/>
        <v>7611.1898600000004</v>
      </c>
      <c r="K51" s="13"/>
      <c r="L51" s="13"/>
      <c r="M51" s="91">
        <v>7611.1898600000004</v>
      </c>
      <c r="N51" s="460">
        <f t="shared" si="6"/>
        <v>113.27523901654959</v>
      </c>
      <c r="O51" s="503">
        <v>0</v>
      </c>
      <c r="P51" s="503">
        <v>0</v>
      </c>
      <c r="Q51" s="554">
        <v>100</v>
      </c>
    </row>
    <row r="52" spans="1:17" x14ac:dyDescent="0.25">
      <c r="A52" s="699"/>
      <c r="B52" s="700"/>
      <c r="C52" s="700"/>
      <c r="D52" s="702"/>
      <c r="E52" s="207" t="s">
        <v>182</v>
      </c>
      <c r="F52" s="89">
        <f t="shared" si="19"/>
        <v>20256.004000000001</v>
      </c>
      <c r="G52" s="13"/>
      <c r="H52" s="13"/>
      <c r="I52" s="91">
        <v>20256.004000000001</v>
      </c>
      <c r="J52" s="89">
        <f t="shared" si="20"/>
        <v>11721.7853</v>
      </c>
      <c r="K52" s="13"/>
      <c r="L52" s="14"/>
      <c r="M52" s="91">
        <v>11721.7853</v>
      </c>
      <c r="N52" s="460">
        <f t="shared" si="6"/>
        <v>57.868201941508303</v>
      </c>
      <c r="O52" s="503">
        <v>0</v>
      </c>
      <c r="P52" s="503">
        <v>0</v>
      </c>
      <c r="Q52" s="554">
        <f t="shared" si="9"/>
        <v>57.868201941508303</v>
      </c>
    </row>
    <row r="53" spans="1:17" x14ac:dyDescent="0.25">
      <c r="A53" s="699"/>
      <c r="B53" s="700"/>
      <c r="C53" s="700"/>
      <c r="D53" s="702"/>
      <c r="E53" s="207" t="s">
        <v>181</v>
      </c>
      <c r="F53" s="89">
        <f t="shared" si="19"/>
        <v>36.375</v>
      </c>
      <c r="G53" s="13"/>
      <c r="H53" s="13"/>
      <c r="I53" s="90">
        <v>36.375</v>
      </c>
      <c r="J53" s="89">
        <f t="shared" si="20"/>
        <v>12.82</v>
      </c>
      <c r="K53" s="13"/>
      <c r="L53" s="14"/>
      <c r="M53" s="91">
        <v>12.82</v>
      </c>
      <c r="N53" s="460">
        <f t="shared" si="6"/>
        <v>35.243986254295535</v>
      </c>
      <c r="O53" s="503">
        <v>0</v>
      </c>
      <c r="P53" s="503">
        <v>0</v>
      </c>
      <c r="Q53" s="554">
        <f t="shared" si="9"/>
        <v>35.243986254295535</v>
      </c>
    </row>
    <row r="54" spans="1:17" x14ac:dyDescent="0.25">
      <c r="A54" s="699"/>
      <c r="B54" s="700"/>
      <c r="C54" s="700"/>
      <c r="D54" s="702"/>
      <c r="E54" s="207" t="s">
        <v>119</v>
      </c>
      <c r="F54" s="89">
        <f t="shared" si="19"/>
        <v>2863.1309999999999</v>
      </c>
      <c r="G54" s="13">
        <v>2805.8679999999999</v>
      </c>
      <c r="H54" s="13">
        <v>57.262999999999998</v>
      </c>
      <c r="I54" s="90"/>
      <c r="J54" s="89">
        <f t="shared" si="20"/>
        <v>2147.8220899999997</v>
      </c>
      <c r="K54" s="13">
        <v>2104.8656999999998</v>
      </c>
      <c r="L54" s="14">
        <v>42.956389999999999</v>
      </c>
      <c r="M54" s="91"/>
      <c r="N54" s="460">
        <f t="shared" si="6"/>
        <v>75.016549714281311</v>
      </c>
      <c r="O54" s="503">
        <f t="shared" si="7"/>
        <v>75.016561719938352</v>
      </c>
      <c r="P54" s="503">
        <f t="shared" si="8"/>
        <v>75.015961441070161</v>
      </c>
      <c r="Q54" s="554">
        <v>0</v>
      </c>
    </row>
    <row r="55" spans="1:17" x14ac:dyDescent="0.25">
      <c r="A55" s="699"/>
      <c r="B55" s="700"/>
      <c r="C55" s="700"/>
      <c r="D55" s="702"/>
      <c r="E55" s="207" t="s">
        <v>118</v>
      </c>
      <c r="F55" s="89">
        <f t="shared" si="19"/>
        <v>325.5</v>
      </c>
      <c r="G55" s="13">
        <v>318.99</v>
      </c>
      <c r="H55" s="13">
        <v>6.51</v>
      </c>
      <c r="I55" s="90"/>
      <c r="J55" s="89">
        <f t="shared" si="20"/>
        <v>222.91237000000001</v>
      </c>
      <c r="K55" s="13">
        <v>218.41613000000001</v>
      </c>
      <c r="L55" s="14">
        <v>4.4962400000000002</v>
      </c>
      <c r="M55" s="91"/>
      <c r="N55" s="460">
        <f t="shared" si="6"/>
        <v>68.483062980030724</v>
      </c>
      <c r="O55" s="503">
        <f t="shared" si="7"/>
        <v>68.471152700711627</v>
      </c>
      <c r="P55" s="503">
        <f t="shared" si="8"/>
        <v>69.066666666666677</v>
      </c>
      <c r="Q55" s="554">
        <v>0</v>
      </c>
    </row>
    <row r="56" spans="1:17" x14ac:dyDescent="0.25">
      <c r="A56" s="699"/>
      <c r="B56" s="700"/>
      <c r="C56" s="700"/>
      <c r="D56" s="702"/>
      <c r="E56" s="206" t="s">
        <v>199</v>
      </c>
      <c r="F56" s="125">
        <f t="shared" si="19"/>
        <v>334.125</v>
      </c>
      <c r="G56" s="130">
        <v>334.125</v>
      </c>
      <c r="H56" s="130"/>
      <c r="I56" s="132"/>
      <c r="J56" s="125">
        <f t="shared" si="20"/>
        <v>0</v>
      </c>
      <c r="K56" s="130"/>
      <c r="L56" s="133"/>
      <c r="M56" s="131"/>
      <c r="N56" s="462">
        <f t="shared" si="6"/>
        <v>0</v>
      </c>
      <c r="O56" s="503">
        <f t="shared" si="7"/>
        <v>0</v>
      </c>
      <c r="P56" s="503">
        <v>0</v>
      </c>
      <c r="Q56" s="554">
        <v>0</v>
      </c>
    </row>
    <row r="57" spans="1:17" x14ac:dyDescent="0.25">
      <c r="A57" s="699"/>
      <c r="B57" s="700"/>
      <c r="C57" s="700"/>
      <c r="D57" s="702"/>
      <c r="E57" s="206" t="s">
        <v>198</v>
      </c>
      <c r="F57" s="125">
        <f t="shared" si="19"/>
        <v>30.434999999999999</v>
      </c>
      <c r="G57" s="130">
        <v>30.434999999999999</v>
      </c>
      <c r="H57" s="130"/>
      <c r="I57" s="132"/>
      <c r="J57" s="125">
        <f t="shared" si="20"/>
        <v>0</v>
      </c>
      <c r="K57" s="130"/>
      <c r="L57" s="133"/>
      <c r="M57" s="131"/>
      <c r="N57" s="462">
        <f t="shared" si="6"/>
        <v>0</v>
      </c>
      <c r="O57" s="503">
        <f t="shared" si="7"/>
        <v>0</v>
      </c>
      <c r="P57" s="503">
        <v>0</v>
      </c>
      <c r="Q57" s="554">
        <v>0</v>
      </c>
    </row>
    <row r="58" spans="1:17" x14ac:dyDescent="0.25">
      <c r="A58" s="699"/>
      <c r="B58" s="700"/>
      <c r="C58" s="700"/>
      <c r="D58" s="702"/>
      <c r="E58" s="206" t="s">
        <v>180</v>
      </c>
      <c r="F58" s="125">
        <f t="shared" si="19"/>
        <v>14545.45455</v>
      </c>
      <c r="G58" s="130"/>
      <c r="H58" s="130">
        <v>11200</v>
      </c>
      <c r="I58" s="132">
        <v>3345.4545499999999</v>
      </c>
      <c r="J58" s="125">
        <f t="shared" si="20"/>
        <v>0</v>
      </c>
      <c r="K58" s="130"/>
      <c r="L58" s="133"/>
      <c r="M58" s="131"/>
      <c r="N58" s="462">
        <f t="shared" si="6"/>
        <v>0</v>
      </c>
      <c r="O58" s="503">
        <v>0</v>
      </c>
      <c r="P58" s="503">
        <f t="shared" si="8"/>
        <v>0</v>
      </c>
      <c r="Q58" s="554">
        <f t="shared" si="9"/>
        <v>0</v>
      </c>
    </row>
    <row r="59" spans="1:17" x14ac:dyDescent="0.25">
      <c r="A59" s="678" t="s">
        <v>120</v>
      </c>
      <c r="B59" s="679" t="s">
        <v>23</v>
      </c>
      <c r="C59" s="673" t="s">
        <v>121</v>
      </c>
      <c r="D59" s="680" t="s">
        <v>92</v>
      </c>
      <c r="E59" s="204" t="s">
        <v>93</v>
      </c>
      <c r="F59" s="142">
        <f>SUM(G59:I59)</f>
        <v>15514</v>
      </c>
      <c r="G59" s="143">
        <f t="shared" ref="G59:M59" si="29">G60</f>
        <v>0</v>
      </c>
      <c r="H59" s="143">
        <f t="shared" si="29"/>
        <v>15514</v>
      </c>
      <c r="I59" s="144">
        <f t="shared" si="29"/>
        <v>0</v>
      </c>
      <c r="J59" s="142">
        <f t="shared" si="20"/>
        <v>14693.20775</v>
      </c>
      <c r="K59" s="143">
        <f t="shared" si="29"/>
        <v>0</v>
      </c>
      <c r="L59" s="143">
        <f t="shared" si="29"/>
        <v>14693.20775</v>
      </c>
      <c r="M59" s="144">
        <f t="shared" si="29"/>
        <v>0</v>
      </c>
      <c r="N59" s="461">
        <f t="shared" si="6"/>
        <v>94.709344785355171</v>
      </c>
      <c r="O59" s="504">
        <v>0</v>
      </c>
      <c r="P59" s="504">
        <f t="shared" si="8"/>
        <v>94.709344785355171</v>
      </c>
      <c r="Q59" s="555">
        <v>0</v>
      </c>
    </row>
    <row r="60" spans="1:17" ht="28.9" customHeight="1" x14ac:dyDescent="0.25">
      <c r="A60" s="678"/>
      <c r="B60" s="679"/>
      <c r="C60" s="673"/>
      <c r="D60" s="680"/>
      <c r="E60" s="203" t="s">
        <v>95</v>
      </c>
      <c r="F60" s="125">
        <f>SUM(G60:I60)</f>
        <v>15514</v>
      </c>
      <c r="G60" s="126">
        <f>G61+G63+G65+G67+G69+G71</f>
        <v>0</v>
      </c>
      <c r="H60" s="126">
        <f>H61+H63+H65+H67+H69+H71</f>
        <v>15514</v>
      </c>
      <c r="I60" s="127">
        <f>I61+I63+I65+I67+I69+I71</f>
        <v>0</v>
      </c>
      <c r="J60" s="125">
        <f t="shared" si="20"/>
        <v>14693.20775</v>
      </c>
      <c r="K60" s="126">
        <f>K61+K63+K65+K67+K69+K71</f>
        <v>0</v>
      </c>
      <c r="L60" s="126">
        <f>L61+L63+L65+L67+L69+L71</f>
        <v>14693.20775</v>
      </c>
      <c r="M60" s="127">
        <f>M61+M63+M65+M67+M69+M71</f>
        <v>0</v>
      </c>
      <c r="N60" s="462">
        <f t="shared" si="6"/>
        <v>94.709344785355171</v>
      </c>
      <c r="O60" s="503">
        <v>0</v>
      </c>
      <c r="P60" s="503">
        <f t="shared" si="8"/>
        <v>94.709344785355171</v>
      </c>
      <c r="Q60" s="556">
        <v>0</v>
      </c>
    </row>
    <row r="61" spans="1:17" ht="30" customHeight="1" x14ac:dyDescent="0.25">
      <c r="A61" s="697" t="s">
        <v>24</v>
      </c>
      <c r="B61" s="695" t="s">
        <v>25</v>
      </c>
      <c r="C61" s="673"/>
      <c r="D61" s="680"/>
      <c r="E61" s="203" t="s">
        <v>98</v>
      </c>
      <c r="F61" s="125">
        <f t="shared" ref="F61:F84" si="30">SUM(G61:I61)</f>
        <v>0</v>
      </c>
      <c r="G61" s="134">
        <f t="shared" ref="G61:M61" si="31">G62</f>
        <v>0</v>
      </c>
      <c r="H61" s="134">
        <f t="shared" si="31"/>
        <v>0</v>
      </c>
      <c r="I61" s="127">
        <f t="shared" si="31"/>
        <v>0</v>
      </c>
      <c r="J61" s="125">
        <f t="shared" si="20"/>
        <v>0</v>
      </c>
      <c r="K61" s="134">
        <f t="shared" si="31"/>
        <v>0</v>
      </c>
      <c r="L61" s="134">
        <f t="shared" si="31"/>
        <v>0</v>
      </c>
      <c r="M61" s="127">
        <f t="shared" si="31"/>
        <v>0</v>
      </c>
      <c r="N61" s="462"/>
      <c r="O61" s="503">
        <v>0</v>
      </c>
      <c r="P61" s="503">
        <v>0</v>
      </c>
      <c r="Q61" s="556">
        <v>0</v>
      </c>
    </row>
    <row r="62" spans="1:17" ht="28.15" customHeight="1" x14ac:dyDescent="0.25">
      <c r="A62" s="698"/>
      <c r="B62" s="696"/>
      <c r="C62" s="673"/>
      <c r="D62" s="680"/>
      <c r="E62" s="208" t="s">
        <v>122</v>
      </c>
      <c r="F62" s="125">
        <f t="shared" si="30"/>
        <v>0</v>
      </c>
      <c r="G62" s="309"/>
      <c r="H62" s="309"/>
      <c r="I62" s="350"/>
      <c r="J62" s="125">
        <f t="shared" si="20"/>
        <v>0</v>
      </c>
      <c r="K62" s="309"/>
      <c r="L62" s="309"/>
      <c r="M62" s="350"/>
      <c r="N62" s="462"/>
      <c r="O62" s="503">
        <v>0</v>
      </c>
      <c r="P62" s="503">
        <v>0</v>
      </c>
      <c r="Q62" s="556">
        <v>0</v>
      </c>
    </row>
    <row r="63" spans="1:17" ht="25.15" customHeight="1" x14ac:dyDescent="0.25">
      <c r="A63" s="671" t="s">
        <v>26</v>
      </c>
      <c r="B63" s="673" t="s">
        <v>27</v>
      </c>
      <c r="C63" s="673"/>
      <c r="D63" s="680"/>
      <c r="E63" s="203" t="s">
        <v>98</v>
      </c>
      <c r="F63" s="125">
        <f t="shared" si="30"/>
        <v>430.5</v>
      </c>
      <c r="G63" s="126">
        <f>SUM(G64:G64)</f>
        <v>0</v>
      </c>
      <c r="H63" s="126">
        <f>SUM(H64:H64)</f>
        <v>430.5</v>
      </c>
      <c r="I63" s="127">
        <f>SUM(I64:I64)</f>
        <v>0</v>
      </c>
      <c r="J63" s="125">
        <f t="shared" si="20"/>
        <v>418</v>
      </c>
      <c r="K63" s="126">
        <f>SUM(K64:K64)</f>
        <v>0</v>
      </c>
      <c r="L63" s="126">
        <f>SUM(L64:L64)</f>
        <v>418</v>
      </c>
      <c r="M63" s="127">
        <f>SUM(M64:M64)</f>
        <v>0</v>
      </c>
      <c r="N63" s="462">
        <f t="shared" si="6"/>
        <v>97.096399535423927</v>
      </c>
      <c r="O63" s="503">
        <v>0</v>
      </c>
      <c r="P63" s="503">
        <f t="shared" si="8"/>
        <v>97.096399535423927</v>
      </c>
      <c r="Q63" s="556">
        <v>0</v>
      </c>
    </row>
    <row r="64" spans="1:17" ht="22.9" customHeight="1" x14ac:dyDescent="0.25">
      <c r="A64" s="671"/>
      <c r="B64" s="673"/>
      <c r="C64" s="673"/>
      <c r="D64" s="680"/>
      <c r="E64" s="209" t="s">
        <v>123</v>
      </c>
      <c r="F64" s="89">
        <f t="shared" si="30"/>
        <v>430.5</v>
      </c>
      <c r="G64" s="310"/>
      <c r="H64" s="310">
        <v>430.5</v>
      </c>
      <c r="I64" s="351"/>
      <c r="J64" s="89">
        <f t="shared" si="20"/>
        <v>418</v>
      </c>
      <c r="K64" s="310"/>
      <c r="L64" s="310">
        <v>418</v>
      </c>
      <c r="M64" s="351"/>
      <c r="N64" s="460">
        <f t="shared" si="6"/>
        <v>97.096399535423927</v>
      </c>
      <c r="O64" s="503">
        <v>0</v>
      </c>
      <c r="P64" s="503">
        <f t="shared" si="8"/>
        <v>97.096399535423927</v>
      </c>
      <c r="Q64" s="556">
        <v>0</v>
      </c>
    </row>
    <row r="65" spans="1:17" x14ac:dyDescent="0.25">
      <c r="A65" s="671" t="s">
        <v>28</v>
      </c>
      <c r="B65" s="673" t="s">
        <v>29</v>
      </c>
      <c r="C65" s="673"/>
      <c r="D65" s="680"/>
      <c r="E65" s="210" t="s">
        <v>98</v>
      </c>
      <c r="F65" s="89">
        <f t="shared" si="30"/>
        <v>5079</v>
      </c>
      <c r="G65" s="16">
        <f t="shared" ref="G65:M65" si="32">G66</f>
        <v>0</v>
      </c>
      <c r="H65" s="16">
        <f t="shared" si="32"/>
        <v>5079</v>
      </c>
      <c r="I65" s="88">
        <f t="shared" si="32"/>
        <v>0</v>
      </c>
      <c r="J65" s="89">
        <f t="shared" si="20"/>
        <v>4413.7809999999999</v>
      </c>
      <c r="K65" s="16">
        <f t="shared" si="32"/>
        <v>0</v>
      </c>
      <c r="L65" s="16">
        <f t="shared" si="32"/>
        <v>4413.7809999999999</v>
      </c>
      <c r="M65" s="88">
        <f t="shared" si="32"/>
        <v>0</v>
      </c>
      <c r="N65" s="460">
        <f t="shared" si="6"/>
        <v>86.902559558968292</v>
      </c>
      <c r="O65" s="503">
        <v>0</v>
      </c>
      <c r="P65" s="503">
        <f t="shared" si="8"/>
        <v>86.902559558968292</v>
      </c>
      <c r="Q65" s="556">
        <v>0</v>
      </c>
    </row>
    <row r="66" spans="1:17" ht="23.45" customHeight="1" x14ac:dyDescent="0.25">
      <c r="A66" s="671"/>
      <c r="B66" s="673"/>
      <c r="C66" s="673"/>
      <c r="D66" s="680"/>
      <c r="E66" s="209" t="s">
        <v>124</v>
      </c>
      <c r="F66" s="89">
        <f t="shared" si="30"/>
        <v>5079</v>
      </c>
      <c r="G66" s="310"/>
      <c r="H66" s="310">
        <v>5079</v>
      </c>
      <c r="I66" s="351"/>
      <c r="J66" s="89">
        <f t="shared" si="20"/>
        <v>4413.7809999999999</v>
      </c>
      <c r="K66" s="310"/>
      <c r="L66" s="310">
        <v>4413.7809999999999</v>
      </c>
      <c r="M66" s="351"/>
      <c r="N66" s="460">
        <f t="shared" si="6"/>
        <v>86.902559558968292</v>
      </c>
      <c r="O66" s="503">
        <v>0</v>
      </c>
      <c r="P66" s="503">
        <f t="shared" si="8"/>
        <v>86.902559558968292</v>
      </c>
      <c r="Q66" s="556">
        <v>0</v>
      </c>
    </row>
    <row r="67" spans="1:17" ht="21.6" customHeight="1" x14ac:dyDescent="0.25">
      <c r="A67" s="671" t="s">
        <v>30</v>
      </c>
      <c r="B67" s="673" t="s">
        <v>31</v>
      </c>
      <c r="C67" s="673"/>
      <c r="D67" s="680"/>
      <c r="E67" s="210" t="s">
        <v>98</v>
      </c>
      <c r="F67" s="89">
        <f t="shared" si="30"/>
        <v>3659.25</v>
      </c>
      <c r="G67" s="16">
        <f t="shared" ref="G67:M67" si="33">G68</f>
        <v>0</v>
      </c>
      <c r="H67" s="16">
        <f t="shared" si="33"/>
        <v>3659.25</v>
      </c>
      <c r="I67" s="88">
        <f t="shared" si="33"/>
        <v>0</v>
      </c>
      <c r="J67" s="89">
        <f t="shared" si="20"/>
        <v>4110.1638499999999</v>
      </c>
      <c r="K67" s="16">
        <f t="shared" si="33"/>
        <v>0</v>
      </c>
      <c r="L67" s="16">
        <f t="shared" si="33"/>
        <v>4110.1638499999999</v>
      </c>
      <c r="M67" s="88">
        <f t="shared" si="33"/>
        <v>0</v>
      </c>
      <c r="N67" s="460">
        <v>100</v>
      </c>
      <c r="O67" s="503">
        <v>0</v>
      </c>
      <c r="P67" s="503">
        <v>100</v>
      </c>
      <c r="Q67" s="556">
        <v>0</v>
      </c>
    </row>
    <row r="68" spans="1:17" ht="25.15" customHeight="1" x14ac:dyDescent="0.25">
      <c r="A68" s="671"/>
      <c r="B68" s="673"/>
      <c r="C68" s="673"/>
      <c r="D68" s="680"/>
      <c r="E68" s="209" t="s">
        <v>125</v>
      </c>
      <c r="F68" s="89">
        <f t="shared" si="30"/>
        <v>3659.25</v>
      </c>
      <c r="G68" s="310"/>
      <c r="H68" s="310">
        <v>3659.25</v>
      </c>
      <c r="I68" s="351"/>
      <c r="J68" s="89">
        <f t="shared" si="20"/>
        <v>4110.1638499999999</v>
      </c>
      <c r="K68" s="310"/>
      <c r="L68" s="310">
        <v>4110.1638499999999</v>
      </c>
      <c r="M68" s="351"/>
      <c r="N68" s="460">
        <v>100</v>
      </c>
      <c r="O68" s="503">
        <v>0</v>
      </c>
      <c r="P68" s="503">
        <v>100</v>
      </c>
      <c r="Q68" s="556">
        <v>0</v>
      </c>
    </row>
    <row r="69" spans="1:17" ht="26.45" customHeight="1" x14ac:dyDescent="0.25">
      <c r="A69" s="671" t="s">
        <v>32</v>
      </c>
      <c r="B69" s="673" t="s">
        <v>33</v>
      </c>
      <c r="C69" s="673"/>
      <c r="D69" s="680"/>
      <c r="E69" s="210" t="s">
        <v>98</v>
      </c>
      <c r="F69" s="89">
        <f t="shared" si="30"/>
        <v>4500.75</v>
      </c>
      <c r="G69" s="16">
        <f t="shared" ref="G69:M69" si="34">G70</f>
        <v>0</v>
      </c>
      <c r="H69" s="16">
        <f t="shared" si="34"/>
        <v>4500.75</v>
      </c>
      <c r="I69" s="88">
        <f t="shared" si="34"/>
        <v>0</v>
      </c>
      <c r="J69" s="89">
        <f t="shared" si="20"/>
        <v>4536.58</v>
      </c>
      <c r="K69" s="16">
        <f t="shared" si="34"/>
        <v>0</v>
      </c>
      <c r="L69" s="16">
        <f t="shared" si="34"/>
        <v>4536.58</v>
      </c>
      <c r="M69" s="88">
        <f t="shared" si="34"/>
        <v>0</v>
      </c>
      <c r="N69" s="460">
        <f t="shared" si="6"/>
        <v>100.79608954063211</v>
      </c>
      <c r="O69" s="503">
        <v>0</v>
      </c>
      <c r="P69" s="503">
        <v>100</v>
      </c>
      <c r="Q69" s="556">
        <v>0</v>
      </c>
    </row>
    <row r="70" spans="1:17" x14ac:dyDescent="0.25">
      <c r="A70" s="671"/>
      <c r="B70" s="673"/>
      <c r="C70" s="673"/>
      <c r="D70" s="680"/>
      <c r="E70" s="209" t="s">
        <v>126</v>
      </c>
      <c r="F70" s="89">
        <f t="shared" si="30"/>
        <v>4500.75</v>
      </c>
      <c r="G70" s="310"/>
      <c r="H70" s="310">
        <v>4500.75</v>
      </c>
      <c r="I70" s="351"/>
      <c r="J70" s="89">
        <f t="shared" si="20"/>
        <v>4536.58</v>
      </c>
      <c r="K70" s="310"/>
      <c r="L70" s="310">
        <v>4536.58</v>
      </c>
      <c r="M70" s="351"/>
      <c r="N70" s="460">
        <f t="shared" si="6"/>
        <v>100.79608954063211</v>
      </c>
      <c r="O70" s="503">
        <v>0</v>
      </c>
      <c r="P70" s="503">
        <v>100</v>
      </c>
      <c r="Q70" s="556">
        <v>0</v>
      </c>
    </row>
    <row r="71" spans="1:17" x14ac:dyDescent="0.25">
      <c r="A71" s="671" t="s">
        <v>75</v>
      </c>
      <c r="B71" s="673" t="s">
        <v>34</v>
      </c>
      <c r="C71" s="673"/>
      <c r="D71" s="680"/>
      <c r="E71" s="210" t="s">
        <v>98</v>
      </c>
      <c r="F71" s="89">
        <f t="shared" si="30"/>
        <v>1844.5</v>
      </c>
      <c r="G71" s="16">
        <f>SUM(G72:G73)</f>
        <v>0</v>
      </c>
      <c r="H71" s="16">
        <f>SUM(H72:H73)</f>
        <v>1844.5</v>
      </c>
      <c r="I71" s="88">
        <f>SUM(I72:I73)</f>
        <v>0</v>
      </c>
      <c r="J71" s="89">
        <f t="shared" si="20"/>
        <v>1214.6829</v>
      </c>
      <c r="K71" s="16">
        <f>SUM(K72:K73)</f>
        <v>0</v>
      </c>
      <c r="L71" s="16">
        <f>SUM(L72:L73)</f>
        <v>1214.6829</v>
      </c>
      <c r="M71" s="88">
        <f>SUM(M72:M73)</f>
        <v>0</v>
      </c>
      <c r="N71" s="460">
        <f t="shared" si="6"/>
        <v>65.854318243426405</v>
      </c>
      <c r="O71" s="503">
        <v>0</v>
      </c>
      <c r="P71" s="503">
        <f t="shared" si="8"/>
        <v>65.854318243426405</v>
      </c>
      <c r="Q71" s="556">
        <v>0</v>
      </c>
    </row>
    <row r="72" spans="1:17" ht="22.15" customHeight="1" x14ac:dyDescent="0.25">
      <c r="A72" s="671"/>
      <c r="B72" s="673"/>
      <c r="C72" s="673"/>
      <c r="D72" s="680"/>
      <c r="E72" s="208" t="s">
        <v>127</v>
      </c>
      <c r="F72" s="125">
        <f t="shared" si="30"/>
        <v>1612.5</v>
      </c>
      <c r="G72" s="309"/>
      <c r="H72" s="309">
        <v>1612.5</v>
      </c>
      <c r="I72" s="350"/>
      <c r="J72" s="125">
        <f t="shared" si="20"/>
        <v>1094.45514</v>
      </c>
      <c r="K72" s="309"/>
      <c r="L72" s="309">
        <v>1094.45514</v>
      </c>
      <c r="M72" s="350"/>
      <c r="N72" s="462">
        <f t="shared" si="6"/>
        <v>67.873186976744194</v>
      </c>
      <c r="O72" s="503">
        <v>0</v>
      </c>
      <c r="P72" s="503">
        <f t="shared" si="8"/>
        <v>67.873186976744194</v>
      </c>
      <c r="Q72" s="556">
        <v>0</v>
      </c>
    </row>
    <row r="73" spans="1:17" x14ac:dyDescent="0.25">
      <c r="A73" s="671"/>
      <c r="B73" s="673"/>
      <c r="C73" s="673"/>
      <c r="D73" s="680"/>
      <c r="E73" s="208" t="s">
        <v>128</v>
      </c>
      <c r="F73" s="125">
        <f t="shared" ref="F73" si="35">SUM(G73:I73)</f>
        <v>232</v>
      </c>
      <c r="G73" s="309"/>
      <c r="H73" s="309">
        <v>232</v>
      </c>
      <c r="I73" s="350"/>
      <c r="J73" s="125">
        <f t="shared" si="20"/>
        <v>120.22776</v>
      </c>
      <c r="K73" s="309"/>
      <c r="L73" s="309">
        <v>120.22776</v>
      </c>
      <c r="M73" s="350"/>
      <c r="N73" s="462">
        <f t="shared" si="6"/>
        <v>51.822310344827585</v>
      </c>
      <c r="O73" s="503">
        <v>0</v>
      </c>
      <c r="P73" s="503">
        <f t="shared" si="8"/>
        <v>51.822310344827585</v>
      </c>
      <c r="Q73" s="556">
        <v>0</v>
      </c>
    </row>
    <row r="74" spans="1:17" ht="29.45" customHeight="1" x14ac:dyDescent="0.25">
      <c r="A74" s="678" t="s">
        <v>129</v>
      </c>
      <c r="B74" s="679" t="s">
        <v>177</v>
      </c>
      <c r="C74" s="673" t="s">
        <v>130</v>
      </c>
      <c r="D74" s="680" t="s">
        <v>92</v>
      </c>
      <c r="E74" s="204" t="s">
        <v>93</v>
      </c>
      <c r="F74" s="142">
        <f>SUM(G74:I74)</f>
        <v>72709.203999999998</v>
      </c>
      <c r="G74" s="143">
        <f t="shared" ref="G74:M74" si="36">G75</f>
        <v>6093.6350000000002</v>
      </c>
      <c r="H74" s="143">
        <f t="shared" si="36"/>
        <v>124.36199999999999</v>
      </c>
      <c r="I74" s="144">
        <f>I75</f>
        <v>66491.206999999995</v>
      </c>
      <c r="J74" s="142">
        <f t="shared" si="20"/>
        <v>47091.581740000001</v>
      </c>
      <c r="K74" s="143">
        <f t="shared" si="36"/>
        <v>6093.6350000000002</v>
      </c>
      <c r="L74" s="143">
        <f t="shared" si="36"/>
        <v>124.36199999999999</v>
      </c>
      <c r="M74" s="144">
        <f t="shared" si="36"/>
        <v>40873.584739999998</v>
      </c>
      <c r="N74" s="461">
        <f t="shared" si="6"/>
        <v>64.767015933773678</v>
      </c>
      <c r="O74" s="504">
        <f t="shared" si="7"/>
        <v>100</v>
      </c>
      <c r="P74" s="504">
        <f t="shared" si="8"/>
        <v>100</v>
      </c>
      <c r="Q74" s="557">
        <f t="shared" si="9"/>
        <v>61.472165394741594</v>
      </c>
    </row>
    <row r="75" spans="1:17" ht="31.15" customHeight="1" x14ac:dyDescent="0.25">
      <c r="A75" s="678"/>
      <c r="B75" s="679"/>
      <c r="C75" s="673"/>
      <c r="D75" s="680"/>
      <c r="E75" s="203" t="s">
        <v>95</v>
      </c>
      <c r="F75" s="125">
        <f t="shared" si="30"/>
        <v>72709.203999999998</v>
      </c>
      <c r="G75" s="126">
        <f>G76+G78+G83+G85</f>
        <v>6093.6350000000002</v>
      </c>
      <c r="H75" s="126">
        <f>H76+H78+H83+H85</f>
        <v>124.36199999999999</v>
      </c>
      <c r="I75" s="127">
        <f t="shared" ref="I75:M75" si="37">I76+I78+I83+I85</f>
        <v>66491.206999999995</v>
      </c>
      <c r="J75" s="129">
        <f t="shared" si="37"/>
        <v>47091.581740000001</v>
      </c>
      <c r="K75" s="126">
        <f t="shared" si="37"/>
        <v>6093.6350000000002</v>
      </c>
      <c r="L75" s="126">
        <f t="shared" si="37"/>
        <v>124.36199999999999</v>
      </c>
      <c r="M75" s="127">
        <f t="shared" si="37"/>
        <v>40873.584739999998</v>
      </c>
      <c r="N75" s="462">
        <f t="shared" si="6"/>
        <v>64.767015933773678</v>
      </c>
      <c r="O75" s="505">
        <f t="shared" si="7"/>
        <v>100</v>
      </c>
      <c r="P75" s="503">
        <f t="shared" si="8"/>
        <v>100</v>
      </c>
      <c r="Q75" s="556">
        <f t="shared" si="9"/>
        <v>61.472165394741594</v>
      </c>
    </row>
    <row r="76" spans="1:17" ht="25.9" customHeight="1" x14ac:dyDescent="0.25">
      <c r="A76" s="671" t="s">
        <v>77</v>
      </c>
      <c r="B76" s="673" t="s">
        <v>35</v>
      </c>
      <c r="C76" s="673"/>
      <c r="D76" s="680"/>
      <c r="E76" s="203" t="s">
        <v>98</v>
      </c>
      <c r="F76" s="125">
        <f t="shared" si="30"/>
        <v>129.15</v>
      </c>
      <c r="G76" s="126">
        <f t="shared" ref="G76:M76" si="38">G77</f>
        <v>0</v>
      </c>
      <c r="H76" s="126">
        <f t="shared" si="38"/>
        <v>0</v>
      </c>
      <c r="I76" s="127">
        <f t="shared" si="38"/>
        <v>129.15</v>
      </c>
      <c r="J76" s="125">
        <f t="shared" si="20"/>
        <v>83.22</v>
      </c>
      <c r="K76" s="126">
        <f t="shared" si="38"/>
        <v>0</v>
      </c>
      <c r="L76" s="126">
        <f t="shared" si="38"/>
        <v>0</v>
      </c>
      <c r="M76" s="127">
        <f t="shared" si="38"/>
        <v>83.22</v>
      </c>
      <c r="N76" s="462">
        <f t="shared" si="6"/>
        <v>64.436701509872236</v>
      </c>
      <c r="O76" s="505">
        <v>0</v>
      </c>
      <c r="P76" s="503">
        <v>0</v>
      </c>
      <c r="Q76" s="556">
        <f t="shared" si="9"/>
        <v>64.436701509872236</v>
      </c>
    </row>
    <row r="77" spans="1:17" ht="36" customHeight="1" x14ac:dyDescent="0.25">
      <c r="A77" s="671"/>
      <c r="B77" s="673"/>
      <c r="C77" s="673"/>
      <c r="D77" s="680"/>
      <c r="E77" s="203" t="s">
        <v>131</v>
      </c>
      <c r="F77" s="125">
        <f t="shared" si="30"/>
        <v>129.15</v>
      </c>
      <c r="G77" s="311"/>
      <c r="H77" s="311"/>
      <c r="I77" s="131">
        <v>129.15</v>
      </c>
      <c r="J77" s="125">
        <f t="shared" si="20"/>
        <v>83.22</v>
      </c>
      <c r="K77" s="311"/>
      <c r="L77" s="311"/>
      <c r="M77" s="131">
        <v>83.22</v>
      </c>
      <c r="N77" s="462">
        <f t="shared" si="6"/>
        <v>64.436701509872236</v>
      </c>
      <c r="O77" s="505">
        <v>0</v>
      </c>
      <c r="P77" s="503">
        <v>0</v>
      </c>
      <c r="Q77" s="556">
        <f t="shared" si="9"/>
        <v>64.436701509872236</v>
      </c>
    </row>
    <row r="78" spans="1:17" x14ac:dyDescent="0.25">
      <c r="A78" s="671" t="s">
        <v>78</v>
      </c>
      <c r="B78" s="673" t="s">
        <v>36</v>
      </c>
      <c r="C78" s="673"/>
      <c r="D78" s="680"/>
      <c r="E78" s="210" t="s">
        <v>98</v>
      </c>
      <c r="F78" s="89">
        <f>SUM(F79:F82)</f>
        <v>63372.109909999999</v>
      </c>
      <c r="G78" s="13">
        <f t="shared" ref="G78:M78" si="39">SUM(G79:G82)</f>
        <v>0</v>
      </c>
      <c r="H78" s="13">
        <f t="shared" si="39"/>
        <v>0</v>
      </c>
      <c r="I78" s="90">
        <f>SUM(I79:I82)</f>
        <v>63372.109909999999</v>
      </c>
      <c r="J78" s="89">
        <f t="shared" si="39"/>
        <v>40753.217649999999</v>
      </c>
      <c r="K78" s="13">
        <f t="shared" si="39"/>
        <v>0</v>
      </c>
      <c r="L78" s="13">
        <f t="shared" si="39"/>
        <v>0</v>
      </c>
      <c r="M78" s="90">
        <f t="shared" si="39"/>
        <v>40753.217649999999</v>
      </c>
      <c r="N78" s="460">
        <f t="shared" ref="N78:Q145" si="40">J78/F78*100</f>
        <v>64.307812550153415</v>
      </c>
      <c r="O78" s="505">
        <v>0</v>
      </c>
      <c r="P78" s="503">
        <v>0</v>
      </c>
      <c r="Q78" s="554">
        <f t="shared" si="40"/>
        <v>64.307812550153415</v>
      </c>
    </row>
    <row r="79" spans="1:17" x14ac:dyDescent="0.25">
      <c r="A79" s="671"/>
      <c r="B79" s="673"/>
      <c r="C79" s="673"/>
      <c r="D79" s="680"/>
      <c r="E79" s="259" t="s">
        <v>133</v>
      </c>
      <c r="F79" s="92">
        <f>SUM(G79:I79)</f>
        <v>42047.55</v>
      </c>
      <c r="G79" s="15"/>
      <c r="H79" s="15"/>
      <c r="I79" s="93">
        <v>42047.55</v>
      </c>
      <c r="J79" s="92">
        <f>SUM(K79:M79)</f>
        <v>23556.787680000001</v>
      </c>
      <c r="K79" s="15"/>
      <c r="L79" s="15"/>
      <c r="M79" s="93">
        <v>23556.787680000001</v>
      </c>
      <c r="N79" s="460">
        <f t="shared" si="40"/>
        <v>56.024162359043508</v>
      </c>
      <c r="O79" s="505">
        <v>0</v>
      </c>
      <c r="P79" s="503">
        <v>0</v>
      </c>
      <c r="Q79" s="554">
        <f t="shared" si="40"/>
        <v>56.024162359043508</v>
      </c>
    </row>
    <row r="80" spans="1:17" x14ac:dyDescent="0.25">
      <c r="A80" s="671"/>
      <c r="B80" s="673"/>
      <c r="C80" s="673"/>
      <c r="D80" s="680"/>
      <c r="E80" s="259" t="s">
        <v>134</v>
      </c>
      <c r="F80" s="92">
        <f>SUM(G80:I80)</f>
        <v>2838.3159999999998</v>
      </c>
      <c r="G80" s="15"/>
      <c r="H80" s="15"/>
      <c r="I80" s="93">
        <v>2838.3159999999998</v>
      </c>
      <c r="J80" s="92">
        <f>SUM(K80:M80)</f>
        <v>1754.4879699999999</v>
      </c>
      <c r="K80" s="15"/>
      <c r="L80" s="15"/>
      <c r="M80" s="93">
        <v>1754.4879699999999</v>
      </c>
      <c r="N80" s="460">
        <f t="shared" si="40"/>
        <v>61.814398749117437</v>
      </c>
      <c r="O80" s="505">
        <v>0</v>
      </c>
      <c r="P80" s="503">
        <v>0</v>
      </c>
      <c r="Q80" s="554">
        <f t="shared" si="40"/>
        <v>61.814398749117437</v>
      </c>
    </row>
    <row r="81" spans="1:17" x14ac:dyDescent="0.25">
      <c r="A81" s="671"/>
      <c r="B81" s="673"/>
      <c r="C81" s="673"/>
      <c r="D81" s="680"/>
      <c r="E81" s="259" t="s">
        <v>136</v>
      </c>
      <c r="F81" s="92">
        <f t="shared" ref="F81:F82" si="41">SUM(G81:I81)</f>
        <v>176.25</v>
      </c>
      <c r="G81" s="15"/>
      <c r="H81" s="15"/>
      <c r="I81" s="93">
        <v>176.25</v>
      </c>
      <c r="J81" s="92">
        <f>SUM(K81:M81)</f>
        <v>141.94200000000001</v>
      </c>
      <c r="K81" s="15"/>
      <c r="L81" s="15"/>
      <c r="M81" s="93">
        <v>141.94200000000001</v>
      </c>
      <c r="N81" s="460">
        <f t="shared" si="40"/>
        <v>80.534468085106397</v>
      </c>
      <c r="O81" s="505">
        <v>0</v>
      </c>
      <c r="P81" s="503">
        <v>0</v>
      </c>
      <c r="Q81" s="554">
        <f t="shared" si="40"/>
        <v>80.534468085106397</v>
      </c>
    </row>
    <row r="82" spans="1:17" x14ac:dyDescent="0.25">
      <c r="A82" s="671"/>
      <c r="B82" s="673"/>
      <c r="C82" s="673"/>
      <c r="D82" s="680"/>
      <c r="E82" s="259" t="s">
        <v>135</v>
      </c>
      <c r="F82" s="92">
        <f t="shared" si="41"/>
        <v>18309.993910000001</v>
      </c>
      <c r="G82" s="15"/>
      <c r="H82" s="15"/>
      <c r="I82" s="116">
        <v>18309.993910000001</v>
      </c>
      <c r="J82" s="92">
        <f>SUM(K82:M82)</f>
        <v>15300</v>
      </c>
      <c r="K82" s="15"/>
      <c r="L82" s="15"/>
      <c r="M82" s="93">
        <v>15300</v>
      </c>
      <c r="N82" s="460">
        <f t="shared" si="40"/>
        <v>83.560923478209929</v>
      </c>
      <c r="O82" s="505">
        <v>0</v>
      </c>
      <c r="P82" s="503">
        <v>0</v>
      </c>
      <c r="Q82" s="554">
        <f t="shared" si="40"/>
        <v>83.560923478209929</v>
      </c>
    </row>
    <row r="83" spans="1:17" ht="36" customHeight="1" x14ac:dyDescent="0.25">
      <c r="A83" s="697" t="s">
        <v>79</v>
      </c>
      <c r="B83" s="695" t="s">
        <v>80</v>
      </c>
      <c r="C83" s="673"/>
      <c r="D83" s="680"/>
      <c r="E83" s="210" t="s">
        <v>98</v>
      </c>
      <c r="F83" s="89">
        <f t="shared" si="30"/>
        <v>2952.8</v>
      </c>
      <c r="G83" s="16">
        <f t="shared" ref="G83:M83" si="42">G84</f>
        <v>0</v>
      </c>
      <c r="H83" s="16">
        <f t="shared" si="42"/>
        <v>0</v>
      </c>
      <c r="I83" s="88">
        <f t="shared" si="42"/>
        <v>2952.8</v>
      </c>
      <c r="J83" s="89">
        <f t="shared" ref="J83" si="43">SUM(K83:M83)</f>
        <v>0</v>
      </c>
      <c r="K83" s="16">
        <f t="shared" si="42"/>
        <v>0</v>
      </c>
      <c r="L83" s="16">
        <f t="shared" si="42"/>
        <v>0</v>
      </c>
      <c r="M83" s="88">
        <f t="shared" si="42"/>
        <v>0</v>
      </c>
      <c r="N83" s="460">
        <f t="shared" si="40"/>
        <v>0</v>
      </c>
      <c r="O83" s="505">
        <v>0</v>
      </c>
      <c r="P83" s="503">
        <v>0</v>
      </c>
      <c r="Q83" s="556">
        <f t="shared" si="40"/>
        <v>0</v>
      </c>
    </row>
    <row r="84" spans="1:17" ht="13.15" customHeight="1" x14ac:dyDescent="0.25">
      <c r="A84" s="698"/>
      <c r="B84" s="696"/>
      <c r="C84" s="673"/>
      <c r="D84" s="680"/>
      <c r="E84" s="259" t="s">
        <v>132</v>
      </c>
      <c r="F84" s="89">
        <f t="shared" si="30"/>
        <v>2952.8</v>
      </c>
      <c r="G84" s="15"/>
      <c r="H84" s="15"/>
      <c r="I84" s="93">
        <v>2952.8</v>
      </c>
      <c r="J84" s="89">
        <f t="shared" ref="J84" si="44">SUM(K84:M84)</f>
        <v>0</v>
      </c>
      <c r="K84" s="15"/>
      <c r="L84" s="15"/>
      <c r="M84" s="93"/>
      <c r="N84" s="460">
        <f t="shared" si="40"/>
        <v>0</v>
      </c>
      <c r="O84" s="505">
        <v>0</v>
      </c>
      <c r="P84" s="503">
        <v>0</v>
      </c>
      <c r="Q84" s="554">
        <f t="shared" si="40"/>
        <v>0</v>
      </c>
    </row>
    <row r="85" spans="1:17" ht="40.9" customHeight="1" x14ac:dyDescent="0.25">
      <c r="A85" s="671" t="s">
        <v>81</v>
      </c>
      <c r="B85" s="673" t="s">
        <v>82</v>
      </c>
      <c r="C85" s="673"/>
      <c r="D85" s="680"/>
      <c r="E85" s="210" t="s">
        <v>98</v>
      </c>
      <c r="F85" s="87">
        <f t="shared" ref="F85:H85" si="45">F86</f>
        <v>6255.1440900000007</v>
      </c>
      <c r="G85" s="16">
        <f t="shared" si="45"/>
        <v>6093.6350000000002</v>
      </c>
      <c r="H85" s="16">
        <f t="shared" si="45"/>
        <v>124.36199999999999</v>
      </c>
      <c r="I85" s="88">
        <f>I86</f>
        <v>37.147089999999999</v>
      </c>
      <c r="J85" s="87">
        <f t="shared" ref="J85:M85" si="46">J86</f>
        <v>6255.1440900000007</v>
      </c>
      <c r="K85" s="16">
        <f t="shared" si="46"/>
        <v>6093.6350000000002</v>
      </c>
      <c r="L85" s="16">
        <f t="shared" si="46"/>
        <v>124.36199999999999</v>
      </c>
      <c r="M85" s="88">
        <f t="shared" si="46"/>
        <v>37.147089999999999</v>
      </c>
      <c r="N85" s="460">
        <f t="shared" si="40"/>
        <v>100</v>
      </c>
      <c r="O85" s="503">
        <f t="shared" si="40"/>
        <v>100</v>
      </c>
      <c r="P85" s="503">
        <f t="shared" si="40"/>
        <v>100</v>
      </c>
      <c r="Q85" s="556">
        <f t="shared" si="40"/>
        <v>100</v>
      </c>
    </row>
    <row r="86" spans="1:17" ht="33.6" customHeight="1" x14ac:dyDescent="0.25">
      <c r="A86" s="671"/>
      <c r="B86" s="673"/>
      <c r="C86" s="673"/>
      <c r="D86" s="680"/>
      <c r="E86" s="260" t="s">
        <v>137</v>
      </c>
      <c r="F86" s="125">
        <f t="shared" ref="F86:F92" si="47">SUM(G86:I86)</f>
        <v>6255.1440900000007</v>
      </c>
      <c r="G86" s="130">
        <v>6093.6350000000002</v>
      </c>
      <c r="H86" s="130">
        <v>124.36199999999999</v>
      </c>
      <c r="I86" s="131">
        <v>37.147089999999999</v>
      </c>
      <c r="J86" s="125">
        <f t="shared" si="20"/>
        <v>6255.1440900000007</v>
      </c>
      <c r="K86" s="130">
        <v>6093.6350000000002</v>
      </c>
      <c r="L86" s="130">
        <v>124.36199999999999</v>
      </c>
      <c r="M86" s="131">
        <v>37.147089999999999</v>
      </c>
      <c r="N86" s="462">
        <f t="shared" si="40"/>
        <v>100</v>
      </c>
      <c r="O86" s="503">
        <f t="shared" si="40"/>
        <v>100</v>
      </c>
      <c r="P86" s="503">
        <f t="shared" si="40"/>
        <v>100</v>
      </c>
      <c r="Q86" s="556">
        <f t="shared" si="40"/>
        <v>100</v>
      </c>
    </row>
    <row r="87" spans="1:17" x14ac:dyDescent="0.25">
      <c r="A87" s="678" t="s">
        <v>138</v>
      </c>
      <c r="B87" s="679" t="s">
        <v>84</v>
      </c>
      <c r="C87" s="673" t="s">
        <v>139</v>
      </c>
      <c r="D87" s="680" t="s">
        <v>92</v>
      </c>
      <c r="E87" s="204" t="s">
        <v>93</v>
      </c>
      <c r="F87" s="146">
        <f t="shared" si="47"/>
        <v>150</v>
      </c>
      <c r="G87" s="147">
        <f t="shared" ref="G87:M88" si="48">G88</f>
        <v>0</v>
      </c>
      <c r="H87" s="147">
        <f t="shared" si="48"/>
        <v>0</v>
      </c>
      <c r="I87" s="148">
        <f t="shared" si="48"/>
        <v>150</v>
      </c>
      <c r="J87" s="146">
        <f t="shared" si="20"/>
        <v>0</v>
      </c>
      <c r="K87" s="147">
        <f t="shared" si="48"/>
        <v>0</v>
      </c>
      <c r="L87" s="147">
        <f t="shared" si="48"/>
        <v>0</v>
      </c>
      <c r="M87" s="148">
        <f t="shared" si="48"/>
        <v>0</v>
      </c>
      <c r="N87" s="461">
        <f t="shared" si="40"/>
        <v>0</v>
      </c>
      <c r="O87" s="504">
        <v>0</v>
      </c>
      <c r="P87" s="504">
        <v>0</v>
      </c>
      <c r="Q87" s="557">
        <f t="shared" si="40"/>
        <v>0</v>
      </c>
    </row>
    <row r="88" spans="1:17" x14ac:dyDescent="0.25">
      <c r="A88" s="678"/>
      <c r="B88" s="679"/>
      <c r="C88" s="673"/>
      <c r="D88" s="680"/>
      <c r="E88" s="203" t="s">
        <v>95</v>
      </c>
      <c r="F88" s="125">
        <f t="shared" si="47"/>
        <v>150</v>
      </c>
      <c r="G88" s="126">
        <f t="shared" si="48"/>
        <v>0</v>
      </c>
      <c r="H88" s="126">
        <f t="shared" si="48"/>
        <v>0</v>
      </c>
      <c r="I88" s="127">
        <f t="shared" si="48"/>
        <v>150</v>
      </c>
      <c r="J88" s="125">
        <f t="shared" si="20"/>
        <v>0</v>
      </c>
      <c r="K88" s="126">
        <f t="shared" si="48"/>
        <v>0</v>
      </c>
      <c r="L88" s="126">
        <f t="shared" si="48"/>
        <v>0</v>
      </c>
      <c r="M88" s="127">
        <f t="shared" si="48"/>
        <v>0</v>
      </c>
      <c r="N88" s="462">
        <f t="shared" si="40"/>
        <v>0</v>
      </c>
      <c r="O88" s="503">
        <v>0</v>
      </c>
      <c r="P88" s="503">
        <v>0</v>
      </c>
      <c r="Q88" s="556">
        <f t="shared" si="40"/>
        <v>0</v>
      </c>
    </row>
    <row r="89" spans="1:17" ht="28.15" customHeight="1" x14ac:dyDescent="0.25">
      <c r="A89" s="671" t="s">
        <v>37</v>
      </c>
      <c r="B89" s="673" t="s">
        <v>38</v>
      </c>
      <c r="C89" s="673"/>
      <c r="D89" s="680"/>
      <c r="E89" s="203" t="s">
        <v>98</v>
      </c>
      <c r="F89" s="125">
        <f t="shared" si="47"/>
        <v>150</v>
      </c>
      <c r="G89" s="126">
        <f>SUM(G90:G90)</f>
        <v>0</v>
      </c>
      <c r="H89" s="126">
        <f>SUM(H90:H90)</f>
        <v>0</v>
      </c>
      <c r="I89" s="127">
        <f>SUM(I90:I90)</f>
        <v>150</v>
      </c>
      <c r="J89" s="125">
        <f t="shared" si="20"/>
        <v>0</v>
      </c>
      <c r="K89" s="126">
        <f>SUM(K90:K90)</f>
        <v>0</v>
      </c>
      <c r="L89" s="126">
        <f>SUM(L90:L90)</f>
        <v>0</v>
      </c>
      <c r="M89" s="127">
        <f>SUM(M90:M90)</f>
        <v>0</v>
      </c>
      <c r="N89" s="462">
        <f t="shared" si="40"/>
        <v>0</v>
      </c>
      <c r="O89" s="503">
        <v>0</v>
      </c>
      <c r="P89" s="503">
        <v>0</v>
      </c>
      <c r="Q89" s="556">
        <f t="shared" si="40"/>
        <v>0</v>
      </c>
    </row>
    <row r="90" spans="1:17" ht="35.450000000000003" customHeight="1" x14ac:dyDescent="0.25">
      <c r="A90" s="671"/>
      <c r="B90" s="673"/>
      <c r="C90" s="673"/>
      <c r="D90" s="680"/>
      <c r="E90" s="208" t="s">
        <v>140</v>
      </c>
      <c r="F90" s="125">
        <f t="shared" si="47"/>
        <v>150</v>
      </c>
      <c r="G90" s="309"/>
      <c r="H90" s="309"/>
      <c r="I90" s="350">
        <v>150</v>
      </c>
      <c r="J90" s="125">
        <f t="shared" si="20"/>
        <v>0</v>
      </c>
      <c r="K90" s="309"/>
      <c r="L90" s="309"/>
      <c r="M90" s="350"/>
      <c r="N90" s="462">
        <f t="shared" si="40"/>
        <v>0</v>
      </c>
      <c r="O90" s="503">
        <v>0</v>
      </c>
      <c r="P90" s="503">
        <v>0</v>
      </c>
      <c r="Q90" s="556">
        <f t="shared" si="40"/>
        <v>0</v>
      </c>
    </row>
    <row r="91" spans="1:17" ht="22.9" customHeight="1" x14ac:dyDescent="0.25">
      <c r="A91" s="678" t="s">
        <v>141</v>
      </c>
      <c r="B91" s="679" t="s">
        <v>39</v>
      </c>
      <c r="C91" s="673" t="s">
        <v>142</v>
      </c>
      <c r="D91" s="680" t="s">
        <v>92</v>
      </c>
      <c r="E91" s="204" t="s">
        <v>93</v>
      </c>
      <c r="F91" s="142">
        <f t="shared" si="47"/>
        <v>43008.497600000002</v>
      </c>
      <c r="G91" s="143">
        <f t="shared" ref="G91:M91" si="49">G92</f>
        <v>0</v>
      </c>
      <c r="H91" s="143">
        <f t="shared" si="49"/>
        <v>6373</v>
      </c>
      <c r="I91" s="144">
        <f t="shared" si="49"/>
        <v>36635.497600000002</v>
      </c>
      <c r="J91" s="142">
        <f t="shared" si="20"/>
        <v>42373.092319999996</v>
      </c>
      <c r="K91" s="143">
        <f t="shared" si="49"/>
        <v>0</v>
      </c>
      <c r="L91" s="143">
        <f t="shared" si="49"/>
        <v>4853.3193099999999</v>
      </c>
      <c r="M91" s="144">
        <f t="shared" si="49"/>
        <v>37519.773009999997</v>
      </c>
      <c r="N91" s="461">
        <f t="shared" si="40"/>
        <v>98.522605263012011</v>
      </c>
      <c r="O91" s="504">
        <v>0</v>
      </c>
      <c r="P91" s="504">
        <f t="shared" si="40"/>
        <v>76.154390553899262</v>
      </c>
      <c r="Q91" s="557">
        <v>100</v>
      </c>
    </row>
    <row r="92" spans="1:17" ht="40.15" customHeight="1" x14ac:dyDescent="0.25">
      <c r="A92" s="678"/>
      <c r="B92" s="679"/>
      <c r="C92" s="673"/>
      <c r="D92" s="680"/>
      <c r="E92" s="203" t="s">
        <v>95</v>
      </c>
      <c r="F92" s="125">
        <f t="shared" si="47"/>
        <v>43008.497600000002</v>
      </c>
      <c r="G92" s="126">
        <f>G93+G98+G101+G103+G106+G111</f>
        <v>0</v>
      </c>
      <c r="H92" s="126">
        <f>H93+H98+H101+H103+H106+H111</f>
        <v>6373</v>
      </c>
      <c r="I92" s="127">
        <f>I93+I98+I101+I103+I106+I111</f>
        <v>36635.497600000002</v>
      </c>
      <c r="J92" s="125">
        <f t="shared" si="20"/>
        <v>42373.092319999996</v>
      </c>
      <c r="K92" s="126">
        <f>K93+K98+K101+K103+K106+K111</f>
        <v>0</v>
      </c>
      <c r="L92" s="126">
        <f>L93+L98+L101+L103+L106+L111</f>
        <v>4853.3193099999999</v>
      </c>
      <c r="M92" s="127">
        <f>M93+M98+M101+M103+M106+M111</f>
        <v>37519.773009999997</v>
      </c>
      <c r="N92" s="462">
        <f t="shared" si="40"/>
        <v>98.522605263012011</v>
      </c>
      <c r="O92" s="503">
        <v>0</v>
      </c>
      <c r="P92" s="503">
        <f t="shared" si="40"/>
        <v>76.154390553899262</v>
      </c>
      <c r="Q92" s="556">
        <v>100</v>
      </c>
    </row>
    <row r="93" spans="1:17" x14ac:dyDescent="0.25">
      <c r="A93" s="671" t="s">
        <v>42</v>
      </c>
      <c r="B93" s="673" t="s">
        <v>41</v>
      </c>
      <c r="C93" s="673"/>
      <c r="D93" s="680"/>
      <c r="E93" s="203" t="s">
        <v>98</v>
      </c>
      <c r="F93" s="125">
        <f>SUM(G93:I93)</f>
        <v>2409.0636</v>
      </c>
      <c r="G93" s="130">
        <f>SUM(G94:G97)</f>
        <v>0</v>
      </c>
      <c r="H93" s="130">
        <f>SUM(H94:H97)</f>
        <v>1847</v>
      </c>
      <c r="I93" s="132">
        <f>SUM(I94:I97)</f>
        <v>562.06360000000006</v>
      </c>
      <c r="J93" s="125">
        <f>SUM(K93:M93)</f>
        <v>2192.1064099999999</v>
      </c>
      <c r="K93" s="130">
        <f>SUM(K94:K97)</f>
        <v>0</v>
      </c>
      <c r="L93" s="130">
        <f t="shared" ref="L93:M93" si="50">SUM(L94:L97)</f>
        <v>1657.3792599999999</v>
      </c>
      <c r="M93" s="132">
        <f t="shared" si="50"/>
        <v>534.72715000000005</v>
      </c>
      <c r="N93" s="462">
        <f t="shared" si="40"/>
        <v>90.994127759848269</v>
      </c>
      <c r="O93" s="503">
        <v>0</v>
      </c>
      <c r="P93" s="503">
        <f t="shared" si="40"/>
        <v>89.733582024905246</v>
      </c>
      <c r="Q93" s="556">
        <f t="shared" si="40"/>
        <v>95.136413388093445</v>
      </c>
    </row>
    <row r="94" spans="1:17" x14ac:dyDescent="0.25">
      <c r="A94" s="671"/>
      <c r="B94" s="673"/>
      <c r="C94" s="673"/>
      <c r="D94" s="680"/>
      <c r="E94" s="203"/>
      <c r="F94" s="125">
        <f>SUM(G94:I94)</f>
        <v>0</v>
      </c>
      <c r="G94" s="130"/>
      <c r="H94" s="130"/>
      <c r="I94" s="132"/>
      <c r="J94" s="125">
        <f>SUM(K94:M94)</f>
        <v>0</v>
      </c>
      <c r="K94" s="130"/>
      <c r="L94" s="130"/>
      <c r="M94" s="132"/>
      <c r="N94" s="462">
        <v>0</v>
      </c>
      <c r="O94" s="503">
        <v>0</v>
      </c>
      <c r="P94" s="503">
        <v>0</v>
      </c>
      <c r="Q94" s="556">
        <v>0</v>
      </c>
    </row>
    <row r="95" spans="1:17" x14ac:dyDescent="0.25">
      <c r="A95" s="671"/>
      <c r="B95" s="673"/>
      <c r="C95" s="673"/>
      <c r="D95" s="680"/>
      <c r="E95" s="203" t="s">
        <v>197</v>
      </c>
      <c r="F95" s="125">
        <f t="shared" ref="F95:F97" si="51">SUM(G95:I95)</f>
        <v>148.49009999999998</v>
      </c>
      <c r="G95" s="130"/>
      <c r="H95" s="130">
        <v>95.069559999999996</v>
      </c>
      <c r="I95" s="132">
        <v>53.420540000000003</v>
      </c>
      <c r="J95" s="125">
        <f t="shared" ref="J95:J96" si="52">SUM(K95:M95)</f>
        <v>63.957430000000002</v>
      </c>
      <c r="K95" s="130"/>
      <c r="L95" s="130">
        <v>19.501999999999999</v>
      </c>
      <c r="M95" s="132">
        <v>44.45543</v>
      </c>
      <c r="N95" s="462">
        <f t="shared" ref="N95:N96" si="53">J95/F95*100</f>
        <v>43.071847887502265</v>
      </c>
      <c r="O95" s="503">
        <v>0</v>
      </c>
      <c r="P95" s="503">
        <f t="shared" ref="P95:P96" si="54">L95/H95*100</f>
        <v>20.513400924544094</v>
      </c>
      <c r="Q95" s="556">
        <f t="shared" ref="Q95:Q96" si="55">M95/I95*100</f>
        <v>83.217859647244296</v>
      </c>
    </row>
    <row r="96" spans="1:17" x14ac:dyDescent="0.25">
      <c r="A96" s="671"/>
      <c r="B96" s="673"/>
      <c r="C96" s="673"/>
      <c r="D96" s="680"/>
      <c r="E96" s="203" t="s">
        <v>143</v>
      </c>
      <c r="F96" s="125">
        <f t="shared" si="51"/>
        <v>2239.8463000000002</v>
      </c>
      <c r="G96" s="130"/>
      <c r="H96" s="130">
        <v>1751.9304400000001</v>
      </c>
      <c r="I96" s="132">
        <v>487.91586000000001</v>
      </c>
      <c r="J96" s="125">
        <f t="shared" si="52"/>
        <v>2117.7853799999998</v>
      </c>
      <c r="K96" s="130"/>
      <c r="L96" s="130">
        <v>1637.87726</v>
      </c>
      <c r="M96" s="132">
        <v>479.90812</v>
      </c>
      <c r="N96" s="462">
        <f t="shared" si="53"/>
        <v>94.550477860913929</v>
      </c>
      <c r="O96" s="503">
        <v>0</v>
      </c>
      <c r="P96" s="503">
        <f t="shared" si="54"/>
        <v>93.489856823310859</v>
      </c>
      <c r="Q96" s="556">
        <f t="shared" si="55"/>
        <v>98.35878669736212</v>
      </c>
    </row>
    <row r="97" spans="1:17" x14ac:dyDescent="0.25">
      <c r="A97" s="671"/>
      <c r="B97" s="673"/>
      <c r="C97" s="673"/>
      <c r="D97" s="680"/>
      <c r="E97" s="206" t="s">
        <v>196</v>
      </c>
      <c r="F97" s="125">
        <f t="shared" si="51"/>
        <v>20.7272</v>
      </c>
      <c r="G97" s="126"/>
      <c r="H97" s="126"/>
      <c r="I97" s="127">
        <v>20.7272</v>
      </c>
      <c r="J97" s="125">
        <f t="shared" ref="J97:J142" si="56">SUM(K97:M97)</f>
        <v>10.3636</v>
      </c>
      <c r="K97" s="126"/>
      <c r="L97" s="126"/>
      <c r="M97" s="127">
        <v>10.3636</v>
      </c>
      <c r="N97" s="462">
        <f t="shared" si="40"/>
        <v>50</v>
      </c>
      <c r="O97" s="503">
        <v>0</v>
      </c>
      <c r="P97" s="503">
        <v>0</v>
      </c>
      <c r="Q97" s="554">
        <f t="shared" si="40"/>
        <v>50</v>
      </c>
    </row>
    <row r="98" spans="1:17" x14ac:dyDescent="0.25">
      <c r="A98" s="671" t="s">
        <v>44</v>
      </c>
      <c r="B98" s="673" t="s">
        <v>43</v>
      </c>
      <c r="C98" s="673"/>
      <c r="D98" s="680"/>
      <c r="E98" s="203" t="s">
        <v>98</v>
      </c>
      <c r="F98" s="125">
        <f t="shared" ref="F98:F107" si="57">SUM(G98:I98)</f>
        <v>2377.3697499999998</v>
      </c>
      <c r="G98" s="126">
        <f t="shared" ref="G98:K98" si="58">G100</f>
        <v>0</v>
      </c>
      <c r="H98" s="126">
        <f>SUM(H99:H100)</f>
        <v>1844</v>
      </c>
      <c r="I98" s="127">
        <f>SUM(I99:I100)</f>
        <v>533.36974999999995</v>
      </c>
      <c r="J98" s="125">
        <f>SUM(K98:M98)</f>
        <v>2123.6469999999999</v>
      </c>
      <c r="K98" s="126">
        <f t="shared" si="58"/>
        <v>0</v>
      </c>
      <c r="L98" s="126">
        <f>L99+L100</f>
        <v>1688.9666</v>
      </c>
      <c r="M98" s="127">
        <f>SUM(M99:M100)</f>
        <v>434.68039999999996</v>
      </c>
      <c r="N98" s="462">
        <f t="shared" si="40"/>
        <v>89.327585664787733</v>
      </c>
      <c r="O98" s="503">
        <v>0</v>
      </c>
      <c r="P98" s="503">
        <f t="shared" si="40"/>
        <v>91.592548806941437</v>
      </c>
      <c r="Q98" s="554">
        <f t="shared" si="40"/>
        <v>81.497010282266672</v>
      </c>
    </row>
    <row r="99" spans="1:17" x14ac:dyDescent="0.25">
      <c r="A99" s="671"/>
      <c r="B99" s="673"/>
      <c r="C99" s="673"/>
      <c r="D99" s="680"/>
      <c r="E99" s="260" t="s">
        <v>144</v>
      </c>
      <c r="F99" s="125">
        <f t="shared" si="57"/>
        <v>1880.3697500000001</v>
      </c>
      <c r="G99" s="126"/>
      <c r="H99" s="126">
        <v>1535.72</v>
      </c>
      <c r="I99" s="127">
        <v>344.64974999999998</v>
      </c>
      <c r="J99" s="125">
        <f t="shared" si="56"/>
        <v>1626.6469999999999</v>
      </c>
      <c r="K99" s="126"/>
      <c r="L99" s="126">
        <v>1380.6866</v>
      </c>
      <c r="M99" s="127">
        <v>245.96039999999999</v>
      </c>
      <c r="N99" s="462">
        <f t="shared" si="40"/>
        <v>86.506762832150429</v>
      </c>
      <c r="O99" s="503">
        <v>0</v>
      </c>
      <c r="P99" s="503">
        <f t="shared" si="40"/>
        <v>89.904839423853304</v>
      </c>
      <c r="Q99" s="554">
        <f t="shared" si="40"/>
        <v>71.3653208801109</v>
      </c>
    </row>
    <row r="100" spans="1:17" x14ac:dyDescent="0.25">
      <c r="A100" s="671"/>
      <c r="B100" s="673"/>
      <c r="C100" s="673"/>
      <c r="D100" s="680"/>
      <c r="E100" s="260" t="s">
        <v>145</v>
      </c>
      <c r="F100" s="125">
        <f t="shared" si="57"/>
        <v>497</v>
      </c>
      <c r="G100" s="130"/>
      <c r="H100" s="130">
        <v>308.27999999999997</v>
      </c>
      <c r="I100" s="131">
        <v>188.72</v>
      </c>
      <c r="J100" s="125">
        <f t="shared" si="56"/>
        <v>497</v>
      </c>
      <c r="K100" s="130"/>
      <c r="L100" s="130">
        <v>308.27999999999997</v>
      </c>
      <c r="M100" s="131">
        <v>188.72</v>
      </c>
      <c r="N100" s="462">
        <f t="shared" si="40"/>
        <v>100</v>
      </c>
      <c r="O100" s="503">
        <v>0</v>
      </c>
      <c r="P100" s="503">
        <f t="shared" si="40"/>
        <v>100</v>
      </c>
      <c r="Q100" s="554">
        <f t="shared" si="40"/>
        <v>100</v>
      </c>
    </row>
    <row r="101" spans="1:17" ht="17.45" customHeight="1" x14ac:dyDescent="0.25">
      <c r="A101" s="671" t="s">
        <v>46</v>
      </c>
      <c r="B101" s="673" t="s">
        <v>45</v>
      </c>
      <c r="C101" s="673"/>
      <c r="D101" s="680"/>
      <c r="E101" s="203" t="s">
        <v>98</v>
      </c>
      <c r="F101" s="125">
        <f t="shared" si="57"/>
        <v>451.09777999999994</v>
      </c>
      <c r="G101" s="126">
        <f t="shared" ref="G101:M101" si="59">G102</f>
        <v>0</v>
      </c>
      <c r="H101" s="126">
        <f t="shared" si="59"/>
        <v>333.9</v>
      </c>
      <c r="I101" s="127">
        <f t="shared" si="59"/>
        <v>117.19777999999999</v>
      </c>
      <c r="J101" s="125">
        <f t="shared" si="56"/>
        <v>336.46182999999996</v>
      </c>
      <c r="K101" s="126">
        <f t="shared" si="59"/>
        <v>0</v>
      </c>
      <c r="L101" s="126">
        <f t="shared" si="59"/>
        <v>219.26499999999999</v>
      </c>
      <c r="M101" s="127">
        <f t="shared" si="59"/>
        <v>117.19683000000001</v>
      </c>
      <c r="N101" s="462">
        <f t="shared" si="40"/>
        <v>74.587338913527802</v>
      </c>
      <c r="O101" s="503">
        <v>0</v>
      </c>
      <c r="P101" s="503">
        <f t="shared" si="40"/>
        <v>65.667864630128776</v>
      </c>
      <c r="Q101" s="556">
        <f t="shared" si="40"/>
        <v>99.999189404440941</v>
      </c>
    </row>
    <row r="102" spans="1:17" ht="18.600000000000001" customHeight="1" x14ac:dyDescent="0.25">
      <c r="A102" s="671"/>
      <c r="B102" s="673"/>
      <c r="C102" s="673"/>
      <c r="D102" s="680"/>
      <c r="E102" s="208" t="s">
        <v>178</v>
      </c>
      <c r="F102" s="125">
        <f t="shared" si="57"/>
        <v>451.09777999999994</v>
      </c>
      <c r="G102" s="309"/>
      <c r="H102" s="309">
        <v>333.9</v>
      </c>
      <c r="I102" s="350">
        <v>117.19777999999999</v>
      </c>
      <c r="J102" s="125">
        <f t="shared" si="56"/>
        <v>336.46182999999996</v>
      </c>
      <c r="K102" s="309"/>
      <c r="L102" s="309">
        <v>219.26499999999999</v>
      </c>
      <c r="M102" s="350">
        <v>117.19683000000001</v>
      </c>
      <c r="N102" s="462">
        <f t="shared" si="40"/>
        <v>74.587338913527802</v>
      </c>
      <c r="O102" s="503">
        <v>0</v>
      </c>
      <c r="P102" s="503">
        <f t="shared" si="40"/>
        <v>65.667864630128776</v>
      </c>
      <c r="Q102" s="556">
        <f t="shared" si="40"/>
        <v>99.999189404440941</v>
      </c>
    </row>
    <row r="103" spans="1:17" ht="34.15" customHeight="1" x14ac:dyDescent="0.25">
      <c r="A103" s="671" t="s">
        <v>48</v>
      </c>
      <c r="B103" s="673" t="s">
        <v>47</v>
      </c>
      <c r="C103" s="673"/>
      <c r="D103" s="680"/>
      <c r="E103" s="203" t="s">
        <v>98</v>
      </c>
      <c r="F103" s="125">
        <f>SUM(G103:I103)</f>
        <v>2232.4</v>
      </c>
      <c r="G103" s="126">
        <f>SUM(G104:G105)</f>
        <v>0</v>
      </c>
      <c r="H103" s="126">
        <f>SUM(H104:H105)</f>
        <v>1719</v>
      </c>
      <c r="I103" s="127">
        <f>SUM(I104:I105)</f>
        <v>513.4</v>
      </c>
      <c r="J103" s="125">
        <f>SUM(K103:M103)</f>
        <v>1585.9134100000001</v>
      </c>
      <c r="K103" s="126">
        <f>SUM(K104:K105)</f>
        <v>0</v>
      </c>
      <c r="L103" s="126">
        <f>SUM(L104:L105)</f>
        <v>1287.7084500000001</v>
      </c>
      <c r="M103" s="127">
        <f>SUM(M104:M105)</f>
        <v>298.20496000000003</v>
      </c>
      <c r="N103" s="462">
        <f t="shared" si="40"/>
        <v>71.040736875111989</v>
      </c>
      <c r="O103" s="503">
        <v>0</v>
      </c>
      <c r="P103" s="503">
        <f t="shared" si="40"/>
        <v>74.910322862129149</v>
      </c>
      <c r="Q103" s="556">
        <f t="shared" si="40"/>
        <v>58.084331904947419</v>
      </c>
    </row>
    <row r="104" spans="1:17" ht="34.15" customHeight="1" x14ac:dyDescent="0.25">
      <c r="A104" s="671"/>
      <c r="B104" s="673"/>
      <c r="C104" s="673"/>
      <c r="D104" s="680"/>
      <c r="E104" s="259" t="s">
        <v>146</v>
      </c>
      <c r="F104" s="89">
        <f t="shared" ref="F104" si="60">SUM(G104:I104)</f>
        <v>1915.64084</v>
      </c>
      <c r="G104" s="13"/>
      <c r="H104" s="13">
        <v>1402.2408399999999</v>
      </c>
      <c r="I104" s="91">
        <v>513.4</v>
      </c>
      <c r="J104" s="89">
        <f t="shared" ref="J104" si="61">SUM(K104:M104)</f>
        <v>1585.9134100000001</v>
      </c>
      <c r="K104" s="13"/>
      <c r="L104" s="13">
        <v>1287.7084500000001</v>
      </c>
      <c r="M104" s="91">
        <v>298.20496000000003</v>
      </c>
      <c r="N104" s="460">
        <f t="shared" ref="N104:N105" si="62">J104/F104*100</f>
        <v>82.787617432503694</v>
      </c>
      <c r="O104" s="503">
        <v>0</v>
      </c>
      <c r="P104" s="503">
        <f t="shared" ref="P104:P105" si="63">L104/H104*100</f>
        <v>91.832188399248167</v>
      </c>
      <c r="Q104" s="556">
        <f t="shared" ref="Q104:Q105" si="64">M104/I104*100</f>
        <v>58.084331904947419</v>
      </c>
    </row>
    <row r="105" spans="1:17" ht="27.6" customHeight="1" x14ac:dyDescent="0.25">
      <c r="A105" s="671"/>
      <c r="B105" s="673"/>
      <c r="C105" s="673"/>
      <c r="D105" s="680"/>
      <c r="E105" s="259" t="s">
        <v>195</v>
      </c>
      <c r="F105" s="89">
        <f t="shared" si="57"/>
        <v>316.75916000000001</v>
      </c>
      <c r="G105" s="13"/>
      <c r="H105" s="13">
        <v>316.75916000000001</v>
      </c>
      <c r="I105" s="91"/>
      <c r="J105" s="89">
        <f t="shared" si="56"/>
        <v>0</v>
      </c>
      <c r="K105" s="13"/>
      <c r="L105" s="13"/>
      <c r="M105" s="91"/>
      <c r="N105" s="460">
        <f t="shared" si="62"/>
        <v>0</v>
      </c>
      <c r="O105" s="503">
        <v>0</v>
      </c>
      <c r="P105" s="503">
        <f t="shared" si="63"/>
        <v>0</v>
      </c>
      <c r="Q105" s="556" t="e">
        <f t="shared" si="64"/>
        <v>#DIV/0!</v>
      </c>
    </row>
    <row r="106" spans="1:17" x14ac:dyDescent="0.25">
      <c r="A106" s="671" t="s">
        <v>86</v>
      </c>
      <c r="B106" s="673" t="s">
        <v>49</v>
      </c>
      <c r="C106" s="673"/>
      <c r="D106" s="680"/>
      <c r="E106" s="210" t="s">
        <v>98</v>
      </c>
      <c r="F106" s="89">
        <f>SUM(G106:I106)</f>
        <v>16242.56647</v>
      </c>
      <c r="G106" s="16">
        <f>SUM(G107:G110)</f>
        <v>0</v>
      </c>
      <c r="H106" s="16">
        <f>SUM(H107:H110)</f>
        <v>629.1</v>
      </c>
      <c r="I106" s="88">
        <f>SUM(I107:I110)</f>
        <v>15613.466469999999</v>
      </c>
      <c r="J106" s="89">
        <f t="shared" si="56"/>
        <v>16225.96659</v>
      </c>
      <c r="K106" s="16">
        <f>SUM(K107:K110)</f>
        <v>0</v>
      </c>
      <c r="L106" s="16">
        <f>SUM(L107:L110)</f>
        <v>0</v>
      </c>
      <c r="M106" s="88">
        <f>SUM(M107:M110)</f>
        <v>16225.96659</v>
      </c>
      <c r="N106" s="460">
        <f t="shared" si="40"/>
        <v>99.897800141186679</v>
      </c>
      <c r="O106" s="503">
        <v>0</v>
      </c>
      <c r="P106" s="503">
        <f t="shared" si="40"/>
        <v>0</v>
      </c>
      <c r="Q106" s="554">
        <v>100</v>
      </c>
    </row>
    <row r="107" spans="1:17" x14ac:dyDescent="0.25">
      <c r="A107" s="671"/>
      <c r="B107" s="673"/>
      <c r="C107" s="673"/>
      <c r="D107" s="680"/>
      <c r="E107" s="207" t="s">
        <v>147</v>
      </c>
      <c r="F107" s="89">
        <f t="shared" si="57"/>
        <v>7561.5839999999998</v>
      </c>
      <c r="G107" s="16"/>
      <c r="H107" s="16"/>
      <c r="I107" s="88">
        <v>7561.5839999999998</v>
      </c>
      <c r="J107" s="89">
        <f t="shared" si="56"/>
        <v>9123.3221799999992</v>
      </c>
      <c r="K107" s="16"/>
      <c r="L107" s="16"/>
      <c r="M107" s="88">
        <v>9123.3221799999992</v>
      </c>
      <c r="N107" s="460">
        <f t="shared" si="40"/>
        <v>120.65358501604955</v>
      </c>
      <c r="O107" s="503">
        <v>0</v>
      </c>
      <c r="P107" s="503">
        <v>0</v>
      </c>
      <c r="Q107" s="554">
        <v>100</v>
      </c>
    </row>
    <row r="108" spans="1:17" x14ac:dyDescent="0.25">
      <c r="A108" s="671"/>
      <c r="B108" s="673"/>
      <c r="C108" s="673"/>
      <c r="D108" s="680"/>
      <c r="E108" s="207" t="s">
        <v>148</v>
      </c>
      <c r="F108" s="89">
        <f t="shared" ref="F108:F110" si="65">SUM(G108:I108)</f>
        <v>7747.0584799999997</v>
      </c>
      <c r="G108" s="16"/>
      <c r="H108" s="16"/>
      <c r="I108" s="88">
        <v>7747.0584799999997</v>
      </c>
      <c r="J108" s="89">
        <f t="shared" si="56"/>
        <v>6985.7334099999998</v>
      </c>
      <c r="K108" s="16"/>
      <c r="L108" s="16"/>
      <c r="M108" s="88">
        <v>6985.7334099999998</v>
      </c>
      <c r="N108" s="460">
        <f t="shared" si="40"/>
        <v>90.172720756330222</v>
      </c>
      <c r="O108" s="503">
        <v>0</v>
      </c>
      <c r="P108" s="503">
        <v>0</v>
      </c>
      <c r="Q108" s="554">
        <f t="shared" si="40"/>
        <v>90.172720756330222</v>
      </c>
    </row>
    <row r="109" spans="1:17" x14ac:dyDescent="0.25">
      <c r="A109" s="671"/>
      <c r="B109" s="673"/>
      <c r="C109" s="673"/>
      <c r="D109" s="680"/>
      <c r="E109" s="207" t="s">
        <v>149</v>
      </c>
      <c r="F109" s="89">
        <f t="shared" si="65"/>
        <v>116.911</v>
      </c>
      <c r="G109" s="16"/>
      <c r="H109" s="16"/>
      <c r="I109" s="88">
        <v>116.911</v>
      </c>
      <c r="J109" s="89">
        <f t="shared" si="56"/>
        <v>116.911</v>
      </c>
      <c r="K109" s="16"/>
      <c r="L109" s="16"/>
      <c r="M109" s="88">
        <v>116.911</v>
      </c>
      <c r="N109" s="460">
        <f t="shared" si="40"/>
        <v>100</v>
      </c>
      <c r="O109" s="503">
        <v>0</v>
      </c>
      <c r="P109" s="503">
        <v>0</v>
      </c>
      <c r="Q109" s="554">
        <f t="shared" si="40"/>
        <v>100</v>
      </c>
    </row>
    <row r="110" spans="1:17" x14ac:dyDescent="0.25">
      <c r="A110" s="671"/>
      <c r="B110" s="673"/>
      <c r="C110" s="673"/>
      <c r="D110" s="680"/>
      <c r="E110" s="207" t="s">
        <v>150</v>
      </c>
      <c r="F110" s="89">
        <f t="shared" si="65"/>
        <v>817.01299000000006</v>
      </c>
      <c r="G110" s="16"/>
      <c r="H110" s="16">
        <v>629.1</v>
      </c>
      <c r="I110" s="88">
        <v>187.91299000000001</v>
      </c>
      <c r="J110" s="89">
        <f t="shared" si="56"/>
        <v>0</v>
      </c>
      <c r="K110" s="16"/>
      <c r="L110" s="16"/>
      <c r="M110" s="88"/>
      <c r="N110" s="460">
        <f t="shared" si="40"/>
        <v>0</v>
      </c>
      <c r="O110" s="503">
        <v>0</v>
      </c>
      <c r="P110" s="503">
        <f t="shared" si="40"/>
        <v>0</v>
      </c>
      <c r="Q110" s="554">
        <f t="shared" si="40"/>
        <v>0</v>
      </c>
    </row>
    <row r="111" spans="1:17" x14ac:dyDescent="0.25">
      <c r="A111" s="671" t="s">
        <v>87</v>
      </c>
      <c r="B111" s="673" t="s">
        <v>50</v>
      </c>
      <c r="C111" s="673"/>
      <c r="D111" s="680"/>
      <c r="E111" s="210" t="s">
        <v>98</v>
      </c>
      <c r="F111" s="89">
        <f>SUM(G111:I111)</f>
        <v>19296</v>
      </c>
      <c r="G111" s="16">
        <f>SUM(G112:G114)</f>
        <v>0</v>
      </c>
      <c r="H111" s="16">
        <f>SUM(H112:H114)</f>
        <v>0</v>
      </c>
      <c r="I111" s="88">
        <f>SUM(I112:I114)</f>
        <v>19296</v>
      </c>
      <c r="J111" s="89">
        <f t="shared" si="56"/>
        <v>19908.997079999997</v>
      </c>
      <c r="K111" s="16">
        <f>SUM(K112:K114)</f>
        <v>0</v>
      </c>
      <c r="L111" s="16">
        <f>SUM(L112:L114)</f>
        <v>0</v>
      </c>
      <c r="M111" s="88">
        <f>SUM(M112:M114)</f>
        <v>19908.997079999997</v>
      </c>
      <c r="N111" s="460">
        <f t="shared" si="40"/>
        <v>103.17680907960198</v>
      </c>
      <c r="O111" s="503">
        <v>0</v>
      </c>
      <c r="P111" s="503">
        <v>0</v>
      </c>
      <c r="Q111" s="554">
        <v>100</v>
      </c>
    </row>
    <row r="112" spans="1:17" x14ac:dyDescent="0.25">
      <c r="A112" s="671"/>
      <c r="B112" s="673"/>
      <c r="C112" s="673"/>
      <c r="D112" s="680"/>
      <c r="E112" s="207" t="s">
        <v>151</v>
      </c>
      <c r="F112" s="89">
        <f>SUM(G112:I112)</f>
        <v>17970</v>
      </c>
      <c r="G112" s="16"/>
      <c r="H112" s="16"/>
      <c r="I112" s="88">
        <v>17970</v>
      </c>
      <c r="J112" s="89">
        <f t="shared" si="56"/>
        <v>19146.878239999998</v>
      </c>
      <c r="K112" s="16"/>
      <c r="L112" s="16"/>
      <c r="M112" s="88">
        <v>19146.878239999998</v>
      </c>
      <c r="N112" s="460">
        <f t="shared" si="40"/>
        <v>106.54912765720645</v>
      </c>
      <c r="O112" s="503">
        <v>0</v>
      </c>
      <c r="P112" s="503">
        <v>0</v>
      </c>
      <c r="Q112" s="554">
        <v>100</v>
      </c>
    </row>
    <row r="113" spans="1:17" x14ac:dyDescent="0.25">
      <c r="A113" s="671"/>
      <c r="B113" s="673"/>
      <c r="C113" s="673"/>
      <c r="D113" s="680"/>
      <c r="E113" s="207" t="s">
        <v>152</v>
      </c>
      <c r="F113" s="89">
        <f t="shared" ref="F113" si="66">SUM(G113:I113)</f>
        <v>1318</v>
      </c>
      <c r="G113" s="16"/>
      <c r="H113" s="16"/>
      <c r="I113" s="88">
        <v>1318</v>
      </c>
      <c r="J113" s="89">
        <f t="shared" si="56"/>
        <v>762.11883999999998</v>
      </c>
      <c r="K113" s="16"/>
      <c r="L113" s="16"/>
      <c r="M113" s="88">
        <v>762.11883999999998</v>
      </c>
      <c r="N113" s="460">
        <f t="shared" si="40"/>
        <v>57.823887708649465</v>
      </c>
      <c r="O113" s="503">
        <v>0</v>
      </c>
      <c r="P113" s="503">
        <v>0</v>
      </c>
      <c r="Q113" s="554">
        <f t="shared" si="40"/>
        <v>57.823887708649465</v>
      </c>
    </row>
    <row r="114" spans="1:17" x14ac:dyDescent="0.25">
      <c r="A114" s="671"/>
      <c r="B114" s="673"/>
      <c r="C114" s="673"/>
      <c r="D114" s="680"/>
      <c r="E114" s="207" t="s">
        <v>153</v>
      </c>
      <c r="F114" s="89">
        <f>SUM(G114:I114)</f>
        <v>8</v>
      </c>
      <c r="G114" s="16"/>
      <c r="H114" s="16"/>
      <c r="I114" s="88">
        <v>8</v>
      </c>
      <c r="J114" s="89">
        <f t="shared" si="56"/>
        <v>0</v>
      </c>
      <c r="K114" s="16"/>
      <c r="L114" s="16"/>
      <c r="M114" s="88"/>
      <c r="N114" s="460">
        <f t="shared" si="40"/>
        <v>0</v>
      </c>
      <c r="O114" s="503">
        <v>0</v>
      </c>
      <c r="P114" s="503">
        <v>0</v>
      </c>
      <c r="Q114" s="554">
        <f t="shared" si="40"/>
        <v>0</v>
      </c>
    </row>
    <row r="115" spans="1:17" ht="23.45" customHeight="1" x14ac:dyDescent="0.25">
      <c r="A115" s="678" t="s">
        <v>154</v>
      </c>
      <c r="B115" s="679" t="s">
        <v>155</v>
      </c>
      <c r="C115" s="673" t="s">
        <v>156</v>
      </c>
      <c r="D115" s="680" t="s">
        <v>92</v>
      </c>
      <c r="E115" s="204" t="s">
        <v>93</v>
      </c>
      <c r="F115" s="142">
        <f>SUM(G115:I115)</f>
        <v>67705.803999999989</v>
      </c>
      <c r="G115" s="143">
        <f t="shared" ref="G115:M115" si="67">G116</f>
        <v>0</v>
      </c>
      <c r="H115" s="143">
        <f t="shared" si="67"/>
        <v>1372.9850000000001</v>
      </c>
      <c r="I115" s="144">
        <f t="shared" si="67"/>
        <v>66332.818999999989</v>
      </c>
      <c r="J115" s="142">
        <f t="shared" si="56"/>
        <v>56482.863819999999</v>
      </c>
      <c r="K115" s="143">
        <f t="shared" si="67"/>
        <v>0</v>
      </c>
      <c r="L115" s="143">
        <f t="shared" si="67"/>
        <v>976.09586000000002</v>
      </c>
      <c r="M115" s="144">
        <f t="shared" si="67"/>
        <v>55506.767959999997</v>
      </c>
      <c r="N115" s="461">
        <f t="shared" si="40"/>
        <v>83.42396143763392</v>
      </c>
      <c r="O115" s="504">
        <v>0</v>
      </c>
      <c r="P115" s="504">
        <f t="shared" si="40"/>
        <v>71.092973339111481</v>
      </c>
      <c r="Q115" s="557">
        <f t="shared" si="40"/>
        <v>83.679193492440007</v>
      </c>
    </row>
    <row r="116" spans="1:17" ht="24.6" customHeight="1" x14ac:dyDescent="0.25">
      <c r="A116" s="678"/>
      <c r="B116" s="679"/>
      <c r="C116" s="673"/>
      <c r="D116" s="680"/>
      <c r="E116" s="210" t="s">
        <v>95</v>
      </c>
      <c r="F116" s="89">
        <f>SUM(G116:I116)</f>
        <v>67705.803999999989</v>
      </c>
      <c r="G116" s="16">
        <f>G117+G123+G125+G127+G130+G133</f>
        <v>0</v>
      </c>
      <c r="H116" s="16">
        <f>H117+H123+H125+H127+H130+H133</f>
        <v>1372.9850000000001</v>
      </c>
      <c r="I116" s="88">
        <f>I117+I123+I125+I127+I130+I133</f>
        <v>66332.818999999989</v>
      </c>
      <c r="J116" s="89">
        <f t="shared" si="56"/>
        <v>56482.863819999999</v>
      </c>
      <c r="K116" s="16">
        <f>K117+K123+K125+K127+K130+K133</f>
        <v>0</v>
      </c>
      <c r="L116" s="16">
        <f>L117+L123+L125+L127+L130+L133</f>
        <v>976.09586000000002</v>
      </c>
      <c r="M116" s="88">
        <f>M117+M123+M125+M127+M130+M133</f>
        <v>55506.767959999997</v>
      </c>
      <c r="N116" s="460">
        <f t="shared" si="40"/>
        <v>83.42396143763392</v>
      </c>
      <c r="O116" s="503">
        <v>0</v>
      </c>
      <c r="P116" s="503">
        <f t="shared" si="40"/>
        <v>71.092973339111481</v>
      </c>
      <c r="Q116" s="556">
        <f t="shared" si="40"/>
        <v>83.679193492440007</v>
      </c>
    </row>
    <row r="117" spans="1:17" x14ac:dyDescent="0.25">
      <c r="A117" s="671" t="s">
        <v>51</v>
      </c>
      <c r="B117" s="673" t="s">
        <v>52</v>
      </c>
      <c r="C117" s="673"/>
      <c r="D117" s="680"/>
      <c r="E117" s="210" t="s">
        <v>98</v>
      </c>
      <c r="F117" s="89">
        <f t="shared" ref="F117:F139" si="68">SUM(G117:I117)</f>
        <v>17035.334999999999</v>
      </c>
      <c r="G117" s="16">
        <f>SUM(G118:G122)</f>
        <v>0</v>
      </c>
      <c r="H117" s="16">
        <f>SUM(H118:H122)</f>
        <v>1372.9850000000001</v>
      </c>
      <c r="I117" s="88">
        <f>SUM(I118:I122)</f>
        <v>15662.35</v>
      </c>
      <c r="J117" s="89">
        <f t="shared" si="56"/>
        <v>16650.689559999999</v>
      </c>
      <c r="K117" s="16">
        <f>SUM(K118:K122)</f>
        <v>0</v>
      </c>
      <c r="L117" s="16">
        <f>SUM(L118:L122)</f>
        <v>976.09586000000002</v>
      </c>
      <c r="M117" s="88">
        <f>SUM(M118:M122)</f>
        <v>15674.593699999999</v>
      </c>
      <c r="N117" s="460">
        <f t="shared" si="40"/>
        <v>97.742072932525247</v>
      </c>
      <c r="O117" s="503">
        <v>0</v>
      </c>
      <c r="P117" s="503">
        <f t="shared" si="40"/>
        <v>71.092973339111481</v>
      </c>
      <c r="Q117" s="554">
        <v>100</v>
      </c>
    </row>
    <row r="118" spans="1:17" x14ac:dyDescent="0.25">
      <c r="A118" s="671"/>
      <c r="B118" s="673"/>
      <c r="C118" s="673"/>
      <c r="D118" s="680"/>
      <c r="E118" s="209" t="s">
        <v>157</v>
      </c>
      <c r="F118" s="89">
        <f t="shared" si="68"/>
        <v>8866.2000000000007</v>
      </c>
      <c r="G118" s="310"/>
      <c r="H118" s="310"/>
      <c r="I118" s="351">
        <v>8866.2000000000007</v>
      </c>
      <c r="J118" s="89">
        <f t="shared" si="56"/>
        <v>10631.408069999999</v>
      </c>
      <c r="K118" s="310"/>
      <c r="L118" s="310"/>
      <c r="M118" s="351">
        <v>10631.408069999999</v>
      </c>
      <c r="N118" s="460">
        <v>100</v>
      </c>
      <c r="O118" s="503">
        <v>0</v>
      </c>
      <c r="P118" s="503">
        <v>0</v>
      </c>
      <c r="Q118" s="554">
        <v>100</v>
      </c>
    </row>
    <row r="119" spans="1:17" x14ac:dyDescent="0.25">
      <c r="A119" s="671"/>
      <c r="B119" s="673"/>
      <c r="C119" s="673"/>
      <c r="D119" s="680"/>
      <c r="E119" s="209" t="s">
        <v>158</v>
      </c>
      <c r="F119" s="89">
        <f t="shared" si="68"/>
        <v>3073.9</v>
      </c>
      <c r="G119" s="310"/>
      <c r="H119" s="310"/>
      <c r="I119" s="351">
        <v>3073.9</v>
      </c>
      <c r="J119" s="89">
        <f t="shared" si="56"/>
        <v>1863.52514</v>
      </c>
      <c r="K119" s="310"/>
      <c r="L119" s="310"/>
      <c r="M119" s="351">
        <v>1863.52514</v>
      </c>
      <c r="N119" s="460">
        <f t="shared" si="40"/>
        <v>60.624130257978457</v>
      </c>
      <c r="O119" s="503">
        <v>0</v>
      </c>
      <c r="P119" s="503">
        <v>0</v>
      </c>
      <c r="Q119" s="554">
        <f t="shared" si="40"/>
        <v>60.624130257978457</v>
      </c>
    </row>
    <row r="120" spans="1:17" x14ac:dyDescent="0.25">
      <c r="A120" s="671"/>
      <c r="B120" s="673"/>
      <c r="C120" s="673"/>
      <c r="D120" s="680"/>
      <c r="E120" s="209" t="s">
        <v>159</v>
      </c>
      <c r="F120" s="89">
        <f t="shared" si="68"/>
        <v>3198</v>
      </c>
      <c r="G120" s="310"/>
      <c r="H120" s="310"/>
      <c r="I120" s="351">
        <v>3198</v>
      </c>
      <c r="J120" s="89">
        <f t="shared" si="56"/>
        <v>3027.6860000000001</v>
      </c>
      <c r="K120" s="310"/>
      <c r="L120" s="310"/>
      <c r="M120" s="351">
        <v>3027.6860000000001</v>
      </c>
      <c r="N120" s="460">
        <f t="shared" si="40"/>
        <v>94.674358974358981</v>
      </c>
      <c r="O120" s="503">
        <v>0</v>
      </c>
      <c r="P120" s="503">
        <v>0</v>
      </c>
      <c r="Q120" s="554">
        <f t="shared" si="40"/>
        <v>94.674358974358981</v>
      </c>
    </row>
    <row r="121" spans="1:17" x14ac:dyDescent="0.25">
      <c r="A121" s="671"/>
      <c r="B121" s="673"/>
      <c r="C121" s="673"/>
      <c r="D121" s="680"/>
      <c r="E121" s="209" t="s">
        <v>160</v>
      </c>
      <c r="F121" s="89">
        <f t="shared" si="68"/>
        <v>1426.7195000000002</v>
      </c>
      <c r="G121" s="310"/>
      <c r="H121" s="310">
        <v>902.46950000000004</v>
      </c>
      <c r="I121" s="351">
        <v>524.25</v>
      </c>
      <c r="J121" s="89">
        <f t="shared" si="56"/>
        <v>755.10034999999993</v>
      </c>
      <c r="K121" s="310"/>
      <c r="L121" s="310">
        <v>603.12585999999999</v>
      </c>
      <c r="M121" s="351">
        <v>151.97449</v>
      </c>
      <c r="N121" s="460">
        <f t="shared" si="40"/>
        <v>52.925634646473952</v>
      </c>
      <c r="O121" s="503">
        <v>0</v>
      </c>
      <c r="P121" s="503">
        <f t="shared" si="40"/>
        <v>66.83060867985013</v>
      </c>
      <c r="Q121" s="554">
        <f t="shared" si="40"/>
        <v>28.988934668574156</v>
      </c>
    </row>
    <row r="122" spans="1:17" x14ac:dyDescent="0.25">
      <c r="A122" s="671"/>
      <c r="B122" s="673"/>
      <c r="C122" s="673"/>
      <c r="D122" s="680"/>
      <c r="E122" s="209" t="s">
        <v>179</v>
      </c>
      <c r="F122" s="89">
        <f t="shared" ref="F122" si="69">SUM(G122:I122)</f>
        <v>470.51549999999997</v>
      </c>
      <c r="G122" s="310"/>
      <c r="H122" s="310">
        <v>470.51549999999997</v>
      </c>
      <c r="I122" s="351"/>
      <c r="J122" s="89">
        <f t="shared" si="56"/>
        <v>372.97</v>
      </c>
      <c r="K122" s="310"/>
      <c r="L122" s="310">
        <v>372.97</v>
      </c>
      <c r="M122" s="351"/>
      <c r="N122" s="460">
        <f t="shared" si="40"/>
        <v>79.268376918507471</v>
      </c>
      <c r="O122" s="503">
        <v>0</v>
      </c>
      <c r="P122" s="503">
        <f t="shared" si="40"/>
        <v>79.268376918507471</v>
      </c>
      <c r="Q122" s="554">
        <v>0</v>
      </c>
    </row>
    <row r="123" spans="1:17" x14ac:dyDescent="0.25">
      <c r="A123" s="671" t="s">
        <v>53</v>
      </c>
      <c r="B123" s="673" t="s">
        <v>54</v>
      </c>
      <c r="C123" s="673"/>
      <c r="D123" s="680"/>
      <c r="E123" s="210" t="s">
        <v>98</v>
      </c>
      <c r="F123" s="89">
        <f t="shared" si="68"/>
        <v>3008</v>
      </c>
      <c r="G123" s="16">
        <f t="shared" ref="G123:M123" si="70">G124</f>
        <v>0</v>
      </c>
      <c r="H123" s="16">
        <f t="shared" si="70"/>
        <v>0</v>
      </c>
      <c r="I123" s="88">
        <f t="shared" si="70"/>
        <v>3008</v>
      </c>
      <c r="J123" s="89">
        <f t="shared" si="56"/>
        <v>2985.99377</v>
      </c>
      <c r="K123" s="16">
        <f t="shared" si="70"/>
        <v>0</v>
      </c>
      <c r="L123" s="16">
        <f t="shared" si="70"/>
        <v>0</v>
      </c>
      <c r="M123" s="88">
        <f t="shared" si="70"/>
        <v>2985.99377</v>
      </c>
      <c r="N123" s="460">
        <v>100</v>
      </c>
      <c r="O123" s="503">
        <v>0</v>
      </c>
      <c r="P123" s="503">
        <v>0</v>
      </c>
      <c r="Q123" s="554">
        <f t="shared" si="40"/>
        <v>99.268409906914883</v>
      </c>
    </row>
    <row r="124" spans="1:17" ht="37.5" customHeight="1" x14ac:dyDescent="0.25">
      <c r="A124" s="671"/>
      <c r="B124" s="673"/>
      <c r="C124" s="673"/>
      <c r="D124" s="680"/>
      <c r="E124" s="209" t="s">
        <v>161</v>
      </c>
      <c r="F124" s="89">
        <f t="shared" si="68"/>
        <v>3008</v>
      </c>
      <c r="G124" s="310"/>
      <c r="H124" s="310"/>
      <c r="I124" s="351">
        <v>3008</v>
      </c>
      <c r="J124" s="89">
        <f t="shared" si="56"/>
        <v>2985.99377</v>
      </c>
      <c r="K124" s="310"/>
      <c r="L124" s="310"/>
      <c r="M124" s="351">
        <v>2985.99377</v>
      </c>
      <c r="N124" s="460">
        <v>100</v>
      </c>
      <c r="O124" s="503">
        <v>0</v>
      </c>
      <c r="P124" s="503">
        <v>0</v>
      </c>
      <c r="Q124" s="556">
        <f t="shared" si="40"/>
        <v>99.268409906914883</v>
      </c>
    </row>
    <row r="125" spans="1:17" x14ac:dyDescent="0.25">
      <c r="A125" s="671" t="s">
        <v>55</v>
      </c>
      <c r="B125" s="673" t="s">
        <v>56</v>
      </c>
      <c r="C125" s="673"/>
      <c r="D125" s="680"/>
      <c r="E125" s="210" t="s">
        <v>98</v>
      </c>
      <c r="F125" s="89">
        <f t="shared" si="68"/>
        <v>28</v>
      </c>
      <c r="G125" s="16">
        <f t="shared" ref="G125:M125" si="71">G126</f>
        <v>0</v>
      </c>
      <c r="H125" s="16">
        <f t="shared" si="71"/>
        <v>0</v>
      </c>
      <c r="I125" s="88">
        <f t="shared" si="71"/>
        <v>28</v>
      </c>
      <c r="J125" s="89">
        <f t="shared" si="56"/>
        <v>0</v>
      </c>
      <c r="K125" s="16">
        <f t="shared" si="71"/>
        <v>0</v>
      </c>
      <c r="L125" s="16">
        <f t="shared" si="71"/>
        <v>0</v>
      </c>
      <c r="M125" s="88">
        <f t="shared" si="71"/>
        <v>0</v>
      </c>
      <c r="N125" s="460">
        <f t="shared" si="40"/>
        <v>0</v>
      </c>
      <c r="O125" s="503">
        <v>0</v>
      </c>
      <c r="P125" s="503">
        <v>0</v>
      </c>
      <c r="Q125" s="554">
        <f t="shared" si="40"/>
        <v>0</v>
      </c>
    </row>
    <row r="126" spans="1:17" ht="29.45" customHeight="1" x14ac:dyDescent="0.25">
      <c r="A126" s="671"/>
      <c r="B126" s="673"/>
      <c r="C126" s="673"/>
      <c r="D126" s="680"/>
      <c r="E126" s="209" t="s">
        <v>162</v>
      </c>
      <c r="F126" s="89">
        <f t="shared" si="68"/>
        <v>28</v>
      </c>
      <c r="G126" s="310"/>
      <c r="H126" s="310"/>
      <c r="I126" s="351">
        <v>28</v>
      </c>
      <c r="J126" s="89">
        <f t="shared" si="56"/>
        <v>0</v>
      </c>
      <c r="K126" s="310"/>
      <c r="L126" s="310"/>
      <c r="M126" s="351"/>
      <c r="N126" s="460">
        <f t="shared" si="40"/>
        <v>0</v>
      </c>
      <c r="O126" s="503">
        <v>0</v>
      </c>
      <c r="P126" s="503">
        <v>0</v>
      </c>
      <c r="Q126" s="554">
        <f t="shared" si="40"/>
        <v>0</v>
      </c>
    </row>
    <row r="127" spans="1:17" x14ac:dyDescent="0.25">
      <c r="A127" s="671" t="s">
        <v>57</v>
      </c>
      <c r="B127" s="673" t="s">
        <v>58</v>
      </c>
      <c r="C127" s="673"/>
      <c r="D127" s="680"/>
      <c r="E127" s="210" t="s">
        <v>98</v>
      </c>
      <c r="F127" s="89">
        <f t="shared" si="68"/>
        <v>22345.89</v>
      </c>
      <c r="G127" s="16">
        <f>SUM(G128:G129)</f>
        <v>0</v>
      </c>
      <c r="H127" s="16">
        <f>SUM(H128:H129)</f>
        <v>0</v>
      </c>
      <c r="I127" s="88">
        <f>SUM(I128:I129)</f>
        <v>22345.89</v>
      </c>
      <c r="J127" s="89">
        <f t="shared" si="56"/>
        <v>18853.726839999999</v>
      </c>
      <c r="K127" s="16">
        <f>SUM(K128:K129)</f>
        <v>0</v>
      </c>
      <c r="L127" s="16">
        <f>SUM(L128:L129)</f>
        <v>0</v>
      </c>
      <c r="M127" s="88">
        <f>SUM(M128:M129)</f>
        <v>18853.726839999999</v>
      </c>
      <c r="N127" s="460">
        <f t="shared" si="40"/>
        <v>84.372235073205857</v>
      </c>
      <c r="O127" s="503">
        <v>0</v>
      </c>
      <c r="P127" s="503">
        <v>0</v>
      </c>
      <c r="Q127" s="554">
        <f t="shared" si="40"/>
        <v>84.372235073205857</v>
      </c>
    </row>
    <row r="128" spans="1:17" x14ac:dyDescent="0.25">
      <c r="A128" s="671"/>
      <c r="B128" s="673"/>
      <c r="C128" s="673"/>
      <c r="D128" s="680"/>
      <c r="E128" s="207" t="s">
        <v>163</v>
      </c>
      <c r="F128" s="89">
        <f t="shared" si="68"/>
        <v>13103.45</v>
      </c>
      <c r="G128" s="16"/>
      <c r="H128" s="16"/>
      <c r="I128" s="88">
        <v>13103.45</v>
      </c>
      <c r="J128" s="89">
        <f t="shared" si="56"/>
        <v>13404.58318</v>
      </c>
      <c r="K128" s="16"/>
      <c r="L128" s="16"/>
      <c r="M128" s="88">
        <v>13404.58318</v>
      </c>
      <c r="N128" s="460">
        <f t="shared" si="40"/>
        <v>102.2981213344577</v>
      </c>
      <c r="O128" s="503">
        <v>0</v>
      </c>
      <c r="P128" s="503">
        <v>0</v>
      </c>
      <c r="Q128" s="554">
        <v>100</v>
      </c>
    </row>
    <row r="129" spans="1:17" ht="20.45" customHeight="1" x14ac:dyDescent="0.25">
      <c r="A129" s="671"/>
      <c r="B129" s="673"/>
      <c r="C129" s="673"/>
      <c r="D129" s="680"/>
      <c r="E129" s="207" t="s">
        <v>164</v>
      </c>
      <c r="F129" s="89">
        <f t="shared" ref="F129" si="72">SUM(G129:I129)</f>
        <v>9242.44</v>
      </c>
      <c r="G129" s="16"/>
      <c r="H129" s="16"/>
      <c r="I129" s="88">
        <v>9242.44</v>
      </c>
      <c r="J129" s="89">
        <f t="shared" si="56"/>
        <v>5449.1436599999997</v>
      </c>
      <c r="K129" s="16"/>
      <c r="L129" s="16"/>
      <c r="M129" s="88">
        <v>5449.1436599999997</v>
      </c>
      <c r="N129" s="460">
        <f t="shared" si="40"/>
        <v>58.957847278424303</v>
      </c>
      <c r="O129" s="503">
        <v>0</v>
      </c>
      <c r="P129" s="503">
        <v>0</v>
      </c>
      <c r="Q129" s="554">
        <f t="shared" si="40"/>
        <v>58.957847278424303</v>
      </c>
    </row>
    <row r="130" spans="1:17" x14ac:dyDescent="0.25">
      <c r="A130" s="671" t="s">
        <v>59</v>
      </c>
      <c r="B130" s="673" t="s">
        <v>60</v>
      </c>
      <c r="C130" s="673"/>
      <c r="D130" s="680"/>
      <c r="E130" s="210" t="s">
        <v>98</v>
      </c>
      <c r="F130" s="89">
        <f t="shared" si="68"/>
        <v>3011.5749999999998</v>
      </c>
      <c r="G130" s="16">
        <f>SUM(G131:G132)</f>
        <v>0</v>
      </c>
      <c r="H130" s="16">
        <f>SUM(H131:H132)</f>
        <v>0</v>
      </c>
      <c r="I130" s="88">
        <f>SUM(I131:I132)</f>
        <v>3011.5749999999998</v>
      </c>
      <c r="J130" s="89">
        <f t="shared" si="56"/>
        <v>1440.4299099999998</v>
      </c>
      <c r="K130" s="16">
        <f>SUM(K131:K132)</f>
        <v>0</v>
      </c>
      <c r="L130" s="16">
        <f>SUM(L131:L132)</f>
        <v>0</v>
      </c>
      <c r="M130" s="88">
        <f>SUM(M131:M132)</f>
        <v>1440.4299099999998</v>
      </c>
      <c r="N130" s="460">
        <f t="shared" si="40"/>
        <v>47.829787071548942</v>
      </c>
      <c r="O130" s="503">
        <v>0</v>
      </c>
      <c r="P130" s="503">
        <v>0</v>
      </c>
      <c r="Q130" s="554">
        <f t="shared" si="40"/>
        <v>47.829787071548942</v>
      </c>
    </row>
    <row r="131" spans="1:17" x14ac:dyDescent="0.25">
      <c r="A131" s="671"/>
      <c r="B131" s="673"/>
      <c r="C131" s="673"/>
      <c r="D131" s="680"/>
      <c r="E131" s="207" t="s">
        <v>165</v>
      </c>
      <c r="F131" s="89">
        <f t="shared" si="68"/>
        <v>978.32500000000005</v>
      </c>
      <c r="G131" s="16"/>
      <c r="H131" s="16"/>
      <c r="I131" s="88">
        <v>978.32500000000005</v>
      </c>
      <c r="J131" s="89">
        <f t="shared" si="56"/>
        <v>1098.6213499999999</v>
      </c>
      <c r="K131" s="16"/>
      <c r="L131" s="16"/>
      <c r="M131" s="88">
        <v>1098.6213499999999</v>
      </c>
      <c r="N131" s="460">
        <f t="shared" si="40"/>
        <v>112.29615414100628</v>
      </c>
      <c r="O131" s="503">
        <v>0</v>
      </c>
      <c r="P131" s="503">
        <v>0</v>
      </c>
      <c r="Q131" s="554">
        <v>100</v>
      </c>
    </row>
    <row r="132" spans="1:17" ht="22.9" customHeight="1" x14ac:dyDescent="0.25">
      <c r="A132" s="671"/>
      <c r="B132" s="673"/>
      <c r="C132" s="673"/>
      <c r="D132" s="680"/>
      <c r="E132" s="207" t="s">
        <v>166</v>
      </c>
      <c r="F132" s="89">
        <f t="shared" ref="F132" si="73">SUM(G132:I132)</f>
        <v>2033.25</v>
      </c>
      <c r="G132" s="16"/>
      <c r="H132" s="16"/>
      <c r="I132" s="88">
        <v>2033.25</v>
      </c>
      <c r="J132" s="89">
        <f t="shared" si="56"/>
        <v>341.80856</v>
      </c>
      <c r="K132" s="16"/>
      <c r="L132" s="16"/>
      <c r="M132" s="88">
        <v>341.80856</v>
      </c>
      <c r="N132" s="460">
        <f t="shared" si="40"/>
        <v>16.810946022377966</v>
      </c>
      <c r="O132" s="503">
        <v>0</v>
      </c>
      <c r="P132" s="503">
        <v>0</v>
      </c>
      <c r="Q132" s="554">
        <f t="shared" si="40"/>
        <v>16.810946022377966</v>
      </c>
    </row>
    <row r="133" spans="1:17" x14ac:dyDescent="0.25">
      <c r="A133" s="671" t="s">
        <v>61</v>
      </c>
      <c r="B133" s="673" t="s">
        <v>62</v>
      </c>
      <c r="C133" s="673"/>
      <c r="D133" s="680"/>
      <c r="E133" s="210" t="s">
        <v>98</v>
      </c>
      <c r="F133" s="89">
        <f t="shared" si="68"/>
        <v>22277.004000000001</v>
      </c>
      <c r="G133" s="16">
        <f>SUM(G134:G135)</f>
        <v>0</v>
      </c>
      <c r="H133" s="16">
        <f>SUM(H134:H135)</f>
        <v>0</v>
      </c>
      <c r="I133" s="88">
        <f>SUM(I134:I135)</f>
        <v>22277.004000000001</v>
      </c>
      <c r="J133" s="89">
        <f t="shared" si="56"/>
        <v>16552.023740000001</v>
      </c>
      <c r="K133" s="16">
        <f>SUM(K134:K135)</f>
        <v>0</v>
      </c>
      <c r="L133" s="16">
        <f>SUM(L134:L135)</f>
        <v>0</v>
      </c>
      <c r="M133" s="88">
        <f>SUM(M134:M135)</f>
        <v>16552.023740000001</v>
      </c>
      <c r="N133" s="460">
        <f t="shared" si="40"/>
        <v>74.300941634700962</v>
      </c>
      <c r="O133" s="503">
        <v>0</v>
      </c>
      <c r="P133" s="503">
        <v>0</v>
      </c>
      <c r="Q133" s="554">
        <f t="shared" si="40"/>
        <v>74.300941634700962</v>
      </c>
    </row>
    <row r="134" spans="1:17" x14ac:dyDescent="0.25">
      <c r="A134" s="671"/>
      <c r="B134" s="673"/>
      <c r="C134" s="673"/>
      <c r="D134" s="680"/>
      <c r="E134" s="207" t="s">
        <v>167</v>
      </c>
      <c r="F134" s="125">
        <f t="shared" si="68"/>
        <v>8612.4</v>
      </c>
      <c r="G134" s="126"/>
      <c r="H134" s="126"/>
      <c r="I134" s="127">
        <v>8612.4</v>
      </c>
      <c r="J134" s="125">
        <f t="shared" si="56"/>
        <v>9087.1888500000005</v>
      </c>
      <c r="K134" s="126"/>
      <c r="L134" s="126"/>
      <c r="M134" s="127">
        <v>9087.1888500000005</v>
      </c>
      <c r="N134" s="460">
        <f t="shared" si="40"/>
        <v>105.51285181830849</v>
      </c>
      <c r="O134" s="503">
        <v>0</v>
      </c>
      <c r="P134" s="503">
        <v>0</v>
      </c>
      <c r="Q134" s="554">
        <v>100</v>
      </c>
    </row>
    <row r="135" spans="1:17" x14ac:dyDescent="0.25">
      <c r="A135" s="671"/>
      <c r="B135" s="673"/>
      <c r="C135" s="673"/>
      <c r="D135" s="680"/>
      <c r="E135" s="207" t="s">
        <v>168</v>
      </c>
      <c r="F135" s="125">
        <f t="shared" ref="F135" si="74">SUM(G135:I135)</f>
        <v>13664.603999999999</v>
      </c>
      <c r="G135" s="126"/>
      <c r="H135" s="126"/>
      <c r="I135" s="128">
        <v>13664.603999999999</v>
      </c>
      <c r="J135" s="125">
        <f t="shared" si="56"/>
        <v>7464.8348900000001</v>
      </c>
      <c r="K135" s="126"/>
      <c r="L135" s="126"/>
      <c r="M135" s="127">
        <v>7464.8348900000001</v>
      </c>
      <c r="N135" s="460">
        <f t="shared" si="40"/>
        <v>54.628988077517647</v>
      </c>
      <c r="O135" s="503">
        <v>0</v>
      </c>
      <c r="P135" s="503">
        <v>0</v>
      </c>
      <c r="Q135" s="554">
        <f t="shared" si="40"/>
        <v>54.628988077517647</v>
      </c>
    </row>
    <row r="136" spans="1:17" x14ac:dyDescent="0.25">
      <c r="A136" s="678" t="s">
        <v>169</v>
      </c>
      <c r="B136" s="679" t="s">
        <v>63</v>
      </c>
      <c r="C136" s="673" t="s">
        <v>170</v>
      </c>
      <c r="D136" s="680" t="s">
        <v>92</v>
      </c>
      <c r="E136" s="204" t="s">
        <v>93</v>
      </c>
      <c r="F136" s="142">
        <f>SUM(G136:I136)</f>
        <v>23098.535400000001</v>
      </c>
      <c r="G136" s="143">
        <f t="shared" ref="G136:M136" si="75">G137</f>
        <v>0</v>
      </c>
      <c r="H136" s="143">
        <f t="shared" si="75"/>
        <v>0</v>
      </c>
      <c r="I136" s="144">
        <f t="shared" si="75"/>
        <v>23098.535400000001</v>
      </c>
      <c r="J136" s="142">
        <f t="shared" si="56"/>
        <v>20795.07574</v>
      </c>
      <c r="K136" s="143">
        <f t="shared" si="75"/>
        <v>0</v>
      </c>
      <c r="L136" s="143">
        <f t="shared" si="75"/>
        <v>0</v>
      </c>
      <c r="M136" s="144">
        <f t="shared" si="75"/>
        <v>20795.07574</v>
      </c>
      <c r="N136" s="461">
        <f t="shared" si="40"/>
        <v>90.02768088923942</v>
      </c>
      <c r="O136" s="504">
        <v>0</v>
      </c>
      <c r="P136" s="504">
        <v>0</v>
      </c>
      <c r="Q136" s="555">
        <f t="shared" si="40"/>
        <v>90.02768088923942</v>
      </c>
    </row>
    <row r="137" spans="1:17" x14ac:dyDescent="0.25">
      <c r="A137" s="678"/>
      <c r="B137" s="679"/>
      <c r="C137" s="673"/>
      <c r="D137" s="681"/>
      <c r="E137" s="210" t="s">
        <v>95</v>
      </c>
      <c r="F137" s="125">
        <f t="shared" si="68"/>
        <v>23098.535400000001</v>
      </c>
      <c r="G137" s="126">
        <f t="shared" ref="G137:M137" si="76">G138+G142</f>
        <v>0</v>
      </c>
      <c r="H137" s="126">
        <f t="shared" si="76"/>
        <v>0</v>
      </c>
      <c r="I137" s="127">
        <f t="shared" si="76"/>
        <v>23098.535400000001</v>
      </c>
      <c r="J137" s="129">
        <f t="shared" si="76"/>
        <v>20795.07574</v>
      </c>
      <c r="K137" s="126">
        <f t="shared" si="76"/>
        <v>0</v>
      </c>
      <c r="L137" s="126">
        <f t="shared" si="76"/>
        <v>0</v>
      </c>
      <c r="M137" s="127">
        <f t="shared" si="76"/>
        <v>20795.07574</v>
      </c>
      <c r="N137" s="460">
        <f t="shared" si="40"/>
        <v>90.02768088923942</v>
      </c>
      <c r="O137" s="503">
        <v>0</v>
      </c>
      <c r="P137" s="503">
        <v>0</v>
      </c>
      <c r="Q137" s="554">
        <f t="shared" si="40"/>
        <v>90.02768088923942</v>
      </c>
    </row>
    <row r="138" spans="1:17" x14ac:dyDescent="0.25">
      <c r="A138" s="671" t="s">
        <v>64</v>
      </c>
      <c r="B138" s="673" t="s">
        <v>65</v>
      </c>
      <c r="C138" s="673"/>
      <c r="D138" s="681"/>
      <c r="E138" s="210" t="s">
        <v>98</v>
      </c>
      <c r="F138" s="125">
        <f t="shared" si="68"/>
        <v>5625.7854000000007</v>
      </c>
      <c r="G138" s="126">
        <f>SUM(G139:G141)</f>
        <v>0</v>
      </c>
      <c r="H138" s="126">
        <f>SUM(H139:H141)</f>
        <v>0</v>
      </c>
      <c r="I138" s="127">
        <f>SUM(I139:I141)</f>
        <v>5625.7854000000007</v>
      </c>
      <c r="J138" s="125">
        <f t="shared" si="56"/>
        <v>4099.92911</v>
      </c>
      <c r="K138" s="126">
        <f>SUM(K139:K141)</f>
        <v>0</v>
      </c>
      <c r="L138" s="126">
        <f>SUM(L139:L141)</f>
        <v>0</v>
      </c>
      <c r="M138" s="127">
        <f>SUM(M139:M141)</f>
        <v>4099.92911</v>
      </c>
      <c r="N138" s="460">
        <f t="shared" si="40"/>
        <v>72.877452986386572</v>
      </c>
      <c r="O138" s="503">
        <v>0</v>
      </c>
      <c r="P138" s="503">
        <v>0</v>
      </c>
      <c r="Q138" s="554">
        <f t="shared" si="40"/>
        <v>72.877452986386572</v>
      </c>
    </row>
    <row r="139" spans="1:17" x14ac:dyDescent="0.25">
      <c r="A139" s="671"/>
      <c r="B139" s="673"/>
      <c r="C139" s="673"/>
      <c r="D139" s="681"/>
      <c r="E139" s="207" t="s">
        <v>171</v>
      </c>
      <c r="F139" s="125">
        <f t="shared" si="68"/>
        <v>2370.5500000000002</v>
      </c>
      <c r="G139" s="126"/>
      <c r="H139" s="126"/>
      <c r="I139" s="127">
        <v>2370.5500000000002</v>
      </c>
      <c r="J139" s="125">
        <f t="shared" si="56"/>
        <v>2005.71334</v>
      </c>
      <c r="K139" s="126"/>
      <c r="L139" s="126"/>
      <c r="M139" s="127">
        <v>2005.71334</v>
      </c>
      <c r="N139" s="460">
        <f t="shared" si="40"/>
        <v>84.609619708506457</v>
      </c>
      <c r="O139" s="503">
        <v>0</v>
      </c>
      <c r="P139" s="503">
        <v>0</v>
      </c>
      <c r="Q139" s="554">
        <f t="shared" si="40"/>
        <v>84.609619708506457</v>
      </c>
    </row>
    <row r="140" spans="1:17" x14ac:dyDescent="0.25">
      <c r="A140" s="671"/>
      <c r="B140" s="673"/>
      <c r="C140" s="673"/>
      <c r="D140" s="681"/>
      <c r="E140" s="207" t="s">
        <v>172</v>
      </c>
      <c r="F140" s="89">
        <f t="shared" ref="F140:F145" si="77">SUM(G140:I140)</f>
        <v>3106.4854</v>
      </c>
      <c r="G140" s="16"/>
      <c r="H140" s="16"/>
      <c r="I140" s="88">
        <v>3106.4854</v>
      </c>
      <c r="J140" s="89">
        <f t="shared" si="56"/>
        <v>1971.5877700000001</v>
      </c>
      <c r="K140" s="16"/>
      <c r="L140" s="16"/>
      <c r="M140" s="88">
        <v>1971.5877700000001</v>
      </c>
      <c r="N140" s="460">
        <f t="shared" si="40"/>
        <v>63.466828783421938</v>
      </c>
      <c r="O140" s="503">
        <v>0</v>
      </c>
      <c r="P140" s="503">
        <v>0</v>
      </c>
      <c r="Q140" s="554">
        <f t="shared" si="40"/>
        <v>63.466828783421938</v>
      </c>
    </row>
    <row r="141" spans="1:17" x14ac:dyDescent="0.25">
      <c r="A141" s="671"/>
      <c r="B141" s="673"/>
      <c r="C141" s="673"/>
      <c r="D141" s="681"/>
      <c r="E141" s="207" t="s">
        <v>173</v>
      </c>
      <c r="F141" s="89">
        <f t="shared" si="77"/>
        <v>148.75</v>
      </c>
      <c r="G141" s="16"/>
      <c r="H141" s="16"/>
      <c r="I141" s="88">
        <v>148.75</v>
      </c>
      <c r="J141" s="89">
        <f t="shared" si="56"/>
        <v>122.628</v>
      </c>
      <c r="K141" s="16"/>
      <c r="L141" s="16"/>
      <c r="M141" s="88">
        <v>122.628</v>
      </c>
      <c r="N141" s="460">
        <f t="shared" si="40"/>
        <v>82.438991596638658</v>
      </c>
      <c r="O141" s="503">
        <v>0</v>
      </c>
      <c r="P141" s="503">
        <v>0</v>
      </c>
      <c r="Q141" s="554">
        <f t="shared" si="40"/>
        <v>82.438991596638658</v>
      </c>
    </row>
    <row r="142" spans="1:17" ht="22.9" customHeight="1" x14ac:dyDescent="0.25">
      <c r="A142" s="671" t="s">
        <v>66</v>
      </c>
      <c r="B142" s="673" t="s">
        <v>67</v>
      </c>
      <c r="C142" s="616" t="s">
        <v>170</v>
      </c>
      <c r="D142" s="616" t="s">
        <v>92</v>
      </c>
      <c r="E142" s="210" t="s">
        <v>98</v>
      </c>
      <c r="F142" s="89">
        <f t="shared" si="77"/>
        <v>17472.75</v>
      </c>
      <c r="G142" s="16">
        <f>SUM(G143:G145)</f>
        <v>0</v>
      </c>
      <c r="H142" s="16">
        <f>SUM(H143:H145)</f>
        <v>0</v>
      </c>
      <c r="I142" s="88">
        <f>SUM(I143:I145)</f>
        <v>17472.75</v>
      </c>
      <c r="J142" s="89">
        <f t="shared" si="56"/>
        <v>16695.146629999999</v>
      </c>
      <c r="K142" s="16">
        <f>SUM(K143:K145)</f>
        <v>0</v>
      </c>
      <c r="L142" s="16">
        <f>SUM(L143:L145)</f>
        <v>0</v>
      </c>
      <c r="M142" s="88">
        <f>SUM(M143:M145)</f>
        <v>16695.146629999999</v>
      </c>
      <c r="N142" s="460">
        <f t="shared" si="40"/>
        <v>95.549622297577656</v>
      </c>
      <c r="O142" s="503">
        <v>0</v>
      </c>
      <c r="P142" s="503">
        <v>0</v>
      </c>
      <c r="Q142" s="554">
        <f t="shared" si="40"/>
        <v>95.549622297577656</v>
      </c>
    </row>
    <row r="143" spans="1:17" x14ac:dyDescent="0.25">
      <c r="A143" s="671"/>
      <c r="B143" s="673"/>
      <c r="C143" s="616"/>
      <c r="D143" s="676"/>
      <c r="E143" s="207" t="s">
        <v>174</v>
      </c>
      <c r="F143" s="89">
        <f t="shared" si="77"/>
        <v>15813.75</v>
      </c>
      <c r="G143" s="16"/>
      <c r="H143" s="16"/>
      <c r="I143" s="88">
        <v>15813.75</v>
      </c>
      <c r="J143" s="89">
        <f t="shared" ref="J143:J145" si="78">SUM(K143:M143)</f>
        <v>16211.726860000001</v>
      </c>
      <c r="K143" s="16"/>
      <c r="L143" s="16"/>
      <c r="M143" s="88">
        <v>16211.726860000001</v>
      </c>
      <c r="N143" s="460">
        <f t="shared" si="40"/>
        <v>102.51665076278556</v>
      </c>
      <c r="O143" s="503">
        <v>0</v>
      </c>
      <c r="P143" s="503">
        <v>0</v>
      </c>
      <c r="Q143" s="554">
        <v>100</v>
      </c>
    </row>
    <row r="144" spans="1:17" x14ac:dyDescent="0.25">
      <c r="A144" s="671"/>
      <c r="B144" s="673"/>
      <c r="C144" s="616"/>
      <c r="D144" s="676"/>
      <c r="E144" s="207" t="s">
        <v>175</v>
      </c>
      <c r="F144" s="89">
        <f t="shared" si="77"/>
        <v>1645.25</v>
      </c>
      <c r="G144" s="16"/>
      <c r="H144" s="16"/>
      <c r="I144" s="88">
        <v>1645.25</v>
      </c>
      <c r="J144" s="89">
        <f t="shared" si="78"/>
        <v>483.41977000000003</v>
      </c>
      <c r="K144" s="16"/>
      <c r="L144" s="16"/>
      <c r="M144" s="88">
        <v>483.41977000000003</v>
      </c>
      <c r="N144" s="460">
        <f t="shared" si="40"/>
        <v>29.382754596565874</v>
      </c>
      <c r="O144" s="503">
        <v>0</v>
      </c>
      <c r="P144" s="503">
        <v>0</v>
      </c>
      <c r="Q144" s="554">
        <f t="shared" si="40"/>
        <v>29.382754596565874</v>
      </c>
    </row>
    <row r="145" spans="1:17" ht="51.75" customHeight="1" thickBot="1" x14ac:dyDescent="0.3">
      <c r="A145" s="672"/>
      <c r="B145" s="674"/>
      <c r="C145" s="675"/>
      <c r="D145" s="677"/>
      <c r="E145" s="211" t="s">
        <v>176</v>
      </c>
      <c r="F145" s="117">
        <f t="shared" si="77"/>
        <v>13.75</v>
      </c>
      <c r="G145" s="118"/>
      <c r="H145" s="118"/>
      <c r="I145" s="119">
        <v>13.75</v>
      </c>
      <c r="J145" s="117">
        <f t="shared" si="78"/>
        <v>0</v>
      </c>
      <c r="K145" s="118"/>
      <c r="L145" s="118"/>
      <c r="M145" s="119"/>
      <c r="N145" s="463">
        <f t="shared" si="40"/>
        <v>0</v>
      </c>
      <c r="O145" s="503">
        <v>0</v>
      </c>
      <c r="P145" s="544">
        <v>0</v>
      </c>
      <c r="Q145" s="558">
        <f t="shared" si="40"/>
        <v>0</v>
      </c>
    </row>
    <row r="146" spans="1:17" ht="36" customHeight="1" thickBot="1" x14ac:dyDescent="0.3">
      <c r="A146" s="686" t="s">
        <v>14</v>
      </c>
      <c r="B146" s="688" t="s">
        <v>201</v>
      </c>
      <c r="C146" s="690" t="s">
        <v>202</v>
      </c>
      <c r="D146" s="149" t="s">
        <v>203</v>
      </c>
      <c r="E146" s="212" t="s">
        <v>845</v>
      </c>
      <c r="F146" s="263">
        <f t="shared" ref="F146:M146" si="79">F148+F184+F201</f>
        <v>241792.16000000003</v>
      </c>
      <c r="G146" s="312">
        <f t="shared" si="79"/>
        <v>99165.41</v>
      </c>
      <c r="H146" s="312">
        <f t="shared" si="79"/>
        <v>2319.1</v>
      </c>
      <c r="I146" s="352">
        <f t="shared" si="79"/>
        <v>140307.65</v>
      </c>
      <c r="J146" s="263">
        <f t="shared" si="79"/>
        <v>126719.01999999999</v>
      </c>
      <c r="K146" s="312">
        <f t="shared" si="79"/>
        <v>35738.409999999996</v>
      </c>
      <c r="L146" s="312">
        <f t="shared" si="79"/>
        <v>1024.6300000000001</v>
      </c>
      <c r="M146" s="352">
        <f t="shared" si="79"/>
        <v>89955.98000000001</v>
      </c>
      <c r="N146" s="464">
        <f>J146/F146*100</f>
        <v>52.408241855319041</v>
      </c>
      <c r="O146" s="506">
        <f>K146/G146*100</f>
        <v>36.039189471409436</v>
      </c>
      <c r="P146" s="506">
        <f t="shared" ref="P146:Q149" si="80">L146/H146*100</f>
        <v>44.182225863481527</v>
      </c>
      <c r="Q146" s="559">
        <f>M146/I146*100</f>
        <v>64.113382271030844</v>
      </c>
    </row>
    <row r="147" spans="1:17" ht="45.75" thickBot="1" x14ac:dyDescent="0.3">
      <c r="A147" s="687"/>
      <c r="B147" s="689"/>
      <c r="C147" s="691"/>
      <c r="D147" s="17" t="s">
        <v>204</v>
      </c>
      <c r="E147" s="213" t="s">
        <v>205</v>
      </c>
      <c r="F147" s="264">
        <f>F146</f>
        <v>241792.16000000003</v>
      </c>
      <c r="G147" s="313">
        <f t="shared" ref="G147:M147" si="81">G146</f>
        <v>99165.41</v>
      </c>
      <c r="H147" s="313">
        <f t="shared" si="81"/>
        <v>2319.1</v>
      </c>
      <c r="I147" s="353">
        <f t="shared" si="81"/>
        <v>140307.65</v>
      </c>
      <c r="J147" s="264">
        <f t="shared" si="81"/>
        <v>126719.01999999999</v>
      </c>
      <c r="K147" s="313">
        <f t="shared" si="81"/>
        <v>35738.409999999996</v>
      </c>
      <c r="L147" s="313">
        <f t="shared" si="81"/>
        <v>1024.6300000000001</v>
      </c>
      <c r="M147" s="353">
        <f t="shared" si="81"/>
        <v>89955.98000000001</v>
      </c>
      <c r="N147" s="465">
        <f>J147/F147*100</f>
        <v>52.408241855319041</v>
      </c>
      <c r="O147" s="507">
        <f t="shared" ref="O147:O149" si="82">K147/G147*100</f>
        <v>36.039189471409436</v>
      </c>
      <c r="P147" s="507">
        <f t="shared" si="80"/>
        <v>44.182225863481527</v>
      </c>
      <c r="Q147" s="560">
        <f t="shared" si="80"/>
        <v>64.113382271030844</v>
      </c>
    </row>
    <row r="148" spans="1:17" ht="36" customHeight="1" x14ac:dyDescent="0.25">
      <c r="A148" s="633" t="s">
        <v>96</v>
      </c>
      <c r="B148" s="636" t="s">
        <v>206</v>
      </c>
      <c r="C148" s="691" t="s">
        <v>207</v>
      </c>
      <c r="D148" s="151" t="s">
        <v>203</v>
      </c>
      <c r="E148" s="214" t="s">
        <v>208</v>
      </c>
      <c r="F148" s="265">
        <f>F151</f>
        <v>130504.81</v>
      </c>
      <c r="G148" s="314">
        <f t="shared" ref="G148:M148" si="83">G151</f>
        <v>2073.81</v>
      </c>
      <c r="H148" s="314">
        <f t="shared" si="83"/>
        <v>337.6</v>
      </c>
      <c r="I148" s="354">
        <f t="shared" si="83"/>
        <v>128093.4</v>
      </c>
      <c r="J148" s="265">
        <f>J151</f>
        <v>88867.06</v>
      </c>
      <c r="K148" s="314">
        <f t="shared" si="83"/>
        <v>2073.81</v>
      </c>
      <c r="L148" s="314">
        <f t="shared" si="83"/>
        <v>337.6</v>
      </c>
      <c r="M148" s="354">
        <f t="shared" si="83"/>
        <v>86455.650000000009</v>
      </c>
      <c r="N148" s="466">
        <f>J148/F148*100</f>
        <v>68.094854128365085</v>
      </c>
      <c r="O148" s="508">
        <f t="shared" si="82"/>
        <v>100</v>
      </c>
      <c r="P148" s="508">
        <f t="shared" si="80"/>
        <v>100</v>
      </c>
      <c r="Q148" s="561">
        <f t="shared" si="80"/>
        <v>67.49422686883166</v>
      </c>
    </row>
    <row r="149" spans="1:17" ht="45.75" thickBot="1" x14ac:dyDescent="0.3">
      <c r="A149" s="634"/>
      <c r="B149" s="637"/>
      <c r="C149" s="691"/>
      <c r="D149" s="31" t="s">
        <v>204</v>
      </c>
      <c r="E149" s="215"/>
      <c r="F149" s="266">
        <f>F151</f>
        <v>130504.81</v>
      </c>
      <c r="G149" s="315">
        <f t="shared" ref="G149:I149" si="84">G151</f>
        <v>2073.81</v>
      </c>
      <c r="H149" s="315">
        <f t="shared" si="84"/>
        <v>337.6</v>
      </c>
      <c r="I149" s="355">
        <f t="shared" si="84"/>
        <v>128093.4</v>
      </c>
      <c r="J149" s="266">
        <f>J151</f>
        <v>88867.06</v>
      </c>
      <c r="K149" s="315">
        <f t="shared" ref="K149:M149" si="85">K151</f>
        <v>2073.81</v>
      </c>
      <c r="L149" s="315">
        <f t="shared" si="85"/>
        <v>337.6</v>
      </c>
      <c r="M149" s="355">
        <f t="shared" si="85"/>
        <v>86455.650000000009</v>
      </c>
      <c r="N149" s="467">
        <f>J149/F149*100</f>
        <v>68.094854128365085</v>
      </c>
      <c r="O149" s="509">
        <f t="shared" si="82"/>
        <v>100</v>
      </c>
      <c r="P149" s="509">
        <f t="shared" si="80"/>
        <v>100</v>
      </c>
      <c r="Q149" s="562">
        <f t="shared" si="80"/>
        <v>67.49422686883166</v>
      </c>
    </row>
    <row r="150" spans="1:17" x14ac:dyDescent="0.25">
      <c r="A150" s="634"/>
      <c r="B150" s="637"/>
      <c r="C150" s="691"/>
      <c r="D150" s="20"/>
      <c r="E150" s="216" t="s">
        <v>209</v>
      </c>
      <c r="F150" s="267"/>
      <c r="G150" s="316"/>
      <c r="H150" s="316"/>
      <c r="I150" s="356"/>
      <c r="J150" s="267"/>
      <c r="K150" s="316"/>
      <c r="L150" s="316"/>
      <c r="M150" s="356"/>
      <c r="N150" s="468"/>
      <c r="O150" s="510"/>
      <c r="P150" s="510"/>
      <c r="Q150" s="563"/>
    </row>
    <row r="151" spans="1:17" ht="15.75" thickBot="1" x14ac:dyDescent="0.3">
      <c r="A151" s="635"/>
      <c r="B151" s="638"/>
      <c r="C151" s="691"/>
      <c r="D151" s="21"/>
      <c r="E151" s="217" t="s">
        <v>210</v>
      </c>
      <c r="F151" s="268">
        <f>F153+F161+F168+F174+F179</f>
        <v>130504.81</v>
      </c>
      <c r="G151" s="317">
        <f t="shared" ref="G151:M151" si="86">G153+G161+G168+G174+G179</f>
        <v>2073.81</v>
      </c>
      <c r="H151" s="317">
        <f t="shared" si="86"/>
        <v>337.6</v>
      </c>
      <c r="I151" s="357">
        <f t="shared" si="86"/>
        <v>128093.4</v>
      </c>
      <c r="J151" s="268">
        <f t="shared" si="86"/>
        <v>88867.06</v>
      </c>
      <c r="K151" s="317">
        <f t="shared" si="86"/>
        <v>2073.81</v>
      </c>
      <c r="L151" s="317">
        <f t="shared" si="86"/>
        <v>337.6</v>
      </c>
      <c r="M151" s="357">
        <f t="shared" si="86"/>
        <v>86455.650000000009</v>
      </c>
      <c r="N151" s="469">
        <f t="shared" ref="N151:Q210" si="87">J151/F151*100</f>
        <v>68.094854128365085</v>
      </c>
      <c r="O151" s="511">
        <f t="shared" si="87"/>
        <v>100</v>
      </c>
      <c r="P151" s="511">
        <f t="shared" si="87"/>
        <v>100</v>
      </c>
      <c r="Q151" s="564">
        <f t="shared" si="87"/>
        <v>67.49422686883166</v>
      </c>
    </row>
    <row r="152" spans="1:17" ht="36" customHeight="1" x14ac:dyDescent="0.25">
      <c r="A152" s="692" t="s">
        <v>211</v>
      </c>
      <c r="B152" s="669" t="s">
        <v>212</v>
      </c>
      <c r="C152" s="668" t="s">
        <v>213</v>
      </c>
      <c r="D152" s="22" t="s">
        <v>214</v>
      </c>
      <c r="E152" s="218"/>
      <c r="F152" s="268">
        <f t="shared" ref="F152:M152" si="88">F153</f>
        <v>68723.990000000005</v>
      </c>
      <c r="G152" s="317">
        <f t="shared" si="88"/>
        <v>1942.9</v>
      </c>
      <c r="H152" s="317">
        <f t="shared" si="88"/>
        <v>316.29000000000002</v>
      </c>
      <c r="I152" s="357">
        <f t="shared" si="88"/>
        <v>66464.800000000003</v>
      </c>
      <c r="J152" s="268">
        <f>J153</f>
        <v>46180.5</v>
      </c>
      <c r="K152" s="317">
        <f>K153</f>
        <v>1942.9</v>
      </c>
      <c r="L152" s="317">
        <f t="shared" si="88"/>
        <v>316.29000000000002</v>
      </c>
      <c r="M152" s="357">
        <f t="shared" si="88"/>
        <v>43921.310000000005</v>
      </c>
      <c r="N152" s="469">
        <f t="shared" si="87"/>
        <v>67.197058843643958</v>
      </c>
      <c r="O152" s="511">
        <f>K152/G152*100</f>
        <v>100</v>
      </c>
      <c r="P152" s="511">
        <f>L152/H152*100</f>
        <v>100</v>
      </c>
      <c r="Q152" s="564">
        <f t="shared" si="87"/>
        <v>66.082061482168015</v>
      </c>
    </row>
    <row r="153" spans="1:17" ht="45" x14ac:dyDescent="0.25">
      <c r="A153" s="692"/>
      <c r="B153" s="669"/>
      <c r="C153" s="669"/>
      <c r="D153" s="19" t="s">
        <v>204</v>
      </c>
      <c r="E153" s="218" t="s">
        <v>208</v>
      </c>
      <c r="F153" s="268">
        <f>F155+F156+F157+F158+F159</f>
        <v>68723.990000000005</v>
      </c>
      <c r="G153" s="317">
        <f t="shared" ref="G153:I153" si="89">G155+G156+G157+G158+G159</f>
        <v>1942.9</v>
      </c>
      <c r="H153" s="317">
        <f t="shared" si="89"/>
        <v>316.29000000000002</v>
      </c>
      <c r="I153" s="357">
        <f t="shared" si="89"/>
        <v>66464.800000000003</v>
      </c>
      <c r="J153" s="268">
        <f>J155+J156+J157+J158+J159</f>
        <v>46180.5</v>
      </c>
      <c r="K153" s="317">
        <f t="shared" ref="K153" si="90">K155+K156+K157+K158+K159</f>
        <v>1942.9</v>
      </c>
      <c r="L153" s="317">
        <f>L155+L156+L157+L158+L159</f>
        <v>316.29000000000002</v>
      </c>
      <c r="M153" s="357">
        <f>M155+M156+M157+M158+M159</f>
        <v>43921.310000000005</v>
      </c>
      <c r="N153" s="469">
        <f t="shared" si="87"/>
        <v>67.197058843643958</v>
      </c>
      <c r="O153" s="511">
        <f t="shared" si="87"/>
        <v>100</v>
      </c>
      <c r="P153" s="511">
        <f t="shared" si="87"/>
        <v>100</v>
      </c>
      <c r="Q153" s="564">
        <f t="shared" si="87"/>
        <v>66.082061482168015</v>
      </c>
    </row>
    <row r="154" spans="1:17" x14ac:dyDescent="0.25">
      <c r="A154" s="692"/>
      <c r="B154" s="669"/>
      <c r="C154" s="669"/>
      <c r="D154" s="23"/>
      <c r="E154" s="217" t="s">
        <v>209</v>
      </c>
      <c r="F154" s="268"/>
      <c r="G154" s="317"/>
      <c r="H154" s="317"/>
      <c r="I154" s="357"/>
      <c r="J154" s="268"/>
      <c r="K154" s="317"/>
      <c r="L154" s="317"/>
      <c r="M154" s="357"/>
      <c r="N154" s="469"/>
      <c r="O154" s="511"/>
      <c r="P154" s="511"/>
      <c r="Q154" s="564"/>
    </row>
    <row r="155" spans="1:17" x14ac:dyDescent="0.25">
      <c r="A155" s="692"/>
      <c r="B155" s="669"/>
      <c r="C155" s="693"/>
      <c r="D155" s="682"/>
      <c r="E155" s="217" t="s">
        <v>215</v>
      </c>
      <c r="F155" s="268">
        <f>SUM(G155:I155)</f>
        <v>50790</v>
      </c>
      <c r="G155" s="317"/>
      <c r="H155" s="317"/>
      <c r="I155" s="357">
        <v>50790</v>
      </c>
      <c r="J155" s="268">
        <f>SUM(K155:M155)</f>
        <v>38524.559999999998</v>
      </c>
      <c r="K155" s="317"/>
      <c r="L155" s="317"/>
      <c r="M155" s="357">
        <v>38524.559999999998</v>
      </c>
      <c r="N155" s="469">
        <f>J155/F155*100</f>
        <v>75.850679267572346</v>
      </c>
      <c r="O155" s="511">
        <v>0</v>
      </c>
      <c r="P155" s="511">
        <v>0</v>
      </c>
      <c r="Q155" s="564">
        <f>M155/I155*100</f>
        <v>75.850679267572346</v>
      </c>
    </row>
    <row r="156" spans="1:17" x14ac:dyDescent="0.25">
      <c r="A156" s="692"/>
      <c r="B156" s="669"/>
      <c r="C156" s="693"/>
      <c r="D156" s="682"/>
      <c r="E156" s="217" t="s">
        <v>216</v>
      </c>
      <c r="F156" s="268">
        <f t="shared" ref="F156:F159" si="91">SUM(G156:I156)</f>
        <v>15344.32</v>
      </c>
      <c r="G156" s="317"/>
      <c r="H156" s="317"/>
      <c r="I156" s="357">
        <v>15344.32</v>
      </c>
      <c r="J156" s="268">
        <f t="shared" ref="J156:J159" si="92">SUM(K156:M156)</f>
        <v>5153.87</v>
      </c>
      <c r="K156" s="317"/>
      <c r="L156" s="317"/>
      <c r="M156" s="357">
        <v>5153.87</v>
      </c>
      <c r="N156" s="469">
        <f t="shared" si="87"/>
        <v>33.588129027548959</v>
      </c>
      <c r="O156" s="511">
        <v>0</v>
      </c>
      <c r="P156" s="511">
        <v>0</v>
      </c>
      <c r="Q156" s="564">
        <f t="shared" si="87"/>
        <v>33.588129027548959</v>
      </c>
    </row>
    <row r="157" spans="1:17" x14ac:dyDescent="0.25">
      <c r="A157" s="692"/>
      <c r="B157" s="669"/>
      <c r="C157" s="693"/>
      <c r="D157" s="682"/>
      <c r="E157" s="217" t="s">
        <v>217</v>
      </c>
      <c r="F157" s="268">
        <f>SUM(G157:I157)</f>
        <v>236</v>
      </c>
      <c r="G157" s="317"/>
      <c r="H157" s="317"/>
      <c r="I157" s="357">
        <v>236</v>
      </c>
      <c r="J157" s="268">
        <f t="shared" si="92"/>
        <v>148.4</v>
      </c>
      <c r="K157" s="317"/>
      <c r="L157" s="317"/>
      <c r="M157" s="357">
        <v>148.4</v>
      </c>
      <c r="N157" s="469">
        <f t="shared" si="87"/>
        <v>62.881355932203398</v>
      </c>
      <c r="O157" s="511">
        <v>0</v>
      </c>
      <c r="P157" s="511">
        <v>0</v>
      </c>
      <c r="Q157" s="564">
        <f t="shared" si="87"/>
        <v>62.881355932203398</v>
      </c>
    </row>
    <row r="158" spans="1:17" x14ac:dyDescent="0.25">
      <c r="A158" s="692"/>
      <c r="B158" s="669"/>
      <c r="C158" s="693"/>
      <c r="D158" s="24"/>
      <c r="E158" s="217" t="s">
        <v>218</v>
      </c>
      <c r="F158" s="268">
        <f t="shared" si="91"/>
        <v>2353.67</v>
      </c>
      <c r="G158" s="317">
        <v>1942.9</v>
      </c>
      <c r="H158" s="317">
        <v>316.29000000000002</v>
      </c>
      <c r="I158" s="357">
        <v>94.48</v>
      </c>
      <c r="J158" s="268">
        <f t="shared" si="92"/>
        <v>2353.67</v>
      </c>
      <c r="K158" s="317">
        <v>1942.9</v>
      </c>
      <c r="L158" s="317">
        <v>316.29000000000002</v>
      </c>
      <c r="M158" s="357">
        <v>94.48</v>
      </c>
      <c r="N158" s="469">
        <f t="shared" si="87"/>
        <v>100</v>
      </c>
      <c r="O158" s="511">
        <f t="shared" ref="O158:P158" si="93">K158/G158*100</f>
        <v>100</v>
      </c>
      <c r="P158" s="511">
        <f t="shared" si="93"/>
        <v>100</v>
      </c>
      <c r="Q158" s="564">
        <f t="shared" si="87"/>
        <v>100</v>
      </c>
    </row>
    <row r="159" spans="1:17" x14ac:dyDescent="0.25">
      <c r="A159" s="640"/>
      <c r="B159" s="643"/>
      <c r="C159" s="694"/>
      <c r="D159" s="25"/>
      <c r="E159" s="217" t="s">
        <v>219</v>
      </c>
      <c r="F159" s="268">
        <f t="shared" si="91"/>
        <v>0</v>
      </c>
      <c r="G159" s="317"/>
      <c r="H159" s="317"/>
      <c r="I159" s="357"/>
      <c r="J159" s="268">
        <f t="shared" si="92"/>
        <v>0</v>
      </c>
      <c r="K159" s="317"/>
      <c r="L159" s="317"/>
      <c r="M159" s="357"/>
      <c r="N159" s="469">
        <v>0</v>
      </c>
      <c r="O159" s="511">
        <v>0</v>
      </c>
      <c r="P159" s="511">
        <v>0</v>
      </c>
      <c r="Q159" s="564">
        <v>0</v>
      </c>
    </row>
    <row r="160" spans="1:17" ht="36" customHeight="1" x14ac:dyDescent="0.25">
      <c r="A160" s="641" t="s">
        <v>220</v>
      </c>
      <c r="B160" s="644" t="s">
        <v>221</v>
      </c>
      <c r="C160" s="646" t="s">
        <v>222</v>
      </c>
      <c r="D160" s="25" t="s">
        <v>214</v>
      </c>
      <c r="E160" s="218"/>
      <c r="F160" s="268">
        <f>F161</f>
        <v>23942.32</v>
      </c>
      <c r="G160" s="317">
        <f t="shared" ref="G160:I160" si="94">G161</f>
        <v>130.91</v>
      </c>
      <c r="H160" s="317">
        <f t="shared" si="94"/>
        <v>21.31</v>
      </c>
      <c r="I160" s="357">
        <f t="shared" si="94"/>
        <v>23790.1</v>
      </c>
      <c r="J160" s="268">
        <f>J161</f>
        <v>18077.64</v>
      </c>
      <c r="K160" s="317">
        <f t="shared" ref="K160:M160" si="95">K161</f>
        <v>130.91</v>
      </c>
      <c r="L160" s="317">
        <f t="shared" si="95"/>
        <v>21.31</v>
      </c>
      <c r="M160" s="357">
        <f t="shared" si="95"/>
        <v>17925.419999999998</v>
      </c>
      <c r="N160" s="469">
        <f t="shared" si="87"/>
        <v>75.504963595842</v>
      </c>
      <c r="O160" s="511">
        <f t="shared" si="87"/>
        <v>100</v>
      </c>
      <c r="P160" s="511">
        <f t="shared" si="87"/>
        <v>100</v>
      </c>
      <c r="Q160" s="564">
        <f t="shared" si="87"/>
        <v>75.348233088553641</v>
      </c>
    </row>
    <row r="161" spans="1:17" ht="45" x14ac:dyDescent="0.25">
      <c r="A161" s="641"/>
      <c r="B161" s="644"/>
      <c r="C161" s="646"/>
      <c r="D161" s="19" t="s">
        <v>204</v>
      </c>
      <c r="E161" s="218" t="s">
        <v>208</v>
      </c>
      <c r="F161" s="268">
        <f t="shared" ref="F161:L161" si="96">SUM(F163:F166)</f>
        <v>23942.32</v>
      </c>
      <c r="G161" s="317">
        <f t="shared" si="96"/>
        <v>130.91</v>
      </c>
      <c r="H161" s="317">
        <f t="shared" si="96"/>
        <v>21.31</v>
      </c>
      <c r="I161" s="357">
        <f t="shared" si="96"/>
        <v>23790.1</v>
      </c>
      <c r="J161" s="268">
        <f t="shared" si="96"/>
        <v>18077.64</v>
      </c>
      <c r="K161" s="317">
        <f t="shared" si="96"/>
        <v>130.91</v>
      </c>
      <c r="L161" s="317">
        <f t="shared" si="96"/>
        <v>21.31</v>
      </c>
      <c r="M161" s="357">
        <f>SUM(M163:M166)</f>
        <v>17925.419999999998</v>
      </c>
      <c r="N161" s="469">
        <f t="shared" si="87"/>
        <v>75.504963595842</v>
      </c>
      <c r="O161" s="511">
        <f t="shared" si="87"/>
        <v>100</v>
      </c>
      <c r="P161" s="511">
        <f t="shared" si="87"/>
        <v>100</v>
      </c>
      <c r="Q161" s="564">
        <f t="shared" si="87"/>
        <v>75.348233088553641</v>
      </c>
    </row>
    <row r="162" spans="1:17" x14ac:dyDescent="0.25">
      <c r="A162" s="641"/>
      <c r="B162" s="644"/>
      <c r="C162" s="646"/>
      <c r="D162" s="23"/>
      <c r="E162" s="217" t="s">
        <v>209</v>
      </c>
      <c r="F162" s="268"/>
      <c r="G162" s="317"/>
      <c r="H162" s="317"/>
      <c r="I162" s="357"/>
      <c r="J162" s="268"/>
      <c r="K162" s="317"/>
      <c r="L162" s="317"/>
      <c r="M162" s="357"/>
      <c r="N162" s="469"/>
      <c r="O162" s="511"/>
      <c r="P162" s="511"/>
      <c r="Q162" s="564"/>
    </row>
    <row r="163" spans="1:17" x14ac:dyDescent="0.25">
      <c r="A163" s="641"/>
      <c r="B163" s="644"/>
      <c r="C163" s="646"/>
      <c r="D163" s="682"/>
      <c r="E163" s="217" t="s">
        <v>223</v>
      </c>
      <c r="F163" s="268">
        <f t="shared" ref="F163:F166" si="97">SUM(G163:I163)</f>
        <v>18885</v>
      </c>
      <c r="G163" s="317"/>
      <c r="H163" s="317"/>
      <c r="I163" s="357">
        <v>18885</v>
      </c>
      <c r="J163" s="268">
        <f t="shared" ref="J163:J166" si="98">SUM(K163:M163)</f>
        <v>15596.13</v>
      </c>
      <c r="K163" s="317"/>
      <c r="L163" s="317"/>
      <c r="M163" s="357">
        <v>15596.13</v>
      </c>
      <c r="N163" s="469">
        <f t="shared" si="87"/>
        <v>82.584749801429709</v>
      </c>
      <c r="O163" s="511">
        <v>0</v>
      </c>
      <c r="P163" s="511">
        <v>0</v>
      </c>
      <c r="Q163" s="564">
        <f t="shared" si="87"/>
        <v>82.584749801429709</v>
      </c>
    </row>
    <row r="164" spans="1:17" x14ac:dyDescent="0.25">
      <c r="A164" s="641"/>
      <c r="B164" s="644"/>
      <c r="C164" s="646"/>
      <c r="D164" s="682"/>
      <c r="E164" s="217" t="s">
        <v>224</v>
      </c>
      <c r="F164" s="268">
        <f t="shared" si="97"/>
        <v>4859.43</v>
      </c>
      <c r="G164" s="317"/>
      <c r="H164" s="317"/>
      <c r="I164" s="357">
        <v>4859.43</v>
      </c>
      <c r="J164" s="268">
        <f t="shared" si="98"/>
        <v>2301.7800000000002</v>
      </c>
      <c r="K164" s="317"/>
      <c r="L164" s="317"/>
      <c r="M164" s="357">
        <v>2301.7800000000002</v>
      </c>
      <c r="N164" s="469">
        <f t="shared" si="87"/>
        <v>47.367283817237826</v>
      </c>
      <c r="O164" s="511">
        <v>0</v>
      </c>
      <c r="P164" s="511">
        <v>0</v>
      </c>
      <c r="Q164" s="564">
        <f t="shared" si="87"/>
        <v>47.367283817237826</v>
      </c>
    </row>
    <row r="165" spans="1:17" x14ac:dyDescent="0.25">
      <c r="A165" s="641"/>
      <c r="B165" s="644"/>
      <c r="C165" s="646"/>
      <c r="D165" s="682"/>
      <c r="E165" s="217" t="s">
        <v>225</v>
      </c>
      <c r="F165" s="268">
        <f t="shared" si="97"/>
        <v>39.299999999999997</v>
      </c>
      <c r="G165" s="317"/>
      <c r="H165" s="317"/>
      <c r="I165" s="357">
        <v>39.299999999999997</v>
      </c>
      <c r="J165" s="268">
        <f t="shared" si="98"/>
        <v>21.14</v>
      </c>
      <c r="K165" s="317"/>
      <c r="L165" s="317"/>
      <c r="M165" s="357">
        <v>21.14</v>
      </c>
      <c r="N165" s="469">
        <f t="shared" si="87"/>
        <v>53.791348600508911</v>
      </c>
      <c r="O165" s="511">
        <v>0</v>
      </c>
      <c r="P165" s="511">
        <v>0</v>
      </c>
      <c r="Q165" s="564">
        <f t="shared" si="87"/>
        <v>53.791348600508911</v>
      </c>
    </row>
    <row r="166" spans="1:17" x14ac:dyDescent="0.25">
      <c r="A166" s="641"/>
      <c r="B166" s="644"/>
      <c r="C166" s="646"/>
      <c r="D166" s="683"/>
      <c r="E166" s="217" t="s">
        <v>226</v>
      </c>
      <c r="F166" s="268">
        <f t="shared" si="97"/>
        <v>158.59</v>
      </c>
      <c r="G166" s="317">
        <v>130.91</v>
      </c>
      <c r="H166" s="317">
        <v>21.31</v>
      </c>
      <c r="I166" s="357">
        <v>6.37</v>
      </c>
      <c r="J166" s="268">
        <f t="shared" si="98"/>
        <v>158.59</v>
      </c>
      <c r="K166" s="317">
        <v>130.91</v>
      </c>
      <c r="L166" s="317">
        <v>21.31</v>
      </c>
      <c r="M166" s="357">
        <v>6.37</v>
      </c>
      <c r="N166" s="469">
        <f t="shared" si="87"/>
        <v>100</v>
      </c>
      <c r="O166" s="511">
        <f t="shared" si="87"/>
        <v>100</v>
      </c>
      <c r="P166" s="511">
        <f t="shared" si="87"/>
        <v>100</v>
      </c>
      <c r="Q166" s="564">
        <f t="shared" si="87"/>
        <v>100</v>
      </c>
    </row>
    <row r="167" spans="1:17" ht="36" customHeight="1" x14ac:dyDescent="0.25">
      <c r="A167" s="641" t="s">
        <v>22</v>
      </c>
      <c r="B167" s="644" t="s">
        <v>227</v>
      </c>
      <c r="C167" s="644" t="s">
        <v>228</v>
      </c>
      <c r="D167" s="22" t="s">
        <v>214</v>
      </c>
      <c r="E167" s="218"/>
      <c r="F167" s="268">
        <f>F168</f>
        <v>37838.5</v>
      </c>
      <c r="G167" s="317">
        <f t="shared" ref="G167:I167" si="99">G168</f>
        <v>0</v>
      </c>
      <c r="H167" s="317">
        <f t="shared" si="99"/>
        <v>0</v>
      </c>
      <c r="I167" s="357">
        <f t="shared" si="99"/>
        <v>37838.5</v>
      </c>
      <c r="J167" s="268">
        <f>J168</f>
        <v>24608.920000000002</v>
      </c>
      <c r="K167" s="317">
        <f t="shared" ref="K167:M167" si="100">K168</f>
        <v>0</v>
      </c>
      <c r="L167" s="317">
        <f t="shared" si="100"/>
        <v>0</v>
      </c>
      <c r="M167" s="357">
        <f t="shared" si="100"/>
        <v>24608.920000000002</v>
      </c>
      <c r="N167" s="469">
        <f t="shared" si="87"/>
        <v>65.036721857367496</v>
      </c>
      <c r="O167" s="511">
        <v>0</v>
      </c>
      <c r="P167" s="511">
        <v>0</v>
      </c>
      <c r="Q167" s="564">
        <f t="shared" si="87"/>
        <v>65.036721857367496</v>
      </c>
    </row>
    <row r="168" spans="1:17" ht="45" x14ac:dyDescent="0.25">
      <c r="A168" s="641"/>
      <c r="B168" s="644"/>
      <c r="C168" s="644"/>
      <c r="D168" s="19" t="s">
        <v>204</v>
      </c>
      <c r="E168" s="218" t="s">
        <v>208</v>
      </c>
      <c r="F168" s="268">
        <f>F170+F171+F172</f>
        <v>37838.5</v>
      </c>
      <c r="G168" s="317">
        <f t="shared" ref="G168:I168" si="101">G170+G171+G172</f>
        <v>0</v>
      </c>
      <c r="H168" s="317">
        <f t="shared" si="101"/>
        <v>0</v>
      </c>
      <c r="I168" s="357">
        <f t="shared" si="101"/>
        <v>37838.5</v>
      </c>
      <c r="J168" s="268">
        <f>J170+J171+J172</f>
        <v>24608.920000000002</v>
      </c>
      <c r="K168" s="317">
        <f t="shared" ref="K168:L168" si="102">K170+K171+K172</f>
        <v>0</v>
      </c>
      <c r="L168" s="317">
        <f t="shared" si="102"/>
        <v>0</v>
      </c>
      <c r="M168" s="357">
        <f>SUM(M170:M172)</f>
        <v>24608.920000000002</v>
      </c>
      <c r="N168" s="469">
        <f t="shared" si="87"/>
        <v>65.036721857367496</v>
      </c>
      <c r="O168" s="511">
        <v>0</v>
      </c>
      <c r="P168" s="511">
        <v>0</v>
      </c>
      <c r="Q168" s="564">
        <f t="shared" si="87"/>
        <v>65.036721857367496</v>
      </c>
    </row>
    <row r="169" spans="1:17" x14ac:dyDescent="0.25">
      <c r="A169" s="641"/>
      <c r="B169" s="644"/>
      <c r="C169" s="644"/>
      <c r="D169" s="26"/>
      <c r="E169" s="217" t="s">
        <v>209</v>
      </c>
      <c r="F169" s="268"/>
      <c r="G169" s="317"/>
      <c r="H169" s="317"/>
      <c r="I169" s="357"/>
      <c r="J169" s="268"/>
      <c r="K169" s="317"/>
      <c r="L169" s="317"/>
      <c r="M169" s="357"/>
      <c r="N169" s="469"/>
      <c r="O169" s="511"/>
      <c r="P169" s="511"/>
      <c r="Q169" s="564"/>
    </row>
    <row r="170" spans="1:17" x14ac:dyDescent="0.25">
      <c r="A170" s="641"/>
      <c r="B170" s="644"/>
      <c r="C170" s="644"/>
      <c r="D170" s="684"/>
      <c r="E170" s="217" t="s">
        <v>229</v>
      </c>
      <c r="F170" s="268">
        <f t="shared" ref="F170:F172" si="103">SUM(G170:I170)</f>
        <v>31260</v>
      </c>
      <c r="G170" s="317"/>
      <c r="H170" s="317"/>
      <c r="I170" s="357">
        <v>31260</v>
      </c>
      <c r="J170" s="268">
        <f t="shared" ref="J170:J172" si="104">SUM(K170:M170)</f>
        <v>21758.77</v>
      </c>
      <c r="K170" s="317"/>
      <c r="L170" s="317"/>
      <c r="M170" s="357">
        <v>21758.77</v>
      </c>
      <c r="N170" s="469">
        <f t="shared" si="87"/>
        <v>69.605790147152916</v>
      </c>
      <c r="O170" s="511">
        <v>0</v>
      </c>
      <c r="P170" s="511">
        <v>0</v>
      </c>
      <c r="Q170" s="564">
        <f t="shared" si="87"/>
        <v>69.605790147152916</v>
      </c>
    </row>
    <row r="171" spans="1:17" x14ac:dyDescent="0.25">
      <c r="A171" s="641"/>
      <c r="B171" s="644"/>
      <c r="C171" s="644"/>
      <c r="D171" s="684"/>
      <c r="E171" s="217" t="s">
        <v>230</v>
      </c>
      <c r="F171" s="268">
        <f t="shared" si="103"/>
        <v>6226.4</v>
      </c>
      <c r="G171" s="317"/>
      <c r="H171" s="317"/>
      <c r="I171" s="357">
        <v>6226.4</v>
      </c>
      <c r="J171" s="268">
        <f t="shared" si="104"/>
        <v>2648.15</v>
      </c>
      <c r="K171" s="317"/>
      <c r="L171" s="317"/>
      <c r="M171" s="357">
        <v>2648.15</v>
      </c>
      <c r="N171" s="469">
        <f t="shared" si="87"/>
        <v>42.530997044841321</v>
      </c>
      <c r="O171" s="511">
        <v>0</v>
      </c>
      <c r="P171" s="511">
        <v>0</v>
      </c>
      <c r="Q171" s="564">
        <f t="shared" si="87"/>
        <v>42.530997044841321</v>
      </c>
    </row>
    <row r="172" spans="1:17" x14ac:dyDescent="0.25">
      <c r="A172" s="641"/>
      <c r="B172" s="644"/>
      <c r="C172" s="644"/>
      <c r="D172" s="685"/>
      <c r="E172" s="217" t="s">
        <v>231</v>
      </c>
      <c r="F172" s="268">
        <f t="shared" si="103"/>
        <v>352.1</v>
      </c>
      <c r="G172" s="317"/>
      <c r="H172" s="317"/>
      <c r="I172" s="357">
        <v>352.1</v>
      </c>
      <c r="J172" s="268">
        <f t="shared" si="104"/>
        <v>202</v>
      </c>
      <c r="K172" s="317"/>
      <c r="L172" s="317"/>
      <c r="M172" s="357">
        <v>202</v>
      </c>
      <c r="N172" s="469">
        <f t="shared" si="87"/>
        <v>57.370065322351607</v>
      </c>
      <c r="O172" s="511">
        <v>0</v>
      </c>
      <c r="P172" s="511">
        <v>0</v>
      </c>
      <c r="Q172" s="564">
        <f t="shared" si="87"/>
        <v>57.370065322351607</v>
      </c>
    </row>
    <row r="173" spans="1:17" ht="36" customHeight="1" x14ac:dyDescent="0.25">
      <c r="A173" s="654" t="s">
        <v>73</v>
      </c>
      <c r="B173" s="655" t="s">
        <v>232</v>
      </c>
      <c r="C173" s="656" t="s">
        <v>233</v>
      </c>
      <c r="D173" s="27" t="s">
        <v>214</v>
      </c>
      <c r="E173" s="218"/>
      <c r="F173" s="268">
        <f>F174</f>
        <v>0</v>
      </c>
      <c r="G173" s="317">
        <f t="shared" ref="G173:I173" si="105">G174</f>
        <v>0</v>
      </c>
      <c r="H173" s="317">
        <f t="shared" si="105"/>
        <v>0</v>
      </c>
      <c r="I173" s="357">
        <f t="shared" si="105"/>
        <v>0</v>
      </c>
      <c r="J173" s="268">
        <f>J174</f>
        <v>0</v>
      </c>
      <c r="K173" s="317">
        <f>K174</f>
        <v>0</v>
      </c>
      <c r="L173" s="317">
        <f t="shared" ref="L173:M173" si="106">L174</f>
        <v>0</v>
      </c>
      <c r="M173" s="357">
        <f t="shared" si="106"/>
        <v>0</v>
      </c>
      <c r="N173" s="469">
        <v>0</v>
      </c>
      <c r="O173" s="511">
        <v>0</v>
      </c>
      <c r="P173" s="511">
        <v>0</v>
      </c>
      <c r="Q173" s="564">
        <v>0</v>
      </c>
    </row>
    <row r="174" spans="1:17" ht="45" x14ac:dyDescent="0.25">
      <c r="A174" s="654"/>
      <c r="B174" s="655"/>
      <c r="C174" s="656"/>
      <c r="D174" s="19" t="s">
        <v>204</v>
      </c>
      <c r="E174" s="218" t="s">
        <v>208</v>
      </c>
      <c r="F174" s="268">
        <f>F176+F177</f>
        <v>0</v>
      </c>
      <c r="G174" s="317">
        <f t="shared" ref="G174:M174" si="107">G176+G177</f>
        <v>0</v>
      </c>
      <c r="H174" s="317">
        <f t="shared" si="107"/>
        <v>0</v>
      </c>
      <c r="I174" s="357">
        <f t="shared" si="107"/>
        <v>0</v>
      </c>
      <c r="J174" s="268">
        <f>J176+J177</f>
        <v>0</v>
      </c>
      <c r="K174" s="317">
        <f>K176+K177</f>
        <v>0</v>
      </c>
      <c r="L174" s="317">
        <f t="shared" si="107"/>
        <v>0</v>
      </c>
      <c r="M174" s="357">
        <f t="shared" si="107"/>
        <v>0</v>
      </c>
      <c r="N174" s="469">
        <v>0</v>
      </c>
      <c r="O174" s="511">
        <v>0</v>
      </c>
      <c r="P174" s="511">
        <v>0</v>
      </c>
      <c r="Q174" s="564">
        <v>0</v>
      </c>
    </row>
    <row r="175" spans="1:17" x14ac:dyDescent="0.25">
      <c r="A175" s="654"/>
      <c r="B175" s="655"/>
      <c r="C175" s="656"/>
      <c r="D175" s="28"/>
      <c r="E175" s="217" t="s">
        <v>209</v>
      </c>
      <c r="F175" s="268"/>
      <c r="G175" s="317"/>
      <c r="H175" s="317"/>
      <c r="I175" s="357"/>
      <c r="J175" s="268"/>
      <c r="K175" s="317"/>
      <c r="L175" s="317"/>
      <c r="M175" s="357"/>
      <c r="N175" s="469"/>
      <c r="O175" s="511"/>
      <c r="P175" s="511"/>
      <c r="Q175" s="564"/>
    </row>
    <row r="176" spans="1:17" x14ac:dyDescent="0.25">
      <c r="A176" s="654"/>
      <c r="B176" s="655"/>
      <c r="C176" s="656"/>
      <c r="D176" s="28"/>
      <c r="E176" s="217" t="s">
        <v>234</v>
      </c>
      <c r="F176" s="268">
        <f t="shared" ref="F176:F177" si="108">SUM(G176:I176)</f>
        <v>0</v>
      </c>
      <c r="G176" s="317"/>
      <c r="H176" s="317"/>
      <c r="I176" s="357"/>
      <c r="J176" s="268">
        <f t="shared" ref="J176:J177" si="109">SUM(K176:M176)</f>
        <v>0</v>
      </c>
      <c r="K176" s="317"/>
      <c r="L176" s="317"/>
      <c r="M176" s="357"/>
      <c r="N176" s="470">
        <v>0</v>
      </c>
      <c r="O176" s="511">
        <v>0</v>
      </c>
      <c r="P176" s="511">
        <v>0</v>
      </c>
      <c r="Q176" s="565">
        <v>0</v>
      </c>
    </row>
    <row r="177" spans="1:17" x14ac:dyDescent="0.25">
      <c r="A177" s="654"/>
      <c r="B177" s="655"/>
      <c r="C177" s="656"/>
      <c r="D177" s="29"/>
      <c r="E177" s="217" t="s">
        <v>235</v>
      </c>
      <c r="F177" s="268">
        <f t="shared" si="108"/>
        <v>0</v>
      </c>
      <c r="G177" s="317"/>
      <c r="H177" s="317"/>
      <c r="I177" s="357"/>
      <c r="J177" s="268">
        <f t="shared" si="109"/>
        <v>0</v>
      </c>
      <c r="K177" s="317"/>
      <c r="L177" s="317"/>
      <c r="M177" s="357"/>
      <c r="N177" s="470">
        <v>0</v>
      </c>
      <c r="O177" s="511">
        <v>0</v>
      </c>
      <c r="P177" s="511">
        <v>0</v>
      </c>
      <c r="Q177" s="565">
        <v>0</v>
      </c>
    </row>
    <row r="178" spans="1:17" ht="36" customHeight="1" x14ac:dyDescent="0.25">
      <c r="A178" s="657" t="s">
        <v>236</v>
      </c>
      <c r="B178" s="659" t="s">
        <v>237</v>
      </c>
      <c r="C178" s="661" t="s">
        <v>238</v>
      </c>
      <c r="D178" s="30" t="s">
        <v>214</v>
      </c>
      <c r="E178" s="219"/>
      <c r="F178" s="268">
        <f>F179</f>
        <v>0</v>
      </c>
      <c r="G178" s="317">
        <f t="shared" ref="G178:I178" si="110">G179</f>
        <v>0</v>
      </c>
      <c r="H178" s="317">
        <f t="shared" si="110"/>
        <v>0</v>
      </c>
      <c r="I178" s="357">
        <f t="shared" si="110"/>
        <v>0</v>
      </c>
      <c r="J178" s="268">
        <f>J179</f>
        <v>0</v>
      </c>
      <c r="K178" s="317">
        <f>K179</f>
        <v>0</v>
      </c>
      <c r="L178" s="317">
        <f t="shared" ref="L178:M178" si="111">L179</f>
        <v>0</v>
      </c>
      <c r="M178" s="357">
        <f t="shared" si="111"/>
        <v>0</v>
      </c>
      <c r="N178" s="470">
        <v>0</v>
      </c>
      <c r="O178" s="511">
        <v>0</v>
      </c>
      <c r="P178" s="511">
        <v>0</v>
      </c>
      <c r="Q178" s="565">
        <v>0</v>
      </c>
    </row>
    <row r="179" spans="1:17" ht="45" x14ac:dyDescent="0.25">
      <c r="A179" s="658"/>
      <c r="B179" s="660"/>
      <c r="C179" s="662"/>
      <c r="D179" s="31" t="s">
        <v>204</v>
      </c>
      <c r="E179" s="219" t="s">
        <v>208</v>
      </c>
      <c r="F179" s="268">
        <f>F181+F182+F183</f>
        <v>0</v>
      </c>
      <c r="G179" s="317">
        <f t="shared" ref="G179:M179" si="112">G181+G182+G183</f>
        <v>0</v>
      </c>
      <c r="H179" s="317">
        <f t="shared" si="112"/>
        <v>0</v>
      </c>
      <c r="I179" s="357">
        <f t="shared" si="112"/>
        <v>0</v>
      </c>
      <c r="J179" s="268">
        <f t="shared" si="112"/>
        <v>0</v>
      </c>
      <c r="K179" s="317">
        <f t="shared" si="112"/>
        <v>0</v>
      </c>
      <c r="L179" s="317">
        <f t="shared" si="112"/>
        <v>0</v>
      </c>
      <c r="M179" s="357">
        <f t="shared" si="112"/>
        <v>0</v>
      </c>
      <c r="N179" s="470">
        <v>0</v>
      </c>
      <c r="O179" s="511">
        <v>0</v>
      </c>
      <c r="P179" s="511">
        <v>0</v>
      </c>
      <c r="Q179" s="565">
        <v>0</v>
      </c>
    </row>
    <row r="180" spans="1:17" x14ac:dyDescent="0.25">
      <c r="A180" s="658"/>
      <c r="B180" s="660"/>
      <c r="C180" s="662"/>
      <c r="D180" s="32"/>
      <c r="E180" s="220" t="s">
        <v>209</v>
      </c>
      <c r="F180" s="268"/>
      <c r="G180" s="317"/>
      <c r="H180" s="317"/>
      <c r="I180" s="357"/>
      <c r="J180" s="268"/>
      <c r="K180" s="317"/>
      <c r="L180" s="317"/>
      <c r="M180" s="357"/>
      <c r="N180" s="470">
        <v>0</v>
      </c>
      <c r="O180" s="511">
        <v>0</v>
      </c>
      <c r="P180" s="511">
        <v>0</v>
      </c>
      <c r="Q180" s="565">
        <v>0</v>
      </c>
    </row>
    <row r="181" spans="1:17" x14ac:dyDescent="0.25">
      <c r="A181" s="658"/>
      <c r="B181" s="660"/>
      <c r="C181" s="662"/>
      <c r="D181" s="32"/>
      <c r="E181" s="220" t="s">
        <v>239</v>
      </c>
      <c r="F181" s="268">
        <f t="shared" ref="F181" si="113">SUM(G181:I181)</f>
        <v>0</v>
      </c>
      <c r="G181" s="317"/>
      <c r="H181" s="317"/>
      <c r="I181" s="357"/>
      <c r="J181" s="268">
        <f t="shared" ref="J181:J183" si="114">SUM(K181:M181)</f>
        <v>0</v>
      </c>
      <c r="K181" s="317"/>
      <c r="L181" s="317"/>
      <c r="M181" s="357"/>
      <c r="N181" s="470">
        <v>0</v>
      </c>
      <c r="O181" s="511">
        <v>0</v>
      </c>
      <c r="P181" s="511">
        <v>0</v>
      </c>
      <c r="Q181" s="565">
        <v>0</v>
      </c>
    </row>
    <row r="182" spans="1:17" x14ac:dyDescent="0.25">
      <c r="A182" s="658"/>
      <c r="B182" s="660"/>
      <c r="C182" s="662"/>
      <c r="D182" s="32"/>
      <c r="E182" s="220" t="s">
        <v>240</v>
      </c>
      <c r="F182" s="268">
        <f>SUM(G182:I182)</f>
        <v>0</v>
      </c>
      <c r="G182" s="317"/>
      <c r="H182" s="317"/>
      <c r="I182" s="357"/>
      <c r="J182" s="268">
        <f t="shared" si="114"/>
        <v>0</v>
      </c>
      <c r="K182" s="317"/>
      <c r="L182" s="317"/>
      <c r="M182" s="357"/>
      <c r="N182" s="470">
        <v>0</v>
      </c>
      <c r="O182" s="511">
        <v>0</v>
      </c>
      <c r="P182" s="511">
        <v>0</v>
      </c>
      <c r="Q182" s="565">
        <v>0</v>
      </c>
    </row>
    <row r="183" spans="1:17" ht="15.75" thickBot="1" x14ac:dyDescent="0.3">
      <c r="A183" s="658"/>
      <c r="B183" s="660"/>
      <c r="C183" s="663"/>
      <c r="D183" s="33"/>
      <c r="E183" s="221" t="s">
        <v>241</v>
      </c>
      <c r="F183" s="269">
        <f>SUM(G183:I183)</f>
        <v>0</v>
      </c>
      <c r="G183" s="318"/>
      <c r="H183" s="318"/>
      <c r="I183" s="358"/>
      <c r="J183" s="269">
        <f t="shared" si="114"/>
        <v>0</v>
      </c>
      <c r="K183" s="318"/>
      <c r="L183" s="318"/>
      <c r="M183" s="358"/>
      <c r="N183" s="471">
        <v>0</v>
      </c>
      <c r="O183" s="512">
        <v>0</v>
      </c>
      <c r="P183" s="512">
        <v>0</v>
      </c>
      <c r="Q183" s="566">
        <v>0</v>
      </c>
    </row>
    <row r="184" spans="1:17" ht="30.75" thickBot="1" x14ac:dyDescent="0.3">
      <c r="A184" s="633" t="s">
        <v>120</v>
      </c>
      <c r="B184" s="636" t="s">
        <v>242</v>
      </c>
      <c r="C184" s="639" t="s">
        <v>243</v>
      </c>
      <c r="D184" s="151" t="s">
        <v>214</v>
      </c>
      <c r="E184" s="222"/>
      <c r="F184" s="270">
        <f>F185</f>
        <v>108673.15000000001</v>
      </c>
      <c r="G184" s="319">
        <f>G185</f>
        <v>97091.6</v>
      </c>
      <c r="H184" s="319">
        <f t="shared" ref="H184" si="115">H185</f>
        <v>1981.5</v>
      </c>
      <c r="I184" s="359">
        <f>I185</f>
        <v>9600.0500000000011</v>
      </c>
      <c r="J184" s="270">
        <f>J185</f>
        <v>35876.619999999995</v>
      </c>
      <c r="K184" s="319">
        <f t="shared" ref="K184:L184" si="116">K185</f>
        <v>33664.6</v>
      </c>
      <c r="L184" s="319">
        <f t="shared" si="116"/>
        <v>687.03</v>
      </c>
      <c r="M184" s="359">
        <f>M185</f>
        <v>1524.99</v>
      </c>
      <c r="N184" s="472">
        <f t="shared" si="87"/>
        <v>33.013324818503918</v>
      </c>
      <c r="O184" s="513">
        <f t="shared" si="87"/>
        <v>34.673030416637481</v>
      </c>
      <c r="P184" s="513">
        <f t="shared" si="87"/>
        <v>34.67221801665405</v>
      </c>
      <c r="Q184" s="567">
        <f t="shared" si="87"/>
        <v>15.885229764428308</v>
      </c>
    </row>
    <row r="185" spans="1:17" ht="45" x14ac:dyDescent="0.25">
      <c r="A185" s="634"/>
      <c r="B185" s="637"/>
      <c r="C185" s="639"/>
      <c r="D185" s="19" t="s">
        <v>204</v>
      </c>
      <c r="E185" s="223" t="s">
        <v>208</v>
      </c>
      <c r="F185" s="267">
        <f>F187</f>
        <v>108673.15000000001</v>
      </c>
      <c r="G185" s="316">
        <f t="shared" ref="G185:H185" si="117">G187</f>
        <v>97091.6</v>
      </c>
      <c r="H185" s="316">
        <f t="shared" si="117"/>
        <v>1981.5</v>
      </c>
      <c r="I185" s="356">
        <f>I187</f>
        <v>9600.0500000000011</v>
      </c>
      <c r="J185" s="267">
        <f>J187</f>
        <v>35876.619999999995</v>
      </c>
      <c r="K185" s="316">
        <f t="shared" ref="K185:M185" si="118">K187</f>
        <v>33664.6</v>
      </c>
      <c r="L185" s="316">
        <f t="shared" si="118"/>
        <v>687.03</v>
      </c>
      <c r="M185" s="356">
        <f t="shared" si="118"/>
        <v>1524.99</v>
      </c>
      <c r="N185" s="468">
        <f t="shared" si="87"/>
        <v>33.013324818503918</v>
      </c>
      <c r="O185" s="510">
        <f t="shared" si="87"/>
        <v>34.673030416637481</v>
      </c>
      <c r="P185" s="510">
        <f t="shared" si="87"/>
        <v>34.67221801665405</v>
      </c>
      <c r="Q185" s="563">
        <f t="shared" si="87"/>
        <v>15.885229764428308</v>
      </c>
    </row>
    <row r="186" spans="1:17" x14ac:dyDescent="0.25">
      <c r="A186" s="634"/>
      <c r="B186" s="637"/>
      <c r="C186" s="639"/>
      <c r="D186" s="28"/>
      <c r="E186" s="218" t="s">
        <v>209</v>
      </c>
      <c r="F186" s="268"/>
      <c r="G186" s="317"/>
      <c r="H186" s="317"/>
      <c r="I186" s="357"/>
      <c r="J186" s="268"/>
      <c r="K186" s="317"/>
      <c r="L186" s="317"/>
      <c r="M186" s="357"/>
      <c r="N186" s="469"/>
      <c r="O186" s="511"/>
      <c r="P186" s="511"/>
      <c r="Q186" s="564"/>
    </row>
    <row r="187" spans="1:17" ht="15.75" thickBot="1" x14ac:dyDescent="0.3">
      <c r="A187" s="635"/>
      <c r="B187" s="638"/>
      <c r="C187" s="639"/>
      <c r="D187" s="29"/>
      <c r="E187" s="217" t="s">
        <v>244</v>
      </c>
      <c r="F187" s="268">
        <f>SUM(G187:I187)</f>
        <v>108673.15000000001</v>
      </c>
      <c r="G187" s="317">
        <f>G189+G194+G197</f>
        <v>97091.6</v>
      </c>
      <c r="H187" s="317">
        <f>H189+H194+H197</f>
        <v>1981.5</v>
      </c>
      <c r="I187" s="357">
        <f>I189+I194+I197</f>
        <v>9600.0500000000011</v>
      </c>
      <c r="J187" s="268">
        <f>SUM(K187:M187)</f>
        <v>35876.619999999995</v>
      </c>
      <c r="K187" s="317">
        <f>K189+K194+K198</f>
        <v>33664.6</v>
      </c>
      <c r="L187" s="317">
        <f>L189+L194+L198</f>
        <v>687.03</v>
      </c>
      <c r="M187" s="357">
        <f>M189+M194+M198</f>
        <v>1524.99</v>
      </c>
      <c r="N187" s="469">
        <f t="shared" si="87"/>
        <v>33.013324818503918</v>
      </c>
      <c r="O187" s="511">
        <f t="shared" si="87"/>
        <v>34.673030416637481</v>
      </c>
      <c r="P187" s="511">
        <f t="shared" si="87"/>
        <v>34.67221801665405</v>
      </c>
      <c r="Q187" s="564">
        <f t="shared" si="87"/>
        <v>15.885229764428308</v>
      </c>
    </row>
    <row r="188" spans="1:17" ht="30" x14ac:dyDescent="0.25">
      <c r="A188" s="664" t="s">
        <v>245</v>
      </c>
      <c r="B188" s="666" t="s">
        <v>246</v>
      </c>
      <c r="C188" s="668" t="s">
        <v>247</v>
      </c>
      <c r="D188" s="29" t="s">
        <v>214</v>
      </c>
      <c r="E188" s="217"/>
      <c r="F188" s="268">
        <f>F189</f>
        <v>7778.4500000000007</v>
      </c>
      <c r="G188" s="317">
        <f t="shared" ref="G188:H188" si="119">G189</f>
        <v>0</v>
      </c>
      <c r="H188" s="317">
        <f t="shared" si="119"/>
        <v>0</v>
      </c>
      <c r="I188" s="357">
        <f>I189</f>
        <v>7778.4500000000007</v>
      </c>
      <c r="J188" s="268">
        <f>J189</f>
        <v>342.69</v>
      </c>
      <c r="K188" s="317">
        <f t="shared" ref="K188:M188" si="120">K189</f>
        <v>0</v>
      </c>
      <c r="L188" s="317">
        <f t="shared" si="120"/>
        <v>0</v>
      </c>
      <c r="M188" s="357">
        <f t="shared" si="120"/>
        <v>342.69</v>
      </c>
      <c r="N188" s="469">
        <f t="shared" si="87"/>
        <v>4.4056335131035098</v>
      </c>
      <c r="O188" s="511">
        <v>0</v>
      </c>
      <c r="P188" s="511">
        <v>0</v>
      </c>
      <c r="Q188" s="564">
        <f t="shared" si="87"/>
        <v>4.4056335131035098</v>
      </c>
    </row>
    <row r="189" spans="1:17" ht="45" x14ac:dyDescent="0.25">
      <c r="A189" s="664"/>
      <c r="B189" s="666"/>
      <c r="C189" s="669"/>
      <c r="D189" s="19" t="s">
        <v>204</v>
      </c>
      <c r="E189" s="217" t="s">
        <v>208</v>
      </c>
      <c r="F189" s="268">
        <f t="shared" ref="F189:M189" si="121">SUM(F191:F192)</f>
        <v>7778.4500000000007</v>
      </c>
      <c r="G189" s="317">
        <f t="shared" si="121"/>
        <v>0</v>
      </c>
      <c r="H189" s="317">
        <f t="shared" si="121"/>
        <v>0</v>
      </c>
      <c r="I189" s="357">
        <f t="shared" si="121"/>
        <v>7778.4500000000007</v>
      </c>
      <c r="J189" s="268">
        <f t="shared" si="121"/>
        <v>342.69</v>
      </c>
      <c r="K189" s="317">
        <f t="shared" si="121"/>
        <v>0</v>
      </c>
      <c r="L189" s="317">
        <f t="shared" si="121"/>
        <v>0</v>
      </c>
      <c r="M189" s="357">
        <f t="shared" si="121"/>
        <v>342.69</v>
      </c>
      <c r="N189" s="469">
        <f>J189/F189*100</f>
        <v>4.4056335131035098</v>
      </c>
      <c r="O189" s="511">
        <v>0</v>
      </c>
      <c r="P189" s="511">
        <v>0</v>
      </c>
      <c r="Q189" s="564">
        <f>M189/I189*100</f>
        <v>4.4056335131035098</v>
      </c>
    </row>
    <row r="190" spans="1:17" x14ac:dyDescent="0.25">
      <c r="A190" s="664"/>
      <c r="B190" s="666"/>
      <c r="C190" s="669"/>
      <c r="D190" s="28"/>
      <c r="E190" s="217" t="s">
        <v>209</v>
      </c>
      <c r="F190" s="268"/>
      <c r="G190" s="317"/>
      <c r="H190" s="317"/>
      <c r="I190" s="357"/>
      <c r="J190" s="268"/>
      <c r="K190" s="317"/>
      <c r="L190" s="317"/>
      <c r="M190" s="357"/>
      <c r="N190" s="469"/>
      <c r="O190" s="511"/>
      <c r="P190" s="511"/>
      <c r="Q190" s="564"/>
    </row>
    <row r="191" spans="1:17" x14ac:dyDescent="0.25">
      <c r="A191" s="664"/>
      <c r="B191" s="666"/>
      <c r="C191" s="669"/>
      <c r="D191" s="28"/>
      <c r="E191" s="217" t="s">
        <v>248</v>
      </c>
      <c r="F191" s="268">
        <f>SUM(G191:I191)</f>
        <v>332.85</v>
      </c>
      <c r="G191" s="317"/>
      <c r="H191" s="317"/>
      <c r="I191" s="357">
        <v>332.85</v>
      </c>
      <c r="J191" s="268">
        <f>SUM(K191:M191)</f>
        <v>332.85</v>
      </c>
      <c r="K191" s="317"/>
      <c r="L191" s="317"/>
      <c r="M191" s="357">
        <v>332.85</v>
      </c>
      <c r="N191" s="469">
        <f t="shared" ref="N191:Q191" si="122">J191/F191*100</f>
        <v>100</v>
      </c>
      <c r="O191" s="511">
        <v>0</v>
      </c>
      <c r="P191" s="511">
        <v>0</v>
      </c>
      <c r="Q191" s="564">
        <f t="shared" si="122"/>
        <v>100</v>
      </c>
    </row>
    <row r="192" spans="1:17" x14ac:dyDescent="0.25">
      <c r="A192" s="665"/>
      <c r="B192" s="667"/>
      <c r="C192" s="643"/>
      <c r="D192" s="29"/>
      <c r="E192" s="217" t="s">
        <v>249</v>
      </c>
      <c r="F192" s="268">
        <f>SUM(G192:I192)</f>
        <v>7445.6</v>
      </c>
      <c r="G192" s="317"/>
      <c r="H192" s="317"/>
      <c r="I192" s="357">
        <v>7445.6</v>
      </c>
      <c r="J192" s="268">
        <f>SUM(K192:M192)</f>
        <v>9.84</v>
      </c>
      <c r="K192" s="317"/>
      <c r="L192" s="317"/>
      <c r="M192" s="357">
        <v>9.84</v>
      </c>
      <c r="N192" s="469">
        <f t="shared" si="87"/>
        <v>0.13215859030837004</v>
      </c>
      <c r="O192" s="511">
        <v>0</v>
      </c>
      <c r="P192" s="511">
        <v>0</v>
      </c>
      <c r="Q192" s="564">
        <f t="shared" si="87"/>
        <v>0.13215859030837004</v>
      </c>
    </row>
    <row r="193" spans="1:17" ht="30" x14ac:dyDescent="0.25">
      <c r="A193" s="641" t="s">
        <v>250</v>
      </c>
      <c r="B193" s="644" t="s">
        <v>251</v>
      </c>
      <c r="C193" s="646" t="s">
        <v>252</v>
      </c>
      <c r="D193" s="22" t="s">
        <v>214</v>
      </c>
      <c r="E193" s="218"/>
      <c r="F193" s="268">
        <f>F194</f>
        <v>850</v>
      </c>
      <c r="G193" s="317">
        <f t="shared" ref="G193:H193" si="123">G194</f>
        <v>0</v>
      </c>
      <c r="H193" s="317">
        <f t="shared" si="123"/>
        <v>0</v>
      </c>
      <c r="I193" s="357">
        <f>I194</f>
        <v>850</v>
      </c>
      <c r="J193" s="268">
        <f>K193+L193+M193</f>
        <v>850</v>
      </c>
      <c r="K193" s="317">
        <f>K194</f>
        <v>0</v>
      </c>
      <c r="L193" s="317">
        <f t="shared" ref="L193:M193" si="124">L194</f>
        <v>0</v>
      </c>
      <c r="M193" s="357">
        <f t="shared" si="124"/>
        <v>850</v>
      </c>
      <c r="N193" s="469">
        <f t="shared" si="87"/>
        <v>100</v>
      </c>
      <c r="O193" s="511">
        <v>0</v>
      </c>
      <c r="P193" s="511">
        <v>0</v>
      </c>
      <c r="Q193" s="564">
        <f t="shared" si="87"/>
        <v>100</v>
      </c>
    </row>
    <row r="194" spans="1:17" ht="45" x14ac:dyDescent="0.25">
      <c r="A194" s="641"/>
      <c r="B194" s="644"/>
      <c r="C194" s="646"/>
      <c r="D194" s="19" t="s">
        <v>204</v>
      </c>
      <c r="E194" s="218" t="s">
        <v>208</v>
      </c>
      <c r="F194" s="268">
        <f>F196</f>
        <v>850</v>
      </c>
      <c r="G194" s="317">
        <f t="shared" ref="G194:H194" si="125">G196</f>
        <v>0</v>
      </c>
      <c r="H194" s="317">
        <f t="shared" si="125"/>
        <v>0</v>
      </c>
      <c r="I194" s="357">
        <f>I196</f>
        <v>850</v>
      </c>
      <c r="J194" s="268">
        <f>J196</f>
        <v>850</v>
      </c>
      <c r="K194" s="317">
        <f>K196</f>
        <v>0</v>
      </c>
      <c r="L194" s="317">
        <f t="shared" ref="L194:M194" si="126">L196</f>
        <v>0</v>
      </c>
      <c r="M194" s="357">
        <f t="shared" si="126"/>
        <v>850</v>
      </c>
      <c r="N194" s="469">
        <f t="shared" si="87"/>
        <v>100</v>
      </c>
      <c r="O194" s="511">
        <v>0</v>
      </c>
      <c r="P194" s="511">
        <v>0</v>
      </c>
      <c r="Q194" s="564">
        <f t="shared" si="87"/>
        <v>100</v>
      </c>
    </row>
    <row r="195" spans="1:17" x14ac:dyDescent="0.25">
      <c r="A195" s="641"/>
      <c r="B195" s="644"/>
      <c r="C195" s="646"/>
      <c r="D195" s="23"/>
      <c r="E195" s="217" t="s">
        <v>209</v>
      </c>
      <c r="F195" s="268"/>
      <c r="G195" s="317"/>
      <c r="H195" s="317"/>
      <c r="I195" s="357"/>
      <c r="J195" s="268"/>
      <c r="K195" s="317"/>
      <c r="L195" s="317"/>
      <c r="M195" s="357"/>
      <c r="N195" s="469"/>
      <c r="O195" s="511"/>
      <c r="P195" s="511"/>
      <c r="Q195" s="564"/>
    </row>
    <row r="196" spans="1:17" x14ac:dyDescent="0.25">
      <c r="A196" s="641"/>
      <c r="B196" s="644"/>
      <c r="C196" s="646"/>
      <c r="D196" s="34"/>
      <c r="E196" s="217" t="s">
        <v>253</v>
      </c>
      <c r="F196" s="268">
        <f>SUM(G196:I196)</f>
        <v>850</v>
      </c>
      <c r="G196" s="317"/>
      <c r="H196" s="317"/>
      <c r="I196" s="357">
        <v>850</v>
      </c>
      <c r="J196" s="268">
        <f>SUM(K196:M196)</f>
        <v>850</v>
      </c>
      <c r="K196" s="317"/>
      <c r="L196" s="317"/>
      <c r="M196" s="357">
        <v>850</v>
      </c>
      <c r="N196" s="469">
        <f t="shared" si="87"/>
        <v>100</v>
      </c>
      <c r="O196" s="511">
        <v>0</v>
      </c>
      <c r="P196" s="511">
        <v>0</v>
      </c>
      <c r="Q196" s="564">
        <f t="shared" si="87"/>
        <v>100</v>
      </c>
    </row>
    <row r="197" spans="1:17" ht="30" x14ac:dyDescent="0.25">
      <c r="A197" s="641" t="s">
        <v>254</v>
      </c>
      <c r="B197" s="644" t="s">
        <v>255</v>
      </c>
      <c r="C197" s="646" t="s">
        <v>256</v>
      </c>
      <c r="D197" s="22" t="s">
        <v>214</v>
      </c>
      <c r="E197" s="218"/>
      <c r="F197" s="268">
        <f>F198</f>
        <v>100044.70000000001</v>
      </c>
      <c r="G197" s="317">
        <f t="shared" ref="G197:H197" si="127">G198</f>
        <v>97091.6</v>
      </c>
      <c r="H197" s="317">
        <f t="shared" si="127"/>
        <v>1981.5</v>
      </c>
      <c r="I197" s="357">
        <f>I198</f>
        <v>971.6</v>
      </c>
      <c r="J197" s="268">
        <f>K197+L197+M197</f>
        <v>34683.93</v>
      </c>
      <c r="K197" s="317">
        <f>K198</f>
        <v>33664.6</v>
      </c>
      <c r="L197" s="317">
        <f t="shared" ref="L197:M197" si="128">L198</f>
        <v>687.03</v>
      </c>
      <c r="M197" s="357">
        <f t="shared" si="128"/>
        <v>332.3</v>
      </c>
      <c r="N197" s="469">
        <f t="shared" si="87"/>
        <v>34.668433210354962</v>
      </c>
      <c r="O197" s="511">
        <f t="shared" si="87"/>
        <v>34.673030416637481</v>
      </c>
      <c r="P197" s="511">
        <f t="shared" si="87"/>
        <v>34.67221801665405</v>
      </c>
      <c r="Q197" s="564">
        <f t="shared" si="87"/>
        <v>34.2013174145739</v>
      </c>
    </row>
    <row r="198" spans="1:17" ht="45" x14ac:dyDescent="0.25">
      <c r="A198" s="641"/>
      <c r="B198" s="644"/>
      <c r="C198" s="646"/>
      <c r="D198" s="19" t="s">
        <v>204</v>
      </c>
      <c r="E198" s="218" t="s">
        <v>208</v>
      </c>
      <c r="F198" s="268">
        <f>F200</f>
        <v>100044.70000000001</v>
      </c>
      <c r="G198" s="317">
        <f t="shared" ref="G198:H198" si="129">G200</f>
        <v>97091.6</v>
      </c>
      <c r="H198" s="317">
        <f t="shared" si="129"/>
        <v>1981.5</v>
      </c>
      <c r="I198" s="357">
        <f>I200</f>
        <v>971.6</v>
      </c>
      <c r="J198" s="268">
        <f>J200</f>
        <v>34683.93</v>
      </c>
      <c r="K198" s="317">
        <f>K200</f>
        <v>33664.6</v>
      </c>
      <c r="L198" s="317">
        <f t="shared" ref="L198:M198" si="130">L200</f>
        <v>687.03</v>
      </c>
      <c r="M198" s="357">
        <f t="shared" si="130"/>
        <v>332.3</v>
      </c>
      <c r="N198" s="469">
        <f t="shared" si="87"/>
        <v>34.668433210354962</v>
      </c>
      <c r="O198" s="511">
        <f t="shared" si="87"/>
        <v>34.673030416637481</v>
      </c>
      <c r="P198" s="511">
        <f t="shared" si="87"/>
        <v>34.67221801665405</v>
      </c>
      <c r="Q198" s="564">
        <f t="shared" si="87"/>
        <v>34.2013174145739</v>
      </c>
    </row>
    <row r="199" spans="1:17" x14ac:dyDescent="0.25">
      <c r="A199" s="641"/>
      <c r="B199" s="644"/>
      <c r="C199" s="646"/>
      <c r="D199" s="23"/>
      <c r="E199" s="217" t="s">
        <v>209</v>
      </c>
      <c r="F199" s="268"/>
      <c r="G199" s="317"/>
      <c r="H199" s="317"/>
      <c r="I199" s="357"/>
      <c r="J199" s="268"/>
      <c r="K199" s="317"/>
      <c r="L199" s="317"/>
      <c r="M199" s="357"/>
      <c r="N199" s="469"/>
      <c r="O199" s="511"/>
      <c r="P199" s="511"/>
      <c r="Q199" s="564"/>
    </row>
    <row r="200" spans="1:17" ht="15.75" thickBot="1" x14ac:dyDescent="0.3">
      <c r="A200" s="670"/>
      <c r="B200" s="668"/>
      <c r="C200" s="646"/>
      <c r="D200" s="34"/>
      <c r="E200" s="221" t="s">
        <v>257</v>
      </c>
      <c r="F200" s="269">
        <f>SUM(G200:I200)</f>
        <v>100044.70000000001</v>
      </c>
      <c r="G200" s="318">
        <v>97091.6</v>
      </c>
      <c r="H200" s="318">
        <v>1981.5</v>
      </c>
      <c r="I200" s="358">
        <v>971.6</v>
      </c>
      <c r="J200" s="269">
        <f>SUM(K200:M200)</f>
        <v>34683.93</v>
      </c>
      <c r="K200" s="318">
        <v>33664.6</v>
      </c>
      <c r="L200" s="318">
        <v>687.03</v>
      </c>
      <c r="M200" s="358">
        <v>332.3</v>
      </c>
      <c r="N200" s="473">
        <f t="shared" si="87"/>
        <v>34.668433210354962</v>
      </c>
      <c r="O200" s="512">
        <f t="shared" si="87"/>
        <v>34.673030416637481</v>
      </c>
      <c r="P200" s="512">
        <f t="shared" si="87"/>
        <v>34.67221801665405</v>
      </c>
      <c r="Q200" s="568">
        <f t="shared" si="87"/>
        <v>34.2013174145739</v>
      </c>
    </row>
    <row r="201" spans="1:17" ht="30.75" thickBot="1" x14ac:dyDescent="0.3">
      <c r="A201" s="633" t="s">
        <v>846</v>
      </c>
      <c r="B201" s="636" t="s">
        <v>258</v>
      </c>
      <c r="C201" s="639" t="s">
        <v>259</v>
      </c>
      <c r="D201" s="151" t="s">
        <v>214</v>
      </c>
      <c r="E201" s="222"/>
      <c r="F201" s="270">
        <f>F204</f>
        <v>2614.1999999999998</v>
      </c>
      <c r="G201" s="319">
        <f t="shared" ref="G201:H201" si="131">G204</f>
        <v>0</v>
      </c>
      <c r="H201" s="319">
        <f t="shared" si="131"/>
        <v>0</v>
      </c>
      <c r="I201" s="359">
        <f>I204</f>
        <v>2614.1999999999998</v>
      </c>
      <c r="J201" s="270">
        <f>J204</f>
        <v>1975.3400000000001</v>
      </c>
      <c r="K201" s="319">
        <f t="shared" ref="K201:L201" si="132">K204</f>
        <v>0</v>
      </c>
      <c r="L201" s="319">
        <f t="shared" si="132"/>
        <v>0</v>
      </c>
      <c r="M201" s="359">
        <f>M204</f>
        <v>1975.3400000000001</v>
      </c>
      <c r="N201" s="472">
        <f t="shared" si="87"/>
        <v>75.561930992272991</v>
      </c>
      <c r="O201" s="513">
        <v>0</v>
      </c>
      <c r="P201" s="513">
        <v>0</v>
      </c>
      <c r="Q201" s="567">
        <f t="shared" si="87"/>
        <v>75.561930992272991</v>
      </c>
    </row>
    <row r="202" spans="1:17" ht="45" x14ac:dyDescent="0.25">
      <c r="A202" s="634"/>
      <c r="B202" s="637"/>
      <c r="C202" s="639"/>
      <c r="D202" s="19" t="s">
        <v>204</v>
      </c>
      <c r="E202" s="223" t="s">
        <v>208</v>
      </c>
      <c r="F202" s="267">
        <f>F204</f>
        <v>2614.1999999999998</v>
      </c>
      <c r="G202" s="316">
        <f t="shared" ref="G202" si="133">G204</f>
        <v>0</v>
      </c>
      <c r="H202" s="316">
        <f>H204</f>
        <v>0</v>
      </c>
      <c r="I202" s="356">
        <f>I204</f>
        <v>2614.1999999999998</v>
      </c>
      <c r="J202" s="267">
        <f>J204</f>
        <v>1975.3400000000001</v>
      </c>
      <c r="K202" s="316">
        <f t="shared" ref="K202:L202" si="134">K204</f>
        <v>0</v>
      </c>
      <c r="L202" s="316">
        <f t="shared" si="134"/>
        <v>0</v>
      </c>
      <c r="M202" s="356">
        <f>M204</f>
        <v>1975.3400000000001</v>
      </c>
      <c r="N202" s="468">
        <f t="shared" si="87"/>
        <v>75.561930992272991</v>
      </c>
      <c r="O202" s="510">
        <v>0</v>
      </c>
      <c r="P202" s="510">
        <v>0</v>
      </c>
      <c r="Q202" s="563">
        <f t="shared" si="87"/>
        <v>75.561930992272991</v>
      </c>
    </row>
    <row r="203" spans="1:17" x14ac:dyDescent="0.25">
      <c r="A203" s="634"/>
      <c r="B203" s="637"/>
      <c r="C203" s="639"/>
      <c r="D203" s="20"/>
      <c r="E203" s="224" t="s">
        <v>209</v>
      </c>
      <c r="F203" s="271"/>
      <c r="G203" s="320"/>
      <c r="H203" s="320"/>
      <c r="I203" s="360"/>
      <c r="J203" s="283"/>
      <c r="K203" s="320"/>
      <c r="L203" s="320"/>
      <c r="M203" s="360"/>
      <c r="N203" s="474"/>
      <c r="O203" s="514"/>
      <c r="P203" s="514"/>
      <c r="Q203" s="569"/>
    </row>
    <row r="204" spans="1:17" ht="15.75" thickBot="1" x14ac:dyDescent="0.3">
      <c r="A204" s="635"/>
      <c r="B204" s="638"/>
      <c r="C204" s="639"/>
      <c r="D204" s="21"/>
      <c r="E204" s="225" t="s">
        <v>260</v>
      </c>
      <c r="F204" s="272">
        <f>SUM(G204:I204)</f>
        <v>2614.1999999999998</v>
      </c>
      <c r="G204" s="320">
        <f t="shared" ref="G204:H204" si="135">G206</f>
        <v>0</v>
      </c>
      <c r="H204" s="320">
        <f t="shared" si="135"/>
        <v>0</v>
      </c>
      <c r="I204" s="360">
        <f>I206</f>
        <v>2614.1999999999998</v>
      </c>
      <c r="J204" s="283">
        <f>SUM(K204:M204)</f>
        <v>1975.3400000000001</v>
      </c>
      <c r="K204" s="320">
        <f t="shared" ref="K204:L204" si="136">K206</f>
        <v>0</v>
      </c>
      <c r="L204" s="320">
        <f t="shared" si="136"/>
        <v>0</v>
      </c>
      <c r="M204" s="360">
        <f>M206</f>
        <v>1975.3400000000001</v>
      </c>
      <c r="N204" s="474">
        <f t="shared" si="87"/>
        <v>75.561930992272991</v>
      </c>
      <c r="O204" s="514">
        <v>0</v>
      </c>
      <c r="P204" s="514">
        <v>0</v>
      </c>
      <c r="Q204" s="569">
        <f t="shared" si="87"/>
        <v>75.561930992272991</v>
      </c>
    </row>
    <row r="205" spans="1:17" ht="30" x14ac:dyDescent="0.25">
      <c r="A205" s="640" t="s">
        <v>261</v>
      </c>
      <c r="B205" s="643" t="s">
        <v>262</v>
      </c>
      <c r="C205" s="646" t="s">
        <v>263</v>
      </c>
      <c r="D205" s="22" t="s">
        <v>214</v>
      </c>
      <c r="E205" s="226"/>
      <c r="F205" s="272">
        <f>F206</f>
        <v>2614.1999999999998</v>
      </c>
      <c r="G205" s="320">
        <f t="shared" ref="G205:I205" si="137">G206</f>
        <v>0</v>
      </c>
      <c r="H205" s="320">
        <f t="shared" si="137"/>
        <v>0</v>
      </c>
      <c r="I205" s="360">
        <f t="shared" si="137"/>
        <v>2614.1999999999998</v>
      </c>
      <c r="J205" s="283">
        <f>J206</f>
        <v>1975.3400000000001</v>
      </c>
      <c r="K205" s="320">
        <f t="shared" ref="K205:M205" si="138">K206</f>
        <v>0</v>
      </c>
      <c r="L205" s="320">
        <f t="shared" si="138"/>
        <v>0</v>
      </c>
      <c r="M205" s="360">
        <f t="shared" si="138"/>
        <v>1975.3400000000001</v>
      </c>
      <c r="N205" s="474">
        <f t="shared" si="87"/>
        <v>75.561930992272991</v>
      </c>
      <c r="O205" s="514">
        <v>0</v>
      </c>
      <c r="P205" s="514">
        <v>0</v>
      </c>
      <c r="Q205" s="569">
        <f t="shared" si="87"/>
        <v>75.561930992272991</v>
      </c>
    </row>
    <row r="206" spans="1:17" ht="45" x14ac:dyDescent="0.25">
      <c r="A206" s="641"/>
      <c r="B206" s="644"/>
      <c r="C206" s="646"/>
      <c r="D206" s="19" t="s">
        <v>204</v>
      </c>
      <c r="E206" s="218" t="s">
        <v>208</v>
      </c>
      <c r="F206" s="268">
        <f>F208+F209+F210</f>
        <v>2614.1999999999998</v>
      </c>
      <c r="G206" s="321">
        <f t="shared" ref="G206:H206" si="139">G208+G209+G210</f>
        <v>0</v>
      </c>
      <c r="H206" s="321">
        <f t="shared" si="139"/>
        <v>0</v>
      </c>
      <c r="I206" s="361">
        <f>I208+I209+I210</f>
        <v>2614.1999999999998</v>
      </c>
      <c r="J206" s="282">
        <f>J208+J209+J210</f>
        <v>1975.3400000000001</v>
      </c>
      <c r="K206" s="321">
        <f t="shared" ref="K206:L206" si="140">K208+K209+K210</f>
        <v>0</v>
      </c>
      <c r="L206" s="321">
        <f t="shared" si="140"/>
        <v>0</v>
      </c>
      <c r="M206" s="361">
        <f>M208+M209+M210</f>
        <v>1975.3400000000001</v>
      </c>
      <c r="N206" s="475">
        <f t="shared" si="87"/>
        <v>75.561930992272991</v>
      </c>
      <c r="O206" s="514">
        <v>0</v>
      </c>
      <c r="P206" s="514">
        <v>0</v>
      </c>
      <c r="Q206" s="570">
        <f t="shared" si="87"/>
        <v>75.561930992272991</v>
      </c>
    </row>
    <row r="207" spans="1:17" x14ac:dyDescent="0.25">
      <c r="A207" s="641"/>
      <c r="B207" s="644"/>
      <c r="C207" s="646"/>
      <c r="D207" s="23"/>
      <c r="E207" s="227" t="s">
        <v>209</v>
      </c>
      <c r="F207" s="272"/>
      <c r="G207" s="320"/>
      <c r="H207" s="320"/>
      <c r="I207" s="360"/>
      <c r="J207" s="283"/>
      <c r="K207" s="320"/>
      <c r="L207" s="320"/>
      <c r="M207" s="360"/>
      <c r="N207" s="474"/>
      <c r="O207" s="514"/>
      <c r="P207" s="514"/>
      <c r="Q207" s="569"/>
    </row>
    <row r="208" spans="1:17" x14ac:dyDescent="0.25">
      <c r="A208" s="641"/>
      <c r="B208" s="644"/>
      <c r="C208" s="646"/>
      <c r="D208" s="23"/>
      <c r="E208" s="227" t="s">
        <v>264</v>
      </c>
      <c r="F208" s="272">
        <f t="shared" ref="F208:F209" si="141">SUM(G208:I208)</f>
        <v>2083.1999999999998</v>
      </c>
      <c r="G208" s="320"/>
      <c r="H208" s="320"/>
      <c r="I208" s="362">
        <v>2083.1999999999998</v>
      </c>
      <c r="J208" s="283">
        <f t="shared" ref="J208:J209" si="142">SUM(K208:M208)</f>
        <v>1502.89</v>
      </c>
      <c r="K208" s="320"/>
      <c r="L208" s="320"/>
      <c r="M208" s="362">
        <v>1502.89</v>
      </c>
      <c r="N208" s="474">
        <f t="shared" si="87"/>
        <v>72.143337173579127</v>
      </c>
      <c r="O208" s="514">
        <v>0</v>
      </c>
      <c r="P208" s="514">
        <v>0</v>
      </c>
      <c r="Q208" s="569">
        <f t="shared" si="87"/>
        <v>72.143337173579127</v>
      </c>
    </row>
    <row r="209" spans="1:17" x14ac:dyDescent="0.25">
      <c r="A209" s="641"/>
      <c r="B209" s="644"/>
      <c r="C209" s="646"/>
      <c r="D209" s="23"/>
      <c r="E209" s="227" t="s">
        <v>265</v>
      </c>
      <c r="F209" s="272">
        <f t="shared" si="141"/>
        <v>528</v>
      </c>
      <c r="G209" s="320"/>
      <c r="H209" s="320"/>
      <c r="I209" s="362">
        <v>528</v>
      </c>
      <c r="J209" s="283">
        <f t="shared" si="142"/>
        <v>472.45</v>
      </c>
      <c r="K209" s="320"/>
      <c r="L209" s="320"/>
      <c r="M209" s="362">
        <v>472.45</v>
      </c>
      <c r="N209" s="474">
        <f t="shared" si="87"/>
        <v>89.479166666666671</v>
      </c>
      <c r="O209" s="514">
        <v>0</v>
      </c>
      <c r="P209" s="514">
        <v>0</v>
      </c>
      <c r="Q209" s="569">
        <f t="shared" si="87"/>
        <v>89.479166666666671</v>
      </c>
    </row>
    <row r="210" spans="1:17" ht="15.75" thickBot="1" x14ac:dyDescent="0.3">
      <c r="A210" s="642"/>
      <c r="B210" s="645"/>
      <c r="C210" s="647"/>
      <c r="D210" s="124"/>
      <c r="E210" s="228" t="s">
        <v>266</v>
      </c>
      <c r="F210" s="273">
        <f>SUM(G210:I210)</f>
        <v>3</v>
      </c>
      <c r="G210" s="322"/>
      <c r="H210" s="322"/>
      <c r="I210" s="363">
        <v>3</v>
      </c>
      <c r="J210" s="391">
        <f>SUM(K210:M210)</f>
        <v>0</v>
      </c>
      <c r="K210" s="322"/>
      <c r="L210" s="322"/>
      <c r="M210" s="363">
        <v>0</v>
      </c>
      <c r="N210" s="476">
        <f t="shared" si="87"/>
        <v>0</v>
      </c>
      <c r="O210" s="515">
        <v>0</v>
      </c>
      <c r="P210" s="515">
        <v>0</v>
      </c>
      <c r="Q210" s="571">
        <f t="shared" si="87"/>
        <v>0</v>
      </c>
    </row>
    <row r="211" spans="1:17" ht="30.75" thickBot="1" x14ac:dyDescent="0.3">
      <c r="A211" s="648" t="s">
        <v>14</v>
      </c>
      <c r="B211" s="650" t="s">
        <v>267</v>
      </c>
      <c r="C211" s="626" t="s">
        <v>202</v>
      </c>
      <c r="D211" s="120" t="s">
        <v>214</v>
      </c>
      <c r="E211" s="229" t="s">
        <v>845</v>
      </c>
      <c r="F211" s="158">
        <f t="shared" ref="F211:M211" si="143">F212</f>
        <v>136057.1</v>
      </c>
      <c r="G211" s="159">
        <f t="shared" si="143"/>
        <v>0</v>
      </c>
      <c r="H211" s="159">
        <f t="shared" si="143"/>
        <v>11639.9</v>
      </c>
      <c r="I211" s="160">
        <f t="shared" si="143"/>
        <v>124417.2</v>
      </c>
      <c r="J211" s="158">
        <f t="shared" si="143"/>
        <v>89083.900000000009</v>
      </c>
      <c r="K211" s="159">
        <f t="shared" si="143"/>
        <v>0</v>
      </c>
      <c r="L211" s="159">
        <f t="shared" si="143"/>
        <v>11639.7</v>
      </c>
      <c r="M211" s="160">
        <f t="shared" si="143"/>
        <v>77444.2</v>
      </c>
      <c r="N211" s="477">
        <f>J211/F211*100</f>
        <v>65.475377617191612</v>
      </c>
      <c r="O211" s="516">
        <v>0</v>
      </c>
      <c r="P211" s="516">
        <f>L211/H211*100</f>
        <v>99.998281772180192</v>
      </c>
      <c r="Q211" s="572">
        <f>M211/I211*100</f>
        <v>62.245573763113136</v>
      </c>
    </row>
    <row r="212" spans="1:17" ht="15.75" thickBot="1" x14ac:dyDescent="0.3">
      <c r="A212" s="649"/>
      <c r="B212" s="651"/>
      <c r="C212" s="626"/>
      <c r="D212" s="49" t="s">
        <v>268</v>
      </c>
      <c r="E212" s="230" t="s">
        <v>205</v>
      </c>
      <c r="F212" s="152">
        <f t="shared" ref="F212:M212" si="144">F214+F370+F451</f>
        <v>136057.1</v>
      </c>
      <c r="G212" s="153">
        <f t="shared" si="144"/>
        <v>0</v>
      </c>
      <c r="H212" s="153">
        <f t="shared" si="144"/>
        <v>11639.9</v>
      </c>
      <c r="I212" s="154">
        <f t="shared" si="144"/>
        <v>124417.2</v>
      </c>
      <c r="J212" s="152">
        <f t="shared" si="144"/>
        <v>89083.900000000009</v>
      </c>
      <c r="K212" s="153">
        <f t="shared" si="144"/>
        <v>0</v>
      </c>
      <c r="L212" s="153">
        <f t="shared" si="144"/>
        <v>11639.7</v>
      </c>
      <c r="M212" s="154">
        <f t="shared" si="144"/>
        <v>77444.2</v>
      </c>
      <c r="N212" s="478">
        <f>J212/F212*100</f>
        <v>65.475377617191612</v>
      </c>
      <c r="O212" s="517">
        <v>0</v>
      </c>
      <c r="P212" s="517">
        <f t="shared" ref="P212:Q215" si="145">L212/H212*100</f>
        <v>99.998281772180192</v>
      </c>
      <c r="Q212" s="573">
        <f t="shared" si="145"/>
        <v>62.245573763113136</v>
      </c>
    </row>
    <row r="213" spans="1:17" ht="30.75" thickBot="1" x14ac:dyDescent="0.3">
      <c r="A213" s="619" t="s">
        <v>96</v>
      </c>
      <c r="B213" s="622" t="s">
        <v>269</v>
      </c>
      <c r="C213" s="625" t="s">
        <v>270</v>
      </c>
      <c r="D213" s="35" t="s">
        <v>214</v>
      </c>
      <c r="E213" s="184"/>
      <c r="F213" s="63">
        <f>F214</f>
        <v>10138</v>
      </c>
      <c r="G213" s="64">
        <f t="shared" ref="G213:I214" si="146">G214</f>
        <v>0</v>
      </c>
      <c r="H213" s="64">
        <f t="shared" si="146"/>
        <v>0</v>
      </c>
      <c r="I213" s="95">
        <f t="shared" si="146"/>
        <v>10138</v>
      </c>
      <c r="J213" s="63">
        <f>J214</f>
        <v>3144</v>
      </c>
      <c r="K213" s="64">
        <f t="shared" ref="K213:M213" si="147">K214</f>
        <v>0</v>
      </c>
      <c r="L213" s="64">
        <f t="shared" si="147"/>
        <v>0</v>
      </c>
      <c r="M213" s="95">
        <f t="shared" si="147"/>
        <v>3144</v>
      </c>
      <c r="N213" s="479">
        <f>J213/F213*100</f>
        <v>31.012033931741961</v>
      </c>
      <c r="O213" s="518">
        <v>0</v>
      </c>
      <c r="P213" s="518">
        <v>0</v>
      </c>
      <c r="Q213" s="574">
        <f t="shared" si="145"/>
        <v>31.012033931741961</v>
      </c>
    </row>
    <row r="214" spans="1:17" ht="15.75" thickBot="1" x14ac:dyDescent="0.3">
      <c r="A214" s="620"/>
      <c r="B214" s="623"/>
      <c r="C214" s="626"/>
      <c r="D214" s="653" t="s">
        <v>268</v>
      </c>
      <c r="E214" s="222" t="s">
        <v>271</v>
      </c>
      <c r="F214" s="155">
        <f>G214+H214+I214</f>
        <v>10138</v>
      </c>
      <c r="G214" s="156">
        <f t="shared" si="146"/>
        <v>0</v>
      </c>
      <c r="H214" s="156">
        <f t="shared" si="146"/>
        <v>0</v>
      </c>
      <c r="I214" s="157">
        <f>I215+I216+I217+I218</f>
        <v>10138</v>
      </c>
      <c r="J214" s="155">
        <f>J216+J217+J218+J215</f>
        <v>3144</v>
      </c>
      <c r="K214" s="156">
        <f t="shared" ref="K214:M214" si="148">K216+K217+K218+K215</f>
        <v>0</v>
      </c>
      <c r="L214" s="156">
        <f t="shared" si="148"/>
        <v>0</v>
      </c>
      <c r="M214" s="157">
        <f t="shared" si="148"/>
        <v>3144</v>
      </c>
      <c r="N214" s="480">
        <f t="shared" ref="N214:N215" si="149">J214/F214*100</f>
        <v>31.012033931741961</v>
      </c>
      <c r="O214" s="519">
        <v>0</v>
      </c>
      <c r="P214" s="519">
        <v>0</v>
      </c>
      <c r="Q214" s="575">
        <f t="shared" si="145"/>
        <v>31.012033931741961</v>
      </c>
    </row>
    <row r="215" spans="1:17" x14ac:dyDescent="0.25">
      <c r="A215" s="620"/>
      <c r="B215" s="623"/>
      <c r="C215" s="626"/>
      <c r="D215" s="614"/>
      <c r="E215" s="231" t="s">
        <v>272</v>
      </c>
      <c r="F215" s="121">
        <f>F296</f>
        <v>9251.7999999999993</v>
      </c>
      <c r="G215" s="122">
        <f>G305</f>
        <v>0</v>
      </c>
      <c r="H215" s="122">
        <f>H305</f>
        <v>0</v>
      </c>
      <c r="I215" s="123">
        <f>I296</f>
        <v>9251.7999999999993</v>
      </c>
      <c r="J215" s="121">
        <f>K215+L215+M215</f>
        <v>3144</v>
      </c>
      <c r="K215" s="122">
        <f t="shared" ref="K215:M215" si="150">K296</f>
        <v>0</v>
      </c>
      <c r="L215" s="122">
        <f t="shared" si="150"/>
        <v>0</v>
      </c>
      <c r="M215" s="123">
        <f t="shared" si="150"/>
        <v>3144</v>
      </c>
      <c r="N215" s="478">
        <f t="shared" si="149"/>
        <v>33.982576363518454</v>
      </c>
      <c r="O215" s="517">
        <v>0</v>
      </c>
      <c r="P215" s="517">
        <v>0</v>
      </c>
      <c r="Q215" s="573">
        <f t="shared" si="145"/>
        <v>33.982576363518454</v>
      </c>
    </row>
    <row r="216" spans="1:17" x14ac:dyDescent="0.25">
      <c r="A216" s="620"/>
      <c r="B216" s="623"/>
      <c r="C216" s="626"/>
      <c r="D216" s="614"/>
      <c r="E216" s="232" t="s">
        <v>273</v>
      </c>
      <c r="F216" s="1">
        <f>G216+H216+I216</f>
        <v>100</v>
      </c>
      <c r="G216" s="2">
        <f t="shared" ref="G216:H218" si="151">G297</f>
        <v>0</v>
      </c>
      <c r="H216" s="2">
        <f t="shared" si="151"/>
        <v>0</v>
      </c>
      <c r="I216" s="94">
        <f>I297</f>
        <v>100</v>
      </c>
      <c r="J216" s="1">
        <f t="shared" ref="J216:J218" si="152">K216+L216+M216</f>
        <v>0</v>
      </c>
      <c r="K216" s="414">
        <v>0</v>
      </c>
      <c r="L216" s="414">
        <v>0</v>
      </c>
      <c r="M216" s="436">
        <v>0</v>
      </c>
      <c r="N216" s="392">
        <v>0</v>
      </c>
      <c r="O216" s="414">
        <v>0</v>
      </c>
      <c r="P216" s="414">
        <v>0</v>
      </c>
      <c r="Q216" s="436">
        <v>0</v>
      </c>
    </row>
    <row r="217" spans="1:17" x14ac:dyDescent="0.25">
      <c r="A217" s="620"/>
      <c r="B217" s="623"/>
      <c r="C217" s="626"/>
      <c r="D217" s="614"/>
      <c r="E217" s="232" t="s">
        <v>274</v>
      </c>
      <c r="F217" s="1">
        <f t="shared" ref="F217:F218" si="153">G217+H217+I217</f>
        <v>500</v>
      </c>
      <c r="G217" s="2">
        <f t="shared" si="151"/>
        <v>0</v>
      </c>
      <c r="H217" s="2">
        <f t="shared" si="151"/>
        <v>0</v>
      </c>
      <c r="I217" s="94">
        <f>I298</f>
        <v>500</v>
      </c>
      <c r="J217" s="1">
        <f t="shared" si="152"/>
        <v>0</v>
      </c>
      <c r="K217" s="414">
        <v>0</v>
      </c>
      <c r="L217" s="414">
        <v>0</v>
      </c>
      <c r="M217" s="436">
        <v>0</v>
      </c>
      <c r="N217" s="392">
        <v>0</v>
      </c>
      <c r="O217" s="414">
        <v>0</v>
      </c>
      <c r="P217" s="414">
        <v>0</v>
      </c>
      <c r="Q217" s="436">
        <v>0</v>
      </c>
    </row>
    <row r="218" spans="1:17" ht="12" customHeight="1" thickBot="1" x14ac:dyDescent="0.3">
      <c r="A218" s="621"/>
      <c r="B218" s="624"/>
      <c r="C218" s="652"/>
      <c r="D218" s="630"/>
      <c r="E218" s="232" t="s">
        <v>275</v>
      </c>
      <c r="F218" s="1">
        <f t="shared" si="153"/>
        <v>286.2</v>
      </c>
      <c r="G218" s="2">
        <f t="shared" si="151"/>
        <v>0</v>
      </c>
      <c r="H218" s="2">
        <f t="shared" si="151"/>
        <v>0</v>
      </c>
      <c r="I218" s="94">
        <f>I299</f>
        <v>286.2</v>
      </c>
      <c r="J218" s="1">
        <f t="shared" si="152"/>
        <v>0</v>
      </c>
      <c r="K218" s="414">
        <v>0</v>
      </c>
      <c r="L218" s="414">
        <v>0</v>
      </c>
      <c r="M218" s="436">
        <v>0</v>
      </c>
      <c r="N218" s="392">
        <v>0</v>
      </c>
      <c r="O218" s="414">
        <v>0</v>
      </c>
      <c r="P218" s="414">
        <v>0</v>
      </c>
      <c r="Q218" s="436">
        <v>0</v>
      </c>
    </row>
    <row r="219" spans="1:17" ht="0.75" hidden="1" customHeight="1" x14ac:dyDescent="0.25">
      <c r="A219" s="608" t="s">
        <v>211</v>
      </c>
      <c r="B219" s="610" t="s">
        <v>277</v>
      </c>
      <c r="C219" s="611" t="s">
        <v>278</v>
      </c>
      <c r="D219" s="35" t="s">
        <v>214</v>
      </c>
      <c r="E219" s="99"/>
      <c r="F219" s="1">
        <v>0</v>
      </c>
      <c r="G219" s="2">
        <v>0</v>
      </c>
      <c r="H219" s="2">
        <v>0</v>
      </c>
      <c r="I219" s="94">
        <v>0</v>
      </c>
      <c r="J219" s="1">
        <v>0</v>
      </c>
      <c r="K219" s="2">
        <v>0</v>
      </c>
      <c r="L219" s="2">
        <v>0</v>
      </c>
      <c r="M219" s="94">
        <v>0</v>
      </c>
      <c r="N219" s="1">
        <v>0</v>
      </c>
      <c r="O219" s="2">
        <v>0</v>
      </c>
      <c r="P219" s="2">
        <v>0</v>
      </c>
      <c r="Q219" s="94">
        <v>0</v>
      </c>
    </row>
    <row r="220" spans="1:17" hidden="1" x14ac:dyDescent="0.25">
      <c r="A220" s="608"/>
      <c r="B220" s="610"/>
      <c r="C220" s="612"/>
      <c r="D220" s="613" t="s">
        <v>268</v>
      </c>
      <c r="E220" s="99" t="s">
        <v>271</v>
      </c>
      <c r="F220" s="1">
        <v>0</v>
      </c>
      <c r="G220" s="2">
        <v>0</v>
      </c>
      <c r="H220" s="2">
        <v>0</v>
      </c>
      <c r="I220" s="94">
        <v>0</v>
      </c>
      <c r="J220" s="1">
        <v>0</v>
      </c>
      <c r="K220" s="2">
        <v>0</v>
      </c>
      <c r="L220" s="2">
        <v>0</v>
      </c>
      <c r="M220" s="94">
        <v>0</v>
      </c>
      <c r="N220" s="1">
        <v>0</v>
      </c>
      <c r="O220" s="2">
        <v>0</v>
      </c>
      <c r="P220" s="2">
        <v>0</v>
      </c>
      <c r="Q220" s="94">
        <v>0</v>
      </c>
    </row>
    <row r="221" spans="1:17" hidden="1" x14ac:dyDescent="0.25">
      <c r="A221" s="608"/>
      <c r="B221" s="610"/>
      <c r="C221" s="612"/>
      <c r="D221" s="614"/>
      <c r="E221" s="99" t="s">
        <v>279</v>
      </c>
      <c r="F221" s="1">
        <v>0</v>
      </c>
      <c r="G221" s="2">
        <v>0</v>
      </c>
      <c r="H221" s="2">
        <v>0</v>
      </c>
      <c r="I221" s="94">
        <v>0</v>
      </c>
      <c r="J221" s="1">
        <v>0</v>
      </c>
      <c r="K221" s="2">
        <v>0</v>
      </c>
      <c r="L221" s="2">
        <v>0</v>
      </c>
      <c r="M221" s="94">
        <v>0</v>
      </c>
      <c r="N221" s="1">
        <v>0</v>
      </c>
      <c r="O221" s="2">
        <v>0</v>
      </c>
      <c r="P221" s="2">
        <v>0</v>
      </c>
      <c r="Q221" s="94">
        <v>0</v>
      </c>
    </row>
    <row r="222" spans="1:17" ht="30" hidden="1" x14ac:dyDescent="0.25">
      <c r="A222" s="607" t="s">
        <v>68</v>
      </c>
      <c r="B222" s="609" t="s">
        <v>280</v>
      </c>
      <c r="C222" s="611" t="s">
        <v>278</v>
      </c>
      <c r="D222" s="35" t="s">
        <v>214</v>
      </c>
      <c r="E222" s="99"/>
      <c r="F222" s="1">
        <v>0</v>
      </c>
      <c r="G222" s="2">
        <v>0</v>
      </c>
      <c r="H222" s="2">
        <v>0</v>
      </c>
      <c r="I222" s="94">
        <v>0</v>
      </c>
      <c r="J222" s="1">
        <v>0</v>
      </c>
      <c r="K222" s="2">
        <v>0</v>
      </c>
      <c r="L222" s="2">
        <v>0</v>
      </c>
      <c r="M222" s="94">
        <v>0</v>
      </c>
      <c r="N222" s="1">
        <v>0</v>
      </c>
      <c r="O222" s="2">
        <v>0</v>
      </c>
      <c r="P222" s="2">
        <v>0</v>
      </c>
      <c r="Q222" s="94">
        <v>0</v>
      </c>
    </row>
    <row r="223" spans="1:17" hidden="1" x14ac:dyDescent="0.25">
      <c r="A223" s="608"/>
      <c r="B223" s="610"/>
      <c r="C223" s="612"/>
      <c r="D223" s="613" t="s">
        <v>268</v>
      </c>
      <c r="E223" s="99" t="s">
        <v>271</v>
      </c>
      <c r="F223" s="1">
        <v>0</v>
      </c>
      <c r="G223" s="2">
        <v>0</v>
      </c>
      <c r="H223" s="2">
        <v>0</v>
      </c>
      <c r="I223" s="94">
        <v>0</v>
      </c>
      <c r="J223" s="1">
        <v>0</v>
      </c>
      <c r="K223" s="2">
        <v>0</v>
      </c>
      <c r="L223" s="2">
        <v>0</v>
      </c>
      <c r="M223" s="94">
        <v>0</v>
      </c>
      <c r="N223" s="1">
        <v>0</v>
      </c>
      <c r="O223" s="2">
        <v>0</v>
      </c>
      <c r="P223" s="2">
        <v>0</v>
      </c>
      <c r="Q223" s="94">
        <v>0</v>
      </c>
    </row>
    <row r="224" spans="1:17" hidden="1" x14ac:dyDescent="0.25">
      <c r="A224" s="608"/>
      <c r="B224" s="610"/>
      <c r="C224" s="612"/>
      <c r="D224" s="614"/>
      <c r="E224" s="99" t="s">
        <v>279</v>
      </c>
      <c r="F224" s="1">
        <v>0</v>
      </c>
      <c r="G224" s="2">
        <v>0</v>
      </c>
      <c r="H224" s="2">
        <v>0</v>
      </c>
      <c r="I224" s="94">
        <v>0</v>
      </c>
      <c r="J224" s="1">
        <v>0</v>
      </c>
      <c r="K224" s="2">
        <v>0</v>
      </c>
      <c r="L224" s="2">
        <v>0</v>
      </c>
      <c r="M224" s="94">
        <v>0</v>
      </c>
      <c r="N224" s="1">
        <v>0</v>
      </c>
      <c r="O224" s="2">
        <v>0</v>
      </c>
      <c r="P224" s="2">
        <v>0</v>
      </c>
      <c r="Q224" s="94">
        <v>0</v>
      </c>
    </row>
    <row r="225" spans="1:17" ht="30" hidden="1" x14ac:dyDescent="0.25">
      <c r="A225" s="607" t="s">
        <v>281</v>
      </c>
      <c r="B225" s="609" t="s">
        <v>282</v>
      </c>
      <c r="C225" s="611" t="s">
        <v>283</v>
      </c>
      <c r="D225" s="35" t="s">
        <v>214</v>
      </c>
      <c r="E225" s="99"/>
      <c r="F225" s="1">
        <v>0</v>
      </c>
      <c r="G225" s="2">
        <v>0</v>
      </c>
      <c r="H225" s="2">
        <v>0</v>
      </c>
      <c r="I225" s="94">
        <v>0</v>
      </c>
      <c r="J225" s="1">
        <v>0</v>
      </c>
      <c r="K225" s="2">
        <v>0</v>
      </c>
      <c r="L225" s="2">
        <v>0</v>
      </c>
      <c r="M225" s="94">
        <v>0</v>
      </c>
      <c r="N225" s="1">
        <v>0</v>
      </c>
      <c r="O225" s="2">
        <v>0</v>
      </c>
      <c r="P225" s="2">
        <v>0</v>
      </c>
      <c r="Q225" s="94">
        <v>0</v>
      </c>
    </row>
    <row r="226" spans="1:17" hidden="1" x14ac:dyDescent="0.25">
      <c r="A226" s="608"/>
      <c r="B226" s="610"/>
      <c r="C226" s="612"/>
      <c r="D226" s="613" t="s">
        <v>268</v>
      </c>
      <c r="E226" s="99" t="s">
        <v>271</v>
      </c>
      <c r="F226" s="1">
        <v>0</v>
      </c>
      <c r="G226" s="2">
        <v>0</v>
      </c>
      <c r="H226" s="2">
        <v>0</v>
      </c>
      <c r="I226" s="94">
        <v>0</v>
      </c>
      <c r="J226" s="1">
        <v>0</v>
      </c>
      <c r="K226" s="2">
        <v>0</v>
      </c>
      <c r="L226" s="2">
        <v>0</v>
      </c>
      <c r="M226" s="94">
        <v>0</v>
      </c>
      <c r="N226" s="1">
        <v>0</v>
      </c>
      <c r="O226" s="2">
        <v>0</v>
      </c>
      <c r="P226" s="2">
        <v>0</v>
      </c>
      <c r="Q226" s="94">
        <v>0</v>
      </c>
    </row>
    <row r="227" spans="1:17" hidden="1" x14ac:dyDescent="0.25">
      <c r="A227" s="608"/>
      <c r="B227" s="610"/>
      <c r="C227" s="612"/>
      <c r="D227" s="614"/>
      <c r="E227" s="99" t="s">
        <v>279</v>
      </c>
      <c r="F227" s="1">
        <v>0</v>
      </c>
      <c r="G227" s="2">
        <v>0</v>
      </c>
      <c r="H227" s="2">
        <v>0</v>
      </c>
      <c r="I227" s="94">
        <v>0</v>
      </c>
      <c r="J227" s="1">
        <v>0</v>
      </c>
      <c r="K227" s="2">
        <v>0</v>
      </c>
      <c r="L227" s="2">
        <v>0</v>
      </c>
      <c r="M227" s="94">
        <v>0</v>
      </c>
      <c r="N227" s="1">
        <v>0</v>
      </c>
      <c r="O227" s="2">
        <v>0</v>
      </c>
      <c r="P227" s="2">
        <v>0</v>
      </c>
      <c r="Q227" s="94">
        <v>0</v>
      </c>
    </row>
    <row r="228" spans="1:17" ht="30" hidden="1" x14ac:dyDescent="0.25">
      <c r="A228" s="607" t="s">
        <v>20</v>
      </c>
      <c r="B228" s="609" t="s">
        <v>284</v>
      </c>
      <c r="C228" s="611" t="s">
        <v>285</v>
      </c>
      <c r="D228" s="35" t="s">
        <v>214</v>
      </c>
      <c r="E228" s="99"/>
      <c r="F228" s="1">
        <v>0</v>
      </c>
      <c r="G228" s="2">
        <v>0</v>
      </c>
      <c r="H228" s="2">
        <v>0</v>
      </c>
      <c r="I228" s="94">
        <v>0</v>
      </c>
      <c r="J228" s="1">
        <v>0</v>
      </c>
      <c r="K228" s="2">
        <v>0</v>
      </c>
      <c r="L228" s="2">
        <v>0</v>
      </c>
      <c r="M228" s="94">
        <v>0</v>
      </c>
      <c r="N228" s="1">
        <v>0</v>
      </c>
      <c r="O228" s="2">
        <v>0</v>
      </c>
      <c r="P228" s="2">
        <v>0</v>
      </c>
      <c r="Q228" s="94">
        <v>0</v>
      </c>
    </row>
    <row r="229" spans="1:17" hidden="1" x14ac:dyDescent="0.25">
      <c r="A229" s="608"/>
      <c r="B229" s="610"/>
      <c r="C229" s="612"/>
      <c r="D229" s="613" t="s">
        <v>268</v>
      </c>
      <c r="E229" s="99" t="s">
        <v>271</v>
      </c>
      <c r="F229" s="1">
        <v>0</v>
      </c>
      <c r="G229" s="2">
        <v>0</v>
      </c>
      <c r="H229" s="2">
        <v>0</v>
      </c>
      <c r="I229" s="94">
        <v>0</v>
      </c>
      <c r="J229" s="1">
        <v>0</v>
      </c>
      <c r="K229" s="2">
        <v>0</v>
      </c>
      <c r="L229" s="2">
        <v>0</v>
      </c>
      <c r="M229" s="94">
        <v>0</v>
      </c>
      <c r="N229" s="1">
        <v>0</v>
      </c>
      <c r="O229" s="2">
        <v>0</v>
      </c>
      <c r="P229" s="2">
        <v>0</v>
      </c>
      <c r="Q229" s="94">
        <v>0</v>
      </c>
    </row>
    <row r="230" spans="1:17" hidden="1" x14ac:dyDescent="0.25">
      <c r="A230" s="608"/>
      <c r="B230" s="610"/>
      <c r="C230" s="612"/>
      <c r="D230" s="614"/>
      <c r="E230" s="99" t="s">
        <v>279</v>
      </c>
      <c r="F230" s="1">
        <v>0</v>
      </c>
      <c r="G230" s="2">
        <v>0</v>
      </c>
      <c r="H230" s="2">
        <v>0</v>
      </c>
      <c r="I230" s="94">
        <v>0</v>
      </c>
      <c r="J230" s="1">
        <v>0</v>
      </c>
      <c r="K230" s="2">
        <v>0</v>
      </c>
      <c r="L230" s="2">
        <v>0</v>
      </c>
      <c r="M230" s="94">
        <v>0</v>
      </c>
      <c r="N230" s="1">
        <v>0</v>
      </c>
      <c r="O230" s="2">
        <v>0</v>
      </c>
      <c r="P230" s="2">
        <v>0</v>
      </c>
      <c r="Q230" s="94">
        <v>0</v>
      </c>
    </row>
    <row r="231" spans="1:17" ht="30" hidden="1" x14ac:dyDescent="0.25">
      <c r="A231" s="607" t="s">
        <v>21</v>
      </c>
      <c r="B231" s="609" t="s">
        <v>286</v>
      </c>
      <c r="C231" s="611" t="s">
        <v>287</v>
      </c>
      <c r="D231" s="35" t="s">
        <v>214</v>
      </c>
      <c r="E231" s="99"/>
      <c r="F231" s="1">
        <v>0</v>
      </c>
      <c r="G231" s="2">
        <v>0</v>
      </c>
      <c r="H231" s="2">
        <v>0</v>
      </c>
      <c r="I231" s="94">
        <v>0</v>
      </c>
      <c r="J231" s="1">
        <v>0</v>
      </c>
      <c r="K231" s="2">
        <v>0</v>
      </c>
      <c r="L231" s="2">
        <v>0</v>
      </c>
      <c r="M231" s="94">
        <v>0</v>
      </c>
      <c r="N231" s="1">
        <v>0</v>
      </c>
      <c r="O231" s="2">
        <v>0</v>
      </c>
      <c r="P231" s="2">
        <v>0</v>
      </c>
      <c r="Q231" s="94">
        <v>0</v>
      </c>
    </row>
    <row r="232" spans="1:17" hidden="1" x14ac:dyDescent="0.25">
      <c r="A232" s="608"/>
      <c r="B232" s="610"/>
      <c r="C232" s="612"/>
      <c r="D232" s="613" t="s">
        <v>268</v>
      </c>
      <c r="E232" s="99" t="s">
        <v>271</v>
      </c>
      <c r="F232" s="1">
        <v>0</v>
      </c>
      <c r="G232" s="2">
        <v>0</v>
      </c>
      <c r="H232" s="2">
        <v>0</v>
      </c>
      <c r="I232" s="94">
        <v>0</v>
      </c>
      <c r="J232" s="1">
        <v>0</v>
      </c>
      <c r="K232" s="2">
        <v>0</v>
      </c>
      <c r="L232" s="2">
        <v>0</v>
      </c>
      <c r="M232" s="94">
        <v>0</v>
      </c>
      <c r="N232" s="1">
        <v>0</v>
      </c>
      <c r="O232" s="2">
        <v>0</v>
      </c>
      <c r="P232" s="2">
        <v>0</v>
      </c>
      <c r="Q232" s="94">
        <v>0</v>
      </c>
    </row>
    <row r="233" spans="1:17" hidden="1" x14ac:dyDescent="0.25">
      <c r="A233" s="608"/>
      <c r="B233" s="610"/>
      <c r="C233" s="612"/>
      <c r="D233" s="614"/>
      <c r="E233" s="99" t="s">
        <v>279</v>
      </c>
      <c r="F233" s="1">
        <v>0</v>
      </c>
      <c r="G233" s="2">
        <v>0</v>
      </c>
      <c r="H233" s="2">
        <v>0</v>
      </c>
      <c r="I233" s="94">
        <v>0</v>
      </c>
      <c r="J233" s="1">
        <v>0</v>
      </c>
      <c r="K233" s="2">
        <v>0</v>
      </c>
      <c r="L233" s="2">
        <v>0</v>
      </c>
      <c r="M233" s="94">
        <v>0</v>
      </c>
      <c r="N233" s="1">
        <v>0</v>
      </c>
      <c r="O233" s="2">
        <v>0</v>
      </c>
      <c r="P233" s="2">
        <v>0</v>
      </c>
      <c r="Q233" s="94">
        <v>0</v>
      </c>
    </row>
    <row r="234" spans="1:17" ht="30" hidden="1" x14ac:dyDescent="0.25">
      <c r="A234" s="607" t="s">
        <v>69</v>
      </c>
      <c r="B234" s="609" t="s">
        <v>288</v>
      </c>
      <c r="C234" s="611" t="s">
        <v>289</v>
      </c>
      <c r="D234" s="35" t="s">
        <v>214</v>
      </c>
      <c r="E234" s="99"/>
      <c r="F234" s="1">
        <v>0</v>
      </c>
      <c r="G234" s="2">
        <v>0</v>
      </c>
      <c r="H234" s="2">
        <v>0</v>
      </c>
      <c r="I234" s="94">
        <v>0</v>
      </c>
      <c r="J234" s="1">
        <v>0</v>
      </c>
      <c r="K234" s="2">
        <v>0</v>
      </c>
      <c r="L234" s="2">
        <v>0</v>
      </c>
      <c r="M234" s="94">
        <v>0</v>
      </c>
      <c r="N234" s="1">
        <v>0</v>
      </c>
      <c r="O234" s="2">
        <v>0</v>
      </c>
      <c r="P234" s="2">
        <v>0</v>
      </c>
      <c r="Q234" s="94">
        <v>0</v>
      </c>
    </row>
    <row r="235" spans="1:17" hidden="1" x14ac:dyDescent="0.25">
      <c r="A235" s="608"/>
      <c r="B235" s="610"/>
      <c r="C235" s="612"/>
      <c r="D235" s="613" t="s">
        <v>268</v>
      </c>
      <c r="E235" s="99" t="s">
        <v>271</v>
      </c>
      <c r="F235" s="1">
        <v>0</v>
      </c>
      <c r="G235" s="2">
        <v>0</v>
      </c>
      <c r="H235" s="2">
        <v>0</v>
      </c>
      <c r="I235" s="94">
        <v>0</v>
      </c>
      <c r="J235" s="1">
        <v>0</v>
      </c>
      <c r="K235" s="2">
        <v>0</v>
      </c>
      <c r="L235" s="2">
        <v>0</v>
      </c>
      <c r="M235" s="94">
        <v>0</v>
      </c>
      <c r="N235" s="1">
        <v>0</v>
      </c>
      <c r="O235" s="2">
        <v>0</v>
      </c>
      <c r="P235" s="2">
        <v>0</v>
      </c>
      <c r="Q235" s="94">
        <v>0</v>
      </c>
    </row>
    <row r="236" spans="1:17" hidden="1" x14ac:dyDescent="0.25">
      <c r="A236" s="608"/>
      <c r="B236" s="610"/>
      <c r="C236" s="612"/>
      <c r="D236" s="614"/>
      <c r="E236" s="99" t="s">
        <v>279</v>
      </c>
      <c r="F236" s="1">
        <v>0</v>
      </c>
      <c r="G236" s="2">
        <v>0</v>
      </c>
      <c r="H236" s="2">
        <v>0</v>
      </c>
      <c r="I236" s="94">
        <v>0</v>
      </c>
      <c r="J236" s="1">
        <v>0</v>
      </c>
      <c r="K236" s="2">
        <v>0</v>
      </c>
      <c r="L236" s="2">
        <v>0</v>
      </c>
      <c r="M236" s="94">
        <v>0</v>
      </c>
      <c r="N236" s="1">
        <v>0</v>
      </c>
      <c r="O236" s="2">
        <v>0</v>
      </c>
      <c r="P236" s="2">
        <v>0</v>
      </c>
      <c r="Q236" s="94">
        <v>0</v>
      </c>
    </row>
    <row r="237" spans="1:17" ht="30" hidden="1" x14ac:dyDescent="0.25">
      <c r="A237" s="607" t="s">
        <v>70</v>
      </c>
      <c r="B237" s="609" t="s">
        <v>290</v>
      </c>
      <c r="C237" s="611" t="s">
        <v>291</v>
      </c>
      <c r="D237" s="35" t="s">
        <v>214</v>
      </c>
      <c r="E237" s="99"/>
      <c r="F237" s="1">
        <v>0</v>
      </c>
      <c r="G237" s="2">
        <v>0</v>
      </c>
      <c r="H237" s="2">
        <v>0</v>
      </c>
      <c r="I237" s="94">
        <v>0</v>
      </c>
      <c r="J237" s="1">
        <v>0</v>
      </c>
      <c r="K237" s="2">
        <v>0</v>
      </c>
      <c r="L237" s="2">
        <v>0</v>
      </c>
      <c r="M237" s="94">
        <v>0</v>
      </c>
      <c r="N237" s="1">
        <v>0</v>
      </c>
      <c r="O237" s="2">
        <v>0</v>
      </c>
      <c r="P237" s="2">
        <v>0</v>
      </c>
      <c r="Q237" s="94">
        <v>0</v>
      </c>
    </row>
    <row r="238" spans="1:17" hidden="1" x14ac:dyDescent="0.25">
      <c r="A238" s="608"/>
      <c r="B238" s="610"/>
      <c r="C238" s="612"/>
      <c r="D238" s="613" t="s">
        <v>268</v>
      </c>
      <c r="E238" s="99" t="s">
        <v>271</v>
      </c>
      <c r="F238" s="1">
        <v>0</v>
      </c>
      <c r="G238" s="2">
        <v>0</v>
      </c>
      <c r="H238" s="2">
        <v>0</v>
      </c>
      <c r="I238" s="94">
        <v>0</v>
      </c>
      <c r="J238" s="1">
        <v>0</v>
      </c>
      <c r="K238" s="2">
        <v>0</v>
      </c>
      <c r="L238" s="2">
        <v>0</v>
      </c>
      <c r="M238" s="94">
        <v>0</v>
      </c>
      <c r="N238" s="1">
        <v>0</v>
      </c>
      <c r="O238" s="2">
        <v>0</v>
      </c>
      <c r="P238" s="2">
        <v>0</v>
      </c>
      <c r="Q238" s="94">
        <v>0</v>
      </c>
    </row>
    <row r="239" spans="1:17" hidden="1" x14ac:dyDescent="0.25">
      <c r="A239" s="608"/>
      <c r="B239" s="610"/>
      <c r="C239" s="612"/>
      <c r="D239" s="614"/>
      <c r="E239" s="99" t="s">
        <v>279</v>
      </c>
      <c r="F239" s="1">
        <v>0</v>
      </c>
      <c r="G239" s="2">
        <v>0</v>
      </c>
      <c r="H239" s="2">
        <v>0</v>
      </c>
      <c r="I239" s="94">
        <v>0</v>
      </c>
      <c r="J239" s="1">
        <v>0</v>
      </c>
      <c r="K239" s="2">
        <v>0</v>
      </c>
      <c r="L239" s="2">
        <v>0</v>
      </c>
      <c r="M239" s="94">
        <v>0</v>
      </c>
      <c r="N239" s="1">
        <v>0</v>
      </c>
      <c r="O239" s="2">
        <v>0</v>
      </c>
      <c r="P239" s="2">
        <v>0</v>
      </c>
      <c r="Q239" s="94">
        <v>0</v>
      </c>
    </row>
    <row r="240" spans="1:17" ht="30" hidden="1" x14ac:dyDescent="0.25">
      <c r="A240" s="607" t="s">
        <v>71</v>
      </c>
      <c r="B240" s="609" t="s">
        <v>292</v>
      </c>
      <c r="C240" s="611" t="s">
        <v>293</v>
      </c>
      <c r="D240" s="35" t="s">
        <v>214</v>
      </c>
      <c r="E240" s="99"/>
      <c r="F240" s="1">
        <v>0</v>
      </c>
      <c r="G240" s="2">
        <v>0</v>
      </c>
      <c r="H240" s="2">
        <v>0</v>
      </c>
      <c r="I240" s="94">
        <v>0</v>
      </c>
      <c r="J240" s="1">
        <v>0</v>
      </c>
      <c r="K240" s="2">
        <v>0</v>
      </c>
      <c r="L240" s="2">
        <v>0</v>
      </c>
      <c r="M240" s="94">
        <v>0</v>
      </c>
      <c r="N240" s="1">
        <v>0</v>
      </c>
      <c r="O240" s="2">
        <v>0</v>
      </c>
      <c r="P240" s="2">
        <v>0</v>
      </c>
      <c r="Q240" s="94">
        <v>0</v>
      </c>
    </row>
    <row r="241" spans="1:17" hidden="1" x14ac:dyDescent="0.25">
      <c r="A241" s="608"/>
      <c r="B241" s="610"/>
      <c r="C241" s="612"/>
      <c r="D241" s="613" t="s">
        <v>268</v>
      </c>
      <c r="E241" s="99" t="s">
        <v>271</v>
      </c>
      <c r="F241" s="1">
        <v>0</v>
      </c>
      <c r="G241" s="2">
        <v>0</v>
      </c>
      <c r="H241" s="2">
        <v>0</v>
      </c>
      <c r="I241" s="94">
        <v>0</v>
      </c>
      <c r="J241" s="1">
        <v>0</v>
      </c>
      <c r="K241" s="2">
        <v>0</v>
      </c>
      <c r="L241" s="2">
        <v>0</v>
      </c>
      <c r="M241" s="94">
        <v>0</v>
      </c>
      <c r="N241" s="1">
        <v>0</v>
      </c>
      <c r="O241" s="2">
        <v>0</v>
      </c>
      <c r="P241" s="2">
        <v>0</v>
      </c>
      <c r="Q241" s="94">
        <v>0</v>
      </c>
    </row>
    <row r="242" spans="1:17" hidden="1" x14ac:dyDescent="0.25">
      <c r="A242" s="608"/>
      <c r="B242" s="610"/>
      <c r="C242" s="612"/>
      <c r="D242" s="614"/>
      <c r="E242" s="99" t="s">
        <v>279</v>
      </c>
      <c r="F242" s="1">
        <v>0</v>
      </c>
      <c r="G242" s="2">
        <v>0</v>
      </c>
      <c r="H242" s="2">
        <v>0</v>
      </c>
      <c r="I242" s="94">
        <v>0</v>
      </c>
      <c r="J242" s="1">
        <v>0</v>
      </c>
      <c r="K242" s="2">
        <v>0</v>
      </c>
      <c r="L242" s="2">
        <v>0</v>
      </c>
      <c r="M242" s="94">
        <v>0</v>
      </c>
      <c r="N242" s="1">
        <v>0</v>
      </c>
      <c r="O242" s="2">
        <v>0</v>
      </c>
      <c r="P242" s="2">
        <v>0</v>
      </c>
      <c r="Q242" s="94">
        <v>0</v>
      </c>
    </row>
    <row r="243" spans="1:17" ht="0.75" hidden="1" customHeight="1" x14ac:dyDescent="0.25">
      <c r="A243" s="607" t="s">
        <v>72</v>
      </c>
      <c r="B243" s="609" t="s">
        <v>294</v>
      </c>
      <c r="C243" s="611" t="s">
        <v>295</v>
      </c>
      <c r="D243" s="35" t="s">
        <v>214</v>
      </c>
      <c r="E243" s="99"/>
      <c r="F243" s="1">
        <v>0</v>
      </c>
      <c r="G243" s="2">
        <v>0</v>
      </c>
      <c r="H243" s="2">
        <v>0</v>
      </c>
      <c r="I243" s="94">
        <v>0</v>
      </c>
      <c r="J243" s="1">
        <v>0</v>
      </c>
      <c r="K243" s="2">
        <v>0</v>
      </c>
      <c r="L243" s="2">
        <v>0</v>
      </c>
      <c r="M243" s="94">
        <v>0</v>
      </c>
      <c r="N243" s="1">
        <v>0</v>
      </c>
      <c r="O243" s="2">
        <v>0</v>
      </c>
      <c r="P243" s="2">
        <v>0</v>
      </c>
      <c r="Q243" s="94">
        <v>0</v>
      </c>
    </row>
    <row r="244" spans="1:17" hidden="1" x14ac:dyDescent="0.25">
      <c r="A244" s="608"/>
      <c r="B244" s="610"/>
      <c r="C244" s="612"/>
      <c r="D244" s="613" t="s">
        <v>268</v>
      </c>
      <c r="E244" s="99" t="s">
        <v>271</v>
      </c>
      <c r="F244" s="1">
        <v>0</v>
      </c>
      <c r="G244" s="2">
        <v>0</v>
      </c>
      <c r="H244" s="2">
        <v>0</v>
      </c>
      <c r="I244" s="94">
        <v>0</v>
      </c>
      <c r="J244" s="1">
        <v>0</v>
      </c>
      <c r="K244" s="2">
        <v>0</v>
      </c>
      <c r="L244" s="2">
        <v>0</v>
      </c>
      <c r="M244" s="94">
        <v>0</v>
      </c>
      <c r="N244" s="1">
        <v>0</v>
      </c>
      <c r="O244" s="2">
        <v>0</v>
      </c>
      <c r="P244" s="2">
        <v>0</v>
      </c>
      <c r="Q244" s="94">
        <v>0</v>
      </c>
    </row>
    <row r="245" spans="1:17" hidden="1" x14ac:dyDescent="0.25">
      <c r="A245" s="608"/>
      <c r="B245" s="610"/>
      <c r="C245" s="612"/>
      <c r="D245" s="614"/>
      <c r="E245" s="99" t="s">
        <v>279</v>
      </c>
      <c r="F245" s="1">
        <v>0</v>
      </c>
      <c r="G245" s="2">
        <v>0</v>
      </c>
      <c r="H245" s="2">
        <v>0</v>
      </c>
      <c r="I245" s="94">
        <v>0</v>
      </c>
      <c r="J245" s="1">
        <v>0</v>
      </c>
      <c r="K245" s="2">
        <v>0</v>
      </c>
      <c r="L245" s="2">
        <v>0</v>
      </c>
      <c r="M245" s="94">
        <v>0</v>
      </c>
      <c r="N245" s="1">
        <v>0</v>
      </c>
      <c r="O245" s="2">
        <v>0</v>
      </c>
      <c r="P245" s="2">
        <v>0</v>
      </c>
      <c r="Q245" s="94">
        <v>0</v>
      </c>
    </row>
    <row r="246" spans="1:17" ht="30" hidden="1" x14ac:dyDescent="0.25">
      <c r="A246" s="607" t="s">
        <v>296</v>
      </c>
      <c r="B246" s="609" t="s">
        <v>297</v>
      </c>
      <c r="C246" s="631" t="s">
        <v>298</v>
      </c>
      <c r="D246" s="35" t="s">
        <v>214</v>
      </c>
      <c r="E246" s="99"/>
      <c r="F246" s="1">
        <v>0</v>
      </c>
      <c r="G246" s="2">
        <v>0</v>
      </c>
      <c r="H246" s="2">
        <v>0</v>
      </c>
      <c r="I246" s="94">
        <v>0</v>
      </c>
      <c r="J246" s="1">
        <v>0</v>
      </c>
      <c r="K246" s="2">
        <v>0</v>
      </c>
      <c r="L246" s="2">
        <v>0</v>
      </c>
      <c r="M246" s="94">
        <v>0</v>
      </c>
      <c r="N246" s="1">
        <v>0</v>
      </c>
      <c r="O246" s="2">
        <v>0</v>
      </c>
      <c r="P246" s="2">
        <v>0</v>
      </c>
      <c r="Q246" s="94">
        <v>0</v>
      </c>
    </row>
    <row r="247" spans="1:17" hidden="1" x14ac:dyDescent="0.25">
      <c r="A247" s="608"/>
      <c r="B247" s="610"/>
      <c r="C247" s="632"/>
      <c r="D247" s="613" t="s">
        <v>268</v>
      </c>
      <c r="E247" s="99" t="s">
        <v>271</v>
      </c>
      <c r="F247" s="1">
        <v>0</v>
      </c>
      <c r="G247" s="2">
        <v>0</v>
      </c>
      <c r="H247" s="2">
        <v>0</v>
      </c>
      <c r="I247" s="94">
        <v>0</v>
      </c>
      <c r="J247" s="1">
        <v>0</v>
      </c>
      <c r="K247" s="2">
        <v>0</v>
      </c>
      <c r="L247" s="2">
        <v>0</v>
      </c>
      <c r="M247" s="94">
        <v>0</v>
      </c>
      <c r="N247" s="1">
        <v>0</v>
      </c>
      <c r="O247" s="2">
        <v>0</v>
      </c>
      <c r="P247" s="2">
        <v>0</v>
      </c>
      <c r="Q247" s="94">
        <v>0</v>
      </c>
    </row>
    <row r="248" spans="1:17" hidden="1" x14ac:dyDescent="0.25">
      <c r="A248" s="608"/>
      <c r="B248" s="610"/>
      <c r="C248" s="632"/>
      <c r="D248" s="614"/>
      <c r="E248" s="99" t="s">
        <v>279</v>
      </c>
      <c r="F248" s="1">
        <v>0</v>
      </c>
      <c r="G248" s="2">
        <v>0</v>
      </c>
      <c r="H248" s="2">
        <v>0</v>
      </c>
      <c r="I248" s="94">
        <v>0</v>
      </c>
      <c r="J248" s="1">
        <v>0</v>
      </c>
      <c r="K248" s="2">
        <v>0</v>
      </c>
      <c r="L248" s="2">
        <v>0</v>
      </c>
      <c r="M248" s="94">
        <v>0</v>
      </c>
      <c r="N248" s="1">
        <v>0</v>
      </c>
      <c r="O248" s="2">
        <v>0</v>
      </c>
      <c r="P248" s="2">
        <v>0</v>
      </c>
      <c r="Q248" s="94">
        <v>0</v>
      </c>
    </row>
    <row r="249" spans="1:17" ht="30" hidden="1" x14ac:dyDescent="0.25">
      <c r="A249" s="607" t="s">
        <v>299</v>
      </c>
      <c r="B249" s="609" t="s">
        <v>300</v>
      </c>
      <c r="C249" s="611" t="s">
        <v>301</v>
      </c>
      <c r="D249" s="35" t="s">
        <v>214</v>
      </c>
      <c r="E249" s="99"/>
      <c r="F249" s="1">
        <v>0</v>
      </c>
      <c r="G249" s="2">
        <v>0</v>
      </c>
      <c r="H249" s="2">
        <v>0</v>
      </c>
      <c r="I249" s="94">
        <v>0</v>
      </c>
      <c r="J249" s="1">
        <v>0</v>
      </c>
      <c r="K249" s="2">
        <v>0</v>
      </c>
      <c r="L249" s="2">
        <v>0</v>
      </c>
      <c r="M249" s="94">
        <v>0</v>
      </c>
      <c r="N249" s="1">
        <v>0</v>
      </c>
      <c r="O249" s="2">
        <v>0</v>
      </c>
      <c r="P249" s="2">
        <v>0</v>
      </c>
      <c r="Q249" s="94">
        <v>0</v>
      </c>
    </row>
    <row r="250" spans="1:17" hidden="1" x14ac:dyDescent="0.25">
      <c r="A250" s="608"/>
      <c r="B250" s="610"/>
      <c r="C250" s="612"/>
      <c r="D250" s="613" t="s">
        <v>268</v>
      </c>
      <c r="E250" s="99" t="s">
        <v>271</v>
      </c>
      <c r="F250" s="1">
        <v>0</v>
      </c>
      <c r="G250" s="2">
        <v>0</v>
      </c>
      <c r="H250" s="2">
        <v>0</v>
      </c>
      <c r="I250" s="94">
        <v>0</v>
      </c>
      <c r="J250" s="1">
        <v>0</v>
      </c>
      <c r="K250" s="2">
        <v>0</v>
      </c>
      <c r="L250" s="2">
        <v>0</v>
      </c>
      <c r="M250" s="94">
        <v>0</v>
      </c>
      <c r="N250" s="1">
        <v>0</v>
      </c>
      <c r="O250" s="2">
        <v>0</v>
      </c>
      <c r="P250" s="2">
        <v>0</v>
      </c>
      <c r="Q250" s="94">
        <v>0</v>
      </c>
    </row>
    <row r="251" spans="1:17" ht="14.25" hidden="1" customHeight="1" x14ac:dyDescent="0.25">
      <c r="A251" s="608"/>
      <c r="B251" s="610"/>
      <c r="C251" s="612"/>
      <c r="D251" s="614"/>
      <c r="E251" s="99" t="s">
        <v>279</v>
      </c>
      <c r="F251" s="1">
        <v>0</v>
      </c>
      <c r="G251" s="2">
        <v>0</v>
      </c>
      <c r="H251" s="2">
        <v>0</v>
      </c>
      <c r="I251" s="94">
        <v>0</v>
      </c>
      <c r="J251" s="1">
        <v>0</v>
      </c>
      <c r="K251" s="2">
        <v>0</v>
      </c>
      <c r="L251" s="2">
        <v>0</v>
      </c>
      <c r="M251" s="94">
        <v>0</v>
      </c>
      <c r="N251" s="1">
        <v>0</v>
      </c>
      <c r="O251" s="2">
        <v>0</v>
      </c>
      <c r="P251" s="2">
        <v>0</v>
      </c>
      <c r="Q251" s="94">
        <v>0</v>
      </c>
    </row>
    <row r="252" spans="1:17" ht="30" hidden="1" x14ac:dyDescent="0.25">
      <c r="A252" s="607" t="s">
        <v>302</v>
      </c>
      <c r="B252" s="609" t="s">
        <v>303</v>
      </c>
      <c r="C252" s="611" t="s">
        <v>301</v>
      </c>
      <c r="D252" s="35" t="s">
        <v>214</v>
      </c>
      <c r="E252" s="99"/>
      <c r="F252" s="1">
        <v>0</v>
      </c>
      <c r="G252" s="2">
        <v>0</v>
      </c>
      <c r="H252" s="2">
        <v>0</v>
      </c>
      <c r="I252" s="94">
        <v>0</v>
      </c>
      <c r="J252" s="1">
        <v>0</v>
      </c>
      <c r="K252" s="2">
        <v>0</v>
      </c>
      <c r="L252" s="2">
        <v>0</v>
      </c>
      <c r="M252" s="94">
        <v>0</v>
      </c>
      <c r="N252" s="1">
        <v>0</v>
      </c>
      <c r="O252" s="2">
        <v>0</v>
      </c>
      <c r="P252" s="2">
        <v>0</v>
      </c>
      <c r="Q252" s="94">
        <v>0</v>
      </c>
    </row>
    <row r="253" spans="1:17" hidden="1" x14ac:dyDescent="0.25">
      <c r="A253" s="608"/>
      <c r="B253" s="610"/>
      <c r="C253" s="612"/>
      <c r="D253" s="613" t="s">
        <v>268</v>
      </c>
      <c r="E253" s="99" t="s">
        <v>271</v>
      </c>
      <c r="F253" s="1">
        <v>0</v>
      </c>
      <c r="G253" s="2">
        <v>0</v>
      </c>
      <c r="H253" s="2">
        <v>0</v>
      </c>
      <c r="I253" s="94">
        <v>0</v>
      </c>
      <c r="J253" s="1">
        <v>0</v>
      </c>
      <c r="K253" s="2">
        <v>0</v>
      </c>
      <c r="L253" s="2">
        <v>0</v>
      </c>
      <c r="M253" s="94">
        <v>0</v>
      </c>
      <c r="N253" s="1">
        <v>0</v>
      </c>
      <c r="O253" s="2">
        <v>0</v>
      </c>
      <c r="P253" s="2">
        <v>0</v>
      </c>
      <c r="Q253" s="94">
        <v>0</v>
      </c>
    </row>
    <row r="254" spans="1:17" hidden="1" x14ac:dyDescent="0.25">
      <c r="A254" s="608"/>
      <c r="B254" s="610"/>
      <c r="C254" s="612"/>
      <c r="D254" s="614"/>
      <c r="E254" s="99" t="s">
        <v>279</v>
      </c>
      <c r="F254" s="1">
        <v>0</v>
      </c>
      <c r="G254" s="2">
        <v>0</v>
      </c>
      <c r="H254" s="2">
        <v>0</v>
      </c>
      <c r="I254" s="94">
        <v>0</v>
      </c>
      <c r="J254" s="1">
        <v>0</v>
      </c>
      <c r="K254" s="2">
        <v>0</v>
      </c>
      <c r="L254" s="2">
        <v>0</v>
      </c>
      <c r="M254" s="94">
        <v>0</v>
      </c>
      <c r="N254" s="1">
        <v>0</v>
      </c>
      <c r="O254" s="2">
        <v>0</v>
      </c>
      <c r="P254" s="2">
        <v>0</v>
      </c>
      <c r="Q254" s="94">
        <v>0</v>
      </c>
    </row>
    <row r="255" spans="1:17" ht="30" hidden="1" x14ac:dyDescent="0.25">
      <c r="A255" s="607" t="s">
        <v>304</v>
      </c>
      <c r="B255" s="609" t="s">
        <v>305</v>
      </c>
      <c r="C255" s="611" t="s">
        <v>283</v>
      </c>
      <c r="D255" s="35" t="s">
        <v>214</v>
      </c>
      <c r="E255" s="99"/>
      <c r="F255" s="1">
        <v>0</v>
      </c>
      <c r="G255" s="2">
        <v>0</v>
      </c>
      <c r="H255" s="2">
        <v>0</v>
      </c>
      <c r="I255" s="94">
        <v>0</v>
      </c>
      <c r="J255" s="1">
        <v>0</v>
      </c>
      <c r="K255" s="2">
        <v>0</v>
      </c>
      <c r="L255" s="2">
        <v>0</v>
      </c>
      <c r="M255" s="94">
        <v>0</v>
      </c>
      <c r="N255" s="1">
        <v>0</v>
      </c>
      <c r="O255" s="2">
        <v>0</v>
      </c>
      <c r="P255" s="2">
        <v>0</v>
      </c>
      <c r="Q255" s="94">
        <v>0</v>
      </c>
    </row>
    <row r="256" spans="1:17" hidden="1" x14ac:dyDescent="0.25">
      <c r="A256" s="608"/>
      <c r="B256" s="610"/>
      <c r="C256" s="612"/>
      <c r="D256" s="613" t="s">
        <v>268</v>
      </c>
      <c r="E256" s="99" t="s">
        <v>271</v>
      </c>
      <c r="F256" s="1">
        <v>0</v>
      </c>
      <c r="G256" s="2">
        <v>0</v>
      </c>
      <c r="H256" s="2">
        <v>0</v>
      </c>
      <c r="I256" s="94">
        <v>0</v>
      </c>
      <c r="J256" s="1">
        <v>0</v>
      </c>
      <c r="K256" s="2">
        <v>0</v>
      </c>
      <c r="L256" s="2">
        <v>0</v>
      </c>
      <c r="M256" s="94">
        <v>0</v>
      </c>
      <c r="N256" s="1">
        <v>0</v>
      </c>
      <c r="O256" s="2">
        <v>0</v>
      </c>
      <c r="P256" s="2">
        <v>0</v>
      </c>
      <c r="Q256" s="94">
        <v>0</v>
      </c>
    </row>
    <row r="257" spans="1:17" hidden="1" x14ac:dyDescent="0.25">
      <c r="A257" s="608"/>
      <c r="B257" s="610"/>
      <c r="C257" s="612"/>
      <c r="D257" s="614"/>
      <c r="E257" s="99" t="s">
        <v>279</v>
      </c>
      <c r="F257" s="1">
        <v>0</v>
      </c>
      <c r="G257" s="2">
        <v>0</v>
      </c>
      <c r="H257" s="2">
        <v>0</v>
      </c>
      <c r="I257" s="94">
        <v>0</v>
      </c>
      <c r="J257" s="1">
        <v>0</v>
      </c>
      <c r="K257" s="2">
        <v>0</v>
      </c>
      <c r="L257" s="2">
        <v>0</v>
      </c>
      <c r="M257" s="94">
        <v>0</v>
      </c>
      <c r="N257" s="1">
        <v>0</v>
      </c>
      <c r="O257" s="2">
        <v>0</v>
      </c>
      <c r="P257" s="2">
        <v>0</v>
      </c>
      <c r="Q257" s="94">
        <v>0</v>
      </c>
    </row>
    <row r="258" spans="1:17" ht="1.5" hidden="1" customHeight="1" x14ac:dyDescent="0.25">
      <c r="A258" s="607" t="s">
        <v>306</v>
      </c>
      <c r="B258" s="609" t="s">
        <v>307</v>
      </c>
      <c r="C258" s="611" t="s">
        <v>308</v>
      </c>
      <c r="D258" s="35" t="s">
        <v>214</v>
      </c>
      <c r="E258" s="99"/>
      <c r="F258" s="1">
        <v>0</v>
      </c>
      <c r="G258" s="2">
        <v>0</v>
      </c>
      <c r="H258" s="2">
        <v>0</v>
      </c>
      <c r="I258" s="94">
        <v>0</v>
      </c>
      <c r="J258" s="1">
        <v>0</v>
      </c>
      <c r="K258" s="2">
        <v>0</v>
      </c>
      <c r="L258" s="2">
        <v>0</v>
      </c>
      <c r="M258" s="94">
        <v>0</v>
      </c>
      <c r="N258" s="1">
        <v>0</v>
      </c>
      <c r="O258" s="2">
        <v>0</v>
      </c>
      <c r="P258" s="2">
        <v>0</v>
      </c>
      <c r="Q258" s="94">
        <v>0</v>
      </c>
    </row>
    <row r="259" spans="1:17" hidden="1" x14ac:dyDescent="0.25">
      <c r="A259" s="608"/>
      <c r="B259" s="610"/>
      <c r="C259" s="612"/>
      <c r="D259" s="613" t="s">
        <v>268</v>
      </c>
      <c r="E259" s="99" t="s">
        <v>271</v>
      </c>
      <c r="F259" s="1">
        <v>0</v>
      </c>
      <c r="G259" s="2">
        <v>0</v>
      </c>
      <c r="H259" s="2">
        <v>0</v>
      </c>
      <c r="I259" s="94">
        <v>0</v>
      </c>
      <c r="J259" s="1">
        <v>0</v>
      </c>
      <c r="K259" s="2">
        <v>0</v>
      </c>
      <c r="L259" s="2">
        <v>0</v>
      </c>
      <c r="M259" s="94">
        <v>0</v>
      </c>
      <c r="N259" s="1">
        <v>0</v>
      </c>
      <c r="O259" s="2">
        <v>0</v>
      </c>
      <c r="P259" s="2">
        <v>0</v>
      </c>
      <c r="Q259" s="94">
        <v>0</v>
      </c>
    </row>
    <row r="260" spans="1:17" hidden="1" x14ac:dyDescent="0.25">
      <c r="A260" s="608"/>
      <c r="B260" s="610"/>
      <c r="C260" s="612"/>
      <c r="D260" s="614"/>
      <c r="E260" s="99" t="s">
        <v>279</v>
      </c>
      <c r="F260" s="1">
        <v>0</v>
      </c>
      <c r="G260" s="2">
        <v>0</v>
      </c>
      <c r="H260" s="2">
        <v>0</v>
      </c>
      <c r="I260" s="94">
        <v>0</v>
      </c>
      <c r="J260" s="1">
        <v>0</v>
      </c>
      <c r="K260" s="2">
        <v>0</v>
      </c>
      <c r="L260" s="2">
        <v>0</v>
      </c>
      <c r="M260" s="94">
        <v>0</v>
      </c>
      <c r="N260" s="1">
        <v>0</v>
      </c>
      <c r="O260" s="2">
        <v>0</v>
      </c>
      <c r="P260" s="2">
        <v>0</v>
      </c>
      <c r="Q260" s="94">
        <v>0</v>
      </c>
    </row>
    <row r="261" spans="1:17" ht="30" hidden="1" x14ac:dyDescent="0.25">
      <c r="A261" s="607" t="s">
        <v>309</v>
      </c>
      <c r="B261" s="609" t="s">
        <v>310</v>
      </c>
      <c r="C261" s="611" t="s">
        <v>308</v>
      </c>
      <c r="D261" s="35" t="s">
        <v>214</v>
      </c>
      <c r="E261" s="99"/>
      <c r="F261" s="1">
        <v>0</v>
      </c>
      <c r="G261" s="2">
        <v>0</v>
      </c>
      <c r="H261" s="2">
        <v>0</v>
      </c>
      <c r="I261" s="94">
        <v>0</v>
      </c>
      <c r="J261" s="1">
        <v>0</v>
      </c>
      <c r="K261" s="2">
        <v>0</v>
      </c>
      <c r="L261" s="2">
        <v>0</v>
      </c>
      <c r="M261" s="94">
        <v>0</v>
      </c>
      <c r="N261" s="1">
        <v>0</v>
      </c>
      <c r="O261" s="2">
        <v>0</v>
      </c>
      <c r="P261" s="2">
        <v>0</v>
      </c>
      <c r="Q261" s="94">
        <v>0</v>
      </c>
    </row>
    <row r="262" spans="1:17" hidden="1" x14ac:dyDescent="0.25">
      <c r="A262" s="608"/>
      <c r="B262" s="610"/>
      <c r="C262" s="612"/>
      <c r="D262" s="613" t="s">
        <v>268</v>
      </c>
      <c r="E262" s="99" t="s">
        <v>271</v>
      </c>
      <c r="F262" s="1">
        <v>0</v>
      </c>
      <c r="G262" s="2">
        <v>0</v>
      </c>
      <c r="H262" s="2">
        <v>0</v>
      </c>
      <c r="I262" s="94">
        <v>0</v>
      </c>
      <c r="J262" s="1">
        <v>0</v>
      </c>
      <c r="K262" s="2">
        <v>0</v>
      </c>
      <c r="L262" s="2">
        <v>0</v>
      </c>
      <c r="M262" s="94">
        <v>0</v>
      </c>
      <c r="N262" s="1">
        <v>0</v>
      </c>
      <c r="O262" s="2">
        <v>0</v>
      </c>
      <c r="P262" s="2">
        <v>0</v>
      </c>
      <c r="Q262" s="94">
        <v>0</v>
      </c>
    </row>
    <row r="263" spans="1:17" hidden="1" x14ac:dyDescent="0.25">
      <c r="A263" s="608"/>
      <c r="B263" s="610"/>
      <c r="C263" s="612"/>
      <c r="D263" s="614"/>
      <c r="E263" s="99" t="s">
        <v>279</v>
      </c>
      <c r="F263" s="1">
        <v>0</v>
      </c>
      <c r="G263" s="2">
        <v>0</v>
      </c>
      <c r="H263" s="2">
        <v>0</v>
      </c>
      <c r="I263" s="94">
        <v>0</v>
      </c>
      <c r="J263" s="1">
        <v>0</v>
      </c>
      <c r="K263" s="2">
        <v>0</v>
      </c>
      <c r="L263" s="2">
        <v>0</v>
      </c>
      <c r="M263" s="94">
        <v>0</v>
      </c>
      <c r="N263" s="1">
        <v>0</v>
      </c>
      <c r="O263" s="2">
        <v>0</v>
      </c>
      <c r="P263" s="2">
        <v>0</v>
      </c>
      <c r="Q263" s="94">
        <v>0</v>
      </c>
    </row>
    <row r="264" spans="1:17" ht="30" hidden="1" x14ac:dyDescent="0.25">
      <c r="A264" s="607" t="s">
        <v>311</v>
      </c>
      <c r="B264" s="609" t="s">
        <v>312</v>
      </c>
      <c r="C264" s="611" t="s">
        <v>313</v>
      </c>
      <c r="D264" s="35" t="s">
        <v>214</v>
      </c>
      <c r="E264" s="99"/>
      <c r="F264" s="1">
        <v>0</v>
      </c>
      <c r="G264" s="2">
        <v>0</v>
      </c>
      <c r="H264" s="2">
        <v>0</v>
      </c>
      <c r="I264" s="94">
        <v>0</v>
      </c>
      <c r="J264" s="1">
        <v>0</v>
      </c>
      <c r="K264" s="2">
        <v>0</v>
      </c>
      <c r="L264" s="2">
        <v>0</v>
      </c>
      <c r="M264" s="94">
        <v>0</v>
      </c>
      <c r="N264" s="1">
        <v>0</v>
      </c>
      <c r="O264" s="2">
        <v>0</v>
      </c>
      <c r="P264" s="2">
        <v>0</v>
      </c>
      <c r="Q264" s="94">
        <v>0</v>
      </c>
    </row>
    <row r="265" spans="1:17" hidden="1" x14ac:dyDescent="0.25">
      <c r="A265" s="608"/>
      <c r="B265" s="610"/>
      <c r="C265" s="612"/>
      <c r="D265" s="613" t="s">
        <v>268</v>
      </c>
      <c r="E265" s="99" t="s">
        <v>271</v>
      </c>
      <c r="F265" s="1">
        <v>0</v>
      </c>
      <c r="G265" s="2">
        <v>0</v>
      </c>
      <c r="H265" s="2">
        <v>0</v>
      </c>
      <c r="I265" s="94">
        <v>0</v>
      </c>
      <c r="J265" s="1">
        <v>0</v>
      </c>
      <c r="K265" s="2">
        <v>0</v>
      </c>
      <c r="L265" s="2">
        <v>0</v>
      </c>
      <c r="M265" s="94">
        <v>0</v>
      </c>
      <c r="N265" s="1">
        <v>0</v>
      </c>
      <c r="O265" s="2">
        <v>0</v>
      </c>
      <c r="P265" s="2">
        <v>0</v>
      </c>
      <c r="Q265" s="94">
        <v>0</v>
      </c>
    </row>
    <row r="266" spans="1:17" hidden="1" x14ac:dyDescent="0.25">
      <c r="A266" s="608"/>
      <c r="B266" s="610"/>
      <c r="C266" s="612"/>
      <c r="D266" s="614"/>
      <c r="E266" s="99" t="s">
        <v>279</v>
      </c>
      <c r="F266" s="1">
        <v>0</v>
      </c>
      <c r="G266" s="2">
        <v>0</v>
      </c>
      <c r="H266" s="2">
        <v>0</v>
      </c>
      <c r="I266" s="94">
        <v>0</v>
      </c>
      <c r="J266" s="1">
        <v>0</v>
      </c>
      <c r="K266" s="2">
        <v>0</v>
      </c>
      <c r="L266" s="2">
        <v>0</v>
      </c>
      <c r="M266" s="94">
        <v>0</v>
      </c>
      <c r="N266" s="1">
        <v>0</v>
      </c>
      <c r="O266" s="2">
        <v>0</v>
      </c>
      <c r="P266" s="2">
        <v>0</v>
      </c>
      <c r="Q266" s="94">
        <v>0</v>
      </c>
    </row>
    <row r="267" spans="1:17" ht="0.75" hidden="1" customHeight="1" x14ac:dyDescent="0.25">
      <c r="A267" s="607" t="s">
        <v>314</v>
      </c>
      <c r="B267" s="609" t="s">
        <v>315</v>
      </c>
      <c r="C267" s="611" t="s">
        <v>316</v>
      </c>
      <c r="D267" s="35" t="s">
        <v>214</v>
      </c>
      <c r="E267" s="99"/>
      <c r="F267" s="1">
        <v>0</v>
      </c>
      <c r="G267" s="2">
        <v>0</v>
      </c>
      <c r="H267" s="2">
        <v>0</v>
      </c>
      <c r="I267" s="94">
        <v>0</v>
      </c>
      <c r="J267" s="1">
        <v>0</v>
      </c>
      <c r="K267" s="2">
        <v>0</v>
      </c>
      <c r="L267" s="2">
        <v>0</v>
      </c>
      <c r="M267" s="94">
        <v>0</v>
      </c>
      <c r="N267" s="1">
        <v>0</v>
      </c>
      <c r="O267" s="2">
        <v>0</v>
      </c>
      <c r="P267" s="2">
        <v>0</v>
      </c>
      <c r="Q267" s="94">
        <v>0</v>
      </c>
    </row>
    <row r="268" spans="1:17" hidden="1" x14ac:dyDescent="0.25">
      <c r="A268" s="608"/>
      <c r="B268" s="610"/>
      <c r="C268" s="612"/>
      <c r="D268" s="613" t="s">
        <v>268</v>
      </c>
      <c r="E268" s="99" t="s">
        <v>271</v>
      </c>
      <c r="F268" s="1">
        <v>0</v>
      </c>
      <c r="G268" s="2">
        <v>0</v>
      </c>
      <c r="H268" s="2">
        <v>0</v>
      </c>
      <c r="I268" s="94">
        <v>0</v>
      </c>
      <c r="J268" s="1">
        <v>0</v>
      </c>
      <c r="K268" s="2">
        <v>0</v>
      </c>
      <c r="L268" s="2">
        <v>0</v>
      </c>
      <c r="M268" s="94">
        <v>0</v>
      </c>
      <c r="N268" s="1">
        <v>0</v>
      </c>
      <c r="O268" s="2">
        <v>0</v>
      </c>
      <c r="P268" s="2">
        <v>0</v>
      </c>
      <c r="Q268" s="94">
        <v>0</v>
      </c>
    </row>
    <row r="269" spans="1:17" hidden="1" x14ac:dyDescent="0.25">
      <c r="A269" s="608"/>
      <c r="B269" s="610"/>
      <c r="C269" s="612"/>
      <c r="D269" s="614"/>
      <c r="E269" s="99" t="s">
        <v>279</v>
      </c>
      <c r="F269" s="1">
        <v>0</v>
      </c>
      <c r="G269" s="2">
        <v>0</v>
      </c>
      <c r="H269" s="2">
        <v>0</v>
      </c>
      <c r="I269" s="94">
        <v>0</v>
      </c>
      <c r="J269" s="1">
        <v>0</v>
      </c>
      <c r="K269" s="2">
        <v>0</v>
      </c>
      <c r="L269" s="2">
        <v>0</v>
      </c>
      <c r="M269" s="94">
        <v>0</v>
      </c>
      <c r="N269" s="1">
        <v>0</v>
      </c>
      <c r="O269" s="2">
        <v>0</v>
      </c>
      <c r="P269" s="2">
        <v>0</v>
      </c>
      <c r="Q269" s="94">
        <v>0</v>
      </c>
    </row>
    <row r="270" spans="1:17" ht="30" hidden="1" x14ac:dyDescent="0.25">
      <c r="A270" s="607" t="s">
        <v>317</v>
      </c>
      <c r="B270" s="609" t="s">
        <v>318</v>
      </c>
      <c r="C270" s="611" t="s">
        <v>319</v>
      </c>
      <c r="D270" s="35" t="s">
        <v>214</v>
      </c>
      <c r="E270" s="99"/>
      <c r="F270" s="1">
        <v>0</v>
      </c>
      <c r="G270" s="2">
        <v>0</v>
      </c>
      <c r="H270" s="2">
        <v>0</v>
      </c>
      <c r="I270" s="94">
        <v>0</v>
      </c>
      <c r="J270" s="1">
        <v>0</v>
      </c>
      <c r="K270" s="2">
        <v>0</v>
      </c>
      <c r="L270" s="2">
        <v>0</v>
      </c>
      <c r="M270" s="94">
        <v>0</v>
      </c>
      <c r="N270" s="1">
        <v>0</v>
      </c>
      <c r="O270" s="2">
        <v>0</v>
      </c>
      <c r="P270" s="2">
        <v>0</v>
      </c>
      <c r="Q270" s="94">
        <v>0</v>
      </c>
    </row>
    <row r="271" spans="1:17" hidden="1" x14ac:dyDescent="0.25">
      <c r="A271" s="608"/>
      <c r="B271" s="610"/>
      <c r="C271" s="612"/>
      <c r="D271" s="613" t="s">
        <v>268</v>
      </c>
      <c r="E271" s="99" t="s">
        <v>271</v>
      </c>
      <c r="F271" s="1">
        <v>0</v>
      </c>
      <c r="G271" s="2">
        <v>0</v>
      </c>
      <c r="H271" s="2">
        <v>0</v>
      </c>
      <c r="I271" s="94">
        <v>0</v>
      </c>
      <c r="J271" s="1">
        <v>0</v>
      </c>
      <c r="K271" s="2">
        <v>0</v>
      </c>
      <c r="L271" s="2">
        <v>0</v>
      </c>
      <c r="M271" s="94">
        <v>0</v>
      </c>
      <c r="N271" s="1">
        <v>0</v>
      </c>
      <c r="O271" s="2">
        <v>0</v>
      </c>
      <c r="P271" s="2">
        <v>0</v>
      </c>
      <c r="Q271" s="94">
        <v>0</v>
      </c>
    </row>
    <row r="272" spans="1:17" hidden="1" x14ac:dyDescent="0.25">
      <c r="A272" s="608"/>
      <c r="B272" s="610"/>
      <c r="C272" s="612"/>
      <c r="D272" s="614"/>
      <c r="E272" s="99" t="s">
        <v>279</v>
      </c>
      <c r="F272" s="1">
        <v>0</v>
      </c>
      <c r="G272" s="2">
        <v>0</v>
      </c>
      <c r="H272" s="2">
        <v>0</v>
      </c>
      <c r="I272" s="94">
        <v>0</v>
      </c>
      <c r="J272" s="1">
        <v>0</v>
      </c>
      <c r="K272" s="2">
        <v>0</v>
      </c>
      <c r="L272" s="2">
        <v>0</v>
      </c>
      <c r="M272" s="94">
        <v>0</v>
      </c>
      <c r="N272" s="1">
        <v>0</v>
      </c>
      <c r="O272" s="2">
        <v>0</v>
      </c>
      <c r="P272" s="2">
        <v>0</v>
      </c>
      <c r="Q272" s="94">
        <v>0</v>
      </c>
    </row>
    <row r="273" spans="1:17" ht="30" hidden="1" x14ac:dyDescent="0.25">
      <c r="A273" s="607" t="s">
        <v>320</v>
      </c>
      <c r="B273" s="609" t="s">
        <v>321</v>
      </c>
      <c r="C273" s="611" t="s">
        <v>322</v>
      </c>
      <c r="D273" s="35" t="s">
        <v>214</v>
      </c>
      <c r="E273" s="99"/>
      <c r="F273" s="1">
        <v>0</v>
      </c>
      <c r="G273" s="2">
        <v>0</v>
      </c>
      <c r="H273" s="2">
        <v>0</v>
      </c>
      <c r="I273" s="94">
        <v>0</v>
      </c>
      <c r="J273" s="1">
        <v>0</v>
      </c>
      <c r="K273" s="2">
        <v>0</v>
      </c>
      <c r="L273" s="2">
        <v>0</v>
      </c>
      <c r="M273" s="94">
        <v>0</v>
      </c>
      <c r="N273" s="1">
        <v>0</v>
      </c>
      <c r="O273" s="2">
        <v>0</v>
      </c>
      <c r="P273" s="2">
        <v>0</v>
      </c>
      <c r="Q273" s="94">
        <v>0</v>
      </c>
    </row>
    <row r="274" spans="1:17" hidden="1" x14ac:dyDescent="0.25">
      <c r="A274" s="608"/>
      <c r="B274" s="610"/>
      <c r="C274" s="612"/>
      <c r="D274" s="613" t="s">
        <v>268</v>
      </c>
      <c r="E274" s="99" t="s">
        <v>271</v>
      </c>
      <c r="F274" s="1">
        <v>0</v>
      </c>
      <c r="G274" s="2">
        <v>0</v>
      </c>
      <c r="H274" s="2">
        <v>0</v>
      </c>
      <c r="I274" s="94">
        <v>0</v>
      </c>
      <c r="J274" s="1">
        <v>0</v>
      </c>
      <c r="K274" s="2">
        <v>0</v>
      </c>
      <c r="L274" s="2">
        <v>0</v>
      </c>
      <c r="M274" s="94">
        <v>0</v>
      </c>
      <c r="N274" s="1">
        <v>0</v>
      </c>
      <c r="O274" s="2">
        <v>0</v>
      </c>
      <c r="P274" s="2">
        <v>0</v>
      </c>
      <c r="Q274" s="94">
        <v>0</v>
      </c>
    </row>
    <row r="275" spans="1:17" hidden="1" x14ac:dyDescent="0.25">
      <c r="A275" s="608"/>
      <c r="B275" s="610"/>
      <c r="C275" s="612"/>
      <c r="D275" s="614"/>
      <c r="E275" s="99" t="s">
        <v>279</v>
      </c>
      <c r="F275" s="1">
        <v>0</v>
      </c>
      <c r="G275" s="2">
        <v>0</v>
      </c>
      <c r="H275" s="2">
        <v>0</v>
      </c>
      <c r="I275" s="94">
        <v>0</v>
      </c>
      <c r="J275" s="1">
        <v>0</v>
      </c>
      <c r="K275" s="2">
        <v>0</v>
      </c>
      <c r="L275" s="2">
        <v>0</v>
      </c>
      <c r="M275" s="94">
        <v>0</v>
      </c>
      <c r="N275" s="1">
        <v>0</v>
      </c>
      <c r="O275" s="2">
        <v>0</v>
      </c>
      <c r="P275" s="2">
        <v>0</v>
      </c>
      <c r="Q275" s="94">
        <v>0</v>
      </c>
    </row>
    <row r="276" spans="1:17" ht="30" hidden="1" x14ac:dyDescent="0.25">
      <c r="A276" s="607" t="s">
        <v>323</v>
      </c>
      <c r="B276" s="609" t="s">
        <v>324</v>
      </c>
      <c r="C276" s="611" t="s">
        <v>325</v>
      </c>
      <c r="D276" s="35" t="s">
        <v>214</v>
      </c>
      <c r="E276" s="99"/>
      <c r="F276" s="1">
        <v>0</v>
      </c>
      <c r="G276" s="2">
        <v>0</v>
      </c>
      <c r="H276" s="2">
        <v>0</v>
      </c>
      <c r="I276" s="94">
        <v>0</v>
      </c>
      <c r="J276" s="1">
        <v>0</v>
      </c>
      <c r="K276" s="2">
        <v>0</v>
      </c>
      <c r="L276" s="2">
        <v>0</v>
      </c>
      <c r="M276" s="94">
        <v>0</v>
      </c>
      <c r="N276" s="1">
        <v>0</v>
      </c>
      <c r="O276" s="2">
        <v>0</v>
      </c>
      <c r="P276" s="2">
        <v>0</v>
      </c>
      <c r="Q276" s="94">
        <v>0</v>
      </c>
    </row>
    <row r="277" spans="1:17" hidden="1" x14ac:dyDescent="0.25">
      <c r="A277" s="608"/>
      <c r="B277" s="610"/>
      <c r="C277" s="612"/>
      <c r="D277" s="613" t="s">
        <v>268</v>
      </c>
      <c r="E277" s="99" t="s">
        <v>271</v>
      </c>
      <c r="F277" s="1">
        <v>0</v>
      </c>
      <c r="G277" s="2">
        <v>0</v>
      </c>
      <c r="H277" s="2">
        <v>0</v>
      </c>
      <c r="I277" s="94">
        <v>0</v>
      </c>
      <c r="J277" s="1">
        <v>0</v>
      </c>
      <c r="K277" s="2">
        <v>0</v>
      </c>
      <c r="L277" s="2">
        <v>0</v>
      </c>
      <c r="M277" s="94">
        <v>0</v>
      </c>
      <c r="N277" s="1">
        <v>0</v>
      </c>
      <c r="O277" s="2">
        <v>0</v>
      </c>
      <c r="P277" s="2">
        <v>0</v>
      </c>
      <c r="Q277" s="94">
        <v>0</v>
      </c>
    </row>
    <row r="278" spans="1:17" ht="14.25" hidden="1" customHeight="1" x14ac:dyDescent="0.25">
      <c r="A278" s="608"/>
      <c r="B278" s="610"/>
      <c r="C278" s="612"/>
      <c r="D278" s="614"/>
      <c r="E278" s="99" t="s">
        <v>279</v>
      </c>
      <c r="F278" s="1">
        <v>0</v>
      </c>
      <c r="G278" s="2">
        <v>0</v>
      </c>
      <c r="H278" s="2">
        <v>0</v>
      </c>
      <c r="I278" s="94">
        <v>0</v>
      </c>
      <c r="J278" s="1">
        <v>0</v>
      </c>
      <c r="K278" s="2">
        <v>0</v>
      </c>
      <c r="L278" s="2">
        <v>0</v>
      </c>
      <c r="M278" s="94">
        <v>0</v>
      </c>
      <c r="N278" s="1">
        <v>0</v>
      </c>
      <c r="O278" s="2">
        <v>0</v>
      </c>
      <c r="P278" s="2">
        <v>0</v>
      </c>
      <c r="Q278" s="94">
        <v>0</v>
      </c>
    </row>
    <row r="279" spans="1:17" ht="30" hidden="1" x14ac:dyDescent="0.25">
      <c r="A279" s="607" t="s">
        <v>326</v>
      </c>
      <c r="B279" s="609" t="s">
        <v>327</v>
      </c>
      <c r="C279" s="611" t="s">
        <v>328</v>
      </c>
      <c r="D279" s="35" t="s">
        <v>214</v>
      </c>
      <c r="E279" s="99"/>
      <c r="F279" s="1">
        <v>0</v>
      </c>
      <c r="G279" s="2">
        <v>0</v>
      </c>
      <c r="H279" s="2">
        <v>0</v>
      </c>
      <c r="I279" s="94">
        <v>0</v>
      </c>
      <c r="J279" s="1">
        <v>0</v>
      </c>
      <c r="K279" s="2">
        <v>0</v>
      </c>
      <c r="L279" s="2">
        <v>0</v>
      </c>
      <c r="M279" s="94">
        <v>0</v>
      </c>
      <c r="N279" s="1">
        <v>0</v>
      </c>
      <c r="O279" s="2">
        <v>0</v>
      </c>
      <c r="P279" s="2">
        <v>0</v>
      </c>
      <c r="Q279" s="94">
        <v>0</v>
      </c>
    </row>
    <row r="280" spans="1:17" hidden="1" x14ac:dyDescent="0.25">
      <c r="A280" s="608"/>
      <c r="B280" s="610"/>
      <c r="C280" s="612"/>
      <c r="D280" s="613" t="s">
        <v>268</v>
      </c>
      <c r="E280" s="99" t="s">
        <v>271</v>
      </c>
      <c r="F280" s="1">
        <v>0</v>
      </c>
      <c r="G280" s="2">
        <v>0</v>
      </c>
      <c r="H280" s="2">
        <v>0</v>
      </c>
      <c r="I280" s="94">
        <v>0</v>
      </c>
      <c r="J280" s="1">
        <v>0</v>
      </c>
      <c r="K280" s="2">
        <v>0</v>
      </c>
      <c r="L280" s="2">
        <v>0</v>
      </c>
      <c r="M280" s="94">
        <v>0</v>
      </c>
      <c r="N280" s="1">
        <v>0</v>
      </c>
      <c r="O280" s="2">
        <v>0</v>
      </c>
      <c r="P280" s="2">
        <v>0</v>
      </c>
      <c r="Q280" s="94">
        <v>0</v>
      </c>
    </row>
    <row r="281" spans="1:17" hidden="1" x14ac:dyDescent="0.25">
      <c r="A281" s="608"/>
      <c r="B281" s="610"/>
      <c r="C281" s="612"/>
      <c r="D281" s="614"/>
      <c r="E281" s="99" t="s">
        <v>279</v>
      </c>
      <c r="F281" s="1">
        <v>0</v>
      </c>
      <c r="G281" s="2">
        <v>0</v>
      </c>
      <c r="H281" s="2">
        <v>0</v>
      </c>
      <c r="I281" s="94">
        <v>0</v>
      </c>
      <c r="J281" s="1">
        <v>0</v>
      </c>
      <c r="K281" s="2">
        <v>0</v>
      </c>
      <c r="L281" s="2">
        <v>0</v>
      </c>
      <c r="M281" s="94">
        <v>0</v>
      </c>
      <c r="N281" s="1">
        <v>0</v>
      </c>
      <c r="O281" s="2">
        <v>0</v>
      </c>
      <c r="P281" s="2">
        <v>0</v>
      </c>
      <c r="Q281" s="94">
        <v>0</v>
      </c>
    </row>
    <row r="282" spans="1:17" ht="30" hidden="1" x14ac:dyDescent="0.25">
      <c r="A282" s="607" t="s">
        <v>329</v>
      </c>
      <c r="B282" s="609" t="s">
        <v>330</v>
      </c>
      <c r="C282" s="611" t="s">
        <v>331</v>
      </c>
      <c r="D282" s="35" t="s">
        <v>214</v>
      </c>
      <c r="E282" s="99"/>
      <c r="F282" s="1">
        <v>0</v>
      </c>
      <c r="G282" s="2">
        <v>0</v>
      </c>
      <c r="H282" s="2">
        <v>0</v>
      </c>
      <c r="I282" s="94">
        <v>0</v>
      </c>
      <c r="J282" s="1">
        <v>0</v>
      </c>
      <c r="K282" s="2">
        <v>0</v>
      </c>
      <c r="L282" s="2">
        <v>0</v>
      </c>
      <c r="M282" s="94">
        <v>0</v>
      </c>
      <c r="N282" s="1">
        <v>0</v>
      </c>
      <c r="O282" s="2">
        <v>0</v>
      </c>
      <c r="P282" s="2">
        <v>0</v>
      </c>
      <c r="Q282" s="94">
        <v>0</v>
      </c>
    </row>
    <row r="283" spans="1:17" hidden="1" x14ac:dyDescent="0.25">
      <c r="A283" s="608"/>
      <c r="B283" s="610"/>
      <c r="C283" s="612"/>
      <c r="D283" s="613" t="s">
        <v>268</v>
      </c>
      <c r="E283" s="99" t="s">
        <v>271</v>
      </c>
      <c r="F283" s="1">
        <v>0</v>
      </c>
      <c r="G283" s="2">
        <v>0</v>
      </c>
      <c r="H283" s="2">
        <v>0</v>
      </c>
      <c r="I283" s="94">
        <v>0</v>
      </c>
      <c r="J283" s="1">
        <v>0</v>
      </c>
      <c r="K283" s="2">
        <v>0</v>
      </c>
      <c r="L283" s="2">
        <v>0</v>
      </c>
      <c r="M283" s="94">
        <v>0</v>
      </c>
      <c r="N283" s="1">
        <v>0</v>
      </c>
      <c r="O283" s="2">
        <v>0</v>
      </c>
      <c r="P283" s="2">
        <v>0</v>
      </c>
      <c r="Q283" s="94">
        <v>0</v>
      </c>
    </row>
    <row r="284" spans="1:17" hidden="1" x14ac:dyDescent="0.25">
      <c r="A284" s="608"/>
      <c r="B284" s="610"/>
      <c r="C284" s="612"/>
      <c r="D284" s="614"/>
      <c r="E284" s="99" t="s">
        <v>279</v>
      </c>
      <c r="F284" s="1">
        <v>0</v>
      </c>
      <c r="G284" s="2">
        <v>0</v>
      </c>
      <c r="H284" s="2">
        <v>0</v>
      </c>
      <c r="I284" s="94">
        <v>0</v>
      </c>
      <c r="J284" s="1">
        <v>0</v>
      </c>
      <c r="K284" s="2">
        <v>0</v>
      </c>
      <c r="L284" s="2">
        <v>0</v>
      </c>
      <c r="M284" s="94">
        <v>0</v>
      </c>
      <c r="N284" s="1">
        <v>0</v>
      </c>
      <c r="O284" s="2">
        <v>0</v>
      </c>
      <c r="P284" s="2">
        <v>0</v>
      </c>
      <c r="Q284" s="94">
        <v>0</v>
      </c>
    </row>
    <row r="285" spans="1:17" ht="30" hidden="1" x14ac:dyDescent="0.25">
      <c r="A285" s="607" t="s">
        <v>332</v>
      </c>
      <c r="B285" s="609" t="s">
        <v>333</v>
      </c>
      <c r="C285" s="611" t="s">
        <v>334</v>
      </c>
      <c r="D285" s="35" t="s">
        <v>214</v>
      </c>
      <c r="E285" s="99"/>
      <c r="F285" s="1">
        <v>0</v>
      </c>
      <c r="G285" s="2">
        <v>0</v>
      </c>
      <c r="H285" s="2">
        <v>0</v>
      </c>
      <c r="I285" s="94">
        <v>0</v>
      </c>
      <c r="J285" s="1">
        <v>0</v>
      </c>
      <c r="K285" s="2">
        <v>0</v>
      </c>
      <c r="L285" s="2">
        <v>0</v>
      </c>
      <c r="M285" s="94">
        <v>0</v>
      </c>
      <c r="N285" s="1">
        <v>0</v>
      </c>
      <c r="O285" s="2">
        <v>0</v>
      </c>
      <c r="P285" s="2">
        <v>0</v>
      </c>
      <c r="Q285" s="94">
        <v>0</v>
      </c>
    </row>
    <row r="286" spans="1:17" hidden="1" x14ac:dyDescent="0.25">
      <c r="A286" s="608"/>
      <c r="B286" s="610"/>
      <c r="C286" s="612"/>
      <c r="D286" s="613" t="s">
        <v>268</v>
      </c>
      <c r="E286" s="99" t="s">
        <v>271</v>
      </c>
      <c r="F286" s="1">
        <v>0</v>
      </c>
      <c r="G286" s="2">
        <v>0</v>
      </c>
      <c r="H286" s="2">
        <v>0</v>
      </c>
      <c r="I286" s="94">
        <v>0</v>
      </c>
      <c r="J286" s="1">
        <v>0</v>
      </c>
      <c r="K286" s="2">
        <v>0</v>
      </c>
      <c r="L286" s="2">
        <v>0</v>
      </c>
      <c r="M286" s="94">
        <v>0</v>
      </c>
      <c r="N286" s="1">
        <v>0</v>
      </c>
      <c r="O286" s="2">
        <v>0</v>
      </c>
      <c r="P286" s="2">
        <v>0</v>
      </c>
      <c r="Q286" s="94">
        <v>0</v>
      </c>
    </row>
    <row r="287" spans="1:17" hidden="1" x14ac:dyDescent="0.25">
      <c r="A287" s="608"/>
      <c r="B287" s="610"/>
      <c r="C287" s="612"/>
      <c r="D287" s="614"/>
      <c r="E287" s="99" t="s">
        <v>279</v>
      </c>
      <c r="F287" s="1">
        <v>0</v>
      </c>
      <c r="G287" s="2">
        <v>0</v>
      </c>
      <c r="H287" s="2">
        <v>0</v>
      </c>
      <c r="I287" s="94">
        <v>0</v>
      </c>
      <c r="J287" s="1">
        <v>0</v>
      </c>
      <c r="K287" s="2">
        <v>0</v>
      </c>
      <c r="L287" s="2">
        <v>0</v>
      </c>
      <c r="M287" s="94">
        <v>0</v>
      </c>
      <c r="N287" s="1">
        <v>0</v>
      </c>
      <c r="O287" s="2">
        <v>0</v>
      </c>
      <c r="P287" s="2">
        <v>0</v>
      </c>
      <c r="Q287" s="94">
        <v>0</v>
      </c>
    </row>
    <row r="288" spans="1:17" ht="0.75" hidden="1" customHeight="1" x14ac:dyDescent="0.25">
      <c r="A288" s="607" t="s">
        <v>335</v>
      </c>
      <c r="B288" s="609" t="s">
        <v>336</v>
      </c>
      <c r="C288" s="611" t="s">
        <v>337</v>
      </c>
      <c r="D288" s="35" t="s">
        <v>214</v>
      </c>
      <c r="E288" s="99"/>
      <c r="F288" s="1">
        <v>0</v>
      </c>
      <c r="G288" s="2">
        <v>0</v>
      </c>
      <c r="H288" s="2">
        <v>0</v>
      </c>
      <c r="I288" s="94">
        <v>0</v>
      </c>
      <c r="J288" s="1">
        <v>0</v>
      </c>
      <c r="K288" s="2">
        <v>0</v>
      </c>
      <c r="L288" s="2">
        <v>0</v>
      </c>
      <c r="M288" s="94">
        <v>0</v>
      </c>
      <c r="N288" s="1">
        <v>0</v>
      </c>
      <c r="O288" s="2">
        <v>0</v>
      </c>
      <c r="P288" s="2">
        <v>0</v>
      </c>
      <c r="Q288" s="94">
        <v>0</v>
      </c>
    </row>
    <row r="289" spans="1:17" hidden="1" x14ac:dyDescent="0.25">
      <c r="A289" s="608"/>
      <c r="B289" s="610"/>
      <c r="C289" s="612"/>
      <c r="D289" s="613" t="s">
        <v>268</v>
      </c>
      <c r="E289" s="99" t="s">
        <v>271</v>
      </c>
      <c r="F289" s="1">
        <v>0</v>
      </c>
      <c r="G289" s="2">
        <v>0</v>
      </c>
      <c r="H289" s="2">
        <v>0</v>
      </c>
      <c r="I289" s="94">
        <v>0</v>
      </c>
      <c r="J289" s="1">
        <v>0</v>
      </c>
      <c r="K289" s="2">
        <v>0</v>
      </c>
      <c r="L289" s="2">
        <v>0</v>
      </c>
      <c r="M289" s="94">
        <v>0</v>
      </c>
      <c r="N289" s="1">
        <v>0</v>
      </c>
      <c r="O289" s="2">
        <v>0</v>
      </c>
      <c r="P289" s="2">
        <v>0</v>
      </c>
      <c r="Q289" s="94">
        <v>0</v>
      </c>
    </row>
    <row r="290" spans="1:17" hidden="1" x14ac:dyDescent="0.25">
      <c r="A290" s="608"/>
      <c r="B290" s="610"/>
      <c r="C290" s="612"/>
      <c r="D290" s="614"/>
      <c r="E290" s="99" t="s">
        <v>279</v>
      </c>
      <c r="F290" s="1">
        <v>0</v>
      </c>
      <c r="G290" s="2">
        <v>0</v>
      </c>
      <c r="H290" s="2">
        <v>0</v>
      </c>
      <c r="I290" s="94">
        <v>0</v>
      </c>
      <c r="J290" s="1">
        <v>0</v>
      </c>
      <c r="K290" s="2">
        <v>0</v>
      </c>
      <c r="L290" s="2">
        <v>0</v>
      </c>
      <c r="M290" s="94">
        <v>0</v>
      </c>
      <c r="N290" s="1">
        <v>0</v>
      </c>
      <c r="O290" s="2">
        <v>0</v>
      </c>
      <c r="P290" s="2">
        <v>0</v>
      </c>
      <c r="Q290" s="94">
        <v>0</v>
      </c>
    </row>
    <row r="291" spans="1:17" ht="30" hidden="1" x14ac:dyDescent="0.25">
      <c r="A291" s="607" t="s">
        <v>338</v>
      </c>
      <c r="B291" s="609" t="s">
        <v>339</v>
      </c>
      <c r="C291" s="611" t="s">
        <v>340</v>
      </c>
      <c r="D291" s="35" t="s">
        <v>214</v>
      </c>
      <c r="E291" s="99"/>
      <c r="F291" s="1">
        <v>0</v>
      </c>
      <c r="G291" s="2">
        <v>0</v>
      </c>
      <c r="H291" s="2">
        <v>0</v>
      </c>
      <c r="I291" s="94">
        <v>0</v>
      </c>
      <c r="J291" s="1">
        <v>0</v>
      </c>
      <c r="K291" s="2">
        <v>0</v>
      </c>
      <c r="L291" s="2">
        <v>0</v>
      </c>
      <c r="M291" s="94">
        <v>0</v>
      </c>
      <c r="N291" s="1">
        <v>0</v>
      </c>
      <c r="O291" s="2">
        <v>0</v>
      </c>
      <c r="P291" s="2">
        <v>0</v>
      </c>
      <c r="Q291" s="94">
        <v>0</v>
      </c>
    </row>
    <row r="292" spans="1:17" hidden="1" x14ac:dyDescent="0.25">
      <c r="A292" s="608"/>
      <c r="B292" s="610"/>
      <c r="C292" s="612"/>
      <c r="D292" s="613" t="s">
        <v>268</v>
      </c>
      <c r="E292" s="99" t="s">
        <v>271</v>
      </c>
      <c r="F292" s="1">
        <v>0</v>
      </c>
      <c r="G292" s="2">
        <v>0</v>
      </c>
      <c r="H292" s="2">
        <v>0</v>
      </c>
      <c r="I292" s="94">
        <v>0</v>
      </c>
      <c r="J292" s="1">
        <v>0</v>
      </c>
      <c r="K292" s="2">
        <v>0</v>
      </c>
      <c r="L292" s="2">
        <v>0</v>
      </c>
      <c r="M292" s="94">
        <v>0</v>
      </c>
      <c r="N292" s="1">
        <v>0</v>
      </c>
      <c r="O292" s="2">
        <v>0</v>
      </c>
      <c r="P292" s="2">
        <v>0</v>
      </c>
      <c r="Q292" s="94">
        <v>0</v>
      </c>
    </row>
    <row r="293" spans="1:17" hidden="1" x14ac:dyDescent="0.25">
      <c r="A293" s="608"/>
      <c r="B293" s="610"/>
      <c r="C293" s="612"/>
      <c r="D293" s="614"/>
      <c r="E293" s="99" t="s">
        <v>279</v>
      </c>
      <c r="F293" s="1">
        <v>0</v>
      </c>
      <c r="G293" s="2">
        <v>0</v>
      </c>
      <c r="H293" s="2">
        <v>0</v>
      </c>
      <c r="I293" s="94">
        <v>0</v>
      </c>
      <c r="J293" s="1">
        <v>0</v>
      </c>
      <c r="K293" s="2">
        <v>0</v>
      </c>
      <c r="L293" s="2">
        <v>0</v>
      </c>
      <c r="M293" s="94">
        <v>0</v>
      </c>
      <c r="N293" s="1">
        <v>0</v>
      </c>
      <c r="O293" s="2">
        <v>0</v>
      </c>
      <c r="P293" s="2">
        <v>0</v>
      </c>
      <c r="Q293" s="94">
        <v>0</v>
      </c>
    </row>
    <row r="294" spans="1:17" ht="30" x14ac:dyDescent="0.25">
      <c r="A294" s="607" t="s">
        <v>73</v>
      </c>
      <c r="B294" s="609" t="s">
        <v>341</v>
      </c>
      <c r="C294" s="611" t="s">
        <v>342</v>
      </c>
      <c r="D294" s="35" t="s">
        <v>214</v>
      </c>
      <c r="E294" s="99"/>
      <c r="F294" s="1">
        <f>F295</f>
        <v>10138</v>
      </c>
      <c r="G294" s="2">
        <f t="shared" ref="G294:I295" si="154">G295</f>
        <v>0</v>
      </c>
      <c r="H294" s="2">
        <f t="shared" si="154"/>
        <v>0</v>
      </c>
      <c r="I294" s="94">
        <f t="shared" si="154"/>
        <v>10138</v>
      </c>
      <c r="J294" s="1">
        <f>J295</f>
        <v>3144</v>
      </c>
      <c r="K294" s="2">
        <f t="shared" ref="K294:M294" si="155">K295</f>
        <v>0</v>
      </c>
      <c r="L294" s="2">
        <f t="shared" si="155"/>
        <v>0</v>
      </c>
      <c r="M294" s="94">
        <f t="shared" si="155"/>
        <v>3144</v>
      </c>
      <c r="N294" s="481">
        <f t="shared" ref="N294:N305" si="156">J294/F294*100</f>
        <v>31.012033931741961</v>
      </c>
      <c r="O294" s="4">
        <v>0</v>
      </c>
      <c r="P294" s="4">
        <v>0</v>
      </c>
      <c r="Q294" s="576">
        <f t="shared" ref="Q294:Q296" si="157">M294/I294*100</f>
        <v>31.012033931741961</v>
      </c>
    </row>
    <row r="295" spans="1:17" x14ac:dyDescent="0.25">
      <c r="A295" s="608"/>
      <c r="B295" s="610"/>
      <c r="C295" s="612"/>
      <c r="D295" s="613" t="s">
        <v>268</v>
      </c>
      <c r="E295" s="99" t="s">
        <v>271</v>
      </c>
      <c r="F295" s="1">
        <f>G295+H295+I295</f>
        <v>10138</v>
      </c>
      <c r="G295" s="2">
        <f t="shared" si="154"/>
        <v>0</v>
      </c>
      <c r="H295" s="2">
        <f t="shared" si="154"/>
        <v>0</v>
      </c>
      <c r="I295" s="94">
        <f>I296+I297+I298+I299</f>
        <v>10138</v>
      </c>
      <c r="J295" s="1">
        <f>K295+L295+M295</f>
        <v>3144</v>
      </c>
      <c r="K295" s="2">
        <f>K296+K297+K298+K299</f>
        <v>0</v>
      </c>
      <c r="L295" s="2">
        <f t="shared" ref="L295:M295" si="158">L296+L297+L298+L299</f>
        <v>0</v>
      </c>
      <c r="M295" s="94">
        <f t="shared" si="158"/>
        <v>3144</v>
      </c>
      <c r="N295" s="481">
        <f t="shared" si="156"/>
        <v>31.012033931741961</v>
      </c>
      <c r="O295" s="4">
        <v>0</v>
      </c>
      <c r="P295" s="4">
        <v>0</v>
      </c>
      <c r="Q295" s="576">
        <f t="shared" si="157"/>
        <v>31.012033931741961</v>
      </c>
    </row>
    <row r="296" spans="1:17" x14ac:dyDescent="0.25">
      <c r="A296" s="608"/>
      <c r="B296" s="610"/>
      <c r="C296" s="612"/>
      <c r="D296" s="614"/>
      <c r="E296" s="232" t="s">
        <v>272</v>
      </c>
      <c r="F296" s="1">
        <f>G296+H296+I296</f>
        <v>9251.7999999999993</v>
      </c>
      <c r="G296" s="2">
        <f>G305</f>
        <v>0</v>
      </c>
      <c r="H296" s="2">
        <f>H305</f>
        <v>0</v>
      </c>
      <c r="I296" s="94">
        <f>I305</f>
        <v>9251.7999999999993</v>
      </c>
      <c r="J296" s="1">
        <f>K296+L296+M296</f>
        <v>3144</v>
      </c>
      <c r="K296" s="2">
        <f t="shared" ref="K296:L296" si="159">K305</f>
        <v>0</v>
      </c>
      <c r="L296" s="2">
        <f t="shared" si="159"/>
        <v>0</v>
      </c>
      <c r="M296" s="94">
        <f>M304</f>
        <v>3144</v>
      </c>
      <c r="N296" s="481">
        <f t="shared" si="156"/>
        <v>33.982576363518454</v>
      </c>
      <c r="O296" s="4">
        <v>0</v>
      </c>
      <c r="P296" s="4">
        <v>0</v>
      </c>
      <c r="Q296" s="576">
        <f t="shared" si="157"/>
        <v>33.982576363518454</v>
      </c>
    </row>
    <row r="297" spans="1:17" x14ac:dyDescent="0.25">
      <c r="A297" s="608"/>
      <c r="B297" s="610"/>
      <c r="C297" s="612"/>
      <c r="D297" s="614"/>
      <c r="E297" s="232" t="s">
        <v>273</v>
      </c>
      <c r="F297" s="1">
        <f t="shared" ref="F297:F299" si="160">G297+H297+I297</f>
        <v>100</v>
      </c>
      <c r="G297" s="2">
        <v>0</v>
      </c>
      <c r="H297" s="2">
        <v>0</v>
      </c>
      <c r="I297" s="94">
        <f>I306</f>
        <v>100</v>
      </c>
      <c r="J297" s="1">
        <f t="shared" ref="J297:J299" si="161">K297+L297+M297</f>
        <v>0</v>
      </c>
      <c r="K297" s="2">
        <v>0</v>
      </c>
      <c r="L297" s="2">
        <v>0</v>
      </c>
      <c r="M297" s="94">
        <f>M306</f>
        <v>0</v>
      </c>
      <c r="N297" s="481">
        <v>0</v>
      </c>
      <c r="O297" s="4">
        <v>0</v>
      </c>
      <c r="P297" s="4">
        <v>0</v>
      </c>
      <c r="Q297" s="576">
        <v>0</v>
      </c>
    </row>
    <row r="298" spans="1:17" x14ac:dyDescent="0.25">
      <c r="A298" s="608"/>
      <c r="B298" s="610"/>
      <c r="C298" s="612"/>
      <c r="D298" s="614"/>
      <c r="E298" s="232" t="s">
        <v>274</v>
      </c>
      <c r="F298" s="1">
        <f t="shared" si="160"/>
        <v>500</v>
      </c>
      <c r="G298" s="2">
        <v>0</v>
      </c>
      <c r="H298" s="2">
        <v>0</v>
      </c>
      <c r="I298" s="94">
        <f>I307</f>
        <v>500</v>
      </c>
      <c r="J298" s="1">
        <f t="shared" si="161"/>
        <v>0</v>
      </c>
      <c r="K298" s="2">
        <v>0</v>
      </c>
      <c r="L298" s="2">
        <v>0</v>
      </c>
      <c r="M298" s="94">
        <f>M307</f>
        <v>0</v>
      </c>
      <c r="N298" s="481">
        <v>0</v>
      </c>
      <c r="O298" s="4">
        <v>0</v>
      </c>
      <c r="P298" s="4">
        <v>0</v>
      </c>
      <c r="Q298" s="576">
        <v>0</v>
      </c>
    </row>
    <row r="299" spans="1:17" x14ac:dyDescent="0.25">
      <c r="A299" s="627"/>
      <c r="B299" s="628"/>
      <c r="C299" s="629"/>
      <c r="D299" s="630"/>
      <c r="E299" s="232" t="s">
        <v>275</v>
      </c>
      <c r="F299" s="1">
        <f t="shared" si="160"/>
        <v>286.2</v>
      </c>
      <c r="G299" s="2">
        <v>0</v>
      </c>
      <c r="H299" s="2">
        <v>0</v>
      </c>
      <c r="I299" s="94">
        <f>I308</f>
        <v>286.2</v>
      </c>
      <c r="J299" s="1">
        <f t="shared" si="161"/>
        <v>0</v>
      </c>
      <c r="K299" s="2">
        <v>0</v>
      </c>
      <c r="L299" s="2">
        <v>0</v>
      </c>
      <c r="M299" s="94">
        <f>M308</f>
        <v>0</v>
      </c>
      <c r="N299" s="481">
        <v>0</v>
      </c>
      <c r="O299" s="4">
        <v>0</v>
      </c>
      <c r="P299" s="4">
        <v>0</v>
      </c>
      <c r="Q299" s="576">
        <v>0</v>
      </c>
    </row>
    <row r="300" spans="1:17" ht="0.75" customHeight="1" x14ac:dyDescent="0.25">
      <c r="A300" s="607" t="s">
        <v>343</v>
      </c>
      <c r="B300" s="609" t="s">
        <v>344</v>
      </c>
      <c r="C300" s="611" t="s">
        <v>342</v>
      </c>
      <c r="D300" s="35" t="s">
        <v>214</v>
      </c>
      <c r="E300" s="99"/>
      <c r="F300" s="1">
        <v>0</v>
      </c>
      <c r="G300" s="2">
        <v>0</v>
      </c>
      <c r="H300" s="2">
        <v>0</v>
      </c>
      <c r="I300" s="94">
        <v>0</v>
      </c>
      <c r="J300" s="1">
        <v>0</v>
      </c>
      <c r="K300" s="2">
        <v>0</v>
      </c>
      <c r="L300" s="2">
        <v>0</v>
      </c>
      <c r="M300" s="94">
        <v>0</v>
      </c>
      <c r="N300" s="1">
        <v>0</v>
      </c>
      <c r="O300" s="2">
        <v>0</v>
      </c>
      <c r="P300" s="2">
        <v>0</v>
      </c>
      <c r="Q300" s="94">
        <v>0</v>
      </c>
    </row>
    <row r="301" spans="1:17" hidden="1" x14ac:dyDescent="0.25">
      <c r="A301" s="608"/>
      <c r="B301" s="610"/>
      <c r="C301" s="612"/>
      <c r="D301" s="613" t="s">
        <v>268</v>
      </c>
      <c r="E301" s="99" t="s">
        <v>271</v>
      </c>
      <c r="F301" s="1">
        <v>0</v>
      </c>
      <c r="G301" s="2">
        <v>0</v>
      </c>
      <c r="H301" s="2">
        <v>0</v>
      </c>
      <c r="I301" s="94">
        <v>0</v>
      </c>
      <c r="J301" s="1">
        <v>0</v>
      </c>
      <c r="K301" s="2">
        <v>0</v>
      </c>
      <c r="L301" s="2">
        <v>0</v>
      </c>
      <c r="M301" s="94">
        <v>0</v>
      </c>
      <c r="N301" s="1">
        <v>0</v>
      </c>
      <c r="O301" s="2">
        <v>0</v>
      </c>
      <c r="P301" s="2">
        <v>0</v>
      </c>
      <c r="Q301" s="94">
        <v>0</v>
      </c>
    </row>
    <row r="302" spans="1:17" hidden="1" x14ac:dyDescent="0.25">
      <c r="A302" s="608"/>
      <c r="B302" s="610"/>
      <c r="C302" s="612"/>
      <c r="D302" s="614"/>
      <c r="E302" s="99" t="s">
        <v>279</v>
      </c>
      <c r="F302" s="1">
        <v>0</v>
      </c>
      <c r="G302" s="2">
        <v>0</v>
      </c>
      <c r="H302" s="2">
        <v>0</v>
      </c>
      <c r="I302" s="94">
        <v>0</v>
      </c>
      <c r="J302" s="1">
        <v>0</v>
      </c>
      <c r="K302" s="2">
        <v>0</v>
      </c>
      <c r="L302" s="2">
        <v>0</v>
      </c>
      <c r="M302" s="94">
        <v>0</v>
      </c>
      <c r="N302" s="1">
        <v>0</v>
      </c>
      <c r="O302" s="2">
        <v>0</v>
      </c>
      <c r="P302" s="2">
        <v>0</v>
      </c>
      <c r="Q302" s="94">
        <v>0</v>
      </c>
    </row>
    <row r="303" spans="1:17" ht="30" x14ac:dyDescent="0.25">
      <c r="A303" s="607" t="s">
        <v>345</v>
      </c>
      <c r="B303" s="609" t="s">
        <v>346</v>
      </c>
      <c r="C303" s="611" t="s">
        <v>342</v>
      </c>
      <c r="D303" s="35" t="s">
        <v>214</v>
      </c>
      <c r="E303" s="99"/>
      <c r="F303" s="1">
        <f>F304</f>
        <v>10138</v>
      </c>
      <c r="G303" s="2">
        <f t="shared" ref="G303:I303" si="162">G304</f>
        <v>0</v>
      </c>
      <c r="H303" s="2">
        <f t="shared" si="162"/>
        <v>0</v>
      </c>
      <c r="I303" s="94">
        <f t="shared" si="162"/>
        <v>10138</v>
      </c>
      <c r="J303" s="1">
        <f>J304</f>
        <v>3144</v>
      </c>
      <c r="K303" s="2">
        <f t="shared" ref="K303:M304" si="163">K304</f>
        <v>0</v>
      </c>
      <c r="L303" s="2">
        <f t="shared" si="163"/>
        <v>0</v>
      </c>
      <c r="M303" s="94">
        <f t="shared" si="163"/>
        <v>3144</v>
      </c>
      <c r="N303" s="481">
        <f t="shared" si="156"/>
        <v>31.012033931741961</v>
      </c>
      <c r="O303" s="4">
        <v>0</v>
      </c>
      <c r="P303" s="4">
        <v>0</v>
      </c>
      <c r="Q303" s="576">
        <f t="shared" ref="Q303:Q305" si="164">M303/I303*100</f>
        <v>31.012033931741961</v>
      </c>
    </row>
    <row r="304" spans="1:17" x14ac:dyDescent="0.25">
      <c r="A304" s="608"/>
      <c r="B304" s="610"/>
      <c r="C304" s="612"/>
      <c r="D304" s="613" t="s">
        <v>268</v>
      </c>
      <c r="E304" s="99" t="s">
        <v>271</v>
      </c>
      <c r="F304" s="1">
        <f>F305+F306+F307+F308</f>
        <v>10138</v>
      </c>
      <c r="G304" s="2">
        <f t="shared" ref="G304:I304" si="165">G305+G306+G307+G308</f>
        <v>0</v>
      </c>
      <c r="H304" s="2">
        <f t="shared" si="165"/>
        <v>0</v>
      </c>
      <c r="I304" s="94">
        <f t="shared" si="165"/>
        <v>10138</v>
      </c>
      <c r="J304" s="1">
        <f>J305</f>
        <v>3144</v>
      </c>
      <c r="K304" s="2">
        <f t="shared" si="163"/>
        <v>0</v>
      </c>
      <c r="L304" s="2">
        <f t="shared" si="163"/>
        <v>0</v>
      </c>
      <c r="M304" s="94">
        <f t="shared" si="163"/>
        <v>3144</v>
      </c>
      <c r="N304" s="481">
        <f t="shared" si="156"/>
        <v>31.012033931741961</v>
      </c>
      <c r="O304" s="4">
        <v>0</v>
      </c>
      <c r="P304" s="4">
        <v>0</v>
      </c>
      <c r="Q304" s="576">
        <f t="shared" si="164"/>
        <v>31.012033931741961</v>
      </c>
    </row>
    <row r="305" spans="1:17" x14ac:dyDescent="0.25">
      <c r="A305" s="608"/>
      <c r="B305" s="610"/>
      <c r="C305" s="612"/>
      <c r="D305" s="614"/>
      <c r="E305" s="232" t="s">
        <v>272</v>
      </c>
      <c r="F305" s="1">
        <f>G305+H305+I305</f>
        <v>9251.7999999999993</v>
      </c>
      <c r="G305" s="2">
        <v>0</v>
      </c>
      <c r="H305" s="2">
        <v>0</v>
      </c>
      <c r="I305" s="94">
        <v>9251.7999999999993</v>
      </c>
      <c r="J305" s="1">
        <f>K305+L305+M305</f>
        <v>3144</v>
      </c>
      <c r="K305" s="4">
        <v>0</v>
      </c>
      <c r="L305" s="4">
        <v>0</v>
      </c>
      <c r="M305" s="94">
        <v>3144</v>
      </c>
      <c r="N305" s="481">
        <f t="shared" si="156"/>
        <v>33.982576363518454</v>
      </c>
      <c r="O305" s="4">
        <v>0</v>
      </c>
      <c r="P305" s="4">
        <v>0</v>
      </c>
      <c r="Q305" s="576">
        <f t="shared" si="164"/>
        <v>33.982576363518454</v>
      </c>
    </row>
    <row r="306" spans="1:17" x14ac:dyDescent="0.25">
      <c r="A306" s="608"/>
      <c r="B306" s="610"/>
      <c r="C306" s="612"/>
      <c r="D306" s="614"/>
      <c r="E306" s="232" t="s">
        <v>273</v>
      </c>
      <c r="F306" s="1">
        <f t="shared" ref="F306:F308" si="166">G306+H306+I306</f>
        <v>100</v>
      </c>
      <c r="G306" s="2">
        <v>0</v>
      </c>
      <c r="H306" s="2">
        <v>0</v>
      </c>
      <c r="I306" s="94">
        <v>100</v>
      </c>
      <c r="J306" s="1">
        <f t="shared" ref="J306:J308" si="167">K306+L306+M306</f>
        <v>0</v>
      </c>
      <c r="K306" s="4">
        <v>0</v>
      </c>
      <c r="L306" s="4">
        <v>0</v>
      </c>
      <c r="M306" s="94">
        <v>0</v>
      </c>
      <c r="N306" s="481">
        <v>0</v>
      </c>
      <c r="O306" s="4">
        <v>0</v>
      </c>
      <c r="P306" s="4">
        <v>0</v>
      </c>
      <c r="Q306" s="576">
        <v>0</v>
      </c>
    </row>
    <row r="307" spans="1:17" x14ac:dyDescent="0.25">
      <c r="A307" s="608"/>
      <c r="B307" s="610"/>
      <c r="C307" s="612"/>
      <c r="D307" s="614"/>
      <c r="E307" s="232" t="s">
        <v>274</v>
      </c>
      <c r="F307" s="1">
        <f t="shared" si="166"/>
        <v>500</v>
      </c>
      <c r="G307" s="2">
        <v>0</v>
      </c>
      <c r="H307" s="2">
        <v>0</v>
      </c>
      <c r="I307" s="94">
        <v>500</v>
      </c>
      <c r="J307" s="1">
        <f t="shared" si="167"/>
        <v>0</v>
      </c>
      <c r="K307" s="4">
        <v>0</v>
      </c>
      <c r="L307" s="4">
        <v>0</v>
      </c>
      <c r="M307" s="94">
        <v>0</v>
      </c>
      <c r="N307" s="481">
        <v>0</v>
      </c>
      <c r="O307" s="4">
        <v>0</v>
      </c>
      <c r="P307" s="4">
        <v>0</v>
      </c>
      <c r="Q307" s="576">
        <v>0</v>
      </c>
    </row>
    <row r="308" spans="1:17" ht="14.25" customHeight="1" thickBot="1" x14ac:dyDescent="0.3">
      <c r="A308" s="627"/>
      <c r="B308" s="628"/>
      <c r="C308" s="629"/>
      <c r="D308" s="630"/>
      <c r="E308" s="232" t="s">
        <v>275</v>
      </c>
      <c r="F308" s="1">
        <f t="shared" si="166"/>
        <v>286.2</v>
      </c>
      <c r="G308" s="2">
        <v>0</v>
      </c>
      <c r="H308" s="2">
        <v>0</v>
      </c>
      <c r="I308" s="94">
        <v>286.2</v>
      </c>
      <c r="J308" s="1">
        <f t="shared" si="167"/>
        <v>0</v>
      </c>
      <c r="K308" s="4">
        <v>0</v>
      </c>
      <c r="L308" s="4">
        <v>0</v>
      </c>
      <c r="M308" s="94">
        <v>0</v>
      </c>
      <c r="N308" s="481">
        <v>0</v>
      </c>
      <c r="O308" s="4">
        <v>0</v>
      </c>
      <c r="P308" s="4">
        <v>0</v>
      </c>
      <c r="Q308" s="576">
        <v>0</v>
      </c>
    </row>
    <row r="309" spans="1:17" ht="30.75" hidden="1" thickBot="1" x14ac:dyDescent="0.3">
      <c r="A309" s="607" t="s">
        <v>347</v>
      </c>
      <c r="B309" s="609" t="s">
        <v>348</v>
      </c>
      <c r="C309" s="611" t="s">
        <v>349</v>
      </c>
      <c r="D309" s="35" t="s">
        <v>214</v>
      </c>
      <c r="E309" s="99"/>
      <c r="F309" s="1">
        <v>0</v>
      </c>
      <c r="G309" s="2">
        <v>0</v>
      </c>
      <c r="H309" s="2">
        <v>0</v>
      </c>
      <c r="I309" s="94">
        <v>0</v>
      </c>
      <c r="J309" s="1">
        <v>0</v>
      </c>
      <c r="K309" s="2">
        <v>0</v>
      </c>
      <c r="L309" s="2">
        <v>0</v>
      </c>
      <c r="M309" s="94">
        <v>0</v>
      </c>
      <c r="N309" s="1">
        <v>0</v>
      </c>
      <c r="O309" s="2">
        <v>0</v>
      </c>
      <c r="P309" s="2">
        <v>0</v>
      </c>
      <c r="Q309" s="94">
        <v>0</v>
      </c>
    </row>
    <row r="310" spans="1:17" ht="15.75" hidden="1" thickBot="1" x14ac:dyDescent="0.3">
      <c r="A310" s="608"/>
      <c r="B310" s="610"/>
      <c r="C310" s="612"/>
      <c r="D310" s="613" t="s">
        <v>268</v>
      </c>
      <c r="E310" s="99" t="s">
        <v>271</v>
      </c>
      <c r="F310" s="1">
        <v>0</v>
      </c>
      <c r="G310" s="2">
        <v>0</v>
      </c>
      <c r="H310" s="2">
        <v>0</v>
      </c>
      <c r="I310" s="94">
        <v>0</v>
      </c>
      <c r="J310" s="1">
        <v>0</v>
      </c>
      <c r="K310" s="2">
        <v>0</v>
      </c>
      <c r="L310" s="2">
        <v>0</v>
      </c>
      <c r="M310" s="94">
        <v>0</v>
      </c>
      <c r="N310" s="1">
        <v>0</v>
      </c>
      <c r="O310" s="2">
        <v>0</v>
      </c>
      <c r="P310" s="2">
        <v>0</v>
      </c>
      <c r="Q310" s="94">
        <v>0</v>
      </c>
    </row>
    <row r="311" spans="1:17" ht="15.75" hidden="1" thickBot="1" x14ac:dyDescent="0.3">
      <c r="A311" s="608"/>
      <c r="B311" s="610"/>
      <c r="C311" s="612"/>
      <c r="D311" s="614"/>
      <c r="E311" s="99" t="s">
        <v>279</v>
      </c>
      <c r="F311" s="1">
        <v>0</v>
      </c>
      <c r="G311" s="2">
        <v>0</v>
      </c>
      <c r="H311" s="2">
        <v>0</v>
      </c>
      <c r="I311" s="94">
        <v>0</v>
      </c>
      <c r="J311" s="1">
        <v>0</v>
      </c>
      <c r="K311" s="2">
        <v>0</v>
      </c>
      <c r="L311" s="2">
        <v>0</v>
      </c>
      <c r="M311" s="94">
        <v>0</v>
      </c>
      <c r="N311" s="1">
        <v>0</v>
      </c>
      <c r="O311" s="2">
        <v>0</v>
      </c>
      <c r="P311" s="2">
        <v>0</v>
      </c>
      <c r="Q311" s="94">
        <v>0</v>
      </c>
    </row>
    <row r="312" spans="1:17" ht="30.75" hidden="1" thickBot="1" x14ac:dyDescent="0.3">
      <c r="A312" s="607" t="s">
        <v>236</v>
      </c>
      <c r="B312" s="609" t="s">
        <v>350</v>
      </c>
      <c r="C312" s="611" t="s">
        <v>351</v>
      </c>
      <c r="D312" s="35" t="s">
        <v>214</v>
      </c>
      <c r="E312" s="99"/>
      <c r="F312" s="1">
        <v>0</v>
      </c>
      <c r="G312" s="2">
        <v>0</v>
      </c>
      <c r="H312" s="2">
        <v>0</v>
      </c>
      <c r="I312" s="94">
        <v>0</v>
      </c>
      <c r="J312" s="1">
        <v>0</v>
      </c>
      <c r="K312" s="2">
        <v>0</v>
      </c>
      <c r="L312" s="2">
        <v>0</v>
      </c>
      <c r="M312" s="94">
        <v>0</v>
      </c>
      <c r="N312" s="1">
        <v>0</v>
      </c>
      <c r="O312" s="2">
        <v>0</v>
      </c>
      <c r="P312" s="2">
        <v>0</v>
      </c>
      <c r="Q312" s="94">
        <v>0</v>
      </c>
    </row>
    <row r="313" spans="1:17" ht="15.75" hidden="1" thickBot="1" x14ac:dyDescent="0.3">
      <c r="A313" s="608"/>
      <c r="B313" s="610"/>
      <c r="C313" s="612"/>
      <c r="D313" s="613" t="s">
        <v>268</v>
      </c>
      <c r="E313" s="99" t="s">
        <v>271</v>
      </c>
      <c r="F313" s="1">
        <v>0</v>
      </c>
      <c r="G313" s="2">
        <v>0</v>
      </c>
      <c r="H313" s="2">
        <v>0</v>
      </c>
      <c r="I313" s="94">
        <v>0</v>
      </c>
      <c r="J313" s="1">
        <v>0</v>
      </c>
      <c r="K313" s="2">
        <v>0</v>
      </c>
      <c r="L313" s="2">
        <v>0</v>
      </c>
      <c r="M313" s="94">
        <v>0</v>
      </c>
      <c r="N313" s="1">
        <v>0</v>
      </c>
      <c r="O313" s="2">
        <v>0</v>
      </c>
      <c r="P313" s="2">
        <v>0</v>
      </c>
      <c r="Q313" s="94">
        <v>0</v>
      </c>
    </row>
    <row r="314" spans="1:17" ht="15.75" hidden="1" thickBot="1" x14ac:dyDescent="0.3">
      <c r="A314" s="608"/>
      <c r="B314" s="610"/>
      <c r="C314" s="612"/>
      <c r="D314" s="614"/>
      <c r="E314" s="99" t="s">
        <v>279</v>
      </c>
      <c r="F314" s="1">
        <v>0</v>
      </c>
      <c r="G314" s="2">
        <v>0</v>
      </c>
      <c r="H314" s="2">
        <v>0</v>
      </c>
      <c r="I314" s="94">
        <v>0</v>
      </c>
      <c r="J314" s="1">
        <v>0</v>
      </c>
      <c r="K314" s="2">
        <v>0</v>
      </c>
      <c r="L314" s="2">
        <v>0</v>
      </c>
      <c r="M314" s="94">
        <v>0</v>
      </c>
      <c r="N314" s="1">
        <v>0</v>
      </c>
      <c r="O314" s="2">
        <v>0</v>
      </c>
      <c r="P314" s="2">
        <v>0</v>
      </c>
      <c r="Q314" s="94">
        <v>0</v>
      </c>
    </row>
    <row r="315" spans="1:17" ht="0.75" hidden="1" customHeight="1" x14ac:dyDescent="0.25">
      <c r="A315" s="607" t="s">
        <v>352</v>
      </c>
      <c r="B315" s="609" t="s">
        <v>353</v>
      </c>
      <c r="C315" s="611" t="s">
        <v>351</v>
      </c>
      <c r="D315" s="35" t="s">
        <v>214</v>
      </c>
      <c r="E315" s="99"/>
      <c r="F315" s="1">
        <v>0</v>
      </c>
      <c r="G315" s="2">
        <v>0</v>
      </c>
      <c r="H315" s="2">
        <v>0</v>
      </c>
      <c r="I315" s="94">
        <v>0</v>
      </c>
      <c r="J315" s="1">
        <v>0</v>
      </c>
      <c r="K315" s="2">
        <v>0</v>
      </c>
      <c r="L315" s="2">
        <v>0</v>
      </c>
      <c r="M315" s="94">
        <v>0</v>
      </c>
      <c r="N315" s="1">
        <v>0</v>
      </c>
      <c r="O315" s="2">
        <v>0</v>
      </c>
      <c r="P315" s="2">
        <v>0</v>
      </c>
      <c r="Q315" s="94">
        <v>0</v>
      </c>
    </row>
    <row r="316" spans="1:17" ht="15.75" hidden="1" thickBot="1" x14ac:dyDescent="0.3">
      <c r="A316" s="608"/>
      <c r="B316" s="610"/>
      <c r="C316" s="612"/>
      <c r="D316" s="613" t="s">
        <v>268</v>
      </c>
      <c r="E316" s="99" t="s">
        <v>271</v>
      </c>
      <c r="F316" s="1">
        <v>0</v>
      </c>
      <c r="G316" s="2">
        <v>0</v>
      </c>
      <c r="H316" s="2">
        <v>0</v>
      </c>
      <c r="I316" s="94">
        <v>0</v>
      </c>
      <c r="J316" s="1">
        <v>0</v>
      </c>
      <c r="K316" s="2">
        <v>0</v>
      </c>
      <c r="L316" s="2">
        <v>0</v>
      </c>
      <c r="M316" s="94">
        <v>0</v>
      </c>
      <c r="N316" s="1">
        <v>0</v>
      </c>
      <c r="O316" s="2">
        <v>0</v>
      </c>
      <c r="P316" s="2">
        <v>0</v>
      </c>
      <c r="Q316" s="94">
        <v>0</v>
      </c>
    </row>
    <row r="317" spans="1:17" ht="15.75" hidden="1" thickBot="1" x14ac:dyDescent="0.3">
      <c r="A317" s="608"/>
      <c r="B317" s="610"/>
      <c r="C317" s="612"/>
      <c r="D317" s="614"/>
      <c r="E317" s="99" t="s">
        <v>279</v>
      </c>
      <c r="F317" s="1">
        <v>0</v>
      </c>
      <c r="G317" s="2">
        <v>0</v>
      </c>
      <c r="H317" s="2">
        <v>0</v>
      </c>
      <c r="I317" s="94">
        <v>0</v>
      </c>
      <c r="J317" s="1">
        <v>0</v>
      </c>
      <c r="K317" s="2">
        <v>0</v>
      </c>
      <c r="L317" s="2">
        <v>0</v>
      </c>
      <c r="M317" s="94">
        <v>0</v>
      </c>
      <c r="N317" s="1">
        <v>0</v>
      </c>
      <c r="O317" s="2">
        <v>0</v>
      </c>
      <c r="P317" s="2">
        <v>0</v>
      </c>
      <c r="Q317" s="94">
        <v>0</v>
      </c>
    </row>
    <row r="318" spans="1:17" ht="30.75" hidden="1" thickBot="1" x14ac:dyDescent="0.3">
      <c r="A318" s="607" t="s">
        <v>354</v>
      </c>
      <c r="B318" s="609" t="s">
        <v>355</v>
      </c>
      <c r="C318" s="611" t="s">
        <v>356</v>
      </c>
      <c r="D318" s="35" t="s">
        <v>214</v>
      </c>
      <c r="E318" s="99"/>
      <c r="F318" s="1">
        <v>0</v>
      </c>
      <c r="G318" s="2">
        <v>0</v>
      </c>
      <c r="H318" s="2">
        <v>0</v>
      </c>
      <c r="I318" s="94">
        <v>0</v>
      </c>
      <c r="J318" s="1">
        <v>0</v>
      </c>
      <c r="K318" s="2">
        <v>0</v>
      </c>
      <c r="L318" s="2">
        <v>0</v>
      </c>
      <c r="M318" s="94">
        <v>0</v>
      </c>
      <c r="N318" s="1">
        <v>0</v>
      </c>
      <c r="O318" s="2">
        <v>0</v>
      </c>
      <c r="P318" s="2">
        <v>0</v>
      </c>
      <c r="Q318" s="94">
        <v>0</v>
      </c>
    </row>
    <row r="319" spans="1:17" ht="15.75" hidden="1" thickBot="1" x14ac:dyDescent="0.3">
      <c r="A319" s="608"/>
      <c r="B319" s="610"/>
      <c r="C319" s="612"/>
      <c r="D319" s="613" t="s">
        <v>268</v>
      </c>
      <c r="E319" s="99" t="s">
        <v>271</v>
      </c>
      <c r="F319" s="1">
        <v>0</v>
      </c>
      <c r="G319" s="2">
        <v>0</v>
      </c>
      <c r="H319" s="2">
        <v>0</v>
      </c>
      <c r="I319" s="94">
        <v>0</v>
      </c>
      <c r="J319" s="1">
        <v>0</v>
      </c>
      <c r="K319" s="2">
        <v>0</v>
      </c>
      <c r="L319" s="2">
        <v>0</v>
      </c>
      <c r="M319" s="94">
        <v>0</v>
      </c>
      <c r="N319" s="1">
        <v>0</v>
      </c>
      <c r="O319" s="2">
        <v>0</v>
      </c>
      <c r="P319" s="2">
        <v>0</v>
      </c>
      <c r="Q319" s="94">
        <v>0</v>
      </c>
    </row>
    <row r="320" spans="1:17" ht="15.75" hidden="1" thickBot="1" x14ac:dyDescent="0.3">
      <c r="A320" s="608"/>
      <c r="B320" s="610"/>
      <c r="C320" s="612"/>
      <c r="D320" s="614"/>
      <c r="E320" s="99" t="s">
        <v>279</v>
      </c>
      <c r="F320" s="1">
        <v>0</v>
      </c>
      <c r="G320" s="2">
        <v>0</v>
      </c>
      <c r="H320" s="2">
        <v>0</v>
      </c>
      <c r="I320" s="94">
        <v>0</v>
      </c>
      <c r="J320" s="1">
        <v>0</v>
      </c>
      <c r="K320" s="2">
        <v>0</v>
      </c>
      <c r="L320" s="2">
        <v>0</v>
      </c>
      <c r="M320" s="94">
        <v>0</v>
      </c>
      <c r="N320" s="1">
        <v>0</v>
      </c>
      <c r="O320" s="2">
        <v>0</v>
      </c>
      <c r="P320" s="2">
        <v>0</v>
      </c>
      <c r="Q320" s="94">
        <v>0</v>
      </c>
    </row>
    <row r="321" spans="1:17" ht="30.75" hidden="1" thickBot="1" x14ac:dyDescent="0.3">
      <c r="A321" s="607" t="s">
        <v>357</v>
      </c>
      <c r="B321" s="609" t="s">
        <v>358</v>
      </c>
      <c r="C321" s="611" t="s">
        <v>359</v>
      </c>
      <c r="D321" s="35" t="s">
        <v>214</v>
      </c>
      <c r="E321" s="99"/>
      <c r="F321" s="1">
        <v>0</v>
      </c>
      <c r="G321" s="2">
        <v>0</v>
      </c>
      <c r="H321" s="2">
        <v>0</v>
      </c>
      <c r="I321" s="94">
        <v>0</v>
      </c>
      <c r="J321" s="1">
        <v>0</v>
      </c>
      <c r="K321" s="2">
        <v>0</v>
      </c>
      <c r="L321" s="2">
        <v>0</v>
      </c>
      <c r="M321" s="94">
        <v>0</v>
      </c>
      <c r="N321" s="1">
        <v>0</v>
      </c>
      <c r="O321" s="2">
        <v>0</v>
      </c>
      <c r="P321" s="2">
        <v>0</v>
      </c>
      <c r="Q321" s="94">
        <v>0</v>
      </c>
    </row>
    <row r="322" spans="1:17" ht="15.75" hidden="1" thickBot="1" x14ac:dyDescent="0.3">
      <c r="A322" s="608"/>
      <c r="B322" s="610"/>
      <c r="C322" s="612"/>
      <c r="D322" s="613" t="s">
        <v>268</v>
      </c>
      <c r="E322" s="99" t="s">
        <v>271</v>
      </c>
      <c r="F322" s="1">
        <v>0</v>
      </c>
      <c r="G322" s="2">
        <v>0</v>
      </c>
      <c r="H322" s="2">
        <v>0</v>
      </c>
      <c r="I322" s="94">
        <v>0</v>
      </c>
      <c r="J322" s="1">
        <v>0</v>
      </c>
      <c r="K322" s="2">
        <v>0</v>
      </c>
      <c r="L322" s="2">
        <v>0</v>
      </c>
      <c r="M322" s="94">
        <v>0</v>
      </c>
      <c r="N322" s="1">
        <v>0</v>
      </c>
      <c r="O322" s="2">
        <v>0</v>
      </c>
      <c r="P322" s="2">
        <v>0</v>
      </c>
      <c r="Q322" s="94">
        <v>0</v>
      </c>
    </row>
    <row r="323" spans="1:17" ht="14.25" hidden="1" customHeight="1" x14ac:dyDescent="0.25">
      <c r="A323" s="608"/>
      <c r="B323" s="610"/>
      <c r="C323" s="612"/>
      <c r="D323" s="614"/>
      <c r="E323" s="99" t="s">
        <v>279</v>
      </c>
      <c r="F323" s="1">
        <v>0</v>
      </c>
      <c r="G323" s="2">
        <v>0</v>
      </c>
      <c r="H323" s="2">
        <v>0</v>
      </c>
      <c r="I323" s="94">
        <v>0</v>
      </c>
      <c r="J323" s="1">
        <v>0</v>
      </c>
      <c r="K323" s="2">
        <v>0</v>
      </c>
      <c r="L323" s="2">
        <v>0</v>
      </c>
      <c r="M323" s="94">
        <v>0</v>
      </c>
      <c r="N323" s="1">
        <v>0</v>
      </c>
      <c r="O323" s="2">
        <v>0</v>
      </c>
      <c r="P323" s="2">
        <v>0</v>
      </c>
      <c r="Q323" s="94">
        <v>0</v>
      </c>
    </row>
    <row r="324" spans="1:17" ht="30.75" hidden="1" thickBot="1" x14ac:dyDescent="0.3">
      <c r="A324" s="607" t="s">
        <v>360</v>
      </c>
      <c r="B324" s="609" t="s">
        <v>361</v>
      </c>
      <c r="C324" s="611" t="s">
        <v>362</v>
      </c>
      <c r="D324" s="35" t="s">
        <v>214</v>
      </c>
      <c r="E324" s="99"/>
      <c r="F324" s="1">
        <v>0</v>
      </c>
      <c r="G324" s="2">
        <v>0</v>
      </c>
      <c r="H324" s="2">
        <v>0</v>
      </c>
      <c r="I324" s="94">
        <v>0</v>
      </c>
      <c r="J324" s="1">
        <v>0</v>
      </c>
      <c r="K324" s="2">
        <v>0</v>
      </c>
      <c r="L324" s="2">
        <v>0</v>
      </c>
      <c r="M324" s="94">
        <v>0</v>
      </c>
      <c r="N324" s="1">
        <v>0</v>
      </c>
      <c r="O324" s="2">
        <v>0</v>
      </c>
      <c r="P324" s="2">
        <v>0</v>
      </c>
      <c r="Q324" s="94">
        <v>0</v>
      </c>
    </row>
    <row r="325" spans="1:17" ht="15.75" hidden="1" thickBot="1" x14ac:dyDescent="0.3">
      <c r="A325" s="608"/>
      <c r="B325" s="610"/>
      <c r="C325" s="612"/>
      <c r="D325" s="613" t="s">
        <v>268</v>
      </c>
      <c r="E325" s="99" t="s">
        <v>271</v>
      </c>
      <c r="F325" s="1">
        <v>0</v>
      </c>
      <c r="G325" s="2">
        <v>0</v>
      </c>
      <c r="H325" s="2">
        <v>0</v>
      </c>
      <c r="I325" s="94">
        <v>0</v>
      </c>
      <c r="J325" s="1">
        <v>0</v>
      </c>
      <c r="K325" s="2">
        <v>0</v>
      </c>
      <c r="L325" s="2">
        <v>0</v>
      </c>
      <c r="M325" s="94">
        <v>0</v>
      </c>
      <c r="N325" s="1">
        <v>0</v>
      </c>
      <c r="O325" s="2">
        <v>0</v>
      </c>
      <c r="P325" s="2">
        <v>0</v>
      </c>
      <c r="Q325" s="94">
        <v>0</v>
      </c>
    </row>
    <row r="326" spans="1:17" ht="15.75" hidden="1" thickBot="1" x14ac:dyDescent="0.3">
      <c r="A326" s="608"/>
      <c r="B326" s="610"/>
      <c r="C326" s="612"/>
      <c r="D326" s="614"/>
      <c r="E326" s="99" t="s">
        <v>279</v>
      </c>
      <c r="F326" s="1">
        <v>0</v>
      </c>
      <c r="G326" s="2">
        <v>0</v>
      </c>
      <c r="H326" s="2">
        <v>0</v>
      </c>
      <c r="I326" s="94">
        <v>0</v>
      </c>
      <c r="J326" s="1">
        <v>0</v>
      </c>
      <c r="K326" s="2">
        <v>0</v>
      </c>
      <c r="L326" s="2">
        <v>0</v>
      </c>
      <c r="M326" s="94">
        <v>0</v>
      </c>
      <c r="N326" s="1">
        <v>0</v>
      </c>
      <c r="O326" s="2">
        <v>0</v>
      </c>
      <c r="P326" s="2">
        <v>0</v>
      </c>
      <c r="Q326" s="94">
        <v>0</v>
      </c>
    </row>
    <row r="327" spans="1:17" ht="30.75" hidden="1" thickBot="1" x14ac:dyDescent="0.3">
      <c r="A327" s="607" t="s">
        <v>847</v>
      </c>
      <c r="B327" s="609" t="s">
        <v>363</v>
      </c>
      <c r="C327" s="611" t="s">
        <v>364</v>
      </c>
      <c r="D327" s="35" t="s">
        <v>214</v>
      </c>
      <c r="E327" s="99"/>
      <c r="F327" s="1">
        <v>0</v>
      </c>
      <c r="G327" s="2">
        <v>0</v>
      </c>
      <c r="H327" s="2">
        <v>0</v>
      </c>
      <c r="I327" s="94">
        <v>0</v>
      </c>
      <c r="J327" s="1">
        <v>0</v>
      </c>
      <c r="K327" s="2">
        <v>0</v>
      </c>
      <c r="L327" s="2">
        <v>0</v>
      </c>
      <c r="M327" s="94">
        <v>0</v>
      </c>
      <c r="N327" s="1">
        <v>0</v>
      </c>
      <c r="O327" s="2">
        <v>0</v>
      </c>
      <c r="P327" s="2">
        <v>0</v>
      </c>
      <c r="Q327" s="94">
        <v>0</v>
      </c>
    </row>
    <row r="328" spans="1:17" ht="15.75" hidden="1" thickBot="1" x14ac:dyDescent="0.3">
      <c r="A328" s="608"/>
      <c r="B328" s="610"/>
      <c r="C328" s="612"/>
      <c r="D328" s="613" t="s">
        <v>268</v>
      </c>
      <c r="E328" s="99" t="s">
        <v>271</v>
      </c>
      <c r="F328" s="1">
        <v>0</v>
      </c>
      <c r="G328" s="2">
        <v>0</v>
      </c>
      <c r="H328" s="2">
        <v>0</v>
      </c>
      <c r="I328" s="94">
        <v>0</v>
      </c>
      <c r="J328" s="1">
        <v>0</v>
      </c>
      <c r="K328" s="2">
        <v>0</v>
      </c>
      <c r="L328" s="2">
        <v>0</v>
      </c>
      <c r="M328" s="94">
        <v>0</v>
      </c>
      <c r="N328" s="1">
        <v>0</v>
      </c>
      <c r="O328" s="2">
        <v>0</v>
      </c>
      <c r="P328" s="2">
        <v>0</v>
      </c>
      <c r="Q328" s="94">
        <v>0</v>
      </c>
    </row>
    <row r="329" spans="1:17" ht="15.75" hidden="1" thickBot="1" x14ac:dyDescent="0.3">
      <c r="A329" s="608"/>
      <c r="B329" s="610"/>
      <c r="C329" s="612"/>
      <c r="D329" s="614"/>
      <c r="E329" s="99" t="s">
        <v>279</v>
      </c>
      <c r="F329" s="1">
        <v>0</v>
      </c>
      <c r="G329" s="2">
        <v>0</v>
      </c>
      <c r="H329" s="2">
        <v>0</v>
      </c>
      <c r="I329" s="94">
        <v>0</v>
      </c>
      <c r="J329" s="1">
        <v>0</v>
      </c>
      <c r="K329" s="2">
        <v>0</v>
      </c>
      <c r="L329" s="2">
        <v>0</v>
      </c>
      <c r="M329" s="94">
        <v>0</v>
      </c>
      <c r="N329" s="1">
        <v>0</v>
      </c>
      <c r="O329" s="2">
        <v>0</v>
      </c>
      <c r="P329" s="2">
        <v>0</v>
      </c>
      <c r="Q329" s="94">
        <v>0</v>
      </c>
    </row>
    <row r="330" spans="1:17" ht="30.75" hidden="1" thickBot="1" x14ac:dyDescent="0.3">
      <c r="A330" s="607" t="s">
        <v>365</v>
      </c>
      <c r="B330" s="609" t="s">
        <v>366</v>
      </c>
      <c r="C330" s="611" t="s">
        <v>364</v>
      </c>
      <c r="D330" s="35" t="s">
        <v>214</v>
      </c>
      <c r="E330" s="99"/>
      <c r="F330" s="1">
        <v>0</v>
      </c>
      <c r="G330" s="2">
        <v>0</v>
      </c>
      <c r="H330" s="2">
        <v>0</v>
      </c>
      <c r="I330" s="94">
        <v>0</v>
      </c>
      <c r="J330" s="1">
        <v>0</v>
      </c>
      <c r="K330" s="2">
        <v>0</v>
      </c>
      <c r="L330" s="2">
        <v>0</v>
      </c>
      <c r="M330" s="94">
        <v>0</v>
      </c>
      <c r="N330" s="1">
        <v>0</v>
      </c>
      <c r="O330" s="2">
        <v>0</v>
      </c>
      <c r="P330" s="2">
        <v>0</v>
      </c>
      <c r="Q330" s="94">
        <v>0</v>
      </c>
    </row>
    <row r="331" spans="1:17" ht="15.75" hidden="1" thickBot="1" x14ac:dyDescent="0.3">
      <c r="A331" s="608"/>
      <c r="B331" s="610"/>
      <c r="C331" s="612"/>
      <c r="D331" s="613" t="s">
        <v>268</v>
      </c>
      <c r="E331" s="99" t="s">
        <v>271</v>
      </c>
      <c r="F331" s="1">
        <v>0</v>
      </c>
      <c r="G331" s="2">
        <v>0</v>
      </c>
      <c r="H331" s="2">
        <v>0</v>
      </c>
      <c r="I331" s="94">
        <v>0</v>
      </c>
      <c r="J331" s="1">
        <v>0</v>
      </c>
      <c r="K331" s="2">
        <v>0</v>
      </c>
      <c r="L331" s="2">
        <v>0</v>
      </c>
      <c r="M331" s="94">
        <v>0</v>
      </c>
      <c r="N331" s="1">
        <v>0</v>
      </c>
      <c r="O331" s="2">
        <v>0</v>
      </c>
      <c r="P331" s="2">
        <v>0</v>
      </c>
      <c r="Q331" s="94">
        <v>0</v>
      </c>
    </row>
    <row r="332" spans="1:17" ht="13.5" hidden="1" customHeight="1" x14ac:dyDescent="0.25">
      <c r="A332" s="608"/>
      <c r="B332" s="610"/>
      <c r="C332" s="612"/>
      <c r="D332" s="614"/>
      <c r="E332" s="99" t="s">
        <v>279</v>
      </c>
      <c r="F332" s="1">
        <v>0</v>
      </c>
      <c r="G332" s="2">
        <v>0</v>
      </c>
      <c r="H332" s="2">
        <v>0</v>
      </c>
      <c r="I332" s="94">
        <v>0</v>
      </c>
      <c r="J332" s="1">
        <v>0</v>
      </c>
      <c r="K332" s="2">
        <v>0</v>
      </c>
      <c r="L332" s="2">
        <v>0</v>
      </c>
      <c r="M332" s="94">
        <v>0</v>
      </c>
      <c r="N332" s="1">
        <v>0</v>
      </c>
      <c r="O332" s="2">
        <v>0</v>
      </c>
      <c r="P332" s="2">
        <v>0</v>
      </c>
      <c r="Q332" s="94">
        <v>0</v>
      </c>
    </row>
    <row r="333" spans="1:17" ht="30.75" hidden="1" thickBot="1" x14ac:dyDescent="0.3">
      <c r="A333" s="607" t="s">
        <v>367</v>
      </c>
      <c r="B333" s="609" t="s">
        <v>368</v>
      </c>
      <c r="C333" s="611" t="s">
        <v>349</v>
      </c>
      <c r="D333" s="35" t="s">
        <v>214</v>
      </c>
      <c r="E333" s="99"/>
      <c r="F333" s="1">
        <v>0</v>
      </c>
      <c r="G333" s="2">
        <v>0</v>
      </c>
      <c r="H333" s="2">
        <v>0</v>
      </c>
      <c r="I333" s="94">
        <v>0</v>
      </c>
      <c r="J333" s="1">
        <v>0</v>
      </c>
      <c r="K333" s="2">
        <v>0</v>
      </c>
      <c r="L333" s="2">
        <v>0</v>
      </c>
      <c r="M333" s="94">
        <v>0</v>
      </c>
      <c r="N333" s="1">
        <v>0</v>
      </c>
      <c r="O333" s="2">
        <v>0</v>
      </c>
      <c r="P333" s="2">
        <v>0</v>
      </c>
      <c r="Q333" s="94">
        <v>0</v>
      </c>
    </row>
    <row r="334" spans="1:17" ht="15.75" hidden="1" thickBot="1" x14ac:dyDescent="0.3">
      <c r="A334" s="608"/>
      <c r="B334" s="610"/>
      <c r="C334" s="612"/>
      <c r="D334" s="613" t="s">
        <v>268</v>
      </c>
      <c r="E334" s="99" t="s">
        <v>271</v>
      </c>
      <c r="F334" s="1">
        <v>0</v>
      </c>
      <c r="G334" s="2">
        <v>0</v>
      </c>
      <c r="H334" s="2">
        <v>0</v>
      </c>
      <c r="I334" s="94">
        <v>0</v>
      </c>
      <c r="J334" s="1">
        <v>0</v>
      </c>
      <c r="K334" s="2">
        <v>0</v>
      </c>
      <c r="L334" s="2">
        <v>0</v>
      </c>
      <c r="M334" s="94">
        <v>0</v>
      </c>
      <c r="N334" s="1">
        <v>0</v>
      </c>
      <c r="O334" s="2">
        <v>0</v>
      </c>
      <c r="P334" s="2">
        <v>0</v>
      </c>
      <c r="Q334" s="94">
        <v>0</v>
      </c>
    </row>
    <row r="335" spans="1:17" ht="15.75" hidden="1" thickBot="1" x14ac:dyDescent="0.3">
      <c r="A335" s="608"/>
      <c r="B335" s="610"/>
      <c r="C335" s="612"/>
      <c r="D335" s="614"/>
      <c r="E335" s="99" t="s">
        <v>279</v>
      </c>
      <c r="F335" s="1">
        <v>0</v>
      </c>
      <c r="G335" s="2">
        <v>0</v>
      </c>
      <c r="H335" s="2">
        <v>0</v>
      </c>
      <c r="I335" s="94">
        <v>0</v>
      </c>
      <c r="J335" s="1">
        <v>0</v>
      </c>
      <c r="K335" s="2">
        <v>0</v>
      </c>
      <c r="L335" s="2">
        <v>0</v>
      </c>
      <c r="M335" s="94">
        <v>0</v>
      </c>
      <c r="N335" s="1">
        <v>0</v>
      </c>
      <c r="O335" s="2">
        <v>0</v>
      </c>
      <c r="P335" s="2">
        <v>0</v>
      </c>
      <c r="Q335" s="94">
        <v>0</v>
      </c>
    </row>
    <row r="336" spans="1:17" ht="30.75" hidden="1" thickBot="1" x14ac:dyDescent="0.3">
      <c r="A336" s="607" t="s">
        <v>369</v>
      </c>
      <c r="B336" s="609" t="s">
        <v>370</v>
      </c>
      <c r="C336" s="611" t="s">
        <v>371</v>
      </c>
      <c r="D336" s="35" t="s">
        <v>214</v>
      </c>
      <c r="E336" s="99"/>
      <c r="F336" s="1">
        <v>0</v>
      </c>
      <c r="G336" s="2">
        <v>0</v>
      </c>
      <c r="H336" s="2">
        <v>0</v>
      </c>
      <c r="I336" s="94">
        <v>0</v>
      </c>
      <c r="J336" s="1">
        <v>0</v>
      </c>
      <c r="K336" s="2">
        <v>0</v>
      </c>
      <c r="L336" s="2">
        <v>0</v>
      </c>
      <c r="M336" s="94">
        <v>0</v>
      </c>
      <c r="N336" s="1">
        <v>0</v>
      </c>
      <c r="O336" s="2">
        <v>0</v>
      </c>
      <c r="P336" s="2">
        <v>0</v>
      </c>
      <c r="Q336" s="94">
        <v>0</v>
      </c>
    </row>
    <row r="337" spans="1:17" ht="15.75" hidden="1" thickBot="1" x14ac:dyDescent="0.3">
      <c r="A337" s="608"/>
      <c r="B337" s="610"/>
      <c r="C337" s="612"/>
      <c r="D337" s="613" t="s">
        <v>372</v>
      </c>
      <c r="E337" s="99" t="s">
        <v>271</v>
      </c>
      <c r="F337" s="1">
        <v>0</v>
      </c>
      <c r="G337" s="2">
        <v>0</v>
      </c>
      <c r="H337" s="2">
        <v>0</v>
      </c>
      <c r="I337" s="94">
        <v>0</v>
      </c>
      <c r="J337" s="1">
        <v>0</v>
      </c>
      <c r="K337" s="2">
        <v>0</v>
      </c>
      <c r="L337" s="2">
        <v>0</v>
      </c>
      <c r="M337" s="94">
        <v>0</v>
      </c>
      <c r="N337" s="1">
        <v>0</v>
      </c>
      <c r="O337" s="2">
        <v>0</v>
      </c>
      <c r="P337" s="2">
        <v>0</v>
      </c>
      <c r="Q337" s="94">
        <v>0</v>
      </c>
    </row>
    <row r="338" spans="1:17" ht="15.75" hidden="1" thickBot="1" x14ac:dyDescent="0.3">
      <c r="A338" s="608"/>
      <c r="B338" s="610"/>
      <c r="C338" s="612"/>
      <c r="D338" s="614"/>
      <c r="E338" s="99" t="s">
        <v>279</v>
      </c>
      <c r="F338" s="1">
        <v>0</v>
      </c>
      <c r="G338" s="2">
        <v>0</v>
      </c>
      <c r="H338" s="2">
        <v>0</v>
      </c>
      <c r="I338" s="94">
        <v>0</v>
      </c>
      <c r="J338" s="1">
        <v>0</v>
      </c>
      <c r="K338" s="2">
        <v>0</v>
      </c>
      <c r="L338" s="2">
        <v>0</v>
      </c>
      <c r="M338" s="94">
        <v>0</v>
      </c>
      <c r="N338" s="1">
        <v>0</v>
      </c>
      <c r="O338" s="2">
        <v>0</v>
      </c>
      <c r="P338" s="2">
        <v>0</v>
      </c>
      <c r="Q338" s="94">
        <v>0</v>
      </c>
    </row>
    <row r="339" spans="1:17" ht="30.75" hidden="1" thickBot="1" x14ac:dyDescent="0.3">
      <c r="A339" s="607" t="s">
        <v>373</v>
      </c>
      <c r="B339" s="609" t="s">
        <v>374</v>
      </c>
      <c r="C339" s="611" t="s">
        <v>375</v>
      </c>
      <c r="D339" s="35" t="s">
        <v>214</v>
      </c>
      <c r="E339" s="99"/>
      <c r="F339" s="1">
        <v>0</v>
      </c>
      <c r="G339" s="2">
        <v>0</v>
      </c>
      <c r="H339" s="2">
        <v>0</v>
      </c>
      <c r="I339" s="94">
        <v>0</v>
      </c>
      <c r="J339" s="1">
        <v>0</v>
      </c>
      <c r="K339" s="2">
        <v>0</v>
      </c>
      <c r="L339" s="2">
        <v>0</v>
      </c>
      <c r="M339" s="94">
        <v>0</v>
      </c>
      <c r="N339" s="1">
        <v>0</v>
      </c>
      <c r="O339" s="2">
        <v>0</v>
      </c>
      <c r="P339" s="2">
        <v>0</v>
      </c>
      <c r="Q339" s="94">
        <v>0</v>
      </c>
    </row>
    <row r="340" spans="1:17" ht="15.75" hidden="1" thickBot="1" x14ac:dyDescent="0.3">
      <c r="A340" s="608"/>
      <c r="B340" s="610"/>
      <c r="C340" s="612"/>
      <c r="D340" s="613" t="s">
        <v>268</v>
      </c>
      <c r="E340" s="99" t="s">
        <v>271</v>
      </c>
      <c r="F340" s="1">
        <v>0</v>
      </c>
      <c r="G340" s="2">
        <v>0</v>
      </c>
      <c r="H340" s="2">
        <v>0</v>
      </c>
      <c r="I340" s="94">
        <v>0</v>
      </c>
      <c r="J340" s="1">
        <v>0</v>
      </c>
      <c r="K340" s="2">
        <v>0</v>
      </c>
      <c r="L340" s="2">
        <v>0</v>
      </c>
      <c r="M340" s="94">
        <v>0</v>
      </c>
      <c r="N340" s="1">
        <v>0</v>
      </c>
      <c r="O340" s="2">
        <v>0</v>
      </c>
      <c r="P340" s="2">
        <v>0</v>
      </c>
      <c r="Q340" s="94">
        <v>0</v>
      </c>
    </row>
    <row r="341" spans="1:17" ht="15.75" hidden="1" thickBot="1" x14ac:dyDescent="0.3">
      <c r="A341" s="608"/>
      <c r="B341" s="610"/>
      <c r="C341" s="612"/>
      <c r="D341" s="614"/>
      <c r="E341" s="99" t="s">
        <v>279</v>
      </c>
      <c r="F341" s="1">
        <v>0</v>
      </c>
      <c r="G341" s="2">
        <v>0</v>
      </c>
      <c r="H341" s="2">
        <v>0</v>
      </c>
      <c r="I341" s="94">
        <v>0</v>
      </c>
      <c r="J341" s="1">
        <v>0</v>
      </c>
      <c r="K341" s="2">
        <v>0</v>
      </c>
      <c r="L341" s="2">
        <v>0</v>
      </c>
      <c r="M341" s="94">
        <v>0</v>
      </c>
      <c r="N341" s="1">
        <v>0</v>
      </c>
      <c r="O341" s="2">
        <v>0</v>
      </c>
      <c r="P341" s="2">
        <v>0</v>
      </c>
      <c r="Q341" s="94">
        <v>0</v>
      </c>
    </row>
    <row r="342" spans="1:17" ht="30.75" hidden="1" thickBot="1" x14ac:dyDescent="0.3">
      <c r="A342" s="607" t="s">
        <v>376</v>
      </c>
      <c r="B342" s="609" t="s">
        <v>377</v>
      </c>
      <c r="C342" s="611" t="s">
        <v>378</v>
      </c>
      <c r="D342" s="35" t="s">
        <v>214</v>
      </c>
      <c r="E342" s="99"/>
      <c r="F342" s="1">
        <v>0</v>
      </c>
      <c r="G342" s="2">
        <v>0</v>
      </c>
      <c r="H342" s="2">
        <v>0</v>
      </c>
      <c r="I342" s="94">
        <v>0</v>
      </c>
      <c r="J342" s="1">
        <v>0</v>
      </c>
      <c r="K342" s="2">
        <v>0</v>
      </c>
      <c r="L342" s="2">
        <v>0</v>
      </c>
      <c r="M342" s="94">
        <v>0</v>
      </c>
      <c r="N342" s="1">
        <v>0</v>
      </c>
      <c r="O342" s="2">
        <v>0</v>
      </c>
      <c r="P342" s="2">
        <v>0</v>
      </c>
      <c r="Q342" s="94">
        <v>0</v>
      </c>
    </row>
    <row r="343" spans="1:17" ht="15.75" hidden="1" thickBot="1" x14ac:dyDescent="0.3">
      <c r="A343" s="608"/>
      <c r="B343" s="610"/>
      <c r="C343" s="612"/>
      <c r="D343" s="613" t="s">
        <v>268</v>
      </c>
      <c r="E343" s="99" t="s">
        <v>271</v>
      </c>
      <c r="F343" s="1">
        <v>0</v>
      </c>
      <c r="G343" s="2">
        <v>0</v>
      </c>
      <c r="H343" s="2">
        <v>0</v>
      </c>
      <c r="I343" s="94">
        <v>0</v>
      </c>
      <c r="J343" s="1">
        <v>0</v>
      </c>
      <c r="K343" s="2">
        <v>0</v>
      </c>
      <c r="L343" s="2">
        <v>0</v>
      </c>
      <c r="M343" s="94">
        <v>0</v>
      </c>
      <c r="N343" s="1">
        <v>0</v>
      </c>
      <c r="O343" s="2">
        <v>0</v>
      </c>
      <c r="P343" s="2">
        <v>0</v>
      </c>
      <c r="Q343" s="94">
        <v>0</v>
      </c>
    </row>
    <row r="344" spans="1:17" ht="15.75" hidden="1" thickBot="1" x14ac:dyDescent="0.3">
      <c r="A344" s="608"/>
      <c r="B344" s="610"/>
      <c r="C344" s="612"/>
      <c r="D344" s="614"/>
      <c r="E344" s="99" t="s">
        <v>279</v>
      </c>
      <c r="F344" s="1">
        <v>0</v>
      </c>
      <c r="G344" s="2">
        <v>0</v>
      </c>
      <c r="H344" s="2">
        <v>0</v>
      </c>
      <c r="I344" s="94">
        <v>0</v>
      </c>
      <c r="J344" s="1">
        <v>0</v>
      </c>
      <c r="K344" s="2">
        <v>0</v>
      </c>
      <c r="L344" s="2">
        <v>0</v>
      </c>
      <c r="M344" s="94">
        <v>0</v>
      </c>
      <c r="N344" s="1">
        <v>0</v>
      </c>
      <c r="O344" s="2">
        <v>0</v>
      </c>
      <c r="P344" s="2">
        <v>0</v>
      </c>
      <c r="Q344" s="94">
        <v>0</v>
      </c>
    </row>
    <row r="345" spans="1:17" ht="0.75" hidden="1" customHeight="1" x14ac:dyDescent="0.25">
      <c r="A345" s="607" t="s">
        <v>379</v>
      </c>
      <c r="B345" s="609" t="s">
        <v>380</v>
      </c>
      <c r="C345" s="611" t="s">
        <v>381</v>
      </c>
      <c r="D345" s="35" t="s">
        <v>214</v>
      </c>
      <c r="E345" s="99"/>
      <c r="F345" s="1">
        <v>0</v>
      </c>
      <c r="G345" s="2">
        <v>0</v>
      </c>
      <c r="H345" s="2">
        <v>0</v>
      </c>
      <c r="I345" s="94">
        <v>0</v>
      </c>
      <c r="J345" s="1">
        <v>0</v>
      </c>
      <c r="K345" s="2">
        <v>0</v>
      </c>
      <c r="L345" s="2">
        <v>0</v>
      </c>
      <c r="M345" s="94">
        <v>0</v>
      </c>
      <c r="N345" s="1">
        <v>0</v>
      </c>
      <c r="O345" s="2">
        <v>0</v>
      </c>
      <c r="P345" s="2">
        <v>0</v>
      </c>
      <c r="Q345" s="94">
        <v>0</v>
      </c>
    </row>
    <row r="346" spans="1:17" ht="15.75" hidden="1" thickBot="1" x14ac:dyDescent="0.3">
      <c r="A346" s="608"/>
      <c r="B346" s="610"/>
      <c r="C346" s="612"/>
      <c r="D346" s="613" t="s">
        <v>268</v>
      </c>
      <c r="E346" s="99" t="s">
        <v>271</v>
      </c>
      <c r="F346" s="1">
        <v>0</v>
      </c>
      <c r="G346" s="2">
        <v>0</v>
      </c>
      <c r="H346" s="2">
        <v>0</v>
      </c>
      <c r="I346" s="94">
        <v>0</v>
      </c>
      <c r="J346" s="1">
        <v>0</v>
      </c>
      <c r="K346" s="2">
        <v>0</v>
      </c>
      <c r="L346" s="2">
        <v>0</v>
      </c>
      <c r="M346" s="94">
        <v>0</v>
      </c>
      <c r="N346" s="1">
        <v>0</v>
      </c>
      <c r="O346" s="2">
        <v>0</v>
      </c>
      <c r="P346" s="2">
        <v>0</v>
      </c>
      <c r="Q346" s="94">
        <v>0</v>
      </c>
    </row>
    <row r="347" spans="1:17" ht="15.75" hidden="1" thickBot="1" x14ac:dyDescent="0.3">
      <c r="A347" s="608"/>
      <c r="B347" s="610"/>
      <c r="C347" s="612"/>
      <c r="D347" s="614"/>
      <c r="E347" s="99" t="s">
        <v>279</v>
      </c>
      <c r="F347" s="1">
        <v>0</v>
      </c>
      <c r="G347" s="2">
        <v>0</v>
      </c>
      <c r="H347" s="2">
        <v>0</v>
      </c>
      <c r="I347" s="94">
        <v>0</v>
      </c>
      <c r="J347" s="1">
        <v>0</v>
      </c>
      <c r="K347" s="2">
        <v>0</v>
      </c>
      <c r="L347" s="2">
        <v>0</v>
      </c>
      <c r="M347" s="94">
        <v>0</v>
      </c>
      <c r="N347" s="1">
        <v>0</v>
      </c>
      <c r="O347" s="2">
        <v>0</v>
      </c>
      <c r="P347" s="2">
        <v>0</v>
      </c>
      <c r="Q347" s="94">
        <v>0</v>
      </c>
    </row>
    <row r="348" spans="1:17" ht="30.75" hidden="1" thickBot="1" x14ac:dyDescent="0.3">
      <c r="A348" s="607" t="s">
        <v>382</v>
      </c>
      <c r="B348" s="609" t="s">
        <v>383</v>
      </c>
      <c r="C348" s="611" t="s">
        <v>384</v>
      </c>
      <c r="D348" s="35" t="s">
        <v>214</v>
      </c>
      <c r="E348" s="99"/>
      <c r="F348" s="1">
        <v>0</v>
      </c>
      <c r="G348" s="2">
        <v>0</v>
      </c>
      <c r="H348" s="2">
        <v>0</v>
      </c>
      <c r="I348" s="94">
        <v>0</v>
      </c>
      <c r="J348" s="1">
        <v>0</v>
      </c>
      <c r="K348" s="2">
        <v>0</v>
      </c>
      <c r="L348" s="2">
        <v>0</v>
      </c>
      <c r="M348" s="94">
        <v>0</v>
      </c>
      <c r="N348" s="1">
        <v>0</v>
      </c>
      <c r="O348" s="2">
        <v>0</v>
      </c>
      <c r="P348" s="2">
        <v>0</v>
      </c>
      <c r="Q348" s="94">
        <v>0</v>
      </c>
    </row>
    <row r="349" spans="1:17" ht="15.75" hidden="1" thickBot="1" x14ac:dyDescent="0.3">
      <c r="A349" s="608"/>
      <c r="B349" s="610"/>
      <c r="C349" s="612"/>
      <c r="D349" s="613" t="s">
        <v>268</v>
      </c>
      <c r="E349" s="99" t="s">
        <v>271</v>
      </c>
      <c r="F349" s="1">
        <v>0</v>
      </c>
      <c r="G349" s="2">
        <v>0</v>
      </c>
      <c r="H349" s="2">
        <v>0</v>
      </c>
      <c r="I349" s="94">
        <v>0</v>
      </c>
      <c r="J349" s="1">
        <v>0</v>
      </c>
      <c r="K349" s="2">
        <v>0</v>
      </c>
      <c r="L349" s="2">
        <v>0</v>
      </c>
      <c r="M349" s="94">
        <v>0</v>
      </c>
      <c r="N349" s="1">
        <v>0</v>
      </c>
      <c r="O349" s="2">
        <v>0</v>
      </c>
      <c r="P349" s="2">
        <v>0</v>
      </c>
      <c r="Q349" s="94">
        <v>0</v>
      </c>
    </row>
    <row r="350" spans="1:17" ht="15.75" hidden="1" thickBot="1" x14ac:dyDescent="0.3">
      <c r="A350" s="608"/>
      <c r="B350" s="610"/>
      <c r="C350" s="612"/>
      <c r="D350" s="614"/>
      <c r="E350" s="99" t="s">
        <v>279</v>
      </c>
      <c r="F350" s="1">
        <v>0</v>
      </c>
      <c r="G350" s="2">
        <v>0</v>
      </c>
      <c r="H350" s="2">
        <v>0</v>
      </c>
      <c r="I350" s="94">
        <v>0</v>
      </c>
      <c r="J350" s="1">
        <v>0</v>
      </c>
      <c r="K350" s="2">
        <v>0</v>
      </c>
      <c r="L350" s="2">
        <v>0</v>
      </c>
      <c r="M350" s="94">
        <v>0</v>
      </c>
      <c r="N350" s="1">
        <v>0</v>
      </c>
      <c r="O350" s="2">
        <v>0</v>
      </c>
      <c r="P350" s="2">
        <v>0</v>
      </c>
      <c r="Q350" s="94">
        <v>0</v>
      </c>
    </row>
    <row r="351" spans="1:17" ht="30.75" hidden="1" thickBot="1" x14ac:dyDescent="0.3">
      <c r="A351" s="607" t="s">
        <v>848</v>
      </c>
      <c r="B351" s="609" t="s">
        <v>385</v>
      </c>
      <c r="C351" s="611" t="s">
        <v>386</v>
      </c>
      <c r="D351" s="35" t="s">
        <v>214</v>
      </c>
      <c r="E351" s="99"/>
      <c r="F351" s="1">
        <v>0</v>
      </c>
      <c r="G351" s="2">
        <v>0</v>
      </c>
      <c r="H351" s="2">
        <v>0</v>
      </c>
      <c r="I351" s="94">
        <v>0</v>
      </c>
      <c r="J351" s="1">
        <v>0</v>
      </c>
      <c r="K351" s="2">
        <v>0</v>
      </c>
      <c r="L351" s="2">
        <v>0</v>
      </c>
      <c r="M351" s="94">
        <v>0</v>
      </c>
      <c r="N351" s="1">
        <v>0</v>
      </c>
      <c r="O351" s="2">
        <v>0</v>
      </c>
      <c r="P351" s="2">
        <v>0</v>
      </c>
      <c r="Q351" s="94">
        <v>0</v>
      </c>
    </row>
    <row r="352" spans="1:17" ht="15.75" hidden="1" thickBot="1" x14ac:dyDescent="0.3">
      <c r="A352" s="608"/>
      <c r="B352" s="610"/>
      <c r="C352" s="612"/>
      <c r="D352" s="613" t="s">
        <v>268</v>
      </c>
      <c r="E352" s="99" t="s">
        <v>271</v>
      </c>
      <c r="F352" s="1">
        <v>0</v>
      </c>
      <c r="G352" s="2">
        <v>0</v>
      </c>
      <c r="H352" s="2">
        <v>0</v>
      </c>
      <c r="I352" s="94">
        <v>0</v>
      </c>
      <c r="J352" s="1">
        <v>0</v>
      </c>
      <c r="K352" s="2">
        <v>0</v>
      </c>
      <c r="L352" s="2">
        <v>0</v>
      </c>
      <c r="M352" s="94">
        <v>0</v>
      </c>
      <c r="N352" s="1">
        <v>0</v>
      </c>
      <c r="O352" s="2">
        <v>0</v>
      </c>
      <c r="P352" s="2">
        <v>0</v>
      </c>
      <c r="Q352" s="94">
        <v>0</v>
      </c>
    </row>
    <row r="353" spans="1:17" ht="15.75" hidden="1" thickBot="1" x14ac:dyDescent="0.3">
      <c r="A353" s="608"/>
      <c r="B353" s="610"/>
      <c r="C353" s="612"/>
      <c r="D353" s="614"/>
      <c r="E353" s="99" t="s">
        <v>279</v>
      </c>
      <c r="F353" s="1">
        <v>0</v>
      </c>
      <c r="G353" s="2">
        <v>0</v>
      </c>
      <c r="H353" s="2">
        <v>0</v>
      </c>
      <c r="I353" s="94">
        <v>0</v>
      </c>
      <c r="J353" s="1">
        <v>0</v>
      </c>
      <c r="K353" s="2">
        <v>0</v>
      </c>
      <c r="L353" s="2">
        <v>0</v>
      </c>
      <c r="M353" s="94">
        <v>0</v>
      </c>
      <c r="N353" s="1">
        <v>0</v>
      </c>
      <c r="O353" s="2">
        <v>0</v>
      </c>
      <c r="P353" s="2">
        <v>0</v>
      </c>
      <c r="Q353" s="94">
        <v>0</v>
      </c>
    </row>
    <row r="354" spans="1:17" ht="30.75" hidden="1" thickBot="1" x14ac:dyDescent="0.3">
      <c r="A354" s="607" t="s">
        <v>387</v>
      </c>
      <c r="B354" s="609" t="s">
        <v>388</v>
      </c>
      <c r="C354" s="611" t="s">
        <v>386</v>
      </c>
      <c r="D354" s="35" t="s">
        <v>214</v>
      </c>
      <c r="E354" s="99"/>
      <c r="F354" s="1">
        <v>0</v>
      </c>
      <c r="G354" s="2">
        <v>0</v>
      </c>
      <c r="H354" s="2">
        <v>0</v>
      </c>
      <c r="I354" s="94">
        <v>0</v>
      </c>
      <c r="J354" s="1">
        <v>0</v>
      </c>
      <c r="K354" s="2">
        <v>0</v>
      </c>
      <c r="L354" s="2">
        <v>0</v>
      </c>
      <c r="M354" s="94">
        <v>0</v>
      </c>
      <c r="N354" s="1">
        <v>0</v>
      </c>
      <c r="O354" s="2">
        <v>0</v>
      </c>
      <c r="P354" s="2">
        <v>0</v>
      </c>
      <c r="Q354" s="94">
        <v>0</v>
      </c>
    </row>
    <row r="355" spans="1:17" ht="15.75" hidden="1" thickBot="1" x14ac:dyDescent="0.3">
      <c r="A355" s="608"/>
      <c r="B355" s="610"/>
      <c r="C355" s="612"/>
      <c r="D355" s="613" t="s">
        <v>268</v>
      </c>
      <c r="E355" s="99" t="s">
        <v>271</v>
      </c>
      <c r="F355" s="1">
        <v>0</v>
      </c>
      <c r="G355" s="2">
        <v>0</v>
      </c>
      <c r="H355" s="2">
        <v>0</v>
      </c>
      <c r="I355" s="94">
        <v>0</v>
      </c>
      <c r="J355" s="1">
        <v>0</v>
      </c>
      <c r="K355" s="2">
        <v>0</v>
      </c>
      <c r="L355" s="2">
        <v>0</v>
      </c>
      <c r="M355" s="94">
        <v>0</v>
      </c>
      <c r="N355" s="1">
        <v>0</v>
      </c>
      <c r="O355" s="2">
        <v>0</v>
      </c>
      <c r="P355" s="2">
        <v>0</v>
      </c>
      <c r="Q355" s="94">
        <v>0</v>
      </c>
    </row>
    <row r="356" spans="1:17" ht="15.75" hidden="1" thickBot="1" x14ac:dyDescent="0.3">
      <c r="A356" s="608"/>
      <c r="B356" s="610"/>
      <c r="C356" s="612"/>
      <c r="D356" s="614"/>
      <c r="E356" s="99" t="s">
        <v>279</v>
      </c>
      <c r="F356" s="1">
        <v>0</v>
      </c>
      <c r="G356" s="2">
        <v>0</v>
      </c>
      <c r="H356" s="2">
        <v>0</v>
      </c>
      <c r="I356" s="94">
        <v>0</v>
      </c>
      <c r="J356" s="1">
        <v>0</v>
      </c>
      <c r="K356" s="2">
        <v>0</v>
      </c>
      <c r="L356" s="2">
        <v>0</v>
      </c>
      <c r="M356" s="94">
        <v>0</v>
      </c>
      <c r="N356" s="1">
        <v>0</v>
      </c>
      <c r="O356" s="2">
        <v>0</v>
      </c>
      <c r="P356" s="2">
        <v>0</v>
      </c>
      <c r="Q356" s="94">
        <v>0</v>
      </c>
    </row>
    <row r="357" spans="1:17" ht="6" hidden="1" customHeight="1" x14ac:dyDescent="0.25">
      <c r="A357" s="607" t="s">
        <v>389</v>
      </c>
      <c r="B357" s="609" t="s">
        <v>390</v>
      </c>
      <c r="C357" s="611" t="s">
        <v>391</v>
      </c>
      <c r="D357" s="35" t="s">
        <v>214</v>
      </c>
      <c r="E357" s="99"/>
      <c r="F357" s="1">
        <v>0</v>
      </c>
      <c r="G357" s="2">
        <v>0</v>
      </c>
      <c r="H357" s="2">
        <v>0</v>
      </c>
      <c r="I357" s="94">
        <v>0</v>
      </c>
      <c r="J357" s="1">
        <v>0</v>
      </c>
      <c r="K357" s="2">
        <v>0</v>
      </c>
      <c r="L357" s="2">
        <v>0</v>
      </c>
      <c r="M357" s="94">
        <v>0</v>
      </c>
      <c r="N357" s="1">
        <v>0</v>
      </c>
      <c r="O357" s="2">
        <v>0</v>
      </c>
      <c r="P357" s="2">
        <v>0</v>
      </c>
      <c r="Q357" s="94">
        <v>0</v>
      </c>
    </row>
    <row r="358" spans="1:17" ht="15.75" hidden="1" thickBot="1" x14ac:dyDescent="0.3">
      <c r="A358" s="608"/>
      <c r="B358" s="610"/>
      <c r="C358" s="612"/>
      <c r="D358" s="613" t="s">
        <v>268</v>
      </c>
      <c r="E358" s="99" t="s">
        <v>271</v>
      </c>
      <c r="F358" s="1">
        <v>0</v>
      </c>
      <c r="G358" s="2">
        <v>0</v>
      </c>
      <c r="H358" s="2">
        <v>0</v>
      </c>
      <c r="I358" s="94">
        <v>0</v>
      </c>
      <c r="J358" s="1">
        <v>0</v>
      </c>
      <c r="K358" s="2">
        <v>0</v>
      </c>
      <c r="L358" s="2">
        <v>0</v>
      </c>
      <c r="M358" s="94">
        <v>0</v>
      </c>
      <c r="N358" s="1">
        <v>0</v>
      </c>
      <c r="O358" s="2">
        <v>0</v>
      </c>
      <c r="P358" s="2">
        <v>0</v>
      </c>
      <c r="Q358" s="94">
        <v>0</v>
      </c>
    </row>
    <row r="359" spans="1:17" ht="15.75" hidden="1" thickBot="1" x14ac:dyDescent="0.3">
      <c r="A359" s="608"/>
      <c r="B359" s="610"/>
      <c r="C359" s="612"/>
      <c r="D359" s="614"/>
      <c r="E359" s="99" t="s">
        <v>279</v>
      </c>
      <c r="F359" s="1">
        <v>0</v>
      </c>
      <c r="G359" s="2">
        <v>0</v>
      </c>
      <c r="H359" s="2">
        <v>0</v>
      </c>
      <c r="I359" s="94">
        <v>0</v>
      </c>
      <c r="J359" s="1">
        <v>0</v>
      </c>
      <c r="K359" s="2">
        <v>0</v>
      </c>
      <c r="L359" s="2">
        <v>0</v>
      </c>
      <c r="M359" s="94">
        <v>0</v>
      </c>
      <c r="N359" s="1">
        <v>0</v>
      </c>
      <c r="O359" s="2">
        <v>0</v>
      </c>
      <c r="P359" s="2">
        <v>0</v>
      </c>
      <c r="Q359" s="94">
        <v>0</v>
      </c>
    </row>
    <row r="360" spans="1:17" ht="30.75" hidden="1" thickBot="1" x14ac:dyDescent="0.3">
      <c r="A360" s="607" t="s">
        <v>392</v>
      </c>
      <c r="B360" s="609" t="s">
        <v>393</v>
      </c>
      <c r="C360" s="611" t="s">
        <v>394</v>
      </c>
      <c r="D360" s="35" t="s">
        <v>214</v>
      </c>
      <c r="E360" s="99"/>
      <c r="F360" s="1">
        <v>0</v>
      </c>
      <c r="G360" s="2">
        <v>0</v>
      </c>
      <c r="H360" s="2">
        <v>0</v>
      </c>
      <c r="I360" s="94">
        <v>0</v>
      </c>
      <c r="J360" s="1">
        <v>0</v>
      </c>
      <c r="K360" s="2">
        <v>0</v>
      </c>
      <c r="L360" s="2">
        <v>0</v>
      </c>
      <c r="M360" s="94">
        <v>0</v>
      </c>
      <c r="N360" s="1">
        <v>0</v>
      </c>
      <c r="O360" s="2">
        <v>0</v>
      </c>
      <c r="P360" s="2">
        <v>0</v>
      </c>
      <c r="Q360" s="94">
        <v>0</v>
      </c>
    </row>
    <row r="361" spans="1:17" ht="15.75" hidden="1" thickBot="1" x14ac:dyDescent="0.3">
      <c r="A361" s="608"/>
      <c r="B361" s="610"/>
      <c r="C361" s="612"/>
      <c r="D361" s="613" t="s">
        <v>268</v>
      </c>
      <c r="E361" s="99" t="s">
        <v>271</v>
      </c>
      <c r="F361" s="1">
        <v>0</v>
      </c>
      <c r="G361" s="2">
        <v>0</v>
      </c>
      <c r="H361" s="2">
        <v>0</v>
      </c>
      <c r="I361" s="94">
        <v>0</v>
      </c>
      <c r="J361" s="1">
        <v>0</v>
      </c>
      <c r="K361" s="2">
        <v>0</v>
      </c>
      <c r="L361" s="2">
        <v>0</v>
      </c>
      <c r="M361" s="94">
        <v>0</v>
      </c>
      <c r="N361" s="1">
        <v>0</v>
      </c>
      <c r="O361" s="2">
        <v>0</v>
      </c>
      <c r="P361" s="2">
        <v>0</v>
      </c>
      <c r="Q361" s="94">
        <v>0</v>
      </c>
    </row>
    <row r="362" spans="1:17" ht="15.75" hidden="1" thickBot="1" x14ac:dyDescent="0.3">
      <c r="A362" s="608"/>
      <c r="B362" s="610"/>
      <c r="C362" s="612"/>
      <c r="D362" s="614"/>
      <c r="E362" s="99" t="s">
        <v>279</v>
      </c>
      <c r="F362" s="1">
        <v>0</v>
      </c>
      <c r="G362" s="2">
        <v>0</v>
      </c>
      <c r="H362" s="2">
        <v>0</v>
      </c>
      <c r="I362" s="94">
        <v>0</v>
      </c>
      <c r="J362" s="1">
        <v>0</v>
      </c>
      <c r="K362" s="2">
        <v>0</v>
      </c>
      <c r="L362" s="2">
        <v>0</v>
      </c>
      <c r="M362" s="94">
        <v>0</v>
      </c>
      <c r="N362" s="1">
        <v>0</v>
      </c>
      <c r="O362" s="2">
        <v>0</v>
      </c>
      <c r="P362" s="2">
        <v>0</v>
      </c>
      <c r="Q362" s="94">
        <v>0</v>
      </c>
    </row>
    <row r="363" spans="1:17" ht="30.75" hidden="1" thickBot="1" x14ac:dyDescent="0.3">
      <c r="A363" s="607" t="s">
        <v>395</v>
      </c>
      <c r="B363" s="609" t="s">
        <v>396</v>
      </c>
      <c r="C363" s="611" t="s">
        <v>397</v>
      </c>
      <c r="D363" s="35" t="s">
        <v>214</v>
      </c>
      <c r="E363" s="99"/>
      <c r="F363" s="1">
        <v>0</v>
      </c>
      <c r="G363" s="2">
        <v>0</v>
      </c>
      <c r="H363" s="2">
        <v>0</v>
      </c>
      <c r="I363" s="94">
        <v>0</v>
      </c>
      <c r="J363" s="1">
        <v>0</v>
      </c>
      <c r="K363" s="2">
        <v>0</v>
      </c>
      <c r="L363" s="2">
        <v>0</v>
      </c>
      <c r="M363" s="94">
        <v>0</v>
      </c>
      <c r="N363" s="1">
        <v>0</v>
      </c>
      <c r="O363" s="2">
        <v>0</v>
      </c>
      <c r="P363" s="2">
        <v>0</v>
      </c>
      <c r="Q363" s="94">
        <v>0</v>
      </c>
    </row>
    <row r="364" spans="1:17" ht="15.75" hidden="1" thickBot="1" x14ac:dyDescent="0.3">
      <c r="A364" s="608"/>
      <c r="B364" s="610"/>
      <c r="C364" s="612"/>
      <c r="D364" s="613" t="s">
        <v>268</v>
      </c>
      <c r="E364" s="99" t="s">
        <v>271</v>
      </c>
      <c r="F364" s="1">
        <v>0</v>
      </c>
      <c r="G364" s="2">
        <v>0</v>
      </c>
      <c r="H364" s="2">
        <v>0</v>
      </c>
      <c r="I364" s="94">
        <v>0</v>
      </c>
      <c r="J364" s="1">
        <v>0</v>
      </c>
      <c r="K364" s="2">
        <v>0</v>
      </c>
      <c r="L364" s="2">
        <v>0</v>
      </c>
      <c r="M364" s="94">
        <v>0</v>
      </c>
      <c r="N364" s="1">
        <v>0</v>
      </c>
      <c r="O364" s="2">
        <v>0</v>
      </c>
      <c r="P364" s="2">
        <v>0</v>
      </c>
      <c r="Q364" s="94">
        <v>0</v>
      </c>
    </row>
    <row r="365" spans="1:17" ht="15.75" hidden="1" thickBot="1" x14ac:dyDescent="0.3">
      <c r="A365" s="608"/>
      <c r="B365" s="610"/>
      <c r="C365" s="612"/>
      <c r="D365" s="614"/>
      <c r="E365" s="99" t="s">
        <v>279</v>
      </c>
      <c r="F365" s="1">
        <v>0</v>
      </c>
      <c r="G365" s="2">
        <v>0</v>
      </c>
      <c r="H365" s="2">
        <v>0</v>
      </c>
      <c r="I365" s="94">
        <v>0</v>
      </c>
      <c r="J365" s="1">
        <v>0</v>
      </c>
      <c r="K365" s="2">
        <v>0</v>
      </c>
      <c r="L365" s="2">
        <v>0</v>
      </c>
      <c r="M365" s="94">
        <v>0</v>
      </c>
      <c r="N365" s="1">
        <v>0</v>
      </c>
      <c r="O365" s="2">
        <v>0</v>
      </c>
      <c r="P365" s="2">
        <v>0</v>
      </c>
      <c r="Q365" s="94">
        <v>0</v>
      </c>
    </row>
    <row r="366" spans="1:17" ht="30.75" hidden="1" thickBot="1" x14ac:dyDescent="0.3">
      <c r="A366" s="607" t="s">
        <v>398</v>
      </c>
      <c r="B366" s="609" t="s">
        <v>399</v>
      </c>
      <c r="C366" s="611" t="s">
        <v>400</v>
      </c>
      <c r="D366" s="35" t="s">
        <v>214</v>
      </c>
      <c r="E366" s="99"/>
      <c r="F366" s="1">
        <v>0</v>
      </c>
      <c r="G366" s="2">
        <v>0</v>
      </c>
      <c r="H366" s="2">
        <v>0</v>
      </c>
      <c r="I366" s="94">
        <v>0</v>
      </c>
      <c r="J366" s="1">
        <v>0</v>
      </c>
      <c r="K366" s="2">
        <v>0</v>
      </c>
      <c r="L366" s="2">
        <v>0</v>
      </c>
      <c r="M366" s="94">
        <v>0</v>
      </c>
      <c r="N366" s="1">
        <v>0</v>
      </c>
      <c r="O366" s="2">
        <v>0</v>
      </c>
      <c r="P366" s="2">
        <v>0</v>
      </c>
      <c r="Q366" s="94">
        <v>0</v>
      </c>
    </row>
    <row r="367" spans="1:17" ht="15.75" hidden="1" thickBot="1" x14ac:dyDescent="0.3">
      <c r="A367" s="608"/>
      <c r="B367" s="610"/>
      <c r="C367" s="612"/>
      <c r="D367" s="613" t="s">
        <v>268</v>
      </c>
      <c r="E367" s="99" t="s">
        <v>271</v>
      </c>
      <c r="F367" s="1">
        <v>0</v>
      </c>
      <c r="G367" s="2">
        <v>0</v>
      </c>
      <c r="H367" s="2">
        <v>0</v>
      </c>
      <c r="I367" s="94">
        <v>0</v>
      </c>
      <c r="J367" s="1">
        <v>0</v>
      </c>
      <c r="K367" s="2">
        <v>0</v>
      </c>
      <c r="L367" s="2">
        <v>0</v>
      </c>
      <c r="M367" s="94">
        <v>0</v>
      </c>
      <c r="N367" s="1">
        <v>0</v>
      </c>
      <c r="O367" s="2">
        <v>0</v>
      </c>
      <c r="P367" s="2">
        <v>0</v>
      </c>
      <c r="Q367" s="94">
        <v>0</v>
      </c>
    </row>
    <row r="368" spans="1:17" ht="15.75" hidden="1" thickBot="1" x14ac:dyDescent="0.3">
      <c r="A368" s="608"/>
      <c r="B368" s="610"/>
      <c r="C368" s="612"/>
      <c r="D368" s="614"/>
      <c r="E368" s="184" t="s">
        <v>279</v>
      </c>
      <c r="F368" s="63">
        <v>0</v>
      </c>
      <c r="G368" s="64">
        <v>0</v>
      </c>
      <c r="H368" s="64">
        <v>0</v>
      </c>
      <c r="I368" s="95">
        <v>0</v>
      </c>
      <c r="J368" s="63">
        <v>0</v>
      </c>
      <c r="K368" s="64">
        <v>0</v>
      </c>
      <c r="L368" s="64">
        <v>0</v>
      </c>
      <c r="M368" s="95">
        <v>0</v>
      </c>
      <c r="N368" s="63">
        <v>0</v>
      </c>
      <c r="O368" s="64">
        <v>0</v>
      </c>
      <c r="P368" s="64">
        <v>0</v>
      </c>
      <c r="Q368" s="95">
        <v>0</v>
      </c>
    </row>
    <row r="369" spans="1:17" ht="30.75" thickBot="1" x14ac:dyDescent="0.3">
      <c r="A369" s="619" t="s">
        <v>120</v>
      </c>
      <c r="B369" s="622" t="s">
        <v>401</v>
      </c>
      <c r="C369" s="625" t="s">
        <v>402</v>
      </c>
      <c r="D369" s="36" t="s">
        <v>214</v>
      </c>
      <c r="E369" s="222"/>
      <c r="F369" s="155">
        <f>G369+H369+I369</f>
        <v>116221.09999999999</v>
      </c>
      <c r="G369" s="156">
        <f t="shared" ref="G369:I369" si="168">G370</f>
        <v>0</v>
      </c>
      <c r="H369" s="156">
        <f t="shared" si="168"/>
        <v>11639.9</v>
      </c>
      <c r="I369" s="157">
        <f t="shared" si="168"/>
        <v>104581.2</v>
      </c>
      <c r="J369" s="155">
        <f>K369+L369+M369</f>
        <v>78223.399999999994</v>
      </c>
      <c r="K369" s="156">
        <f t="shared" ref="K369:M369" si="169">K370</f>
        <v>0</v>
      </c>
      <c r="L369" s="156">
        <f t="shared" si="169"/>
        <v>11639.7</v>
      </c>
      <c r="M369" s="157">
        <f t="shared" si="169"/>
        <v>66583.7</v>
      </c>
      <c r="N369" s="480">
        <f t="shared" ref="N369:N381" si="170">J369/F369*100</f>
        <v>67.305678572995788</v>
      </c>
      <c r="O369" s="519">
        <v>0</v>
      </c>
      <c r="P369" s="519">
        <f t="shared" ref="P369:Q375" si="171">L369/H369*100</f>
        <v>99.998281772180192</v>
      </c>
      <c r="Q369" s="575">
        <f t="shared" si="171"/>
        <v>63.666987948120692</v>
      </c>
    </row>
    <row r="370" spans="1:17" x14ac:dyDescent="0.25">
      <c r="A370" s="620"/>
      <c r="B370" s="623"/>
      <c r="C370" s="626"/>
      <c r="D370" s="613" t="s">
        <v>268</v>
      </c>
      <c r="E370" s="185" t="s">
        <v>271</v>
      </c>
      <c r="F370" s="274">
        <f>F371+F372+F374+F375+F376+F377+F378+F379+F381+F373</f>
        <v>116221.1</v>
      </c>
      <c r="G370" s="274">
        <f>G371+G372+G374+G375+G376+G377+G378+G379+G381+G373</f>
        <v>0</v>
      </c>
      <c r="H370" s="122">
        <f>H371+H372+H374+H375+H376+H377+H378+H379+H381</f>
        <v>11639.9</v>
      </c>
      <c r="I370" s="364">
        <f>I371+I372+I374+I375+I376+I377+I378+I379+I381+I373</f>
        <v>104581.2</v>
      </c>
      <c r="J370" s="121">
        <f>J371+J372+J374+J375+J376+J377+J378+J379+J381+J373</f>
        <v>78223.400000000009</v>
      </c>
      <c r="K370" s="415">
        <f>K371+K372+K374+K375+K376+K377+K378+K379+K381+K373</f>
        <v>0</v>
      </c>
      <c r="L370" s="415">
        <f>L371+L372+L374+L375+L376+L377+L378+L379+L381+L373</f>
        <v>11639.7</v>
      </c>
      <c r="M370" s="364">
        <f>M371+M372+M374+M375+M376+M377+M378+M379+M381+M373</f>
        <v>66583.7</v>
      </c>
      <c r="N370" s="478">
        <f t="shared" si="170"/>
        <v>67.305678572995788</v>
      </c>
      <c r="O370" s="122">
        <f>O371+O374+O375+O379+O380</f>
        <v>0</v>
      </c>
      <c r="P370" s="517">
        <f t="shared" si="171"/>
        <v>99.998281772180192</v>
      </c>
      <c r="Q370" s="573">
        <f t="shared" si="171"/>
        <v>63.666987948120692</v>
      </c>
    </row>
    <row r="371" spans="1:17" x14ac:dyDescent="0.25">
      <c r="A371" s="620"/>
      <c r="B371" s="623"/>
      <c r="C371" s="626"/>
      <c r="D371" s="614"/>
      <c r="E371" s="233" t="s">
        <v>403</v>
      </c>
      <c r="F371" s="275">
        <f>G371+H371+I371</f>
        <v>7289.3</v>
      </c>
      <c r="G371" s="323">
        <f t="shared" ref="G371:I371" si="172">G390</f>
        <v>0</v>
      </c>
      <c r="H371" s="323">
        <f t="shared" si="172"/>
        <v>7289.3</v>
      </c>
      <c r="I371" s="365">
        <f t="shared" si="172"/>
        <v>0</v>
      </c>
      <c r="J371" s="275">
        <f>K371+L371+M371</f>
        <v>7289.1</v>
      </c>
      <c r="K371" s="323">
        <f t="shared" ref="K371:M372" si="173">K390</f>
        <v>0</v>
      </c>
      <c r="L371" s="323">
        <f t="shared" si="173"/>
        <v>7289.1</v>
      </c>
      <c r="M371" s="365">
        <f t="shared" si="173"/>
        <v>0</v>
      </c>
      <c r="N371" s="481">
        <f t="shared" si="170"/>
        <v>99.99725625231504</v>
      </c>
      <c r="O371" s="4">
        <v>0</v>
      </c>
      <c r="P371" s="4">
        <f t="shared" si="171"/>
        <v>99.99725625231504</v>
      </c>
      <c r="Q371" s="576">
        <v>0</v>
      </c>
    </row>
    <row r="372" spans="1:17" x14ac:dyDescent="0.25">
      <c r="A372" s="620"/>
      <c r="B372" s="623"/>
      <c r="C372" s="626"/>
      <c r="D372" s="614"/>
      <c r="E372" s="233" t="s">
        <v>404</v>
      </c>
      <c r="F372" s="275">
        <f t="shared" ref="F372:F381" si="174">G372+H372+I372</f>
        <v>27000</v>
      </c>
      <c r="G372" s="323">
        <v>0</v>
      </c>
      <c r="H372" s="323">
        <v>0</v>
      </c>
      <c r="I372" s="365">
        <f>I391</f>
        <v>27000</v>
      </c>
      <c r="J372" s="275">
        <f t="shared" ref="J372:J381" si="175">K372+L372+M372</f>
        <v>26999.7</v>
      </c>
      <c r="K372" s="323">
        <f>K391</f>
        <v>0</v>
      </c>
      <c r="L372" s="323">
        <f t="shared" si="173"/>
        <v>0</v>
      </c>
      <c r="M372" s="365">
        <f t="shared" si="173"/>
        <v>26999.7</v>
      </c>
      <c r="N372" s="481">
        <f t="shared" si="170"/>
        <v>99.998888888888899</v>
      </c>
      <c r="O372" s="4">
        <v>0</v>
      </c>
      <c r="P372" s="4">
        <v>0</v>
      </c>
      <c r="Q372" s="576">
        <f>M372/I372*100</f>
        <v>99.998888888888899</v>
      </c>
    </row>
    <row r="373" spans="1:17" x14ac:dyDescent="0.25">
      <c r="A373" s="620"/>
      <c r="B373" s="623"/>
      <c r="C373" s="626"/>
      <c r="D373" s="614"/>
      <c r="E373" s="232" t="s">
        <v>405</v>
      </c>
      <c r="F373" s="275">
        <f t="shared" si="174"/>
        <v>10054.200000000001</v>
      </c>
      <c r="G373" s="323">
        <v>0</v>
      </c>
      <c r="H373" s="348">
        <f>H401</f>
        <v>0</v>
      </c>
      <c r="I373" s="365">
        <f>I401</f>
        <v>10054.200000000001</v>
      </c>
      <c r="J373" s="278">
        <f t="shared" ref="J373:Q374" si="176">J401</f>
        <v>0</v>
      </c>
      <c r="K373" s="348">
        <f t="shared" si="176"/>
        <v>0</v>
      </c>
      <c r="L373" s="348">
        <f t="shared" si="176"/>
        <v>0</v>
      </c>
      <c r="M373" s="365">
        <f t="shared" si="176"/>
        <v>0</v>
      </c>
      <c r="N373" s="278">
        <f t="shared" si="176"/>
        <v>0</v>
      </c>
      <c r="O373" s="348">
        <f t="shared" si="176"/>
        <v>0</v>
      </c>
      <c r="P373" s="348">
        <f t="shared" si="176"/>
        <v>0</v>
      </c>
      <c r="Q373" s="365">
        <f t="shared" si="176"/>
        <v>0</v>
      </c>
    </row>
    <row r="374" spans="1:17" x14ac:dyDescent="0.25">
      <c r="A374" s="620"/>
      <c r="B374" s="623"/>
      <c r="C374" s="626"/>
      <c r="D374" s="614"/>
      <c r="E374" s="232" t="s">
        <v>406</v>
      </c>
      <c r="F374" s="275">
        <f t="shared" si="174"/>
        <v>63027</v>
      </c>
      <c r="G374" s="2">
        <f t="shared" ref="G374:I374" si="177">G402</f>
        <v>0</v>
      </c>
      <c r="H374" s="2">
        <f t="shared" si="177"/>
        <v>0</v>
      </c>
      <c r="I374" s="94">
        <f t="shared" si="177"/>
        <v>63027</v>
      </c>
      <c r="J374" s="275">
        <f t="shared" si="175"/>
        <v>36302.300000000003</v>
      </c>
      <c r="K374" s="2">
        <f t="shared" si="176"/>
        <v>0</v>
      </c>
      <c r="L374" s="2">
        <f t="shared" si="176"/>
        <v>0</v>
      </c>
      <c r="M374" s="94">
        <f t="shared" si="176"/>
        <v>36302.300000000003</v>
      </c>
      <c r="N374" s="481">
        <f t="shared" si="170"/>
        <v>57.598013549748529</v>
      </c>
      <c r="O374" s="4">
        <v>0</v>
      </c>
      <c r="P374" s="4">
        <v>0</v>
      </c>
      <c r="Q374" s="576">
        <f t="shared" si="171"/>
        <v>57.598013549748529</v>
      </c>
    </row>
    <row r="375" spans="1:17" x14ac:dyDescent="0.25">
      <c r="A375" s="620"/>
      <c r="B375" s="623"/>
      <c r="C375" s="626"/>
      <c r="D375" s="614"/>
      <c r="E375" s="232" t="s">
        <v>407</v>
      </c>
      <c r="F375" s="275">
        <f t="shared" si="174"/>
        <v>4500</v>
      </c>
      <c r="G375" s="2">
        <f t="shared" ref="G375:I375" si="178">G418</f>
        <v>0</v>
      </c>
      <c r="H375" s="2">
        <f t="shared" si="178"/>
        <v>0</v>
      </c>
      <c r="I375" s="94">
        <f t="shared" si="178"/>
        <v>4500</v>
      </c>
      <c r="J375" s="275">
        <f t="shared" si="175"/>
        <v>3281.7</v>
      </c>
      <c r="K375" s="2">
        <f t="shared" ref="K375:M375" si="179">K418</f>
        <v>0</v>
      </c>
      <c r="L375" s="2">
        <f t="shared" si="179"/>
        <v>0</v>
      </c>
      <c r="M375" s="94">
        <f t="shared" si="179"/>
        <v>3281.7</v>
      </c>
      <c r="N375" s="481">
        <f t="shared" si="170"/>
        <v>72.926666666666662</v>
      </c>
      <c r="O375" s="4">
        <v>0</v>
      </c>
      <c r="P375" s="4">
        <v>0</v>
      </c>
      <c r="Q375" s="576">
        <f t="shared" si="171"/>
        <v>72.926666666666662</v>
      </c>
    </row>
    <row r="376" spans="1:17" x14ac:dyDescent="0.25">
      <c r="A376" s="620"/>
      <c r="B376" s="623"/>
      <c r="C376" s="626"/>
      <c r="D376" s="614"/>
      <c r="E376" s="232" t="s">
        <v>408</v>
      </c>
      <c r="F376" s="275">
        <f t="shared" si="174"/>
        <v>1346.6</v>
      </c>
      <c r="G376" s="2">
        <v>0</v>
      </c>
      <c r="H376" s="2">
        <f>H428</f>
        <v>1346.6</v>
      </c>
      <c r="I376" s="94">
        <v>0</v>
      </c>
      <c r="J376" s="275">
        <f t="shared" si="175"/>
        <v>1346.6</v>
      </c>
      <c r="K376" s="2">
        <v>0</v>
      </c>
      <c r="L376" s="2">
        <f>L428</f>
        <v>1346.6</v>
      </c>
      <c r="M376" s="94">
        <f>M428</f>
        <v>0</v>
      </c>
      <c r="N376" s="481">
        <f t="shared" si="170"/>
        <v>100</v>
      </c>
      <c r="O376" s="4">
        <v>0</v>
      </c>
      <c r="P376" s="4">
        <f t="shared" ref="P376" si="180">L376/H376*100</f>
        <v>100</v>
      </c>
      <c r="Q376" s="576">
        <v>0</v>
      </c>
    </row>
    <row r="377" spans="1:17" x14ac:dyDescent="0.25">
      <c r="A377" s="620"/>
      <c r="B377" s="623"/>
      <c r="C377" s="626"/>
      <c r="D377" s="614"/>
      <c r="E377" s="232" t="s">
        <v>409</v>
      </c>
      <c r="F377" s="275">
        <f t="shared" si="174"/>
        <v>0</v>
      </c>
      <c r="G377" s="2">
        <v>0</v>
      </c>
      <c r="H377" s="2">
        <f>H429</f>
        <v>0</v>
      </c>
      <c r="I377" s="94">
        <v>0</v>
      </c>
      <c r="J377" s="275">
        <f t="shared" si="175"/>
        <v>0</v>
      </c>
      <c r="K377" s="2">
        <v>0</v>
      </c>
      <c r="L377" s="2">
        <f>L429</f>
        <v>0</v>
      </c>
      <c r="M377" s="94">
        <f>M429</f>
        <v>0</v>
      </c>
      <c r="N377" s="481">
        <v>0</v>
      </c>
      <c r="O377" s="4">
        <v>0</v>
      </c>
      <c r="P377" s="4">
        <v>0</v>
      </c>
      <c r="Q377" s="576">
        <v>0</v>
      </c>
    </row>
    <row r="378" spans="1:17" x14ac:dyDescent="0.25">
      <c r="A378" s="620"/>
      <c r="B378" s="623"/>
      <c r="C378" s="626"/>
      <c r="D378" s="614"/>
      <c r="E378" s="232" t="s">
        <v>410</v>
      </c>
      <c r="F378" s="275">
        <f t="shared" si="174"/>
        <v>2925</v>
      </c>
      <c r="G378" s="2">
        <v>0</v>
      </c>
      <c r="H378" s="2">
        <f>H431</f>
        <v>2925</v>
      </c>
      <c r="I378" s="94">
        <f>I427</f>
        <v>0</v>
      </c>
      <c r="J378" s="275">
        <f t="shared" si="175"/>
        <v>2925</v>
      </c>
      <c r="K378" s="2">
        <f t="shared" ref="K378:M378" si="181">K427</f>
        <v>0</v>
      </c>
      <c r="L378" s="2">
        <f>L431</f>
        <v>2925</v>
      </c>
      <c r="M378" s="94">
        <f t="shared" si="181"/>
        <v>0</v>
      </c>
      <c r="N378" s="481">
        <f t="shared" si="170"/>
        <v>100</v>
      </c>
      <c r="O378" s="4">
        <v>0</v>
      </c>
      <c r="P378" s="4">
        <f>L378/H378*100</f>
        <v>100</v>
      </c>
      <c r="Q378" s="576">
        <v>0</v>
      </c>
    </row>
    <row r="379" spans="1:17" x14ac:dyDescent="0.25">
      <c r="A379" s="620"/>
      <c r="B379" s="623"/>
      <c r="C379" s="626"/>
      <c r="D379" s="614"/>
      <c r="E379" s="232" t="s">
        <v>411</v>
      </c>
      <c r="F379" s="275">
        <f t="shared" si="174"/>
        <v>0</v>
      </c>
      <c r="G379" s="2">
        <f t="shared" ref="G379:L380" si="182">G430</f>
        <v>0</v>
      </c>
      <c r="H379" s="2">
        <f t="shared" si="182"/>
        <v>0</v>
      </c>
      <c r="I379" s="94">
        <f t="shared" si="182"/>
        <v>0</v>
      </c>
      <c r="J379" s="275">
        <f t="shared" si="175"/>
        <v>0</v>
      </c>
      <c r="K379" s="2">
        <f t="shared" si="182"/>
        <v>0</v>
      </c>
      <c r="L379" s="2">
        <f t="shared" si="182"/>
        <v>0</v>
      </c>
      <c r="M379" s="94">
        <f>M430</f>
        <v>0</v>
      </c>
      <c r="N379" s="481">
        <v>0</v>
      </c>
      <c r="O379" s="4">
        <v>0</v>
      </c>
      <c r="P379" s="4">
        <v>0</v>
      </c>
      <c r="Q379" s="576">
        <v>0</v>
      </c>
    </row>
    <row r="380" spans="1:17" x14ac:dyDescent="0.25">
      <c r="A380" s="620"/>
      <c r="B380" s="623"/>
      <c r="C380" s="626"/>
      <c r="D380" s="614"/>
      <c r="E380" s="232"/>
      <c r="F380" s="275"/>
      <c r="G380" s="2">
        <f t="shared" si="182"/>
        <v>0</v>
      </c>
      <c r="H380" s="2"/>
      <c r="I380" s="94">
        <v>0</v>
      </c>
      <c r="J380" s="275">
        <f t="shared" si="175"/>
        <v>0</v>
      </c>
      <c r="K380" s="2">
        <f t="shared" si="182"/>
        <v>0</v>
      </c>
      <c r="L380" s="2"/>
      <c r="M380" s="94">
        <v>0</v>
      </c>
      <c r="N380" s="481">
        <v>0</v>
      </c>
      <c r="O380" s="4">
        <v>0</v>
      </c>
      <c r="P380" s="4">
        <v>0</v>
      </c>
      <c r="Q380" s="576">
        <v>0</v>
      </c>
    </row>
    <row r="381" spans="1:17" ht="12.75" customHeight="1" thickBot="1" x14ac:dyDescent="0.3">
      <c r="A381" s="621"/>
      <c r="B381" s="624"/>
      <c r="C381" s="626"/>
      <c r="D381" s="614"/>
      <c r="E381" s="232" t="s">
        <v>412</v>
      </c>
      <c r="F381" s="275">
        <f t="shared" si="174"/>
        <v>79</v>
      </c>
      <c r="G381" s="2">
        <f>G427</f>
        <v>0</v>
      </c>
      <c r="H381" s="2">
        <f t="shared" ref="H381:M381" si="183">H427</f>
        <v>79</v>
      </c>
      <c r="I381" s="94">
        <f t="shared" si="183"/>
        <v>0</v>
      </c>
      <c r="J381" s="275">
        <f t="shared" si="175"/>
        <v>79</v>
      </c>
      <c r="K381" s="2">
        <f t="shared" si="183"/>
        <v>0</v>
      </c>
      <c r="L381" s="2">
        <f t="shared" si="183"/>
        <v>79</v>
      </c>
      <c r="M381" s="94">
        <f t="shared" si="183"/>
        <v>0</v>
      </c>
      <c r="N381" s="481">
        <f t="shared" si="170"/>
        <v>100</v>
      </c>
      <c r="O381" s="4">
        <v>0</v>
      </c>
      <c r="P381" s="4">
        <f>L381/H381*100</f>
        <v>100</v>
      </c>
      <c r="Q381" s="576">
        <v>0</v>
      </c>
    </row>
    <row r="382" spans="1:17" ht="0.75" hidden="1" customHeight="1" x14ac:dyDescent="0.25">
      <c r="A382" s="608" t="s">
        <v>413</v>
      </c>
      <c r="B382" s="610" t="s">
        <v>414</v>
      </c>
      <c r="C382" s="611" t="s">
        <v>402</v>
      </c>
      <c r="D382" s="35" t="s">
        <v>214</v>
      </c>
      <c r="E382" s="99"/>
      <c r="F382" s="1">
        <v>0</v>
      </c>
      <c r="G382" s="2">
        <v>0</v>
      </c>
      <c r="H382" s="2">
        <v>0</v>
      </c>
      <c r="I382" s="94">
        <v>0</v>
      </c>
      <c r="J382" s="1">
        <v>0</v>
      </c>
      <c r="K382" s="2">
        <v>0</v>
      </c>
      <c r="L382" s="2">
        <v>0</v>
      </c>
      <c r="M382" s="94">
        <v>0</v>
      </c>
      <c r="N382" s="1">
        <v>0</v>
      </c>
      <c r="O382" s="2">
        <v>0</v>
      </c>
      <c r="P382" s="2">
        <v>0</v>
      </c>
      <c r="Q382" s="94">
        <v>0</v>
      </c>
    </row>
    <row r="383" spans="1:17" hidden="1" x14ac:dyDescent="0.25">
      <c r="A383" s="608"/>
      <c r="B383" s="610"/>
      <c r="C383" s="612"/>
      <c r="D383" s="613" t="s">
        <v>268</v>
      </c>
      <c r="E383" s="99" t="s">
        <v>271</v>
      </c>
      <c r="F383" s="1">
        <v>0</v>
      </c>
      <c r="G383" s="2">
        <v>0</v>
      </c>
      <c r="H383" s="2">
        <v>0</v>
      </c>
      <c r="I383" s="94">
        <v>0</v>
      </c>
      <c r="J383" s="1">
        <v>0</v>
      </c>
      <c r="K383" s="2">
        <v>0</v>
      </c>
      <c r="L383" s="2">
        <v>0</v>
      </c>
      <c r="M383" s="94">
        <v>0</v>
      </c>
      <c r="N383" s="1">
        <v>0</v>
      </c>
      <c r="O383" s="2">
        <v>0</v>
      </c>
      <c r="P383" s="2">
        <v>0</v>
      </c>
      <c r="Q383" s="94">
        <v>0</v>
      </c>
    </row>
    <row r="384" spans="1:17" hidden="1" x14ac:dyDescent="0.25">
      <c r="A384" s="608"/>
      <c r="B384" s="610"/>
      <c r="C384" s="612"/>
      <c r="D384" s="614"/>
      <c r="E384" s="99" t="s">
        <v>279</v>
      </c>
      <c r="F384" s="1">
        <v>0</v>
      </c>
      <c r="G384" s="2">
        <v>0</v>
      </c>
      <c r="H384" s="2">
        <v>0</v>
      </c>
      <c r="I384" s="94">
        <v>0</v>
      </c>
      <c r="J384" s="1">
        <v>0</v>
      </c>
      <c r="K384" s="2">
        <v>0</v>
      </c>
      <c r="L384" s="2">
        <v>0</v>
      </c>
      <c r="M384" s="94">
        <v>0</v>
      </c>
      <c r="N384" s="1">
        <v>0</v>
      </c>
      <c r="O384" s="2">
        <v>0</v>
      </c>
      <c r="P384" s="2">
        <v>0</v>
      </c>
      <c r="Q384" s="94">
        <v>0</v>
      </c>
    </row>
    <row r="385" spans="1:17" ht="30" hidden="1" x14ac:dyDescent="0.25">
      <c r="A385" s="607" t="s">
        <v>415</v>
      </c>
      <c r="B385" s="609" t="s">
        <v>416</v>
      </c>
      <c r="C385" s="611" t="s">
        <v>402</v>
      </c>
      <c r="D385" s="35" t="s">
        <v>214</v>
      </c>
      <c r="E385" s="99"/>
      <c r="F385" s="1">
        <v>0</v>
      </c>
      <c r="G385" s="2">
        <v>0</v>
      </c>
      <c r="H385" s="2">
        <v>0</v>
      </c>
      <c r="I385" s="94">
        <v>0</v>
      </c>
      <c r="J385" s="1">
        <v>0</v>
      </c>
      <c r="K385" s="2">
        <v>0</v>
      </c>
      <c r="L385" s="2">
        <v>0</v>
      </c>
      <c r="M385" s="94">
        <v>0</v>
      </c>
      <c r="N385" s="1">
        <v>0</v>
      </c>
      <c r="O385" s="2">
        <v>0</v>
      </c>
      <c r="P385" s="2">
        <v>0</v>
      </c>
      <c r="Q385" s="94">
        <v>0</v>
      </c>
    </row>
    <row r="386" spans="1:17" hidden="1" x14ac:dyDescent="0.25">
      <c r="A386" s="608"/>
      <c r="B386" s="610"/>
      <c r="C386" s="612"/>
      <c r="D386" s="613" t="s">
        <v>268</v>
      </c>
      <c r="E386" s="99" t="s">
        <v>271</v>
      </c>
      <c r="F386" s="1">
        <v>0</v>
      </c>
      <c r="G386" s="2">
        <v>0</v>
      </c>
      <c r="H386" s="2">
        <v>0</v>
      </c>
      <c r="I386" s="94">
        <v>0</v>
      </c>
      <c r="J386" s="1">
        <v>0</v>
      </c>
      <c r="K386" s="2">
        <v>0</v>
      </c>
      <c r="L386" s="2">
        <v>0</v>
      </c>
      <c r="M386" s="94">
        <v>0</v>
      </c>
      <c r="N386" s="1">
        <v>0</v>
      </c>
      <c r="O386" s="2">
        <v>0</v>
      </c>
      <c r="P386" s="2">
        <v>0</v>
      </c>
      <c r="Q386" s="94">
        <v>0</v>
      </c>
    </row>
    <row r="387" spans="1:17" hidden="1" x14ac:dyDescent="0.25">
      <c r="A387" s="608"/>
      <c r="B387" s="610"/>
      <c r="C387" s="612"/>
      <c r="D387" s="614"/>
      <c r="E387" s="99" t="s">
        <v>279</v>
      </c>
      <c r="F387" s="1">
        <v>0</v>
      </c>
      <c r="G387" s="2">
        <v>0</v>
      </c>
      <c r="H387" s="2">
        <v>0</v>
      </c>
      <c r="I387" s="94">
        <v>0</v>
      </c>
      <c r="J387" s="1">
        <v>0</v>
      </c>
      <c r="K387" s="2">
        <v>0</v>
      </c>
      <c r="L387" s="2">
        <v>0</v>
      </c>
      <c r="M387" s="94">
        <v>0</v>
      </c>
      <c r="N387" s="1">
        <v>0</v>
      </c>
      <c r="O387" s="2">
        <v>0</v>
      </c>
      <c r="P387" s="2">
        <v>0</v>
      </c>
      <c r="Q387" s="94">
        <v>0</v>
      </c>
    </row>
    <row r="388" spans="1:17" ht="30" x14ac:dyDescent="0.25">
      <c r="A388" s="607" t="s">
        <v>250</v>
      </c>
      <c r="B388" s="609" t="s">
        <v>418</v>
      </c>
      <c r="C388" s="611" t="s">
        <v>419</v>
      </c>
      <c r="D388" s="35" t="s">
        <v>214</v>
      </c>
      <c r="E388" s="99"/>
      <c r="F388" s="1">
        <f>F389</f>
        <v>34289.300000000003</v>
      </c>
      <c r="G388" s="2">
        <f t="shared" ref="G388:I388" si="184">G389</f>
        <v>0</v>
      </c>
      <c r="H388" s="2">
        <f t="shared" si="184"/>
        <v>7289.3</v>
      </c>
      <c r="I388" s="94">
        <f t="shared" si="184"/>
        <v>27000</v>
      </c>
      <c r="J388" s="1">
        <f>J389</f>
        <v>34288.800000000003</v>
      </c>
      <c r="K388" s="2">
        <f t="shared" ref="K388:M388" si="185">K389</f>
        <v>0</v>
      </c>
      <c r="L388" s="2">
        <f t="shared" si="185"/>
        <v>7289.1</v>
      </c>
      <c r="M388" s="94">
        <f t="shared" si="185"/>
        <v>26999.7</v>
      </c>
      <c r="N388" s="481">
        <f t="shared" ref="N388:N391" si="186">J388/F388*100</f>
        <v>99.998541819168068</v>
      </c>
      <c r="O388" s="4">
        <v>0</v>
      </c>
      <c r="P388" s="4">
        <f t="shared" ref="P388:Q391" si="187">L388/H388*100</f>
        <v>99.99725625231504</v>
      </c>
      <c r="Q388" s="576">
        <f t="shared" si="187"/>
        <v>99.998888888888899</v>
      </c>
    </row>
    <row r="389" spans="1:17" x14ac:dyDescent="0.25">
      <c r="A389" s="608"/>
      <c r="B389" s="610"/>
      <c r="C389" s="612"/>
      <c r="D389" s="613" t="s">
        <v>268</v>
      </c>
      <c r="E389" s="99" t="s">
        <v>271</v>
      </c>
      <c r="F389" s="276">
        <f>G389+H389+I389</f>
        <v>34289.300000000003</v>
      </c>
      <c r="G389" s="2">
        <f>G390+G391</f>
        <v>0</v>
      </c>
      <c r="H389" s="2">
        <f>H390+H391</f>
        <v>7289.3</v>
      </c>
      <c r="I389" s="366">
        <f>I390+I391</f>
        <v>27000</v>
      </c>
      <c r="J389" s="1">
        <f>J393+J396</f>
        <v>34288.800000000003</v>
      </c>
      <c r="K389" s="2">
        <f t="shared" ref="K389:M389" si="188">K393+K396</f>
        <v>0</v>
      </c>
      <c r="L389" s="2">
        <f t="shared" si="188"/>
        <v>7289.1</v>
      </c>
      <c r="M389" s="94">
        <f t="shared" si="188"/>
        <v>26999.7</v>
      </c>
      <c r="N389" s="481">
        <f t="shared" si="186"/>
        <v>99.998541819168068</v>
      </c>
      <c r="O389" s="4">
        <v>0</v>
      </c>
      <c r="P389" s="4">
        <f t="shared" si="187"/>
        <v>99.99725625231504</v>
      </c>
      <c r="Q389" s="576">
        <f t="shared" si="187"/>
        <v>99.998888888888899</v>
      </c>
    </row>
    <row r="390" spans="1:17" x14ac:dyDescent="0.25">
      <c r="A390" s="608"/>
      <c r="B390" s="610"/>
      <c r="C390" s="612"/>
      <c r="D390" s="614"/>
      <c r="E390" s="232" t="s">
        <v>403</v>
      </c>
      <c r="F390" s="1">
        <f t="shared" ref="F390:F391" si="189">G390+H390+I390</f>
        <v>7289.3</v>
      </c>
      <c r="G390" s="2">
        <f t="shared" ref="G390:I390" si="190">G397</f>
        <v>0</v>
      </c>
      <c r="H390" s="2">
        <f t="shared" si="190"/>
        <v>7289.3</v>
      </c>
      <c r="I390" s="94">
        <f t="shared" si="190"/>
        <v>0</v>
      </c>
      <c r="J390" s="1">
        <f>J397</f>
        <v>7289.1</v>
      </c>
      <c r="K390" s="2">
        <f t="shared" ref="K390:M390" si="191">K397</f>
        <v>0</v>
      </c>
      <c r="L390" s="2">
        <f t="shared" si="191"/>
        <v>7289.1</v>
      </c>
      <c r="M390" s="94">
        <f t="shared" si="191"/>
        <v>0</v>
      </c>
      <c r="N390" s="481">
        <f t="shared" si="186"/>
        <v>99.99725625231504</v>
      </c>
      <c r="O390" s="4">
        <v>0</v>
      </c>
      <c r="P390" s="4">
        <f t="shared" si="187"/>
        <v>99.99725625231504</v>
      </c>
      <c r="Q390" s="576">
        <v>0</v>
      </c>
    </row>
    <row r="391" spans="1:17" x14ac:dyDescent="0.25">
      <c r="A391" s="627"/>
      <c r="B391" s="628"/>
      <c r="C391" s="629"/>
      <c r="D391" s="630"/>
      <c r="E391" s="232" t="s">
        <v>404</v>
      </c>
      <c r="F391" s="1">
        <f t="shared" si="189"/>
        <v>27000</v>
      </c>
      <c r="G391" s="2">
        <v>0</v>
      </c>
      <c r="H391" s="2">
        <v>0</v>
      </c>
      <c r="I391" s="94">
        <f>I398</f>
        <v>27000</v>
      </c>
      <c r="J391" s="1">
        <f>K391+L391+M391</f>
        <v>26999.7</v>
      </c>
      <c r="K391" s="2">
        <f>K398</f>
        <v>0</v>
      </c>
      <c r="L391" s="2">
        <f>L398</f>
        <v>0</v>
      </c>
      <c r="M391" s="94">
        <f>M398</f>
        <v>26999.7</v>
      </c>
      <c r="N391" s="481">
        <f t="shared" si="186"/>
        <v>99.998888888888899</v>
      </c>
      <c r="O391" s="4">
        <v>0</v>
      </c>
      <c r="P391" s="4">
        <v>0</v>
      </c>
      <c r="Q391" s="576">
        <f t="shared" si="187"/>
        <v>99.998888888888899</v>
      </c>
    </row>
    <row r="392" spans="1:17" ht="30" x14ac:dyDescent="0.25">
      <c r="A392" s="607" t="s">
        <v>420</v>
      </c>
      <c r="B392" s="609" t="s">
        <v>421</v>
      </c>
      <c r="C392" s="611" t="s">
        <v>419</v>
      </c>
      <c r="D392" s="35" t="s">
        <v>214</v>
      </c>
      <c r="E392" s="99"/>
      <c r="F392" s="1">
        <v>0</v>
      </c>
      <c r="G392" s="2">
        <v>0</v>
      </c>
      <c r="H392" s="2">
        <v>0</v>
      </c>
      <c r="I392" s="94">
        <v>0</v>
      </c>
      <c r="J392" s="1">
        <v>0</v>
      </c>
      <c r="K392" s="2">
        <v>0</v>
      </c>
      <c r="L392" s="2">
        <v>0</v>
      </c>
      <c r="M392" s="94">
        <v>0</v>
      </c>
      <c r="N392" s="1">
        <v>0</v>
      </c>
      <c r="O392" s="2">
        <v>0</v>
      </c>
      <c r="P392" s="2">
        <v>0</v>
      </c>
      <c r="Q392" s="94">
        <v>0</v>
      </c>
    </row>
    <row r="393" spans="1:17" x14ac:dyDescent="0.25">
      <c r="A393" s="608"/>
      <c r="B393" s="610"/>
      <c r="C393" s="612"/>
      <c r="D393" s="613" t="s">
        <v>268</v>
      </c>
      <c r="E393" s="99" t="s">
        <v>271</v>
      </c>
      <c r="F393" s="1">
        <v>0</v>
      </c>
      <c r="G393" s="2">
        <v>0</v>
      </c>
      <c r="H393" s="2">
        <v>0</v>
      </c>
      <c r="I393" s="94">
        <v>0</v>
      </c>
      <c r="J393" s="1">
        <v>0</v>
      </c>
      <c r="K393" s="2">
        <v>0</v>
      </c>
      <c r="L393" s="2">
        <v>0</v>
      </c>
      <c r="M393" s="94">
        <v>0</v>
      </c>
      <c r="N393" s="1">
        <v>0</v>
      </c>
      <c r="O393" s="2">
        <v>0</v>
      </c>
      <c r="P393" s="2">
        <v>0</v>
      </c>
      <c r="Q393" s="94">
        <v>0</v>
      </c>
    </row>
    <row r="394" spans="1:17" x14ac:dyDescent="0.25">
      <c r="A394" s="608"/>
      <c r="B394" s="610"/>
      <c r="C394" s="612"/>
      <c r="D394" s="614"/>
      <c r="E394" s="99" t="s">
        <v>279</v>
      </c>
      <c r="F394" s="1">
        <v>0</v>
      </c>
      <c r="G394" s="2">
        <v>0</v>
      </c>
      <c r="H394" s="2">
        <v>0</v>
      </c>
      <c r="I394" s="94">
        <v>0</v>
      </c>
      <c r="J394" s="1">
        <v>0</v>
      </c>
      <c r="K394" s="2">
        <v>0</v>
      </c>
      <c r="L394" s="2">
        <v>0</v>
      </c>
      <c r="M394" s="94">
        <v>0</v>
      </c>
      <c r="N394" s="1">
        <v>0</v>
      </c>
      <c r="O394" s="2">
        <v>0</v>
      </c>
      <c r="P394" s="2">
        <v>0</v>
      </c>
      <c r="Q394" s="94">
        <v>0</v>
      </c>
    </row>
    <row r="395" spans="1:17" ht="30" x14ac:dyDescent="0.25">
      <c r="A395" s="607" t="s">
        <v>422</v>
      </c>
      <c r="B395" s="609" t="s">
        <v>423</v>
      </c>
      <c r="C395" s="611" t="s">
        <v>424</v>
      </c>
      <c r="D395" s="35" t="s">
        <v>214</v>
      </c>
      <c r="E395" s="99"/>
      <c r="F395" s="1">
        <f>G395+H395+I395</f>
        <v>34289.300000000003</v>
      </c>
      <c r="G395" s="2">
        <f t="shared" ref="G395:I395" si="192">G396</f>
        <v>0</v>
      </c>
      <c r="H395" s="2">
        <f t="shared" si="192"/>
        <v>7289.3</v>
      </c>
      <c r="I395" s="94">
        <f t="shared" si="192"/>
        <v>27000</v>
      </c>
      <c r="J395" s="1">
        <f>J396</f>
        <v>34288.800000000003</v>
      </c>
      <c r="K395" s="2">
        <f t="shared" ref="K395:M396" si="193">K396</f>
        <v>0</v>
      </c>
      <c r="L395" s="2">
        <f t="shared" si="193"/>
        <v>7289.1</v>
      </c>
      <c r="M395" s="94">
        <f t="shared" si="193"/>
        <v>26999.7</v>
      </c>
      <c r="N395" s="481">
        <f>J395/F395*100</f>
        <v>99.998541819168068</v>
      </c>
      <c r="O395" s="4">
        <v>0</v>
      </c>
      <c r="P395" s="4">
        <f t="shared" ref="P395:Q397" si="194">L395/H395*100</f>
        <v>99.99725625231504</v>
      </c>
      <c r="Q395" s="576">
        <f>M395/I395*100</f>
        <v>99.998888888888899</v>
      </c>
    </row>
    <row r="396" spans="1:17" x14ac:dyDescent="0.25">
      <c r="A396" s="608"/>
      <c r="B396" s="610"/>
      <c r="C396" s="612"/>
      <c r="D396" s="613" t="s">
        <v>268</v>
      </c>
      <c r="E396" s="99" t="s">
        <v>271</v>
      </c>
      <c r="F396" s="1">
        <f>G396+H396+I396</f>
        <v>34289.300000000003</v>
      </c>
      <c r="G396" s="2">
        <f>G397+G398</f>
        <v>0</v>
      </c>
      <c r="H396" s="2">
        <f t="shared" ref="H396:I396" si="195">H397+H398</f>
        <v>7289.3</v>
      </c>
      <c r="I396" s="94">
        <f t="shared" si="195"/>
        <v>27000</v>
      </c>
      <c r="J396" s="1">
        <f>K396+L396+M396</f>
        <v>34288.800000000003</v>
      </c>
      <c r="K396" s="2">
        <f t="shared" si="193"/>
        <v>0</v>
      </c>
      <c r="L396" s="2">
        <f>L397+L398</f>
        <v>7289.1</v>
      </c>
      <c r="M396" s="94">
        <f>M397+M398</f>
        <v>26999.7</v>
      </c>
      <c r="N396" s="481">
        <f t="shared" ref="N396:N402" si="196">J396/F396*100</f>
        <v>99.998541819168068</v>
      </c>
      <c r="O396" s="4">
        <v>0</v>
      </c>
      <c r="P396" s="4">
        <f t="shared" si="194"/>
        <v>99.99725625231504</v>
      </c>
      <c r="Q396" s="576">
        <f t="shared" si="194"/>
        <v>99.998888888888899</v>
      </c>
    </row>
    <row r="397" spans="1:17" x14ac:dyDescent="0.25">
      <c r="A397" s="608"/>
      <c r="B397" s="610"/>
      <c r="C397" s="612"/>
      <c r="D397" s="614"/>
      <c r="E397" s="232" t="s">
        <v>403</v>
      </c>
      <c r="F397" s="1">
        <f>G397+H397+I397</f>
        <v>7289.3</v>
      </c>
      <c r="G397" s="2">
        <v>0</v>
      </c>
      <c r="H397" s="2">
        <v>7289.3</v>
      </c>
      <c r="I397" s="94">
        <v>0</v>
      </c>
      <c r="J397" s="1">
        <f>K397+L397+M397</f>
        <v>7289.1</v>
      </c>
      <c r="K397" s="4">
        <v>0</v>
      </c>
      <c r="L397" s="2">
        <v>7289.1</v>
      </c>
      <c r="M397" s="94">
        <v>0</v>
      </c>
      <c r="N397" s="481">
        <f t="shared" si="196"/>
        <v>99.99725625231504</v>
      </c>
      <c r="O397" s="4">
        <v>0</v>
      </c>
      <c r="P397" s="4">
        <f t="shared" si="194"/>
        <v>99.99725625231504</v>
      </c>
      <c r="Q397" s="576">
        <v>0</v>
      </c>
    </row>
    <row r="398" spans="1:17" x14ac:dyDescent="0.25">
      <c r="A398" s="627"/>
      <c r="B398" s="628"/>
      <c r="C398" s="629"/>
      <c r="D398" s="630"/>
      <c r="E398" s="232" t="s">
        <v>404</v>
      </c>
      <c r="F398" s="1">
        <f>G398+H398+I398</f>
        <v>27000</v>
      </c>
      <c r="G398" s="2">
        <v>0</v>
      </c>
      <c r="H398" s="2">
        <v>0</v>
      </c>
      <c r="I398" s="94">
        <v>27000</v>
      </c>
      <c r="J398" s="1">
        <f>K398+L398+M398</f>
        <v>26999.7</v>
      </c>
      <c r="K398" s="4">
        <v>0</v>
      </c>
      <c r="L398" s="2">
        <v>0</v>
      </c>
      <c r="M398" s="94">
        <v>26999.7</v>
      </c>
      <c r="N398" s="481">
        <f t="shared" si="196"/>
        <v>99.998888888888899</v>
      </c>
      <c r="O398" s="4">
        <v>0</v>
      </c>
      <c r="P398" s="4">
        <v>0</v>
      </c>
      <c r="Q398" s="576">
        <f t="shared" ref="Q398:Q402" si="197">M398/I398*100</f>
        <v>99.998888888888899</v>
      </c>
    </row>
    <row r="399" spans="1:17" ht="30" x14ac:dyDescent="0.25">
      <c r="A399" s="607" t="s">
        <v>254</v>
      </c>
      <c r="B399" s="609" t="s">
        <v>426</v>
      </c>
      <c r="C399" s="611" t="s">
        <v>427</v>
      </c>
      <c r="D399" s="35" t="s">
        <v>214</v>
      </c>
      <c r="E399" s="99"/>
      <c r="F399" s="276">
        <f>F400</f>
        <v>73081.2</v>
      </c>
      <c r="G399" s="2">
        <f t="shared" ref="G399:M399" si="198">G400</f>
        <v>0</v>
      </c>
      <c r="H399" s="2">
        <f t="shared" si="198"/>
        <v>0</v>
      </c>
      <c r="I399" s="366">
        <f t="shared" si="198"/>
        <v>73081.2</v>
      </c>
      <c r="J399" s="276">
        <f t="shared" si="198"/>
        <v>36302.300000000003</v>
      </c>
      <c r="K399" s="2">
        <f t="shared" si="198"/>
        <v>0</v>
      </c>
      <c r="L399" s="2">
        <f t="shared" si="198"/>
        <v>0</v>
      </c>
      <c r="M399" s="366">
        <f t="shared" si="198"/>
        <v>36302.300000000003</v>
      </c>
      <c r="N399" s="481">
        <f t="shared" si="196"/>
        <v>49.67392434716453</v>
      </c>
      <c r="O399" s="4">
        <v>0</v>
      </c>
      <c r="P399" s="4">
        <v>0</v>
      </c>
      <c r="Q399" s="576">
        <f t="shared" si="197"/>
        <v>49.67392434716453</v>
      </c>
    </row>
    <row r="400" spans="1:17" x14ac:dyDescent="0.25">
      <c r="A400" s="608"/>
      <c r="B400" s="610"/>
      <c r="C400" s="612"/>
      <c r="D400" s="613" t="s">
        <v>268</v>
      </c>
      <c r="E400" s="99" t="s">
        <v>271</v>
      </c>
      <c r="F400" s="276">
        <f>F404+F407</f>
        <v>73081.2</v>
      </c>
      <c r="G400" s="2">
        <f t="shared" ref="G400:M400" si="199">G404+G407</f>
        <v>0</v>
      </c>
      <c r="H400" s="2">
        <f t="shared" si="199"/>
        <v>0</v>
      </c>
      <c r="I400" s="366">
        <f t="shared" si="199"/>
        <v>73081.2</v>
      </c>
      <c r="J400" s="276">
        <f t="shared" si="199"/>
        <v>36302.300000000003</v>
      </c>
      <c r="K400" s="2">
        <f t="shared" si="199"/>
        <v>0</v>
      </c>
      <c r="L400" s="2">
        <f t="shared" si="199"/>
        <v>0</v>
      </c>
      <c r="M400" s="366">
        <f t="shared" si="199"/>
        <v>36302.300000000003</v>
      </c>
      <c r="N400" s="481">
        <f t="shared" si="196"/>
        <v>49.67392434716453</v>
      </c>
      <c r="O400" s="4">
        <v>0</v>
      </c>
      <c r="P400" s="4">
        <v>0</v>
      </c>
      <c r="Q400" s="576">
        <f t="shared" si="197"/>
        <v>49.67392434716453</v>
      </c>
    </row>
    <row r="401" spans="1:17" x14ac:dyDescent="0.25">
      <c r="A401" s="608"/>
      <c r="B401" s="610"/>
      <c r="C401" s="612"/>
      <c r="D401" s="614"/>
      <c r="E401" s="232" t="s">
        <v>405</v>
      </c>
      <c r="F401" s="276">
        <f>F408</f>
        <v>10054.200000000001</v>
      </c>
      <c r="G401" s="2">
        <f t="shared" ref="G401:M402" si="200">G408</f>
        <v>0</v>
      </c>
      <c r="H401" s="2">
        <f t="shared" si="200"/>
        <v>0</v>
      </c>
      <c r="I401" s="366">
        <f t="shared" si="200"/>
        <v>10054.200000000001</v>
      </c>
      <c r="J401" s="276">
        <f t="shared" si="200"/>
        <v>0</v>
      </c>
      <c r="K401" s="2">
        <f t="shared" si="200"/>
        <v>0</v>
      </c>
      <c r="L401" s="2">
        <f t="shared" si="200"/>
        <v>0</v>
      </c>
      <c r="M401" s="366">
        <f t="shared" si="200"/>
        <v>0</v>
      </c>
      <c r="N401" s="481">
        <f t="shared" si="196"/>
        <v>0</v>
      </c>
      <c r="O401" s="4">
        <v>0</v>
      </c>
      <c r="P401" s="4">
        <v>0</v>
      </c>
      <c r="Q401" s="576">
        <f t="shared" si="197"/>
        <v>0</v>
      </c>
    </row>
    <row r="402" spans="1:17" x14ac:dyDescent="0.25">
      <c r="A402" s="608"/>
      <c r="B402" s="610"/>
      <c r="C402" s="612"/>
      <c r="D402" s="614"/>
      <c r="E402" s="232" t="s">
        <v>406</v>
      </c>
      <c r="F402" s="1">
        <f>F409</f>
        <v>63027</v>
      </c>
      <c r="G402" s="2">
        <f t="shared" si="200"/>
        <v>0</v>
      </c>
      <c r="H402" s="2">
        <f t="shared" si="200"/>
        <v>0</v>
      </c>
      <c r="I402" s="94">
        <f t="shared" si="200"/>
        <v>63027</v>
      </c>
      <c r="J402" s="1">
        <f>J409</f>
        <v>36302.300000000003</v>
      </c>
      <c r="K402" s="2">
        <f t="shared" si="200"/>
        <v>0</v>
      </c>
      <c r="L402" s="2">
        <f t="shared" si="200"/>
        <v>0</v>
      </c>
      <c r="M402" s="94">
        <f t="shared" si="200"/>
        <v>36302.300000000003</v>
      </c>
      <c r="N402" s="481">
        <f t="shared" si="196"/>
        <v>57.598013549748529</v>
      </c>
      <c r="O402" s="4">
        <v>0</v>
      </c>
      <c r="P402" s="4">
        <v>0</v>
      </c>
      <c r="Q402" s="576">
        <f t="shared" si="197"/>
        <v>57.598013549748529</v>
      </c>
    </row>
    <row r="403" spans="1:17" ht="30" x14ac:dyDescent="0.25">
      <c r="A403" s="607" t="s">
        <v>428</v>
      </c>
      <c r="B403" s="609" t="s">
        <v>429</v>
      </c>
      <c r="C403" s="611" t="s">
        <v>427</v>
      </c>
      <c r="D403" s="35" t="s">
        <v>214</v>
      </c>
      <c r="E403" s="99"/>
      <c r="F403" s="1">
        <v>0</v>
      </c>
      <c r="G403" s="2">
        <v>0</v>
      </c>
      <c r="H403" s="2">
        <v>0</v>
      </c>
      <c r="I403" s="94">
        <v>0</v>
      </c>
      <c r="J403" s="1">
        <v>0</v>
      </c>
      <c r="K403" s="2">
        <v>0</v>
      </c>
      <c r="L403" s="2">
        <v>0</v>
      </c>
      <c r="M403" s="94">
        <v>0</v>
      </c>
      <c r="N403" s="1">
        <v>0</v>
      </c>
      <c r="O403" s="2">
        <v>0</v>
      </c>
      <c r="P403" s="2">
        <v>0</v>
      </c>
      <c r="Q403" s="94">
        <v>0</v>
      </c>
    </row>
    <row r="404" spans="1:17" x14ac:dyDescent="0.25">
      <c r="A404" s="608"/>
      <c r="B404" s="610"/>
      <c r="C404" s="612"/>
      <c r="D404" s="613" t="s">
        <v>268</v>
      </c>
      <c r="E404" s="99" t="s">
        <v>271</v>
      </c>
      <c r="F404" s="1">
        <v>0</v>
      </c>
      <c r="G404" s="2">
        <v>0</v>
      </c>
      <c r="H404" s="2">
        <v>0</v>
      </c>
      <c r="I404" s="94">
        <v>0</v>
      </c>
      <c r="J404" s="1">
        <v>0</v>
      </c>
      <c r="K404" s="2">
        <v>0</v>
      </c>
      <c r="L404" s="2">
        <v>0</v>
      </c>
      <c r="M404" s="94">
        <v>0</v>
      </c>
      <c r="N404" s="1">
        <v>0</v>
      </c>
      <c r="O404" s="2">
        <v>0</v>
      </c>
      <c r="P404" s="2">
        <v>0</v>
      </c>
      <c r="Q404" s="94">
        <v>0</v>
      </c>
    </row>
    <row r="405" spans="1:17" x14ac:dyDescent="0.25">
      <c r="A405" s="608"/>
      <c r="B405" s="610"/>
      <c r="C405" s="612"/>
      <c r="D405" s="614"/>
      <c r="E405" s="99" t="s">
        <v>279</v>
      </c>
      <c r="F405" s="1">
        <v>0</v>
      </c>
      <c r="G405" s="2">
        <v>0</v>
      </c>
      <c r="H405" s="2">
        <v>0</v>
      </c>
      <c r="I405" s="94">
        <v>0</v>
      </c>
      <c r="J405" s="1">
        <v>0</v>
      </c>
      <c r="K405" s="2">
        <v>0</v>
      </c>
      <c r="L405" s="2">
        <v>0</v>
      </c>
      <c r="M405" s="94">
        <v>0</v>
      </c>
      <c r="N405" s="1">
        <v>0</v>
      </c>
      <c r="O405" s="2">
        <v>0</v>
      </c>
      <c r="P405" s="2">
        <v>0</v>
      </c>
      <c r="Q405" s="94">
        <v>0</v>
      </c>
    </row>
    <row r="406" spans="1:17" ht="30" x14ac:dyDescent="0.25">
      <c r="A406" s="607" t="s">
        <v>430</v>
      </c>
      <c r="B406" s="609" t="s">
        <v>431</v>
      </c>
      <c r="C406" s="611" t="s">
        <v>432</v>
      </c>
      <c r="D406" s="35" t="s">
        <v>214</v>
      </c>
      <c r="E406" s="99"/>
      <c r="F406" s="1">
        <f>F407</f>
        <v>73081.2</v>
      </c>
      <c r="G406" s="2">
        <f t="shared" ref="G406:I406" si="201">G407</f>
        <v>0</v>
      </c>
      <c r="H406" s="2">
        <f t="shared" si="201"/>
        <v>0</v>
      </c>
      <c r="I406" s="94">
        <f t="shared" si="201"/>
        <v>73081.2</v>
      </c>
      <c r="J406" s="1">
        <f>J407</f>
        <v>36302.300000000003</v>
      </c>
      <c r="K406" s="2">
        <f t="shared" ref="K406:M406" si="202">K407</f>
        <v>0</v>
      </c>
      <c r="L406" s="2">
        <f t="shared" si="202"/>
        <v>0</v>
      </c>
      <c r="M406" s="94">
        <f t="shared" si="202"/>
        <v>36302.300000000003</v>
      </c>
      <c r="N406" s="481">
        <f t="shared" ref="N406:N409" si="203">J406/F406*100</f>
        <v>49.67392434716453</v>
      </c>
      <c r="O406" s="4">
        <v>0</v>
      </c>
      <c r="P406" s="4">
        <v>0</v>
      </c>
      <c r="Q406" s="576">
        <f t="shared" ref="Q406:Q409" si="204">M406/I406*100</f>
        <v>49.67392434716453</v>
      </c>
    </row>
    <row r="407" spans="1:17" x14ac:dyDescent="0.25">
      <c r="A407" s="608"/>
      <c r="B407" s="610"/>
      <c r="C407" s="612"/>
      <c r="D407" s="613" t="s">
        <v>268</v>
      </c>
      <c r="E407" s="99" t="s">
        <v>271</v>
      </c>
      <c r="F407" s="1">
        <f>G407+H407+I407</f>
        <v>73081.2</v>
      </c>
      <c r="G407" s="2">
        <f t="shared" ref="G407:H407" si="205">G409</f>
        <v>0</v>
      </c>
      <c r="H407" s="2">
        <f t="shared" si="205"/>
        <v>0</v>
      </c>
      <c r="I407" s="94">
        <f>I409+I408</f>
        <v>73081.2</v>
      </c>
      <c r="J407" s="1">
        <f>K407+L407+M407</f>
        <v>36302.300000000003</v>
      </c>
      <c r="K407" s="2">
        <f>K409</f>
        <v>0</v>
      </c>
      <c r="L407" s="2">
        <f>L409</f>
        <v>0</v>
      </c>
      <c r="M407" s="94">
        <f>M409+M408</f>
        <v>36302.300000000003</v>
      </c>
      <c r="N407" s="481">
        <f t="shared" si="203"/>
        <v>49.67392434716453</v>
      </c>
      <c r="O407" s="4">
        <v>0</v>
      </c>
      <c r="P407" s="4">
        <v>0</v>
      </c>
      <c r="Q407" s="576">
        <f t="shared" si="204"/>
        <v>49.67392434716453</v>
      </c>
    </row>
    <row r="408" spans="1:17" x14ac:dyDescent="0.25">
      <c r="A408" s="608"/>
      <c r="B408" s="610"/>
      <c r="C408" s="612"/>
      <c r="D408" s="614"/>
      <c r="E408" s="232" t="s">
        <v>405</v>
      </c>
      <c r="F408" s="1">
        <f>G408+H408+I408</f>
        <v>10054.200000000001</v>
      </c>
      <c r="G408" s="2">
        <v>0</v>
      </c>
      <c r="H408" s="2">
        <v>0</v>
      </c>
      <c r="I408" s="94">
        <v>10054.200000000001</v>
      </c>
      <c r="J408" s="1">
        <f>K408+L408+M408</f>
        <v>0</v>
      </c>
      <c r="K408" s="2">
        <v>0</v>
      </c>
      <c r="L408" s="2">
        <v>0</v>
      </c>
      <c r="M408" s="94">
        <v>0</v>
      </c>
      <c r="N408" s="481">
        <f t="shared" si="203"/>
        <v>0</v>
      </c>
      <c r="O408" s="4">
        <v>0</v>
      </c>
      <c r="P408" s="4">
        <v>0</v>
      </c>
      <c r="Q408" s="576">
        <f t="shared" si="204"/>
        <v>0</v>
      </c>
    </row>
    <row r="409" spans="1:17" x14ac:dyDescent="0.25">
      <c r="A409" s="608"/>
      <c r="B409" s="610"/>
      <c r="C409" s="612"/>
      <c r="D409" s="614"/>
      <c r="E409" s="232" t="s">
        <v>406</v>
      </c>
      <c r="F409" s="1">
        <f>G409+H409+I409</f>
        <v>63027</v>
      </c>
      <c r="G409" s="2">
        <v>0</v>
      </c>
      <c r="H409" s="2">
        <v>0</v>
      </c>
      <c r="I409" s="94">
        <v>63027</v>
      </c>
      <c r="J409" s="1">
        <f>K409+L409+M409</f>
        <v>36302.300000000003</v>
      </c>
      <c r="K409" s="5">
        <v>0</v>
      </c>
      <c r="L409" s="5">
        <v>0</v>
      </c>
      <c r="M409" s="94">
        <v>36302.300000000003</v>
      </c>
      <c r="N409" s="481">
        <f t="shared" si="203"/>
        <v>57.598013549748529</v>
      </c>
      <c r="O409" s="4">
        <v>0</v>
      </c>
      <c r="P409" s="4">
        <v>0</v>
      </c>
      <c r="Q409" s="576">
        <f t="shared" si="204"/>
        <v>57.598013549748529</v>
      </c>
    </row>
    <row r="410" spans="1:17" ht="30" hidden="1" x14ac:dyDescent="0.25">
      <c r="A410" s="607" t="s">
        <v>433</v>
      </c>
      <c r="B410" s="609" t="s">
        <v>434</v>
      </c>
      <c r="C410" s="611" t="s">
        <v>435</v>
      </c>
      <c r="D410" s="35" t="s">
        <v>214</v>
      </c>
      <c r="E410" s="99"/>
      <c r="F410" s="1">
        <v>0</v>
      </c>
      <c r="G410" s="2">
        <v>0</v>
      </c>
      <c r="H410" s="2">
        <v>0</v>
      </c>
      <c r="I410" s="94">
        <v>0</v>
      </c>
      <c r="J410" s="1">
        <v>0</v>
      </c>
      <c r="K410" s="2">
        <v>0</v>
      </c>
      <c r="L410" s="2">
        <v>0</v>
      </c>
      <c r="M410" s="94">
        <v>0</v>
      </c>
      <c r="N410" s="1">
        <v>0</v>
      </c>
      <c r="O410" s="2">
        <v>0</v>
      </c>
      <c r="P410" s="2">
        <v>0</v>
      </c>
      <c r="Q410" s="94">
        <v>0</v>
      </c>
    </row>
    <row r="411" spans="1:17" hidden="1" x14ac:dyDescent="0.25">
      <c r="A411" s="608"/>
      <c r="B411" s="610"/>
      <c r="C411" s="612"/>
      <c r="D411" s="613" t="s">
        <v>268</v>
      </c>
      <c r="E411" s="99" t="s">
        <v>271</v>
      </c>
      <c r="F411" s="1">
        <v>0</v>
      </c>
      <c r="G411" s="2">
        <v>0</v>
      </c>
      <c r="H411" s="2">
        <v>0</v>
      </c>
      <c r="I411" s="94">
        <v>0</v>
      </c>
      <c r="J411" s="1">
        <v>0</v>
      </c>
      <c r="K411" s="2">
        <v>0</v>
      </c>
      <c r="L411" s="2">
        <v>0</v>
      </c>
      <c r="M411" s="94">
        <v>0</v>
      </c>
      <c r="N411" s="1">
        <v>0</v>
      </c>
      <c r="O411" s="2">
        <v>0</v>
      </c>
      <c r="P411" s="2">
        <v>0</v>
      </c>
      <c r="Q411" s="94">
        <v>0</v>
      </c>
    </row>
    <row r="412" spans="1:17" hidden="1" x14ac:dyDescent="0.25">
      <c r="A412" s="608"/>
      <c r="B412" s="610"/>
      <c r="C412" s="612"/>
      <c r="D412" s="614"/>
      <c r="E412" s="99" t="s">
        <v>279</v>
      </c>
      <c r="F412" s="1">
        <v>0</v>
      </c>
      <c r="G412" s="2">
        <v>0</v>
      </c>
      <c r="H412" s="2">
        <v>0</v>
      </c>
      <c r="I412" s="94">
        <v>0</v>
      </c>
      <c r="J412" s="1">
        <v>0</v>
      </c>
      <c r="K412" s="2">
        <v>0</v>
      </c>
      <c r="L412" s="2">
        <v>0</v>
      </c>
      <c r="M412" s="94">
        <v>0</v>
      </c>
      <c r="N412" s="1">
        <v>0</v>
      </c>
      <c r="O412" s="2">
        <v>0</v>
      </c>
      <c r="P412" s="2">
        <v>0</v>
      </c>
      <c r="Q412" s="94">
        <v>0</v>
      </c>
    </row>
    <row r="413" spans="1:17" ht="30" hidden="1" x14ac:dyDescent="0.25">
      <c r="A413" s="607" t="s">
        <v>436</v>
      </c>
      <c r="B413" s="609" t="s">
        <v>437</v>
      </c>
      <c r="C413" s="611" t="s">
        <v>438</v>
      </c>
      <c r="D413" s="35" t="s">
        <v>214</v>
      </c>
      <c r="E413" s="99"/>
      <c r="F413" s="1">
        <v>0</v>
      </c>
      <c r="G413" s="2">
        <v>0</v>
      </c>
      <c r="H413" s="2">
        <v>0</v>
      </c>
      <c r="I413" s="94">
        <v>0</v>
      </c>
      <c r="J413" s="1">
        <v>0</v>
      </c>
      <c r="K413" s="2">
        <v>0</v>
      </c>
      <c r="L413" s="2">
        <v>0</v>
      </c>
      <c r="M413" s="94">
        <v>0</v>
      </c>
      <c r="N413" s="1">
        <v>0</v>
      </c>
      <c r="O413" s="2">
        <v>0</v>
      </c>
      <c r="P413" s="2">
        <v>0</v>
      </c>
      <c r="Q413" s="94">
        <v>0</v>
      </c>
    </row>
    <row r="414" spans="1:17" hidden="1" x14ac:dyDescent="0.25">
      <c r="A414" s="608"/>
      <c r="B414" s="610"/>
      <c r="C414" s="612"/>
      <c r="D414" s="613" t="s">
        <v>268</v>
      </c>
      <c r="E414" s="99" t="s">
        <v>271</v>
      </c>
      <c r="F414" s="1">
        <v>0</v>
      </c>
      <c r="G414" s="2">
        <v>0</v>
      </c>
      <c r="H414" s="2">
        <v>0</v>
      </c>
      <c r="I414" s="94">
        <v>0</v>
      </c>
      <c r="J414" s="1">
        <v>0</v>
      </c>
      <c r="K414" s="2">
        <v>0</v>
      </c>
      <c r="L414" s="2">
        <v>0</v>
      </c>
      <c r="M414" s="94">
        <v>0</v>
      </c>
      <c r="N414" s="1">
        <v>0</v>
      </c>
      <c r="O414" s="2">
        <v>0</v>
      </c>
      <c r="P414" s="2">
        <v>0</v>
      </c>
      <c r="Q414" s="94">
        <v>0</v>
      </c>
    </row>
    <row r="415" spans="1:17" hidden="1" x14ac:dyDescent="0.25">
      <c r="A415" s="608"/>
      <c r="B415" s="610"/>
      <c r="C415" s="612"/>
      <c r="D415" s="614"/>
      <c r="E415" s="99" t="s">
        <v>279</v>
      </c>
      <c r="F415" s="1">
        <v>0</v>
      </c>
      <c r="G415" s="2">
        <v>0</v>
      </c>
      <c r="H415" s="2">
        <v>0</v>
      </c>
      <c r="I415" s="94">
        <v>0</v>
      </c>
      <c r="J415" s="1">
        <v>0</v>
      </c>
      <c r="K415" s="2">
        <v>0</v>
      </c>
      <c r="L415" s="2">
        <v>0</v>
      </c>
      <c r="M415" s="94">
        <v>0</v>
      </c>
      <c r="N415" s="1">
        <v>0</v>
      </c>
      <c r="O415" s="2">
        <v>0</v>
      </c>
      <c r="P415" s="2">
        <v>0</v>
      </c>
      <c r="Q415" s="94">
        <v>0</v>
      </c>
    </row>
    <row r="416" spans="1:17" ht="30" x14ac:dyDescent="0.25">
      <c r="A416" s="607" t="s">
        <v>849</v>
      </c>
      <c r="B416" s="609" t="s">
        <v>440</v>
      </c>
      <c r="C416" s="611" t="s">
        <v>441</v>
      </c>
      <c r="D416" s="35" t="s">
        <v>214</v>
      </c>
      <c r="E416" s="99"/>
      <c r="F416" s="1">
        <f>F417</f>
        <v>4500</v>
      </c>
      <c r="G416" s="2">
        <f t="shared" ref="G416:I416" si="206">G417</f>
        <v>0</v>
      </c>
      <c r="H416" s="2">
        <f t="shared" si="206"/>
        <v>0</v>
      </c>
      <c r="I416" s="94">
        <f t="shared" si="206"/>
        <v>4500</v>
      </c>
      <c r="J416" s="1">
        <f>J417</f>
        <v>3281.7</v>
      </c>
      <c r="K416" s="2">
        <f t="shared" ref="K416:M416" si="207">K417</f>
        <v>0</v>
      </c>
      <c r="L416" s="2">
        <f t="shared" si="207"/>
        <v>0</v>
      </c>
      <c r="M416" s="94">
        <f t="shared" si="207"/>
        <v>3281.7</v>
      </c>
      <c r="N416" s="482">
        <f t="shared" ref="N416:N418" si="208">J416/F416*100</f>
        <v>72.926666666666662</v>
      </c>
      <c r="O416" s="4">
        <v>0</v>
      </c>
      <c r="P416" s="4">
        <v>0</v>
      </c>
      <c r="Q416" s="577">
        <f t="shared" ref="Q416:Q418" si="209">M416/I416*100</f>
        <v>72.926666666666662</v>
      </c>
    </row>
    <row r="417" spans="1:17" x14ac:dyDescent="0.25">
      <c r="A417" s="608"/>
      <c r="B417" s="610"/>
      <c r="C417" s="612"/>
      <c r="D417" s="613" t="s">
        <v>268</v>
      </c>
      <c r="E417" s="99" t="s">
        <v>271</v>
      </c>
      <c r="F417" s="1">
        <f>F420+F423</f>
        <v>4500</v>
      </c>
      <c r="G417" s="2">
        <f t="shared" ref="G417:I417" si="210">G420+G423</f>
        <v>0</v>
      </c>
      <c r="H417" s="2">
        <f t="shared" si="210"/>
        <v>0</v>
      </c>
      <c r="I417" s="94">
        <f t="shared" si="210"/>
        <v>4500</v>
      </c>
      <c r="J417" s="1">
        <f>J420+J423</f>
        <v>3281.7</v>
      </c>
      <c r="K417" s="2">
        <f t="shared" ref="K417:M417" si="211">K420+K423</f>
        <v>0</v>
      </c>
      <c r="L417" s="2">
        <f t="shared" si="211"/>
        <v>0</v>
      </c>
      <c r="M417" s="94">
        <f t="shared" si="211"/>
        <v>3281.7</v>
      </c>
      <c r="N417" s="482">
        <f t="shared" si="208"/>
        <v>72.926666666666662</v>
      </c>
      <c r="O417" s="2">
        <v>0</v>
      </c>
      <c r="P417" s="2">
        <v>0</v>
      </c>
      <c r="Q417" s="577">
        <f t="shared" si="209"/>
        <v>72.926666666666662</v>
      </c>
    </row>
    <row r="418" spans="1:17" x14ac:dyDescent="0.25">
      <c r="A418" s="608"/>
      <c r="B418" s="610"/>
      <c r="C418" s="612"/>
      <c r="D418" s="614"/>
      <c r="E418" s="232" t="s">
        <v>407</v>
      </c>
      <c r="F418" s="1">
        <f>F424</f>
        <v>4500</v>
      </c>
      <c r="G418" s="2">
        <f t="shared" ref="G418:I418" si="212">G424</f>
        <v>0</v>
      </c>
      <c r="H418" s="2">
        <f t="shared" si="212"/>
        <v>0</v>
      </c>
      <c r="I418" s="94">
        <f t="shared" si="212"/>
        <v>4500</v>
      </c>
      <c r="J418" s="1">
        <f>J424</f>
        <v>3281.7</v>
      </c>
      <c r="K418" s="2">
        <f t="shared" ref="K418:M418" si="213">K424</f>
        <v>0</v>
      </c>
      <c r="L418" s="2">
        <f t="shared" si="213"/>
        <v>0</v>
      </c>
      <c r="M418" s="94">
        <f t="shared" si="213"/>
        <v>3281.7</v>
      </c>
      <c r="N418" s="482">
        <f t="shared" si="208"/>
        <v>72.926666666666662</v>
      </c>
      <c r="O418" s="2">
        <v>0</v>
      </c>
      <c r="P418" s="2">
        <v>0</v>
      </c>
      <c r="Q418" s="577">
        <f t="shared" si="209"/>
        <v>72.926666666666662</v>
      </c>
    </row>
    <row r="419" spans="1:17" ht="30" x14ac:dyDescent="0.25">
      <c r="A419" s="607" t="s">
        <v>442</v>
      </c>
      <c r="B419" s="609" t="s">
        <v>443</v>
      </c>
      <c r="C419" s="611" t="s">
        <v>444</v>
      </c>
      <c r="D419" s="35" t="s">
        <v>214</v>
      </c>
      <c r="E419" s="99"/>
      <c r="F419" s="1">
        <v>0</v>
      </c>
      <c r="G419" s="2">
        <v>0</v>
      </c>
      <c r="H419" s="2">
        <v>0</v>
      </c>
      <c r="I419" s="94">
        <v>0</v>
      </c>
      <c r="J419" s="1">
        <v>0</v>
      </c>
      <c r="K419" s="2">
        <v>0</v>
      </c>
      <c r="L419" s="2">
        <v>0</v>
      </c>
      <c r="M419" s="94">
        <v>0</v>
      </c>
      <c r="N419" s="1">
        <v>0</v>
      </c>
      <c r="O419" s="2">
        <v>0</v>
      </c>
      <c r="P419" s="2">
        <v>0</v>
      </c>
      <c r="Q419" s="94">
        <v>0</v>
      </c>
    </row>
    <row r="420" spans="1:17" x14ac:dyDescent="0.25">
      <c r="A420" s="608"/>
      <c r="B420" s="610"/>
      <c r="C420" s="612"/>
      <c r="D420" s="613" t="s">
        <v>268</v>
      </c>
      <c r="E420" s="99" t="s">
        <v>271</v>
      </c>
      <c r="F420" s="1">
        <v>0</v>
      </c>
      <c r="G420" s="2">
        <v>0</v>
      </c>
      <c r="H420" s="2">
        <v>0</v>
      </c>
      <c r="I420" s="94">
        <v>0</v>
      </c>
      <c r="J420" s="1">
        <v>0</v>
      </c>
      <c r="K420" s="2">
        <v>0</v>
      </c>
      <c r="L420" s="2">
        <v>0</v>
      </c>
      <c r="M420" s="94">
        <v>0</v>
      </c>
      <c r="N420" s="1">
        <v>0</v>
      </c>
      <c r="O420" s="2">
        <v>0</v>
      </c>
      <c r="P420" s="2">
        <v>0</v>
      </c>
      <c r="Q420" s="94">
        <v>0</v>
      </c>
    </row>
    <row r="421" spans="1:17" x14ac:dyDescent="0.25">
      <c r="A421" s="608"/>
      <c r="B421" s="610"/>
      <c r="C421" s="612"/>
      <c r="D421" s="614"/>
      <c r="E421" s="99" t="s">
        <v>279</v>
      </c>
      <c r="F421" s="1">
        <v>0</v>
      </c>
      <c r="G421" s="2">
        <v>0</v>
      </c>
      <c r="H421" s="2">
        <v>0</v>
      </c>
      <c r="I421" s="94">
        <v>0</v>
      </c>
      <c r="J421" s="1">
        <v>0</v>
      </c>
      <c r="K421" s="2">
        <v>0</v>
      </c>
      <c r="L421" s="2">
        <v>0</v>
      </c>
      <c r="M421" s="94">
        <v>0</v>
      </c>
      <c r="N421" s="1">
        <v>0</v>
      </c>
      <c r="O421" s="2">
        <v>0</v>
      </c>
      <c r="P421" s="2">
        <v>0</v>
      </c>
      <c r="Q421" s="94">
        <v>0</v>
      </c>
    </row>
    <row r="422" spans="1:17" ht="30" x14ac:dyDescent="0.25">
      <c r="A422" s="607" t="s">
        <v>445</v>
      </c>
      <c r="B422" s="609" t="s">
        <v>446</v>
      </c>
      <c r="C422" s="611" t="s">
        <v>447</v>
      </c>
      <c r="D422" s="35" t="s">
        <v>214</v>
      </c>
      <c r="E422" s="99"/>
      <c r="F422" s="1">
        <f>F423</f>
        <v>4500</v>
      </c>
      <c r="G422" s="2">
        <f t="shared" ref="G422:I423" si="214">G423</f>
        <v>0</v>
      </c>
      <c r="H422" s="2">
        <f t="shared" si="214"/>
        <v>0</v>
      </c>
      <c r="I422" s="94">
        <f t="shared" si="214"/>
        <v>4500</v>
      </c>
      <c r="J422" s="1">
        <f>J423</f>
        <v>3281.7</v>
      </c>
      <c r="K422" s="2">
        <f t="shared" ref="K422:M423" si="215">K423</f>
        <v>0</v>
      </c>
      <c r="L422" s="2">
        <f t="shared" si="215"/>
        <v>0</v>
      </c>
      <c r="M422" s="94">
        <f t="shared" si="215"/>
        <v>3281.7</v>
      </c>
      <c r="N422" s="481">
        <f t="shared" ref="N422:N460" si="216">J422/F422*100</f>
        <v>72.926666666666662</v>
      </c>
      <c r="O422" s="4">
        <v>0</v>
      </c>
      <c r="P422" s="4">
        <v>0</v>
      </c>
      <c r="Q422" s="576">
        <f t="shared" ref="Q422:Q424" si="217">M422/I422*100</f>
        <v>72.926666666666662</v>
      </c>
    </row>
    <row r="423" spans="1:17" x14ac:dyDescent="0.25">
      <c r="A423" s="608"/>
      <c r="B423" s="610"/>
      <c r="C423" s="612"/>
      <c r="D423" s="613" t="s">
        <v>268</v>
      </c>
      <c r="E423" s="99" t="s">
        <v>271</v>
      </c>
      <c r="F423" s="1">
        <f>G423+H423+I423</f>
        <v>4500</v>
      </c>
      <c r="G423" s="2">
        <f>G424</f>
        <v>0</v>
      </c>
      <c r="H423" s="2">
        <f t="shared" si="214"/>
        <v>0</v>
      </c>
      <c r="I423" s="94">
        <f t="shared" si="214"/>
        <v>4500</v>
      </c>
      <c r="J423" s="1">
        <f>J424</f>
        <v>3281.7</v>
      </c>
      <c r="K423" s="2">
        <f t="shared" si="215"/>
        <v>0</v>
      </c>
      <c r="L423" s="2">
        <f t="shared" si="215"/>
        <v>0</v>
      </c>
      <c r="M423" s="94">
        <f t="shared" si="215"/>
        <v>3281.7</v>
      </c>
      <c r="N423" s="481">
        <f t="shared" si="216"/>
        <v>72.926666666666662</v>
      </c>
      <c r="O423" s="4">
        <v>0</v>
      </c>
      <c r="P423" s="5">
        <v>0</v>
      </c>
      <c r="Q423" s="576">
        <f t="shared" si="217"/>
        <v>72.926666666666662</v>
      </c>
    </row>
    <row r="424" spans="1:17" x14ac:dyDescent="0.25">
      <c r="A424" s="608"/>
      <c r="B424" s="610"/>
      <c r="C424" s="612"/>
      <c r="D424" s="614"/>
      <c r="E424" s="232" t="s">
        <v>407</v>
      </c>
      <c r="F424" s="1">
        <f>G424+H424+I424</f>
        <v>4500</v>
      </c>
      <c r="G424" s="2">
        <v>0</v>
      </c>
      <c r="H424" s="2">
        <v>0</v>
      </c>
      <c r="I424" s="94">
        <v>4500</v>
      </c>
      <c r="J424" s="1">
        <f>K424+L424+M424</f>
        <v>3281.7</v>
      </c>
      <c r="K424" s="416">
        <v>0</v>
      </c>
      <c r="L424" s="416">
        <v>0</v>
      </c>
      <c r="M424" s="437">
        <v>3281.7</v>
      </c>
      <c r="N424" s="481">
        <f t="shared" si="216"/>
        <v>72.926666666666662</v>
      </c>
      <c r="O424" s="4">
        <v>0</v>
      </c>
      <c r="P424" s="5">
        <v>0</v>
      </c>
      <c r="Q424" s="576">
        <f t="shared" si="217"/>
        <v>72.926666666666662</v>
      </c>
    </row>
    <row r="425" spans="1:17" ht="30" x14ac:dyDescent="0.25">
      <c r="A425" s="607" t="s">
        <v>850</v>
      </c>
      <c r="B425" s="609" t="s">
        <v>449</v>
      </c>
      <c r="C425" s="611" t="s">
        <v>450</v>
      </c>
      <c r="D425" s="35" t="s">
        <v>214</v>
      </c>
      <c r="E425" s="99"/>
      <c r="F425" s="1">
        <f>G425+H425+I425</f>
        <v>4350.6000000000004</v>
      </c>
      <c r="G425" s="2">
        <f t="shared" ref="G425:I425" si="218">G426</f>
        <v>0</v>
      </c>
      <c r="H425" s="2">
        <f t="shared" si="218"/>
        <v>4350.6000000000004</v>
      </c>
      <c r="I425" s="94">
        <f t="shared" si="218"/>
        <v>0</v>
      </c>
      <c r="J425" s="1">
        <f>K425+L425+M425</f>
        <v>4350.6000000000004</v>
      </c>
      <c r="K425" s="2">
        <f t="shared" ref="K425:M425" si="219">K426</f>
        <v>0</v>
      </c>
      <c r="L425" s="2">
        <f t="shared" si="219"/>
        <v>4350.6000000000004</v>
      </c>
      <c r="M425" s="94">
        <f t="shared" si="219"/>
        <v>0</v>
      </c>
      <c r="N425" s="482">
        <f t="shared" si="216"/>
        <v>100</v>
      </c>
      <c r="O425" s="4">
        <v>0</v>
      </c>
      <c r="P425" s="545">
        <f t="shared" ref="P425:P426" si="220">L425/H425*100</f>
        <v>100</v>
      </c>
      <c r="Q425" s="576">
        <v>0</v>
      </c>
    </row>
    <row r="426" spans="1:17" x14ac:dyDescent="0.25">
      <c r="A426" s="608"/>
      <c r="B426" s="610"/>
      <c r="C426" s="612"/>
      <c r="D426" s="613" t="s">
        <v>268</v>
      </c>
      <c r="E426" s="99" t="s">
        <v>271</v>
      </c>
      <c r="F426" s="276">
        <f>F427+F428+F429+F430+F431</f>
        <v>4350.6000000000004</v>
      </c>
      <c r="G426" s="2">
        <f t="shared" ref="G426:I426" si="221">G427+G428+G429+G430+G431</f>
        <v>0</v>
      </c>
      <c r="H426" s="2">
        <f t="shared" si="221"/>
        <v>4350.6000000000004</v>
      </c>
      <c r="I426" s="366">
        <f t="shared" si="221"/>
        <v>0</v>
      </c>
      <c r="J426" s="276">
        <f>J427+J428+J429+J430+J431+J432</f>
        <v>4350.6000000000004</v>
      </c>
      <c r="K426" s="2">
        <f t="shared" ref="K426:M426" si="222">K427+K428+K429+K430+K431+K432</f>
        <v>0</v>
      </c>
      <c r="L426" s="2">
        <f t="shared" si="222"/>
        <v>4350.6000000000004</v>
      </c>
      <c r="M426" s="366">
        <f t="shared" si="222"/>
        <v>0</v>
      </c>
      <c r="N426" s="482">
        <f t="shared" si="216"/>
        <v>100</v>
      </c>
      <c r="O426" s="4">
        <v>0</v>
      </c>
      <c r="P426" s="545">
        <f t="shared" si="220"/>
        <v>100</v>
      </c>
      <c r="Q426" s="576">
        <v>0</v>
      </c>
    </row>
    <row r="427" spans="1:17" x14ac:dyDescent="0.25">
      <c r="A427" s="608"/>
      <c r="B427" s="610"/>
      <c r="C427" s="612"/>
      <c r="D427" s="614"/>
      <c r="E427" s="234" t="s">
        <v>412</v>
      </c>
      <c r="F427" s="277">
        <f>G427+H427+I427</f>
        <v>79</v>
      </c>
      <c r="G427" s="324">
        <v>0</v>
      </c>
      <c r="H427" s="324">
        <f>H435</f>
        <v>79</v>
      </c>
      <c r="I427" s="367">
        <f>I438</f>
        <v>0</v>
      </c>
      <c r="J427" s="277">
        <f>K427+L427+M427</f>
        <v>79</v>
      </c>
      <c r="K427" s="324">
        <f>K438</f>
        <v>0</v>
      </c>
      <c r="L427" s="324">
        <f>L435</f>
        <v>79</v>
      </c>
      <c r="M427" s="367">
        <f>M438</f>
        <v>0</v>
      </c>
      <c r="N427" s="483">
        <f t="shared" si="216"/>
        <v>100</v>
      </c>
      <c r="O427" s="520">
        <v>0</v>
      </c>
      <c r="P427" s="520">
        <f>L427/H427*100</f>
        <v>100</v>
      </c>
      <c r="Q427" s="578">
        <v>0</v>
      </c>
    </row>
    <row r="428" spans="1:17" x14ac:dyDescent="0.25">
      <c r="A428" s="608"/>
      <c r="B428" s="610"/>
      <c r="C428" s="612"/>
      <c r="D428" s="614"/>
      <c r="E428" s="232" t="s">
        <v>408</v>
      </c>
      <c r="F428" s="1">
        <f t="shared" ref="F428:F429" si="223">G428+H428+I428</f>
        <v>1346.6</v>
      </c>
      <c r="G428" s="2">
        <v>0</v>
      </c>
      <c r="H428" s="2">
        <f>H436</f>
        <v>1346.6</v>
      </c>
      <c r="I428" s="94">
        <v>0</v>
      </c>
      <c r="J428" s="1">
        <f t="shared" ref="J428:J429" si="224">K428+L428+M428</f>
        <v>1346.6</v>
      </c>
      <c r="K428" s="2"/>
      <c r="L428" s="2">
        <f>L436</f>
        <v>1346.6</v>
      </c>
      <c r="M428" s="94">
        <v>0</v>
      </c>
      <c r="N428" s="481">
        <f t="shared" si="216"/>
        <v>100</v>
      </c>
      <c r="O428" s="4">
        <v>0</v>
      </c>
      <c r="P428" s="4">
        <f t="shared" ref="P428" si="225">L428/H428*100</f>
        <v>100</v>
      </c>
      <c r="Q428" s="576">
        <v>0</v>
      </c>
    </row>
    <row r="429" spans="1:17" x14ac:dyDescent="0.25">
      <c r="A429" s="608"/>
      <c r="B429" s="610"/>
      <c r="C429" s="612"/>
      <c r="D429" s="614"/>
      <c r="E429" s="232" t="s">
        <v>409</v>
      </c>
      <c r="F429" s="1">
        <f t="shared" si="223"/>
        <v>0</v>
      </c>
      <c r="G429" s="2">
        <v>0</v>
      </c>
      <c r="H429" s="2">
        <f>H437</f>
        <v>0</v>
      </c>
      <c r="I429" s="94">
        <v>0</v>
      </c>
      <c r="J429" s="1">
        <f t="shared" si="224"/>
        <v>0</v>
      </c>
      <c r="K429" s="2"/>
      <c r="L429" s="2">
        <f>L437</f>
        <v>0</v>
      </c>
      <c r="M429" s="94">
        <v>0</v>
      </c>
      <c r="N429" s="481">
        <v>0</v>
      </c>
      <c r="O429" s="4">
        <v>0</v>
      </c>
      <c r="P429" s="4">
        <v>0</v>
      </c>
      <c r="Q429" s="576">
        <v>0</v>
      </c>
    </row>
    <row r="430" spans="1:17" x14ac:dyDescent="0.25">
      <c r="A430" s="608"/>
      <c r="B430" s="610"/>
      <c r="C430" s="612"/>
      <c r="D430" s="614"/>
      <c r="E430" s="232" t="s">
        <v>411</v>
      </c>
      <c r="F430" s="1">
        <f>G430+H430+I430</f>
        <v>0</v>
      </c>
      <c r="G430" s="2">
        <f t="shared" ref="G430:I431" si="226">G439</f>
        <v>0</v>
      </c>
      <c r="H430" s="2">
        <f t="shared" si="226"/>
        <v>0</v>
      </c>
      <c r="I430" s="94">
        <f t="shared" si="226"/>
        <v>0</v>
      </c>
      <c r="J430" s="1">
        <f>K430+L430+M430</f>
        <v>0</v>
      </c>
      <c r="K430" s="2">
        <f t="shared" ref="J430:M432" si="227">K439</f>
        <v>0</v>
      </c>
      <c r="L430" s="2">
        <f t="shared" si="227"/>
        <v>0</v>
      </c>
      <c r="M430" s="94">
        <f>M439</f>
        <v>0</v>
      </c>
      <c r="N430" s="481">
        <v>0</v>
      </c>
      <c r="O430" s="4">
        <v>0</v>
      </c>
      <c r="P430" s="4">
        <v>0</v>
      </c>
      <c r="Q430" s="576">
        <v>0</v>
      </c>
    </row>
    <row r="431" spans="1:17" x14ac:dyDescent="0.25">
      <c r="A431" s="608"/>
      <c r="B431" s="610"/>
      <c r="C431" s="612"/>
      <c r="D431" s="614"/>
      <c r="E431" s="232" t="s">
        <v>410</v>
      </c>
      <c r="F431" s="1">
        <f>G431+H431+I431</f>
        <v>2925</v>
      </c>
      <c r="G431" s="2">
        <f t="shared" si="226"/>
        <v>0</v>
      </c>
      <c r="H431" s="324">
        <f>H438</f>
        <v>2925</v>
      </c>
      <c r="I431" s="94">
        <f>I435</f>
        <v>0</v>
      </c>
      <c r="J431" s="1">
        <f>K431+L431+M431</f>
        <v>2925</v>
      </c>
      <c r="K431" s="2">
        <f t="shared" si="227"/>
        <v>0</v>
      </c>
      <c r="L431" s="2">
        <f>L438</f>
        <v>2925</v>
      </c>
      <c r="M431" s="94">
        <f>M435</f>
        <v>0</v>
      </c>
      <c r="N431" s="481">
        <f t="shared" si="216"/>
        <v>100</v>
      </c>
      <c r="O431" s="4">
        <v>0</v>
      </c>
      <c r="P431" s="4">
        <f>L431/H431*100</f>
        <v>100</v>
      </c>
      <c r="Q431" s="576">
        <v>0</v>
      </c>
    </row>
    <row r="432" spans="1:17" x14ac:dyDescent="0.25">
      <c r="A432" s="608"/>
      <c r="B432" s="610"/>
      <c r="C432" s="612"/>
      <c r="D432" s="614"/>
      <c r="E432" s="232"/>
      <c r="F432" s="1">
        <f>F441</f>
        <v>0</v>
      </c>
      <c r="G432" s="2">
        <v>0</v>
      </c>
      <c r="H432" s="2">
        <f>H441</f>
        <v>0</v>
      </c>
      <c r="I432" s="94">
        <v>0</v>
      </c>
      <c r="J432" s="1">
        <f t="shared" si="227"/>
        <v>0</v>
      </c>
      <c r="K432" s="2">
        <f t="shared" si="227"/>
        <v>0</v>
      </c>
      <c r="L432" s="2">
        <f t="shared" si="227"/>
        <v>0</v>
      </c>
      <c r="M432" s="94">
        <f t="shared" si="227"/>
        <v>0</v>
      </c>
      <c r="N432" s="481">
        <v>0</v>
      </c>
      <c r="O432" s="4">
        <v>0</v>
      </c>
      <c r="P432" s="4">
        <v>0</v>
      </c>
      <c r="Q432" s="576">
        <v>0</v>
      </c>
    </row>
    <row r="433" spans="1:17" ht="30" x14ac:dyDescent="0.25">
      <c r="A433" s="607" t="s">
        <v>451</v>
      </c>
      <c r="B433" s="609" t="s">
        <v>452</v>
      </c>
      <c r="C433" s="611" t="s">
        <v>450</v>
      </c>
      <c r="D433" s="35" t="s">
        <v>214</v>
      </c>
      <c r="E433" s="99"/>
      <c r="F433" s="275">
        <f>G433+H433+I433</f>
        <v>4350.6000000000004</v>
      </c>
      <c r="G433" s="323">
        <f t="shared" ref="G433:I433" si="228">G434</f>
        <v>0</v>
      </c>
      <c r="H433" s="323">
        <f t="shared" si="228"/>
        <v>4350.6000000000004</v>
      </c>
      <c r="I433" s="365">
        <f t="shared" si="228"/>
        <v>0</v>
      </c>
      <c r="J433" s="275">
        <f>K433+L433+M433</f>
        <v>4350.6000000000004</v>
      </c>
      <c r="K433" s="323">
        <f t="shared" ref="K433:M433" si="229">K434</f>
        <v>0</v>
      </c>
      <c r="L433" s="323">
        <f t="shared" si="229"/>
        <v>4350.6000000000004</v>
      </c>
      <c r="M433" s="365">
        <f t="shared" si="229"/>
        <v>0</v>
      </c>
      <c r="N433" s="481">
        <f t="shared" si="216"/>
        <v>100</v>
      </c>
      <c r="O433" s="4">
        <v>0</v>
      </c>
      <c r="P433" s="4">
        <f t="shared" ref="P433:P438" si="230">L433/H433*100</f>
        <v>100</v>
      </c>
      <c r="Q433" s="576">
        <v>0</v>
      </c>
    </row>
    <row r="434" spans="1:17" x14ac:dyDescent="0.25">
      <c r="A434" s="608"/>
      <c r="B434" s="610"/>
      <c r="C434" s="612"/>
      <c r="D434" s="613" t="s">
        <v>268</v>
      </c>
      <c r="E434" s="99" t="s">
        <v>271</v>
      </c>
      <c r="F434" s="278">
        <f>F435+F436+F437+F438+F439</f>
        <v>4350.6000000000004</v>
      </c>
      <c r="G434" s="323">
        <f t="shared" ref="G434:I434" si="231">G435+G436+G437+G438+G439</f>
        <v>0</v>
      </c>
      <c r="H434" s="323">
        <f t="shared" si="231"/>
        <v>4350.6000000000004</v>
      </c>
      <c r="I434" s="368">
        <f t="shared" si="231"/>
        <v>0</v>
      </c>
      <c r="J434" s="278">
        <f>J435+J436+J437+J438+J439</f>
        <v>4350.6000000000004</v>
      </c>
      <c r="K434" s="323">
        <f t="shared" ref="K434:M434" si="232">K435+K436+K437+K438+K439</f>
        <v>0</v>
      </c>
      <c r="L434" s="323">
        <f t="shared" si="232"/>
        <v>4350.6000000000004</v>
      </c>
      <c r="M434" s="368">
        <f t="shared" si="232"/>
        <v>0</v>
      </c>
      <c r="N434" s="481">
        <f t="shared" si="216"/>
        <v>100</v>
      </c>
      <c r="O434" s="4">
        <v>0</v>
      </c>
      <c r="P434" s="4">
        <f t="shared" si="230"/>
        <v>100</v>
      </c>
      <c r="Q434" s="576">
        <v>0</v>
      </c>
    </row>
    <row r="435" spans="1:17" x14ac:dyDescent="0.25">
      <c r="A435" s="608"/>
      <c r="B435" s="610"/>
      <c r="C435" s="612"/>
      <c r="D435" s="614"/>
      <c r="E435" s="232" t="s">
        <v>412</v>
      </c>
      <c r="F435" s="275">
        <f>G435+H435+I435</f>
        <v>79</v>
      </c>
      <c r="G435" s="323">
        <v>0</v>
      </c>
      <c r="H435" s="323">
        <v>79</v>
      </c>
      <c r="I435" s="365">
        <v>0</v>
      </c>
      <c r="J435" s="275">
        <f t="shared" ref="J435:J443" si="233">K435+L435+M435</f>
        <v>79</v>
      </c>
      <c r="K435" s="323">
        <v>0</v>
      </c>
      <c r="L435" s="323">
        <v>79</v>
      </c>
      <c r="M435" s="365">
        <v>0</v>
      </c>
      <c r="N435" s="481">
        <f t="shared" si="216"/>
        <v>100</v>
      </c>
      <c r="O435" s="4">
        <v>0</v>
      </c>
      <c r="P435" s="4">
        <f t="shared" si="230"/>
        <v>100</v>
      </c>
      <c r="Q435" s="576">
        <v>0</v>
      </c>
    </row>
    <row r="436" spans="1:17" x14ac:dyDescent="0.25">
      <c r="A436" s="608"/>
      <c r="B436" s="610"/>
      <c r="C436" s="612"/>
      <c r="D436" s="614"/>
      <c r="E436" s="232" t="s">
        <v>408</v>
      </c>
      <c r="F436" s="275">
        <f t="shared" ref="F436:F437" si="234">G436+H436+I436</f>
        <v>1346.6</v>
      </c>
      <c r="G436" s="323">
        <v>0</v>
      </c>
      <c r="H436" s="323">
        <v>1346.6</v>
      </c>
      <c r="I436" s="365">
        <v>0</v>
      </c>
      <c r="J436" s="275">
        <f t="shared" si="233"/>
        <v>1346.6</v>
      </c>
      <c r="K436" s="323">
        <v>0</v>
      </c>
      <c r="L436" s="323">
        <v>1346.6</v>
      </c>
      <c r="M436" s="365">
        <v>0</v>
      </c>
      <c r="N436" s="481">
        <f t="shared" si="216"/>
        <v>100</v>
      </c>
      <c r="O436" s="4">
        <v>0</v>
      </c>
      <c r="P436" s="4">
        <f t="shared" si="230"/>
        <v>100</v>
      </c>
      <c r="Q436" s="576">
        <v>0</v>
      </c>
    </row>
    <row r="437" spans="1:17" x14ac:dyDescent="0.25">
      <c r="A437" s="608"/>
      <c r="B437" s="610"/>
      <c r="C437" s="612"/>
      <c r="D437" s="614"/>
      <c r="E437" s="232" t="s">
        <v>409</v>
      </c>
      <c r="F437" s="275">
        <f t="shared" si="234"/>
        <v>0</v>
      </c>
      <c r="G437" s="323">
        <v>0</v>
      </c>
      <c r="H437" s="323"/>
      <c r="I437" s="365">
        <v>0</v>
      </c>
      <c r="J437" s="275">
        <f t="shared" si="233"/>
        <v>0</v>
      </c>
      <c r="K437" s="323">
        <v>0</v>
      </c>
      <c r="L437" s="323"/>
      <c r="M437" s="365">
        <v>0</v>
      </c>
      <c r="N437" s="481">
        <v>0</v>
      </c>
      <c r="O437" s="4">
        <v>0</v>
      </c>
      <c r="P437" s="4">
        <v>0</v>
      </c>
      <c r="Q437" s="576">
        <v>0</v>
      </c>
    </row>
    <row r="438" spans="1:17" x14ac:dyDescent="0.25">
      <c r="A438" s="608"/>
      <c r="B438" s="610"/>
      <c r="C438" s="612"/>
      <c r="D438" s="614"/>
      <c r="E438" s="232" t="s">
        <v>410</v>
      </c>
      <c r="F438" s="275">
        <f>G438+H438+I438</f>
        <v>2925</v>
      </c>
      <c r="G438" s="323">
        <v>0</v>
      </c>
      <c r="H438" s="323">
        <v>2925</v>
      </c>
      <c r="I438" s="365">
        <v>0</v>
      </c>
      <c r="J438" s="275">
        <f>K438+L438+M438</f>
        <v>2925</v>
      </c>
      <c r="K438" s="2">
        <v>0</v>
      </c>
      <c r="L438" s="2">
        <v>2925</v>
      </c>
      <c r="M438" s="94">
        <v>0</v>
      </c>
      <c r="N438" s="481">
        <f t="shared" si="216"/>
        <v>100</v>
      </c>
      <c r="O438" s="4">
        <v>0</v>
      </c>
      <c r="P438" s="4">
        <f t="shared" si="230"/>
        <v>100</v>
      </c>
      <c r="Q438" s="576">
        <v>0</v>
      </c>
    </row>
    <row r="439" spans="1:17" x14ac:dyDescent="0.25">
      <c r="A439" s="608"/>
      <c r="B439" s="610"/>
      <c r="C439" s="612"/>
      <c r="D439" s="614"/>
      <c r="E439" s="232" t="s">
        <v>411</v>
      </c>
      <c r="F439" s="275">
        <f>G439+H439+I439</f>
        <v>0</v>
      </c>
      <c r="G439" s="323">
        <v>0</v>
      </c>
      <c r="H439" s="323">
        <v>0</v>
      </c>
      <c r="I439" s="365">
        <v>0</v>
      </c>
      <c r="J439" s="275">
        <f t="shared" si="233"/>
        <v>0</v>
      </c>
      <c r="K439" s="417">
        <v>0</v>
      </c>
      <c r="L439" s="417">
        <v>0</v>
      </c>
      <c r="M439" s="94">
        <v>0</v>
      </c>
      <c r="N439" s="481">
        <v>0</v>
      </c>
      <c r="O439" s="4">
        <v>0</v>
      </c>
      <c r="P439" s="4">
        <v>0</v>
      </c>
      <c r="Q439" s="576">
        <v>0</v>
      </c>
    </row>
    <row r="440" spans="1:17" x14ac:dyDescent="0.25">
      <c r="A440" s="608"/>
      <c r="B440" s="610"/>
      <c r="C440" s="612"/>
      <c r="D440" s="614"/>
      <c r="E440" s="232"/>
      <c r="F440" s="275">
        <f t="shared" ref="F440:F443" si="235">G440+H440+I440</f>
        <v>0</v>
      </c>
      <c r="G440" s="323"/>
      <c r="H440" s="323"/>
      <c r="I440" s="365"/>
      <c r="J440" s="275">
        <f t="shared" si="233"/>
        <v>0</v>
      </c>
      <c r="K440" s="417"/>
      <c r="L440" s="417"/>
      <c r="M440" s="437"/>
      <c r="N440" s="481">
        <v>0</v>
      </c>
      <c r="O440" s="4">
        <v>0</v>
      </c>
      <c r="P440" s="4">
        <v>0</v>
      </c>
      <c r="Q440" s="576">
        <v>0</v>
      </c>
    </row>
    <row r="441" spans="1:17" x14ac:dyDescent="0.25">
      <c r="A441" s="608"/>
      <c r="B441" s="610"/>
      <c r="C441" s="612"/>
      <c r="D441" s="614"/>
      <c r="E441" s="232"/>
      <c r="F441" s="275">
        <f t="shared" si="235"/>
        <v>0</v>
      </c>
      <c r="G441" s="323"/>
      <c r="H441" s="323"/>
      <c r="I441" s="365"/>
      <c r="J441" s="275">
        <f t="shared" si="233"/>
        <v>0</v>
      </c>
      <c r="K441" s="417"/>
      <c r="L441" s="417"/>
      <c r="M441" s="437"/>
      <c r="N441" s="481">
        <v>0</v>
      </c>
      <c r="O441" s="4">
        <v>0</v>
      </c>
      <c r="P441" s="4">
        <v>0</v>
      </c>
      <c r="Q441" s="576">
        <v>0</v>
      </c>
    </row>
    <row r="442" spans="1:17" x14ac:dyDescent="0.25">
      <c r="A442" s="608"/>
      <c r="B442" s="610"/>
      <c r="C442" s="612"/>
      <c r="D442" s="614"/>
      <c r="E442" s="232"/>
      <c r="F442" s="275">
        <f t="shared" si="235"/>
        <v>0</v>
      </c>
      <c r="G442" s="323"/>
      <c r="H442" s="323"/>
      <c r="I442" s="365"/>
      <c r="J442" s="275">
        <f t="shared" si="233"/>
        <v>0</v>
      </c>
      <c r="K442" s="417"/>
      <c r="L442" s="417"/>
      <c r="M442" s="437"/>
      <c r="N442" s="481">
        <v>0</v>
      </c>
      <c r="O442" s="4">
        <v>0</v>
      </c>
      <c r="P442" s="4">
        <v>0</v>
      </c>
      <c r="Q442" s="576">
        <v>0</v>
      </c>
    </row>
    <row r="443" spans="1:17" x14ac:dyDescent="0.25">
      <c r="A443" s="608"/>
      <c r="B443" s="610"/>
      <c r="C443" s="612"/>
      <c r="D443" s="614"/>
      <c r="E443" s="232"/>
      <c r="F443" s="275">
        <f t="shared" si="235"/>
        <v>0</v>
      </c>
      <c r="G443" s="323"/>
      <c r="H443" s="323"/>
      <c r="I443" s="365"/>
      <c r="J443" s="275">
        <f t="shared" si="233"/>
        <v>0</v>
      </c>
      <c r="K443" s="417"/>
      <c r="L443" s="417"/>
      <c r="M443" s="437"/>
      <c r="N443" s="481">
        <v>0</v>
      </c>
      <c r="O443" s="4">
        <v>0</v>
      </c>
      <c r="P443" s="4"/>
      <c r="Q443" s="576">
        <v>0</v>
      </c>
    </row>
    <row r="444" spans="1:17" ht="30" x14ac:dyDescent="0.25">
      <c r="A444" s="607" t="s">
        <v>851</v>
      </c>
      <c r="B444" s="609" t="s">
        <v>454</v>
      </c>
      <c r="C444" s="611" t="s">
        <v>455</v>
      </c>
      <c r="D444" s="35" t="s">
        <v>214</v>
      </c>
      <c r="E444" s="99"/>
      <c r="F444" s="1">
        <f>F445</f>
        <v>0</v>
      </c>
      <c r="G444" s="2">
        <f t="shared" ref="G444:I445" si="236">G445</f>
        <v>0</v>
      </c>
      <c r="H444" s="2">
        <f t="shared" si="236"/>
        <v>0</v>
      </c>
      <c r="I444" s="94">
        <f t="shared" si="236"/>
        <v>0</v>
      </c>
      <c r="J444" s="1">
        <f>J445</f>
        <v>0</v>
      </c>
      <c r="K444" s="2">
        <f t="shared" ref="K444:M446" si="237">K445</f>
        <v>0</v>
      </c>
      <c r="L444" s="2">
        <f t="shared" si="237"/>
        <v>0</v>
      </c>
      <c r="M444" s="94">
        <f t="shared" si="237"/>
        <v>0</v>
      </c>
      <c r="N444" s="481">
        <v>0</v>
      </c>
      <c r="O444" s="4">
        <v>0</v>
      </c>
      <c r="P444" s="4">
        <v>0</v>
      </c>
      <c r="Q444" s="576">
        <v>0</v>
      </c>
    </row>
    <row r="445" spans="1:17" x14ac:dyDescent="0.25">
      <c r="A445" s="608"/>
      <c r="B445" s="610"/>
      <c r="C445" s="612"/>
      <c r="D445" s="613" t="s">
        <v>268</v>
      </c>
      <c r="E445" s="99" t="s">
        <v>271</v>
      </c>
      <c r="F445" s="1">
        <f>G445+H445+I445</f>
        <v>0</v>
      </c>
      <c r="G445" s="2">
        <f>G446</f>
        <v>0</v>
      </c>
      <c r="H445" s="2">
        <f t="shared" si="236"/>
        <v>0</v>
      </c>
      <c r="I445" s="94">
        <f t="shared" si="236"/>
        <v>0</v>
      </c>
      <c r="J445" s="1">
        <f>J446</f>
        <v>0</v>
      </c>
      <c r="K445" s="2">
        <f t="shared" si="237"/>
        <v>0</v>
      </c>
      <c r="L445" s="2">
        <f t="shared" si="237"/>
        <v>0</v>
      </c>
      <c r="M445" s="94">
        <f t="shared" si="237"/>
        <v>0</v>
      </c>
      <c r="N445" s="481">
        <v>0</v>
      </c>
      <c r="O445" s="4">
        <v>0</v>
      </c>
      <c r="P445" s="4">
        <v>0</v>
      </c>
      <c r="Q445" s="576">
        <v>0</v>
      </c>
    </row>
    <row r="446" spans="1:17" x14ac:dyDescent="0.25">
      <c r="A446" s="608"/>
      <c r="B446" s="610"/>
      <c r="C446" s="612"/>
      <c r="D446" s="614"/>
      <c r="E446" s="232" t="s">
        <v>456</v>
      </c>
      <c r="F446" s="1">
        <f>G446+H446+I446</f>
        <v>0</v>
      </c>
      <c r="G446" s="2">
        <f>G447</f>
        <v>0</v>
      </c>
      <c r="H446" s="2">
        <f>H447</f>
        <v>0</v>
      </c>
      <c r="I446" s="94">
        <f>I447</f>
        <v>0</v>
      </c>
      <c r="J446" s="1">
        <f>K446+L446+M446</f>
        <v>0</v>
      </c>
      <c r="K446" s="2">
        <f>K447</f>
        <v>0</v>
      </c>
      <c r="L446" s="2">
        <f t="shared" si="237"/>
        <v>0</v>
      </c>
      <c r="M446" s="94">
        <f t="shared" si="237"/>
        <v>0</v>
      </c>
      <c r="N446" s="481">
        <v>0</v>
      </c>
      <c r="O446" s="4">
        <v>0</v>
      </c>
      <c r="P446" s="4">
        <v>0</v>
      </c>
      <c r="Q446" s="576">
        <v>0</v>
      </c>
    </row>
    <row r="447" spans="1:17" ht="30" x14ac:dyDescent="0.25">
      <c r="A447" s="607" t="s">
        <v>457</v>
      </c>
      <c r="B447" s="609" t="s">
        <v>458</v>
      </c>
      <c r="C447" s="611" t="s">
        <v>455</v>
      </c>
      <c r="D447" s="35" t="s">
        <v>214</v>
      </c>
      <c r="E447" s="99"/>
      <c r="F447" s="1">
        <f>F448</f>
        <v>0</v>
      </c>
      <c r="G447" s="2">
        <f t="shared" ref="G447:M448" si="238">G448</f>
        <v>0</v>
      </c>
      <c r="H447" s="2">
        <f t="shared" si="238"/>
        <v>0</v>
      </c>
      <c r="I447" s="94">
        <f t="shared" si="238"/>
        <v>0</v>
      </c>
      <c r="J447" s="1">
        <f>J448</f>
        <v>0</v>
      </c>
      <c r="K447" s="2">
        <f t="shared" si="238"/>
        <v>0</v>
      </c>
      <c r="L447" s="2">
        <f t="shared" si="238"/>
        <v>0</v>
      </c>
      <c r="M447" s="94">
        <f t="shared" si="238"/>
        <v>0</v>
      </c>
      <c r="N447" s="481">
        <v>0</v>
      </c>
      <c r="O447" s="4">
        <v>0</v>
      </c>
      <c r="P447" s="4">
        <v>0</v>
      </c>
      <c r="Q447" s="576">
        <v>0</v>
      </c>
    </row>
    <row r="448" spans="1:17" x14ac:dyDescent="0.25">
      <c r="A448" s="608"/>
      <c r="B448" s="610"/>
      <c r="C448" s="612"/>
      <c r="D448" s="613" t="s">
        <v>268</v>
      </c>
      <c r="E448" s="99" t="s">
        <v>271</v>
      </c>
      <c r="F448" s="1">
        <f>F449</f>
        <v>0</v>
      </c>
      <c r="G448" s="2">
        <f t="shared" si="238"/>
        <v>0</v>
      </c>
      <c r="H448" s="2">
        <f t="shared" si="238"/>
        <v>0</v>
      </c>
      <c r="I448" s="94">
        <f t="shared" si="238"/>
        <v>0</v>
      </c>
      <c r="J448" s="1">
        <f>J449</f>
        <v>0</v>
      </c>
      <c r="K448" s="2">
        <f t="shared" si="238"/>
        <v>0</v>
      </c>
      <c r="L448" s="2">
        <f t="shared" si="238"/>
        <v>0</v>
      </c>
      <c r="M448" s="94">
        <f t="shared" si="238"/>
        <v>0</v>
      </c>
      <c r="N448" s="481">
        <v>0</v>
      </c>
      <c r="O448" s="4">
        <v>0</v>
      </c>
      <c r="P448" s="4">
        <v>0</v>
      </c>
      <c r="Q448" s="576">
        <v>0</v>
      </c>
    </row>
    <row r="449" spans="1:17" ht="15.75" thickBot="1" x14ac:dyDescent="0.3">
      <c r="A449" s="608"/>
      <c r="B449" s="610"/>
      <c r="C449" s="612"/>
      <c r="D449" s="614"/>
      <c r="E449" s="235"/>
      <c r="F449" s="63">
        <f>G449+H449+I449</f>
        <v>0</v>
      </c>
      <c r="G449" s="64">
        <v>0</v>
      </c>
      <c r="H449" s="64">
        <v>0</v>
      </c>
      <c r="I449" s="95">
        <v>0</v>
      </c>
      <c r="J449" s="63">
        <v>0</v>
      </c>
      <c r="K449" s="161">
        <v>0</v>
      </c>
      <c r="L449" s="161">
        <v>0</v>
      </c>
      <c r="M449" s="162">
        <v>0</v>
      </c>
      <c r="N449" s="479">
        <v>0</v>
      </c>
      <c r="O449" s="518">
        <v>0</v>
      </c>
      <c r="P449" s="518">
        <v>0</v>
      </c>
      <c r="Q449" s="574">
        <v>0</v>
      </c>
    </row>
    <row r="450" spans="1:17" ht="30.75" thickBot="1" x14ac:dyDescent="0.3">
      <c r="A450" s="619" t="s">
        <v>129</v>
      </c>
      <c r="B450" s="622" t="s">
        <v>258</v>
      </c>
      <c r="C450" s="625" t="s">
        <v>459</v>
      </c>
      <c r="D450" s="36" t="s">
        <v>214</v>
      </c>
      <c r="E450" s="222"/>
      <c r="F450" s="155">
        <f>F451</f>
        <v>9698</v>
      </c>
      <c r="G450" s="156">
        <f t="shared" ref="G450:I450" si="239">G451</f>
        <v>0</v>
      </c>
      <c r="H450" s="156">
        <f t="shared" si="239"/>
        <v>0</v>
      </c>
      <c r="I450" s="157">
        <f t="shared" si="239"/>
        <v>9698</v>
      </c>
      <c r="J450" s="155">
        <f>J451</f>
        <v>7716.5</v>
      </c>
      <c r="K450" s="156">
        <f t="shared" ref="K450:M450" si="240">K451</f>
        <v>0</v>
      </c>
      <c r="L450" s="156">
        <f t="shared" si="240"/>
        <v>0</v>
      </c>
      <c r="M450" s="157">
        <f t="shared" si="240"/>
        <v>7716.5</v>
      </c>
      <c r="N450" s="480">
        <f t="shared" si="216"/>
        <v>79.567952155083518</v>
      </c>
      <c r="O450" s="519">
        <v>0</v>
      </c>
      <c r="P450" s="519">
        <v>0</v>
      </c>
      <c r="Q450" s="575">
        <f t="shared" ref="Q450:Q461" si="241">M450/I450*100</f>
        <v>79.567952155083518</v>
      </c>
    </row>
    <row r="451" spans="1:17" x14ac:dyDescent="0.25">
      <c r="A451" s="620"/>
      <c r="B451" s="623"/>
      <c r="C451" s="626"/>
      <c r="D451" s="613" t="s">
        <v>268</v>
      </c>
      <c r="E451" s="185" t="s">
        <v>271</v>
      </c>
      <c r="F451" s="121">
        <f>F457</f>
        <v>9698</v>
      </c>
      <c r="G451" s="122">
        <f t="shared" ref="G451:M454" si="242">G457</f>
        <v>0</v>
      </c>
      <c r="H451" s="122">
        <f t="shared" si="242"/>
        <v>0</v>
      </c>
      <c r="I451" s="123">
        <f t="shared" si="242"/>
        <v>9698</v>
      </c>
      <c r="J451" s="121">
        <f>J457</f>
        <v>7716.5</v>
      </c>
      <c r="K451" s="122">
        <f t="shared" ref="K451:M451" si="243">K457</f>
        <v>0</v>
      </c>
      <c r="L451" s="122">
        <f t="shared" si="243"/>
        <v>0</v>
      </c>
      <c r="M451" s="123">
        <f t="shared" si="243"/>
        <v>7716.5</v>
      </c>
      <c r="N451" s="478">
        <f t="shared" si="216"/>
        <v>79.567952155083518</v>
      </c>
      <c r="O451" s="517">
        <v>0</v>
      </c>
      <c r="P451" s="517">
        <v>0</v>
      </c>
      <c r="Q451" s="573">
        <f t="shared" si="241"/>
        <v>79.567952155083518</v>
      </c>
    </row>
    <row r="452" spans="1:17" x14ac:dyDescent="0.25">
      <c r="A452" s="620"/>
      <c r="B452" s="623"/>
      <c r="C452" s="626"/>
      <c r="D452" s="614"/>
      <c r="E452" s="232" t="s">
        <v>460</v>
      </c>
      <c r="F452" s="1">
        <f>F458</f>
        <v>0</v>
      </c>
      <c r="G452" s="1">
        <f t="shared" si="242"/>
        <v>0</v>
      </c>
      <c r="H452" s="1">
        <f t="shared" si="242"/>
        <v>0</v>
      </c>
      <c r="I452" s="94">
        <f t="shared" si="242"/>
        <v>0</v>
      </c>
      <c r="J452" s="276">
        <f t="shared" si="242"/>
        <v>0</v>
      </c>
      <c r="K452" s="3">
        <f t="shared" si="242"/>
        <v>0</v>
      </c>
      <c r="L452" s="3">
        <f t="shared" si="242"/>
        <v>0</v>
      </c>
      <c r="M452" s="94">
        <f t="shared" si="242"/>
        <v>0</v>
      </c>
      <c r="N452" s="481">
        <v>0</v>
      </c>
      <c r="O452" s="4">
        <v>0</v>
      </c>
      <c r="P452" s="4">
        <v>0</v>
      </c>
      <c r="Q452" s="576">
        <v>0</v>
      </c>
    </row>
    <row r="453" spans="1:17" x14ac:dyDescent="0.25">
      <c r="A453" s="620"/>
      <c r="B453" s="623"/>
      <c r="C453" s="626"/>
      <c r="D453" s="614"/>
      <c r="E453" s="232" t="s">
        <v>461</v>
      </c>
      <c r="F453" s="1">
        <f>F459</f>
        <v>6736.8</v>
      </c>
      <c r="G453" s="2">
        <f t="shared" si="242"/>
        <v>0</v>
      </c>
      <c r="H453" s="2">
        <f t="shared" si="242"/>
        <v>0</v>
      </c>
      <c r="I453" s="94">
        <f t="shared" si="242"/>
        <v>6736.8</v>
      </c>
      <c r="J453" s="1">
        <f>J459</f>
        <v>6197.3</v>
      </c>
      <c r="K453" s="2">
        <f t="shared" si="242"/>
        <v>0</v>
      </c>
      <c r="L453" s="2">
        <f t="shared" si="242"/>
        <v>0</v>
      </c>
      <c r="M453" s="94">
        <f t="shared" si="242"/>
        <v>6197.3</v>
      </c>
      <c r="N453" s="481">
        <f t="shared" si="216"/>
        <v>91.991746823417643</v>
      </c>
      <c r="O453" s="4">
        <v>0</v>
      </c>
      <c r="P453" s="4">
        <v>0</v>
      </c>
      <c r="Q453" s="576">
        <f t="shared" si="241"/>
        <v>91.991746823417643</v>
      </c>
    </row>
    <row r="454" spans="1:17" x14ac:dyDescent="0.25">
      <c r="A454" s="620"/>
      <c r="B454" s="623"/>
      <c r="C454" s="626"/>
      <c r="D454" s="614"/>
      <c r="E454" s="232" t="s">
        <v>462</v>
      </c>
      <c r="F454" s="1">
        <f>F460</f>
        <v>2960.9</v>
      </c>
      <c r="G454" s="2">
        <f t="shared" si="242"/>
        <v>0</v>
      </c>
      <c r="H454" s="2">
        <f t="shared" si="242"/>
        <v>0</v>
      </c>
      <c r="I454" s="94">
        <f>I460</f>
        <v>2960.9</v>
      </c>
      <c r="J454" s="1">
        <f>J460</f>
        <v>1519.2</v>
      </c>
      <c r="K454" s="2">
        <f t="shared" si="242"/>
        <v>0</v>
      </c>
      <c r="L454" s="2">
        <f t="shared" si="242"/>
        <v>0</v>
      </c>
      <c r="M454" s="94">
        <f t="shared" si="242"/>
        <v>1519.2</v>
      </c>
      <c r="N454" s="481">
        <f t="shared" si="216"/>
        <v>51.308723698875347</v>
      </c>
      <c r="O454" s="4">
        <v>0</v>
      </c>
      <c r="P454" s="4">
        <v>0</v>
      </c>
      <c r="Q454" s="576">
        <f t="shared" si="241"/>
        <v>51.308723698875347</v>
      </c>
    </row>
    <row r="455" spans="1:17" ht="15.75" thickBot="1" x14ac:dyDescent="0.3">
      <c r="A455" s="621"/>
      <c r="B455" s="624"/>
      <c r="C455" s="626"/>
      <c r="D455" s="614"/>
      <c r="E455" s="232" t="s">
        <v>463</v>
      </c>
      <c r="F455" s="1">
        <f>F461</f>
        <v>0.3</v>
      </c>
      <c r="G455" s="2">
        <v>0</v>
      </c>
      <c r="H455" s="2">
        <v>0</v>
      </c>
      <c r="I455" s="94">
        <f>I461</f>
        <v>0.3</v>
      </c>
      <c r="J455" s="1">
        <f>J461</f>
        <v>0</v>
      </c>
      <c r="K455" s="414">
        <v>0</v>
      </c>
      <c r="L455" s="414">
        <v>0</v>
      </c>
      <c r="M455" s="436">
        <f>M461</f>
        <v>0</v>
      </c>
      <c r="N455" s="481">
        <v>0</v>
      </c>
      <c r="O455" s="4">
        <v>0</v>
      </c>
      <c r="P455" s="4">
        <v>0</v>
      </c>
      <c r="Q455" s="576">
        <v>0</v>
      </c>
    </row>
    <row r="456" spans="1:17" ht="30" x14ac:dyDescent="0.25">
      <c r="A456" s="608" t="s">
        <v>261</v>
      </c>
      <c r="B456" s="610" t="s">
        <v>465</v>
      </c>
      <c r="C456" s="611" t="s">
        <v>466</v>
      </c>
      <c r="D456" s="35" t="s">
        <v>214</v>
      </c>
      <c r="E456" s="99"/>
      <c r="F456" s="1">
        <f>F457</f>
        <v>9698</v>
      </c>
      <c r="G456" s="2">
        <f t="shared" ref="G456:I456" si="244">G457</f>
        <v>0</v>
      </c>
      <c r="H456" s="2">
        <f t="shared" si="244"/>
        <v>0</v>
      </c>
      <c r="I456" s="94">
        <f t="shared" si="244"/>
        <v>9698</v>
      </c>
      <c r="J456" s="1">
        <f>J457</f>
        <v>7716.5</v>
      </c>
      <c r="K456" s="2">
        <f t="shared" ref="K456:M456" si="245">K457</f>
        <v>0</v>
      </c>
      <c r="L456" s="2">
        <f t="shared" si="245"/>
        <v>0</v>
      </c>
      <c r="M456" s="94">
        <f t="shared" si="245"/>
        <v>7716.5</v>
      </c>
      <c r="N456" s="481">
        <f t="shared" si="216"/>
        <v>79.567952155083518</v>
      </c>
      <c r="O456" s="4">
        <v>0</v>
      </c>
      <c r="P456" s="4">
        <v>0</v>
      </c>
      <c r="Q456" s="576">
        <f t="shared" si="241"/>
        <v>79.567952155083518</v>
      </c>
    </row>
    <row r="457" spans="1:17" x14ac:dyDescent="0.25">
      <c r="A457" s="608"/>
      <c r="B457" s="610"/>
      <c r="C457" s="612"/>
      <c r="D457" s="613" t="s">
        <v>268</v>
      </c>
      <c r="E457" s="99" t="s">
        <v>271</v>
      </c>
      <c r="F457" s="1">
        <f>G457+H457+I457</f>
        <v>9698</v>
      </c>
      <c r="G457" s="2">
        <f t="shared" ref="G457:H457" si="246">G459+G460+G461</f>
        <v>0</v>
      </c>
      <c r="H457" s="2">
        <f t="shared" si="246"/>
        <v>0</v>
      </c>
      <c r="I457" s="94">
        <f>I459+I460+I461+I458</f>
        <v>9698</v>
      </c>
      <c r="J457" s="1">
        <f>J459+J460+J461+J458</f>
        <v>7716.5</v>
      </c>
      <c r="K457" s="2">
        <f t="shared" ref="K457:L457" si="247">K459+K460+K461</f>
        <v>0</v>
      </c>
      <c r="L457" s="2">
        <f t="shared" si="247"/>
        <v>0</v>
      </c>
      <c r="M457" s="94">
        <f>M459+M460+M461+M458</f>
        <v>7716.5</v>
      </c>
      <c r="N457" s="481">
        <f t="shared" si="216"/>
        <v>79.567952155083518</v>
      </c>
      <c r="O457" s="4">
        <v>0</v>
      </c>
      <c r="P457" s="4">
        <v>0</v>
      </c>
      <c r="Q457" s="576">
        <f t="shared" si="241"/>
        <v>79.567952155083518</v>
      </c>
    </row>
    <row r="458" spans="1:17" x14ac:dyDescent="0.25">
      <c r="A458" s="608"/>
      <c r="B458" s="610"/>
      <c r="C458" s="612"/>
      <c r="D458" s="614"/>
      <c r="E458" s="232" t="s">
        <v>460</v>
      </c>
      <c r="F458" s="1">
        <f>G458+H458+I458</f>
        <v>0</v>
      </c>
      <c r="G458" s="2">
        <f>G470</f>
        <v>0</v>
      </c>
      <c r="H458" s="2">
        <f t="shared" ref="H458:I460" si="248">H470</f>
        <v>0</v>
      </c>
      <c r="I458" s="94"/>
      <c r="J458" s="1">
        <f>K458+L458+M458</f>
        <v>0</v>
      </c>
      <c r="K458" s="2">
        <f>K470</f>
        <v>0</v>
      </c>
      <c r="L458" s="2">
        <f t="shared" ref="L458:M460" si="249">L470</f>
        <v>0</v>
      </c>
      <c r="M458" s="94"/>
      <c r="N458" s="481">
        <v>0</v>
      </c>
      <c r="O458" s="4">
        <v>0</v>
      </c>
      <c r="P458" s="4">
        <v>0</v>
      </c>
      <c r="Q458" s="576">
        <v>0</v>
      </c>
    </row>
    <row r="459" spans="1:17" x14ac:dyDescent="0.25">
      <c r="A459" s="608"/>
      <c r="B459" s="610"/>
      <c r="C459" s="612"/>
      <c r="D459" s="614"/>
      <c r="E459" s="232" t="s">
        <v>461</v>
      </c>
      <c r="F459" s="1">
        <f>G459+H459+I459</f>
        <v>6736.8</v>
      </c>
      <c r="G459" s="2">
        <f>G471</f>
        <v>0</v>
      </c>
      <c r="H459" s="2">
        <f t="shared" si="248"/>
        <v>0</v>
      </c>
      <c r="I459" s="94">
        <f t="shared" si="248"/>
        <v>6736.8</v>
      </c>
      <c r="J459" s="1">
        <f>K459+L459+M459</f>
        <v>6197.3</v>
      </c>
      <c r="K459" s="2">
        <f>K471</f>
        <v>0</v>
      </c>
      <c r="L459" s="2">
        <f t="shared" si="249"/>
        <v>0</v>
      </c>
      <c r="M459" s="94">
        <f t="shared" si="249"/>
        <v>6197.3</v>
      </c>
      <c r="N459" s="481">
        <f t="shared" si="216"/>
        <v>91.991746823417643</v>
      </c>
      <c r="O459" s="4">
        <v>0</v>
      </c>
      <c r="P459" s="4">
        <v>0</v>
      </c>
      <c r="Q459" s="576">
        <f t="shared" si="241"/>
        <v>91.991746823417643</v>
      </c>
    </row>
    <row r="460" spans="1:17" x14ac:dyDescent="0.25">
      <c r="A460" s="608"/>
      <c r="B460" s="610"/>
      <c r="C460" s="612"/>
      <c r="D460" s="614"/>
      <c r="E460" s="232" t="s">
        <v>462</v>
      </c>
      <c r="F460" s="1">
        <f t="shared" ref="F460:F461" si="250">G460+H460+I460</f>
        <v>2960.9</v>
      </c>
      <c r="G460" s="2">
        <f>G472</f>
        <v>0</v>
      </c>
      <c r="H460" s="2">
        <f t="shared" si="248"/>
        <v>0</v>
      </c>
      <c r="I460" s="94">
        <f t="shared" si="248"/>
        <v>2960.9</v>
      </c>
      <c r="J460" s="1">
        <f t="shared" ref="J460:J461" si="251">K460+L460+M460</f>
        <v>1519.2</v>
      </c>
      <c r="K460" s="2">
        <f>K472</f>
        <v>0</v>
      </c>
      <c r="L460" s="2">
        <f t="shared" si="249"/>
        <v>0</v>
      </c>
      <c r="M460" s="94">
        <f t="shared" si="249"/>
        <v>1519.2</v>
      </c>
      <c r="N460" s="481">
        <f t="shared" si="216"/>
        <v>51.308723698875347</v>
      </c>
      <c r="O460" s="4">
        <v>0</v>
      </c>
      <c r="P460" s="4">
        <v>0</v>
      </c>
      <c r="Q460" s="576">
        <f t="shared" si="241"/>
        <v>51.308723698875347</v>
      </c>
    </row>
    <row r="461" spans="1:17" x14ac:dyDescent="0.25">
      <c r="A461" s="608"/>
      <c r="B461" s="610"/>
      <c r="C461" s="612"/>
      <c r="D461" s="614"/>
      <c r="E461" s="232" t="s">
        <v>463</v>
      </c>
      <c r="F461" s="1">
        <f t="shared" si="250"/>
        <v>0.3</v>
      </c>
      <c r="G461" s="2">
        <v>0</v>
      </c>
      <c r="H461" s="2">
        <v>0</v>
      </c>
      <c r="I461" s="94">
        <f>I473</f>
        <v>0.3</v>
      </c>
      <c r="J461" s="1">
        <f t="shared" si="251"/>
        <v>0</v>
      </c>
      <c r="K461" s="414">
        <v>0</v>
      </c>
      <c r="L461" s="414">
        <v>0</v>
      </c>
      <c r="M461" s="436">
        <f>M473</f>
        <v>0</v>
      </c>
      <c r="N461" s="481">
        <v>0</v>
      </c>
      <c r="O461" s="4">
        <v>0</v>
      </c>
      <c r="P461" s="4">
        <v>0</v>
      </c>
      <c r="Q461" s="576">
        <f t="shared" si="241"/>
        <v>0</v>
      </c>
    </row>
    <row r="462" spans="1:17" ht="30" x14ac:dyDescent="0.25">
      <c r="A462" s="607" t="s">
        <v>467</v>
      </c>
      <c r="B462" s="609" t="s">
        <v>468</v>
      </c>
      <c r="C462" s="611" t="s">
        <v>466</v>
      </c>
      <c r="D462" s="35" t="s">
        <v>214</v>
      </c>
      <c r="E462" s="99"/>
      <c r="F462" s="1">
        <v>0</v>
      </c>
      <c r="G462" s="2">
        <v>0</v>
      </c>
      <c r="H462" s="2">
        <v>0</v>
      </c>
      <c r="I462" s="94">
        <v>0</v>
      </c>
      <c r="J462" s="1">
        <v>0</v>
      </c>
      <c r="K462" s="2">
        <v>0</v>
      </c>
      <c r="L462" s="2">
        <v>0</v>
      </c>
      <c r="M462" s="94">
        <v>0</v>
      </c>
      <c r="N462" s="1">
        <v>0</v>
      </c>
      <c r="O462" s="2">
        <v>0</v>
      </c>
      <c r="P462" s="2">
        <v>0</v>
      </c>
      <c r="Q462" s="94">
        <v>0</v>
      </c>
    </row>
    <row r="463" spans="1:17" x14ac:dyDescent="0.25">
      <c r="A463" s="608"/>
      <c r="B463" s="610"/>
      <c r="C463" s="612"/>
      <c r="D463" s="613" t="s">
        <v>268</v>
      </c>
      <c r="E463" s="99" t="s">
        <v>271</v>
      </c>
      <c r="F463" s="1">
        <v>0</v>
      </c>
      <c r="G463" s="2">
        <v>0</v>
      </c>
      <c r="H463" s="2">
        <v>0</v>
      </c>
      <c r="I463" s="94">
        <v>0</v>
      </c>
      <c r="J463" s="1">
        <v>0</v>
      </c>
      <c r="K463" s="2">
        <v>0</v>
      </c>
      <c r="L463" s="2">
        <v>0</v>
      </c>
      <c r="M463" s="94">
        <v>0</v>
      </c>
      <c r="N463" s="1">
        <v>0</v>
      </c>
      <c r="O463" s="2">
        <v>0</v>
      </c>
      <c r="P463" s="2">
        <v>0</v>
      </c>
      <c r="Q463" s="94">
        <v>0</v>
      </c>
    </row>
    <row r="464" spans="1:17" x14ac:dyDescent="0.25">
      <c r="A464" s="608"/>
      <c r="B464" s="610"/>
      <c r="C464" s="612"/>
      <c r="D464" s="614"/>
      <c r="E464" s="99" t="s">
        <v>279</v>
      </c>
      <c r="F464" s="1">
        <v>0</v>
      </c>
      <c r="G464" s="2">
        <v>0</v>
      </c>
      <c r="H464" s="2">
        <v>0</v>
      </c>
      <c r="I464" s="94">
        <v>0</v>
      </c>
      <c r="J464" s="1">
        <v>0</v>
      </c>
      <c r="K464" s="2">
        <v>0</v>
      </c>
      <c r="L464" s="2">
        <v>0</v>
      </c>
      <c r="M464" s="94">
        <v>0</v>
      </c>
      <c r="N464" s="1">
        <v>0</v>
      </c>
      <c r="O464" s="2">
        <v>0</v>
      </c>
      <c r="P464" s="2">
        <v>0</v>
      </c>
      <c r="Q464" s="94">
        <v>0</v>
      </c>
    </row>
    <row r="465" spans="1:17" ht="30" x14ac:dyDescent="0.25">
      <c r="A465" s="607" t="s">
        <v>469</v>
      </c>
      <c r="B465" s="609" t="s">
        <v>470</v>
      </c>
      <c r="C465" s="611" t="s">
        <v>471</v>
      </c>
      <c r="D465" s="35" t="s">
        <v>214</v>
      </c>
      <c r="E465" s="99"/>
      <c r="F465" s="1">
        <v>0</v>
      </c>
      <c r="G465" s="2">
        <v>0</v>
      </c>
      <c r="H465" s="2">
        <v>0</v>
      </c>
      <c r="I465" s="94">
        <v>0</v>
      </c>
      <c r="J465" s="1">
        <v>0</v>
      </c>
      <c r="K465" s="2">
        <v>0</v>
      </c>
      <c r="L465" s="2">
        <v>0</v>
      </c>
      <c r="M465" s="94">
        <v>0</v>
      </c>
      <c r="N465" s="1">
        <v>0</v>
      </c>
      <c r="O465" s="2">
        <v>0</v>
      </c>
      <c r="P465" s="2">
        <v>0</v>
      </c>
      <c r="Q465" s="94">
        <v>0</v>
      </c>
    </row>
    <row r="466" spans="1:17" x14ac:dyDescent="0.25">
      <c r="A466" s="608"/>
      <c r="B466" s="610"/>
      <c r="C466" s="612"/>
      <c r="D466" s="613" t="s">
        <v>268</v>
      </c>
      <c r="E466" s="99" t="s">
        <v>271</v>
      </c>
      <c r="F466" s="1">
        <v>0</v>
      </c>
      <c r="G466" s="2">
        <v>0</v>
      </c>
      <c r="H466" s="2">
        <v>0</v>
      </c>
      <c r="I466" s="94">
        <v>0</v>
      </c>
      <c r="J466" s="1">
        <v>0</v>
      </c>
      <c r="K466" s="2">
        <v>0</v>
      </c>
      <c r="L466" s="2">
        <v>0</v>
      </c>
      <c r="M466" s="94">
        <v>0</v>
      </c>
      <c r="N466" s="1">
        <v>0</v>
      </c>
      <c r="O466" s="2">
        <v>0</v>
      </c>
      <c r="P466" s="2">
        <v>0</v>
      </c>
      <c r="Q466" s="94">
        <v>0</v>
      </c>
    </row>
    <row r="467" spans="1:17" x14ac:dyDescent="0.25">
      <c r="A467" s="608"/>
      <c r="B467" s="610"/>
      <c r="C467" s="612"/>
      <c r="D467" s="614"/>
      <c r="E467" s="99" t="s">
        <v>279</v>
      </c>
      <c r="F467" s="1">
        <v>0</v>
      </c>
      <c r="G467" s="2">
        <v>0</v>
      </c>
      <c r="H467" s="2">
        <v>0</v>
      </c>
      <c r="I467" s="94">
        <v>0</v>
      </c>
      <c r="J467" s="1">
        <v>0</v>
      </c>
      <c r="K467" s="2">
        <v>0</v>
      </c>
      <c r="L467" s="2">
        <v>0</v>
      </c>
      <c r="M467" s="94">
        <v>0</v>
      </c>
      <c r="N467" s="1">
        <v>0</v>
      </c>
      <c r="O467" s="2">
        <v>0</v>
      </c>
      <c r="P467" s="2">
        <v>0</v>
      </c>
      <c r="Q467" s="94">
        <v>0</v>
      </c>
    </row>
    <row r="468" spans="1:17" ht="30" x14ac:dyDescent="0.25">
      <c r="A468" s="607" t="s">
        <v>472</v>
      </c>
      <c r="B468" s="609" t="s">
        <v>473</v>
      </c>
      <c r="C468" s="611" t="s">
        <v>474</v>
      </c>
      <c r="D468" s="35" t="s">
        <v>214</v>
      </c>
      <c r="E468" s="99"/>
      <c r="F468" s="1">
        <f>F469</f>
        <v>9698</v>
      </c>
      <c r="G468" s="2">
        <f t="shared" ref="G468:I468" si="252">G469</f>
        <v>0</v>
      </c>
      <c r="H468" s="2">
        <f t="shared" si="252"/>
        <v>0</v>
      </c>
      <c r="I468" s="94">
        <f t="shared" si="252"/>
        <v>9698</v>
      </c>
      <c r="J468" s="1">
        <f>J469</f>
        <v>7716.5</v>
      </c>
      <c r="K468" s="2">
        <f t="shared" ref="K468:M468" si="253">K469</f>
        <v>0</v>
      </c>
      <c r="L468" s="2">
        <f t="shared" si="253"/>
        <v>0</v>
      </c>
      <c r="M468" s="94">
        <f t="shared" si="253"/>
        <v>7716.5</v>
      </c>
      <c r="N468" s="481">
        <f t="shared" ref="N468:N473" si="254">J468/F468*100</f>
        <v>79.567952155083518</v>
      </c>
      <c r="O468" s="4">
        <v>0</v>
      </c>
      <c r="P468" s="4">
        <v>0</v>
      </c>
      <c r="Q468" s="576">
        <f t="shared" ref="Q468:Q473" si="255">M468/I468*100</f>
        <v>79.567952155083518</v>
      </c>
    </row>
    <row r="469" spans="1:17" x14ac:dyDescent="0.25">
      <c r="A469" s="608"/>
      <c r="B469" s="610"/>
      <c r="C469" s="612"/>
      <c r="D469" s="613" t="s">
        <v>268</v>
      </c>
      <c r="E469" s="99" t="s">
        <v>271</v>
      </c>
      <c r="F469" s="1">
        <f>G469+H469+I469</f>
        <v>9698</v>
      </c>
      <c r="G469" s="2">
        <f>G471+G472+G473</f>
        <v>0</v>
      </c>
      <c r="H469" s="2">
        <f t="shared" ref="H469" si="256">H471+H472+H473</f>
        <v>0</v>
      </c>
      <c r="I469" s="94">
        <f>I471+I472+I473+I470</f>
        <v>9698</v>
      </c>
      <c r="J469" s="1">
        <f>J471+J472+J473+J470</f>
        <v>7716.5</v>
      </c>
      <c r="K469" s="2">
        <f t="shared" ref="K469:L469" si="257">K471+K472</f>
        <v>0</v>
      </c>
      <c r="L469" s="2">
        <f t="shared" si="257"/>
        <v>0</v>
      </c>
      <c r="M469" s="94">
        <f>M471+M472+M473+M470</f>
        <v>7716.5</v>
      </c>
      <c r="N469" s="481">
        <f t="shared" si="254"/>
        <v>79.567952155083518</v>
      </c>
      <c r="O469" s="4">
        <v>0</v>
      </c>
      <c r="P469" s="4">
        <v>0</v>
      </c>
      <c r="Q469" s="576">
        <f t="shared" si="255"/>
        <v>79.567952155083518</v>
      </c>
    </row>
    <row r="470" spans="1:17" x14ac:dyDescent="0.25">
      <c r="A470" s="608"/>
      <c r="B470" s="610"/>
      <c r="C470" s="612"/>
      <c r="D470" s="614"/>
      <c r="E470" s="232" t="s">
        <v>460</v>
      </c>
      <c r="F470" s="1">
        <f>G470+H470+I470</f>
        <v>0</v>
      </c>
      <c r="G470" s="2">
        <v>0</v>
      </c>
      <c r="H470" s="2">
        <v>0</v>
      </c>
      <c r="I470" s="94"/>
      <c r="J470" s="1">
        <f>K470+L470+M470</f>
        <v>0</v>
      </c>
      <c r="K470" s="2">
        <v>0</v>
      </c>
      <c r="L470" s="2">
        <v>0</v>
      </c>
      <c r="M470" s="94"/>
      <c r="N470" s="481">
        <v>0</v>
      </c>
      <c r="O470" s="4">
        <v>0</v>
      </c>
      <c r="P470" s="4">
        <v>0</v>
      </c>
      <c r="Q470" s="576">
        <v>0</v>
      </c>
    </row>
    <row r="471" spans="1:17" x14ac:dyDescent="0.25">
      <c r="A471" s="608"/>
      <c r="B471" s="610"/>
      <c r="C471" s="612"/>
      <c r="D471" s="614"/>
      <c r="E471" s="232" t="s">
        <v>461</v>
      </c>
      <c r="F471" s="1">
        <f>G471+H471+I471</f>
        <v>6736.8</v>
      </c>
      <c r="G471" s="2">
        <v>0</v>
      </c>
      <c r="H471" s="2">
        <v>0</v>
      </c>
      <c r="I471" s="94">
        <v>6736.8</v>
      </c>
      <c r="J471" s="1">
        <f>K471+L471+M471</f>
        <v>6197.3</v>
      </c>
      <c r="K471" s="414">
        <v>0</v>
      </c>
      <c r="L471" s="414">
        <v>0</v>
      </c>
      <c r="M471" s="437">
        <v>6197.3</v>
      </c>
      <c r="N471" s="481">
        <f t="shared" si="254"/>
        <v>91.991746823417643</v>
      </c>
      <c r="O471" s="4">
        <v>0</v>
      </c>
      <c r="P471" s="4">
        <v>0</v>
      </c>
      <c r="Q471" s="576">
        <f t="shared" si="255"/>
        <v>91.991746823417643</v>
      </c>
    </row>
    <row r="472" spans="1:17" x14ac:dyDescent="0.25">
      <c r="A472" s="608"/>
      <c r="B472" s="610"/>
      <c r="C472" s="612"/>
      <c r="D472" s="614"/>
      <c r="E472" s="232" t="s">
        <v>462</v>
      </c>
      <c r="F472" s="1">
        <f t="shared" ref="F472:F473" si="258">G472+H472+I472</f>
        <v>2960.9</v>
      </c>
      <c r="G472" s="2">
        <v>0</v>
      </c>
      <c r="H472" s="2">
        <v>0</v>
      </c>
      <c r="I472" s="94">
        <v>2960.9</v>
      </c>
      <c r="J472" s="1">
        <f t="shared" ref="J472:J473" si="259">K472+L472+M472</f>
        <v>1519.2</v>
      </c>
      <c r="K472" s="414">
        <v>0</v>
      </c>
      <c r="L472" s="414">
        <v>0</v>
      </c>
      <c r="M472" s="437">
        <v>1519.2</v>
      </c>
      <c r="N472" s="481">
        <f t="shared" si="254"/>
        <v>51.308723698875347</v>
      </c>
      <c r="O472" s="4">
        <v>0</v>
      </c>
      <c r="P472" s="4">
        <v>0</v>
      </c>
      <c r="Q472" s="576">
        <f t="shared" si="255"/>
        <v>51.308723698875347</v>
      </c>
    </row>
    <row r="473" spans="1:17" x14ac:dyDescent="0.25">
      <c r="A473" s="608"/>
      <c r="B473" s="610"/>
      <c r="C473" s="612"/>
      <c r="D473" s="614"/>
      <c r="E473" s="232" t="s">
        <v>463</v>
      </c>
      <c r="F473" s="1">
        <f t="shared" si="258"/>
        <v>0.3</v>
      </c>
      <c r="G473" s="2">
        <v>0</v>
      </c>
      <c r="H473" s="2">
        <v>0</v>
      </c>
      <c r="I473" s="94">
        <v>0.3</v>
      </c>
      <c r="J473" s="1">
        <f t="shared" si="259"/>
        <v>0</v>
      </c>
      <c r="K473" s="416">
        <v>0</v>
      </c>
      <c r="L473" s="416">
        <v>0</v>
      </c>
      <c r="M473" s="438">
        <v>0</v>
      </c>
      <c r="N473" s="481">
        <f t="shared" si="254"/>
        <v>0</v>
      </c>
      <c r="O473" s="416">
        <v>0</v>
      </c>
      <c r="P473" s="416">
        <v>0</v>
      </c>
      <c r="Q473" s="576">
        <f t="shared" si="255"/>
        <v>0</v>
      </c>
    </row>
    <row r="474" spans="1:17" ht="30" x14ac:dyDescent="0.25">
      <c r="A474" s="607" t="s">
        <v>475</v>
      </c>
      <c r="B474" s="609" t="s">
        <v>476</v>
      </c>
      <c r="C474" s="611" t="s">
        <v>477</v>
      </c>
      <c r="D474" s="35" t="s">
        <v>214</v>
      </c>
      <c r="E474" s="99"/>
      <c r="F474" s="1">
        <v>0</v>
      </c>
      <c r="G474" s="2">
        <v>0</v>
      </c>
      <c r="H474" s="2">
        <v>0</v>
      </c>
      <c r="I474" s="94">
        <v>0</v>
      </c>
      <c r="J474" s="392">
        <v>0</v>
      </c>
      <c r="K474" s="414">
        <v>0</v>
      </c>
      <c r="L474" s="414">
        <v>0</v>
      </c>
      <c r="M474" s="436">
        <v>0</v>
      </c>
      <c r="N474" s="392">
        <v>0</v>
      </c>
      <c r="O474" s="414">
        <v>0</v>
      </c>
      <c r="P474" s="414">
        <v>0</v>
      </c>
      <c r="Q474" s="436">
        <v>0</v>
      </c>
    </row>
    <row r="475" spans="1:17" x14ac:dyDescent="0.25">
      <c r="A475" s="608"/>
      <c r="B475" s="610"/>
      <c r="C475" s="612"/>
      <c r="D475" s="613" t="s">
        <v>268</v>
      </c>
      <c r="E475" s="99" t="s">
        <v>271</v>
      </c>
      <c r="F475" s="1">
        <v>0</v>
      </c>
      <c r="G475" s="2">
        <v>0</v>
      </c>
      <c r="H475" s="2">
        <v>0</v>
      </c>
      <c r="I475" s="94">
        <v>0</v>
      </c>
      <c r="J475" s="392">
        <v>0</v>
      </c>
      <c r="K475" s="414">
        <v>0</v>
      </c>
      <c r="L475" s="414">
        <v>0</v>
      </c>
      <c r="M475" s="436">
        <v>0</v>
      </c>
      <c r="N475" s="392">
        <v>0</v>
      </c>
      <c r="O475" s="414">
        <v>0</v>
      </c>
      <c r="P475" s="414">
        <v>0</v>
      </c>
      <c r="Q475" s="436">
        <v>0</v>
      </c>
    </row>
    <row r="476" spans="1:17" x14ac:dyDescent="0.25">
      <c r="A476" s="608"/>
      <c r="B476" s="610"/>
      <c r="C476" s="612"/>
      <c r="D476" s="614"/>
      <c r="E476" s="99" t="s">
        <v>279</v>
      </c>
      <c r="F476" s="1">
        <v>0</v>
      </c>
      <c r="G476" s="2">
        <v>0</v>
      </c>
      <c r="H476" s="2">
        <v>0</v>
      </c>
      <c r="I476" s="94">
        <v>0</v>
      </c>
      <c r="J476" s="392">
        <v>0</v>
      </c>
      <c r="K476" s="414">
        <v>0</v>
      </c>
      <c r="L476" s="414">
        <v>0</v>
      </c>
      <c r="M476" s="436">
        <v>0</v>
      </c>
      <c r="N476" s="392">
        <v>0</v>
      </c>
      <c r="O476" s="414">
        <v>0</v>
      </c>
      <c r="P476" s="414">
        <v>0</v>
      </c>
      <c r="Q476" s="436">
        <v>0</v>
      </c>
    </row>
    <row r="477" spans="1:17" ht="30" x14ac:dyDescent="0.25">
      <c r="A477" s="607" t="s">
        <v>852</v>
      </c>
      <c r="B477" s="609" t="s">
        <v>479</v>
      </c>
      <c r="C477" s="611" t="s">
        <v>480</v>
      </c>
      <c r="D477" s="35" t="s">
        <v>214</v>
      </c>
      <c r="E477" s="99"/>
      <c r="F477" s="1">
        <v>0</v>
      </c>
      <c r="G477" s="2">
        <v>0</v>
      </c>
      <c r="H477" s="2">
        <v>0</v>
      </c>
      <c r="I477" s="94">
        <v>0</v>
      </c>
      <c r="J477" s="392">
        <v>0</v>
      </c>
      <c r="K477" s="414">
        <v>0</v>
      </c>
      <c r="L477" s="414">
        <v>0</v>
      </c>
      <c r="M477" s="436">
        <v>0</v>
      </c>
      <c r="N477" s="392">
        <v>0</v>
      </c>
      <c r="O477" s="414">
        <v>0</v>
      </c>
      <c r="P477" s="414">
        <v>0</v>
      </c>
      <c r="Q477" s="436">
        <v>0</v>
      </c>
    </row>
    <row r="478" spans="1:17" x14ac:dyDescent="0.25">
      <c r="A478" s="608"/>
      <c r="B478" s="610"/>
      <c r="C478" s="612"/>
      <c r="D478" s="613" t="s">
        <v>268</v>
      </c>
      <c r="E478" s="99" t="s">
        <v>271</v>
      </c>
      <c r="F478" s="1">
        <v>0</v>
      </c>
      <c r="G478" s="2">
        <v>0</v>
      </c>
      <c r="H478" s="2">
        <v>0</v>
      </c>
      <c r="I478" s="94">
        <v>0</v>
      </c>
      <c r="J478" s="392">
        <v>0</v>
      </c>
      <c r="K478" s="414">
        <v>0</v>
      </c>
      <c r="L478" s="414">
        <v>0</v>
      </c>
      <c r="M478" s="436">
        <v>0</v>
      </c>
      <c r="N478" s="392">
        <v>0</v>
      </c>
      <c r="O478" s="414">
        <v>0</v>
      </c>
      <c r="P478" s="414">
        <v>0</v>
      </c>
      <c r="Q478" s="436">
        <v>0</v>
      </c>
    </row>
    <row r="479" spans="1:17" x14ac:dyDescent="0.25">
      <c r="A479" s="608"/>
      <c r="B479" s="610"/>
      <c r="C479" s="612"/>
      <c r="D479" s="614"/>
      <c r="E479" s="99" t="s">
        <v>279</v>
      </c>
      <c r="F479" s="1">
        <v>0</v>
      </c>
      <c r="G479" s="2">
        <v>0</v>
      </c>
      <c r="H479" s="2">
        <v>0</v>
      </c>
      <c r="I479" s="94">
        <v>0</v>
      </c>
      <c r="J479" s="392">
        <v>0</v>
      </c>
      <c r="K479" s="414">
        <v>0</v>
      </c>
      <c r="L479" s="414">
        <v>0</v>
      </c>
      <c r="M479" s="436">
        <v>0</v>
      </c>
      <c r="N479" s="392">
        <v>0</v>
      </c>
      <c r="O479" s="414">
        <v>0</v>
      </c>
      <c r="P479" s="414">
        <v>0</v>
      </c>
      <c r="Q479" s="436">
        <v>0</v>
      </c>
    </row>
    <row r="480" spans="1:17" ht="30" x14ac:dyDescent="0.25">
      <c r="A480" s="615" t="s">
        <v>481</v>
      </c>
      <c r="B480" s="616" t="s">
        <v>482</v>
      </c>
      <c r="C480" s="617" t="s">
        <v>480</v>
      </c>
      <c r="D480" s="35" t="s">
        <v>214</v>
      </c>
      <c r="E480" s="99"/>
      <c r="F480" s="1">
        <v>0</v>
      </c>
      <c r="G480" s="2">
        <v>0</v>
      </c>
      <c r="H480" s="2">
        <v>0</v>
      </c>
      <c r="I480" s="94">
        <v>0</v>
      </c>
      <c r="J480" s="392">
        <v>0</v>
      </c>
      <c r="K480" s="414">
        <v>0</v>
      </c>
      <c r="L480" s="414">
        <v>0</v>
      </c>
      <c r="M480" s="436">
        <v>0</v>
      </c>
      <c r="N480" s="392">
        <v>0</v>
      </c>
      <c r="O480" s="414">
        <v>0</v>
      </c>
      <c r="P480" s="414">
        <v>0</v>
      </c>
      <c r="Q480" s="436">
        <v>0</v>
      </c>
    </row>
    <row r="481" spans="1:17" x14ac:dyDescent="0.25">
      <c r="A481" s="615"/>
      <c r="B481" s="616"/>
      <c r="C481" s="617"/>
      <c r="D481" s="618" t="s">
        <v>268</v>
      </c>
      <c r="E481" s="99" t="s">
        <v>271</v>
      </c>
      <c r="F481" s="1">
        <v>0</v>
      </c>
      <c r="G481" s="2">
        <v>0</v>
      </c>
      <c r="H481" s="2">
        <v>0</v>
      </c>
      <c r="I481" s="94">
        <v>0</v>
      </c>
      <c r="J481" s="392">
        <v>0</v>
      </c>
      <c r="K481" s="414">
        <v>0</v>
      </c>
      <c r="L481" s="414">
        <v>0</v>
      </c>
      <c r="M481" s="436">
        <v>0</v>
      </c>
      <c r="N481" s="392">
        <v>0</v>
      </c>
      <c r="O481" s="414">
        <v>0</v>
      </c>
      <c r="P481" s="414">
        <v>0</v>
      </c>
      <c r="Q481" s="436">
        <v>0</v>
      </c>
    </row>
    <row r="482" spans="1:17" ht="15.75" thickBot="1" x14ac:dyDescent="0.3">
      <c r="A482" s="607"/>
      <c r="B482" s="609"/>
      <c r="C482" s="617"/>
      <c r="D482" s="618"/>
      <c r="E482" s="184" t="s">
        <v>279</v>
      </c>
      <c r="F482" s="63">
        <v>0</v>
      </c>
      <c r="G482" s="64">
        <v>0</v>
      </c>
      <c r="H482" s="64">
        <v>0</v>
      </c>
      <c r="I482" s="95">
        <v>0</v>
      </c>
      <c r="J482" s="393">
        <v>0</v>
      </c>
      <c r="K482" s="418">
        <v>0</v>
      </c>
      <c r="L482" s="418">
        <v>0</v>
      </c>
      <c r="M482" s="439">
        <v>0</v>
      </c>
      <c r="N482" s="393">
        <v>0</v>
      </c>
      <c r="O482" s="418">
        <v>0</v>
      </c>
      <c r="P482" s="418">
        <v>0</v>
      </c>
      <c r="Q482" s="439">
        <v>0</v>
      </c>
    </row>
    <row r="483" spans="1:17" ht="30.75" thickBot="1" x14ac:dyDescent="0.3">
      <c r="A483" s="648" t="s">
        <v>14</v>
      </c>
      <c r="B483" s="650" t="s">
        <v>483</v>
      </c>
      <c r="C483" s="754" t="s">
        <v>202</v>
      </c>
      <c r="D483" s="163" t="s">
        <v>214</v>
      </c>
      <c r="E483" s="229"/>
      <c r="F483" s="171">
        <f>F485+F494+F521+F533++F548+F563+F572+F587+F626</f>
        <v>223239.28441000002</v>
      </c>
      <c r="G483" s="172">
        <f>G485+G494+G521+G533++G548+G563+G572+G587+G626</f>
        <v>18148.595820000002</v>
      </c>
      <c r="H483" s="172">
        <f>H485+H494+H521+H533++H548+H563+H572+H587+H626</f>
        <v>166955.87859000004</v>
      </c>
      <c r="I483" s="173">
        <f>I485+I494+I521+I533++I548+I563+I572+I587+I626</f>
        <v>38134.81</v>
      </c>
      <c r="J483" s="171">
        <f>J485+J494+J521+J533+J548+J563+J572+J587+J626</f>
        <v>75724.084210000001</v>
      </c>
      <c r="K483" s="172">
        <f>K485+K494+K521+K533+K548+K563+K572+K587+K626</f>
        <v>1205.95</v>
      </c>
      <c r="L483" s="172">
        <f>L485+L494+L521+L533+L548+L563+L572+L587+L626</f>
        <v>44422.244210000004</v>
      </c>
      <c r="M483" s="173">
        <f>M485+M494+M521+M533+M548+M563+M572+M587+M626</f>
        <v>30095.890000000003</v>
      </c>
      <c r="N483" s="171">
        <f>J483/F483*100</f>
        <v>33.920590818113169</v>
      </c>
      <c r="O483" s="172">
        <f>K483/G483*100</f>
        <v>6.644866699114135</v>
      </c>
      <c r="P483" s="172">
        <f t="shared" ref="P483:Q483" si="260">L483/H483*100</f>
        <v>26.607175850986003</v>
      </c>
      <c r="Q483" s="173">
        <f t="shared" si="260"/>
        <v>78.919732391481716</v>
      </c>
    </row>
    <row r="484" spans="1:17" ht="43.5" customHeight="1" thickBot="1" x14ac:dyDescent="0.3">
      <c r="A484" s="649"/>
      <c r="B484" s="651"/>
      <c r="C484" s="755"/>
      <c r="D484" s="67" t="s">
        <v>484</v>
      </c>
      <c r="E484" s="213" t="s">
        <v>205</v>
      </c>
      <c r="F484" s="164">
        <f>F483</f>
        <v>223239.28441000002</v>
      </c>
      <c r="G484" s="165">
        <f>G483</f>
        <v>18148.595820000002</v>
      </c>
      <c r="H484" s="165">
        <f t="shared" ref="H484:I484" si="261">H483</f>
        <v>166955.87859000004</v>
      </c>
      <c r="I484" s="166">
        <f t="shared" si="261"/>
        <v>38134.81</v>
      </c>
      <c r="J484" s="164">
        <f>J483</f>
        <v>75724.084210000001</v>
      </c>
      <c r="K484" s="165">
        <f t="shared" ref="K484:M484" si="262">K483</f>
        <v>1205.95</v>
      </c>
      <c r="L484" s="165">
        <f t="shared" si="262"/>
        <v>44422.244210000004</v>
      </c>
      <c r="M484" s="166">
        <f t="shared" si="262"/>
        <v>30095.890000000003</v>
      </c>
      <c r="N484" s="167">
        <f>J484/F484*100</f>
        <v>33.920590818113169</v>
      </c>
      <c r="O484" s="168">
        <f>K484/G484*100</f>
        <v>6.644866699114135</v>
      </c>
      <c r="P484" s="169">
        <f>L484/H484*100</f>
        <v>26.607175850986003</v>
      </c>
      <c r="Q484" s="170">
        <f>M484/I484*100</f>
        <v>78.919732391481716</v>
      </c>
    </row>
    <row r="485" spans="1:17" ht="30.75" hidden="1" thickBot="1" x14ac:dyDescent="0.3">
      <c r="A485" s="619" t="s">
        <v>96</v>
      </c>
      <c r="B485" s="622" t="s">
        <v>485</v>
      </c>
      <c r="C485" s="625" t="s">
        <v>486</v>
      </c>
      <c r="D485" s="35" t="s">
        <v>214</v>
      </c>
      <c r="E485" s="183"/>
      <c r="F485" s="279">
        <v>0</v>
      </c>
      <c r="G485" s="325">
        <v>0</v>
      </c>
      <c r="H485" s="325">
        <v>0</v>
      </c>
      <c r="I485" s="369">
        <v>0</v>
      </c>
      <c r="J485" s="279">
        <v>0</v>
      </c>
      <c r="K485" s="325">
        <v>0</v>
      </c>
      <c r="L485" s="325">
        <v>0</v>
      </c>
      <c r="M485" s="369">
        <v>0</v>
      </c>
      <c r="N485" s="174"/>
      <c r="O485" s="175"/>
      <c r="P485" s="175"/>
      <c r="Q485" s="176"/>
    </row>
    <row r="486" spans="1:17" ht="0.75" hidden="1" customHeight="1" x14ac:dyDescent="0.25">
      <c r="A486" s="620"/>
      <c r="B486" s="623"/>
      <c r="C486" s="626"/>
      <c r="D486" s="613" t="s">
        <v>484</v>
      </c>
      <c r="E486" s="99" t="s">
        <v>271</v>
      </c>
      <c r="F486" s="268">
        <v>0</v>
      </c>
      <c r="G486" s="317">
        <v>0</v>
      </c>
      <c r="H486" s="317">
        <v>0</v>
      </c>
      <c r="I486" s="357">
        <v>0</v>
      </c>
      <c r="J486" s="268">
        <v>0</v>
      </c>
      <c r="K486" s="317">
        <v>0</v>
      </c>
      <c r="L486" s="317">
        <v>0</v>
      </c>
      <c r="M486" s="357">
        <v>0</v>
      </c>
      <c r="N486" s="73"/>
      <c r="O486" s="65"/>
      <c r="P486" s="66"/>
      <c r="Q486" s="74"/>
    </row>
    <row r="487" spans="1:17" ht="15.75" hidden="1" thickBot="1" x14ac:dyDescent="0.3">
      <c r="A487" s="621"/>
      <c r="B487" s="624"/>
      <c r="C487" s="626"/>
      <c r="D487" s="614"/>
      <c r="E487" s="232" t="s">
        <v>279</v>
      </c>
      <c r="F487" s="268">
        <v>0</v>
      </c>
      <c r="G487" s="317">
        <v>0</v>
      </c>
      <c r="H487" s="317">
        <v>0</v>
      </c>
      <c r="I487" s="357">
        <v>0</v>
      </c>
      <c r="J487" s="268">
        <v>0</v>
      </c>
      <c r="K487" s="317">
        <v>0</v>
      </c>
      <c r="L487" s="317">
        <v>0</v>
      </c>
      <c r="M487" s="357">
        <v>0</v>
      </c>
      <c r="N487" s="73"/>
      <c r="O487" s="65"/>
      <c r="P487" s="66"/>
      <c r="Q487" s="74"/>
    </row>
    <row r="488" spans="1:17" ht="30.75" hidden="1" thickBot="1" x14ac:dyDescent="0.3">
      <c r="A488" s="608" t="s">
        <v>276</v>
      </c>
      <c r="B488" s="610" t="s">
        <v>487</v>
      </c>
      <c r="C488" s="611" t="s">
        <v>488</v>
      </c>
      <c r="D488" s="35" t="s">
        <v>214</v>
      </c>
      <c r="E488" s="99"/>
      <c r="F488" s="272">
        <v>0</v>
      </c>
      <c r="G488" s="326">
        <v>0</v>
      </c>
      <c r="H488" s="326">
        <v>0</v>
      </c>
      <c r="I488" s="362">
        <v>0</v>
      </c>
      <c r="J488" s="272">
        <v>0</v>
      </c>
      <c r="K488" s="326">
        <v>0</v>
      </c>
      <c r="L488" s="326">
        <v>0</v>
      </c>
      <c r="M488" s="362">
        <v>0</v>
      </c>
      <c r="N488" s="75"/>
      <c r="O488" s="66"/>
      <c r="P488" s="66"/>
      <c r="Q488" s="74"/>
    </row>
    <row r="489" spans="1:17" ht="15.75" hidden="1" thickBot="1" x14ac:dyDescent="0.3">
      <c r="A489" s="608"/>
      <c r="B489" s="610"/>
      <c r="C489" s="612"/>
      <c r="D489" s="613" t="s">
        <v>484</v>
      </c>
      <c r="E489" s="99" t="s">
        <v>271</v>
      </c>
      <c r="F489" s="272">
        <v>0</v>
      </c>
      <c r="G489" s="326">
        <v>0</v>
      </c>
      <c r="H489" s="326">
        <v>0</v>
      </c>
      <c r="I489" s="362">
        <v>0</v>
      </c>
      <c r="J489" s="272">
        <v>0</v>
      </c>
      <c r="K489" s="326">
        <v>0</v>
      </c>
      <c r="L489" s="326">
        <v>0</v>
      </c>
      <c r="M489" s="362">
        <v>0</v>
      </c>
      <c r="N489" s="75"/>
      <c r="O489" s="66"/>
      <c r="P489" s="66"/>
      <c r="Q489" s="74"/>
    </row>
    <row r="490" spans="1:17" ht="15.75" hidden="1" thickBot="1" x14ac:dyDescent="0.3">
      <c r="A490" s="608"/>
      <c r="B490" s="610"/>
      <c r="C490" s="612"/>
      <c r="D490" s="614"/>
      <c r="E490" s="99" t="s">
        <v>279</v>
      </c>
      <c r="F490" s="272">
        <v>0</v>
      </c>
      <c r="G490" s="326">
        <v>0</v>
      </c>
      <c r="H490" s="326">
        <v>0</v>
      </c>
      <c r="I490" s="362">
        <v>0</v>
      </c>
      <c r="J490" s="272">
        <v>0</v>
      </c>
      <c r="K490" s="326">
        <v>0</v>
      </c>
      <c r="L490" s="326">
        <v>0</v>
      </c>
      <c r="M490" s="362">
        <v>0</v>
      </c>
      <c r="N490" s="75"/>
      <c r="O490" s="66"/>
      <c r="P490" s="66"/>
      <c r="Q490" s="74"/>
    </row>
    <row r="491" spans="1:17" ht="30.75" hidden="1" thickBot="1" x14ac:dyDescent="0.3">
      <c r="A491" s="744" t="s">
        <v>281</v>
      </c>
      <c r="B491" s="746" t="s">
        <v>489</v>
      </c>
      <c r="C491" s="748" t="s">
        <v>490</v>
      </c>
      <c r="D491" s="37" t="s">
        <v>214</v>
      </c>
      <c r="E491" s="219"/>
      <c r="F491" s="268">
        <v>0</v>
      </c>
      <c r="G491" s="317">
        <v>0</v>
      </c>
      <c r="H491" s="317">
        <v>0</v>
      </c>
      <c r="I491" s="357">
        <v>0</v>
      </c>
      <c r="J491" s="268">
        <v>0</v>
      </c>
      <c r="K491" s="317">
        <v>0</v>
      </c>
      <c r="L491" s="317">
        <v>0</v>
      </c>
      <c r="M491" s="357">
        <v>0</v>
      </c>
      <c r="N491" s="73"/>
      <c r="O491" s="65"/>
      <c r="P491" s="66"/>
      <c r="Q491" s="74"/>
    </row>
    <row r="492" spans="1:17" ht="15.75" hidden="1" thickBot="1" x14ac:dyDescent="0.3">
      <c r="A492" s="745"/>
      <c r="B492" s="747"/>
      <c r="C492" s="749"/>
      <c r="D492" s="750" t="s">
        <v>484</v>
      </c>
      <c r="E492" s="219" t="s">
        <v>271</v>
      </c>
      <c r="F492" s="268">
        <v>0</v>
      </c>
      <c r="G492" s="317">
        <v>0</v>
      </c>
      <c r="H492" s="317">
        <v>0</v>
      </c>
      <c r="I492" s="357">
        <v>0</v>
      </c>
      <c r="J492" s="268">
        <v>0</v>
      </c>
      <c r="K492" s="317">
        <v>0</v>
      </c>
      <c r="L492" s="317">
        <v>0</v>
      </c>
      <c r="M492" s="357">
        <v>0</v>
      </c>
      <c r="N492" s="73"/>
      <c r="O492" s="65"/>
      <c r="P492" s="66"/>
      <c r="Q492" s="74"/>
    </row>
    <row r="493" spans="1:17" ht="15.75" hidden="1" thickBot="1" x14ac:dyDescent="0.3">
      <c r="A493" s="745"/>
      <c r="B493" s="747"/>
      <c r="C493" s="749"/>
      <c r="D493" s="751"/>
      <c r="E493" s="236" t="s">
        <v>279</v>
      </c>
      <c r="F493" s="269">
        <v>0</v>
      </c>
      <c r="G493" s="318">
        <v>0</v>
      </c>
      <c r="H493" s="318">
        <v>0</v>
      </c>
      <c r="I493" s="358">
        <v>0</v>
      </c>
      <c r="J493" s="269">
        <v>0</v>
      </c>
      <c r="K493" s="318">
        <v>0</v>
      </c>
      <c r="L493" s="318">
        <v>0</v>
      </c>
      <c r="M493" s="358">
        <v>0</v>
      </c>
      <c r="N493" s="97"/>
      <c r="O493" s="68"/>
      <c r="P493" s="177"/>
      <c r="Q493" s="178"/>
    </row>
    <row r="494" spans="1:17" ht="30.75" thickBot="1" x14ac:dyDescent="0.3">
      <c r="A494" s="619" t="s">
        <v>120</v>
      </c>
      <c r="B494" s="622" t="s">
        <v>491</v>
      </c>
      <c r="C494" s="752" t="s">
        <v>492</v>
      </c>
      <c r="D494" s="113" t="s">
        <v>214</v>
      </c>
      <c r="E494" s="222"/>
      <c r="F494" s="280">
        <f t="shared" ref="F494" si="263">H494</f>
        <v>1519.2</v>
      </c>
      <c r="G494" s="327">
        <v>0</v>
      </c>
      <c r="H494" s="327">
        <f>H495</f>
        <v>1519.2</v>
      </c>
      <c r="I494" s="370">
        <v>0</v>
      </c>
      <c r="J494" s="280">
        <f>J495</f>
        <v>313.07979999999998</v>
      </c>
      <c r="K494" s="327">
        <f t="shared" ref="K494:M495" si="264">K495</f>
        <v>0</v>
      </c>
      <c r="L494" s="327">
        <f t="shared" si="264"/>
        <v>313.07979999999998</v>
      </c>
      <c r="M494" s="370">
        <f t="shared" si="264"/>
        <v>0</v>
      </c>
      <c r="N494" s="179">
        <f t="shared" ref="N494:N496" si="265">J494/F494*100</f>
        <v>20.60820168509742</v>
      </c>
      <c r="O494" s="180"/>
      <c r="P494" s="180">
        <f t="shared" ref="P494:P496" si="266">L494/H494*100</f>
        <v>20.60820168509742</v>
      </c>
      <c r="Q494" s="181"/>
    </row>
    <row r="495" spans="1:17" x14ac:dyDescent="0.25">
      <c r="A495" s="620"/>
      <c r="B495" s="623"/>
      <c r="C495" s="753"/>
      <c r="D495" s="750" t="s">
        <v>484</v>
      </c>
      <c r="E495" s="237" t="s">
        <v>271</v>
      </c>
      <c r="F495" s="281">
        <f>H495</f>
        <v>1519.2</v>
      </c>
      <c r="G495" s="328">
        <v>0</v>
      </c>
      <c r="H495" s="328">
        <f>H496</f>
        <v>1519.2</v>
      </c>
      <c r="I495" s="371">
        <v>0</v>
      </c>
      <c r="J495" s="281">
        <f>J496</f>
        <v>313.07979999999998</v>
      </c>
      <c r="K495" s="328">
        <f t="shared" si="264"/>
        <v>0</v>
      </c>
      <c r="L495" s="328">
        <f t="shared" si="264"/>
        <v>313.07979999999998</v>
      </c>
      <c r="M495" s="371">
        <f t="shared" si="264"/>
        <v>0</v>
      </c>
      <c r="N495" s="167">
        <f t="shared" si="265"/>
        <v>20.60820168509742</v>
      </c>
      <c r="O495" s="168"/>
      <c r="P495" s="169">
        <f t="shared" si="266"/>
        <v>20.60820168509742</v>
      </c>
      <c r="Q495" s="170"/>
    </row>
    <row r="496" spans="1:17" ht="15.75" thickBot="1" x14ac:dyDescent="0.3">
      <c r="A496" s="621"/>
      <c r="B496" s="624"/>
      <c r="C496" s="753"/>
      <c r="D496" s="751"/>
      <c r="E496" s="220" t="s">
        <v>493</v>
      </c>
      <c r="F496" s="282">
        <f>H496</f>
        <v>1519.2</v>
      </c>
      <c r="G496" s="321">
        <v>0</v>
      </c>
      <c r="H496" s="321">
        <v>1519.2</v>
      </c>
      <c r="I496" s="361">
        <v>0</v>
      </c>
      <c r="J496" s="282">
        <f>L496</f>
        <v>313.07979999999998</v>
      </c>
      <c r="K496" s="321">
        <f t="shared" ref="K496:M496" si="267">K520</f>
        <v>0</v>
      </c>
      <c r="L496" s="321">
        <f>L518</f>
        <v>313.07979999999998</v>
      </c>
      <c r="M496" s="361">
        <f t="shared" si="267"/>
        <v>0</v>
      </c>
      <c r="N496" s="73">
        <f t="shared" si="265"/>
        <v>20.60820168509742</v>
      </c>
      <c r="O496" s="65"/>
      <c r="P496" s="66">
        <f t="shared" si="266"/>
        <v>20.60820168509742</v>
      </c>
      <c r="Q496" s="74"/>
    </row>
    <row r="497" spans="1:17" ht="30" hidden="1" x14ac:dyDescent="0.25">
      <c r="A497" s="745" t="s">
        <v>413</v>
      </c>
      <c r="B497" s="747" t="s">
        <v>494</v>
      </c>
      <c r="C497" s="748" t="s">
        <v>495</v>
      </c>
      <c r="D497" s="37" t="s">
        <v>214</v>
      </c>
      <c r="E497" s="219"/>
      <c r="F497" s="282">
        <v>0</v>
      </c>
      <c r="G497" s="321">
        <v>0</v>
      </c>
      <c r="H497" s="321">
        <v>0</v>
      </c>
      <c r="I497" s="361">
        <v>0</v>
      </c>
      <c r="J497" s="282">
        <v>0</v>
      </c>
      <c r="K497" s="321">
        <v>0</v>
      </c>
      <c r="L497" s="321">
        <v>0</v>
      </c>
      <c r="M497" s="361">
        <v>0</v>
      </c>
      <c r="N497" s="282"/>
      <c r="O497" s="321"/>
      <c r="P497" s="521"/>
      <c r="Q497" s="579"/>
    </row>
    <row r="498" spans="1:17" hidden="1" x14ac:dyDescent="0.25">
      <c r="A498" s="745"/>
      <c r="B498" s="747"/>
      <c r="C498" s="749"/>
      <c r="D498" s="750" t="s">
        <v>484</v>
      </c>
      <c r="E498" s="219" t="s">
        <v>271</v>
      </c>
      <c r="F498" s="282">
        <v>0</v>
      </c>
      <c r="G498" s="321">
        <v>0</v>
      </c>
      <c r="H498" s="321">
        <v>0</v>
      </c>
      <c r="I498" s="361">
        <v>0</v>
      </c>
      <c r="J498" s="282">
        <v>0</v>
      </c>
      <c r="K498" s="321">
        <v>0</v>
      </c>
      <c r="L498" s="321">
        <v>0</v>
      </c>
      <c r="M498" s="361">
        <v>0</v>
      </c>
      <c r="N498" s="282"/>
      <c r="O498" s="321"/>
      <c r="P498" s="521"/>
      <c r="Q498" s="579"/>
    </row>
    <row r="499" spans="1:17" hidden="1" x14ac:dyDescent="0.25">
      <c r="A499" s="745"/>
      <c r="B499" s="747"/>
      <c r="C499" s="749"/>
      <c r="D499" s="751"/>
      <c r="E499" s="219" t="s">
        <v>279</v>
      </c>
      <c r="F499" s="282">
        <v>0</v>
      </c>
      <c r="G499" s="321">
        <v>0</v>
      </c>
      <c r="H499" s="321">
        <v>0</v>
      </c>
      <c r="I499" s="361">
        <v>0</v>
      </c>
      <c r="J499" s="282">
        <v>0</v>
      </c>
      <c r="K499" s="321">
        <v>0</v>
      </c>
      <c r="L499" s="321">
        <v>0</v>
      </c>
      <c r="M499" s="361">
        <v>0</v>
      </c>
      <c r="N499" s="282"/>
      <c r="O499" s="321"/>
      <c r="P499" s="521"/>
      <c r="Q499" s="579"/>
    </row>
    <row r="500" spans="1:17" ht="30" hidden="1" x14ac:dyDescent="0.25">
      <c r="A500" s="744" t="s">
        <v>417</v>
      </c>
      <c r="B500" s="746" t="s">
        <v>496</v>
      </c>
      <c r="C500" s="748" t="s">
        <v>842</v>
      </c>
      <c r="D500" s="37" t="s">
        <v>214</v>
      </c>
      <c r="E500" s="219"/>
      <c r="F500" s="282">
        <v>0</v>
      </c>
      <c r="G500" s="321">
        <v>0</v>
      </c>
      <c r="H500" s="321">
        <v>0</v>
      </c>
      <c r="I500" s="361">
        <v>0</v>
      </c>
      <c r="J500" s="282">
        <v>0</v>
      </c>
      <c r="K500" s="321">
        <v>0</v>
      </c>
      <c r="L500" s="321">
        <v>0</v>
      </c>
      <c r="M500" s="361">
        <v>0</v>
      </c>
      <c r="N500" s="282"/>
      <c r="O500" s="321"/>
      <c r="P500" s="521"/>
      <c r="Q500" s="579"/>
    </row>
    <row r="501" spans="1:17" hidden="1" x14ac:dyDescent="0.25">
      <c r="A501" s="745"/>
      <c r="B501" s="747"/>
      <c r="C501" s="749"/>
      <c r="D501" s="750" t="s">
        <v>484</v>
      </c>
      <c r="E501" s="219" t="s">
        <v>271</v>
      </c>
      <c r="F501" s="282">
        <v>0</v>
      </c>
      <c r="G501" s="321">
        <v>0</v>
      </c>
      <c r="H501" s="321">
        <v>0</v>
      </c>
      <c r="I501" s="361">
        <v>0</v>
      </c>
      <c r="J501" s="282">
        <v>0</v>
      </c>
      <c r="K501" s="321">
        <v>0</v>
      </c>
      <c r="L501" s="321">
        <v>0</v>
      </c>
      <c r="M501" s="361">
        <v>0</v>
      </c>
      <c r="N501" s="282"/>
      <c r="O501" s="321"/>
      <c r="P501" s="521"/>
      <c r="Q501" s="579"/>
    </row>
    <row r="502" spans="1:17" hidden="1" x14ac:dyDescent="0.25">
      <c r="A502" s="756"/>
      <c r="B502" s="757"/>
      <c r="C502" s="758"/>
      <c r="D502" s="759"/>
      <c r="E502" s="219" t="s">
        <v>279</v>
      </c>
      <c r="F502" s="282">
        <v>0</v>
      </c>
      <c r="G502" s="321">
        <v>0</v>
      </c>
      <c r="H502" s="321">
        <v>0</v>
      </c>
      <c r="I502" s="361">
        <v>0</v>
      </c>
      <c r="J502" s="282">
        <v>0</v>
      </c>
      <c r="K502" s="321">
        <v>0</v>
      </c>
      <c r="L502" s="321">
        <v>0</v>
      </c>
      <c r="M502" s="361">
        <v>0</v>
      </c>
      <c r="N502" s="282"/>
      <c r="O502" s="321"/>
      <c r="P502" s="521"/>
      <c r="Q502" s="579"/>
    </row>
    <row r="503" spans="1:17" ht="30" hidden="1" x14ac:dyDescent="0.25">
      <c r="A503" s="744" t="s">
        <v>425</v>
      </c>
      <c r="B503" s="746" t="s">
        <v>497</v>
      </c>
      <c r="C503" s="748" t="s">
        <v>498</v>
      </c>
      <c r="D503" s="37" t="s">
        <v>214</v>
      </c>
      <c r="E503" s="219"/>
      <c r="F503" s="282">
        <v>0</v>
      </c>
      <c r="G503" s="321">
        <v>0</v>
      </c>
      <c r="H503" s="321">
        <v>0</v>
      </c>
      <c r="I503" s="361">
        <v>0</v>
      </c>
      <c r="J503" s="282">
        <v>0</v>
      </c>
      <c r="K503" s="321">
        <v>0</v>
      </c>
      <c r="L503" s="321">
        <v>0</v>
      </c>
      <c r="M503" s="361">
        <v>0</v>
      </c>
      <c r="N503" s="282"/>
      <c r="O503" s="321"/>
      <c r="P503" s="521"/>
      <c r="Q503" s="579"/>
    </row>
    <row r="504" spans="1:17" hidden="1" x14ac:dyDescent="0.25">
      <c r="A504" s="745"/>
      <c r="B504" s="747"/>
      <c r="C504" s="749"/>
      <c r="D504" s="750" t="s">
        <v>484</v>
      </c>
      <c r="E504" s="219" t="s">
        <v>271</v>
      </c>
      <c r="F504" s="282">
        <v>0</v>
      </c>
      <c r="G504" s="321">
        <v>0</v>
      </c>
      <c r="H504" s="321">
        <v>0</v>
      </c>
      <c r="I504" s="361">
        <v>0</v>
      </c>
      <c r="J504" s="282">
        <v>0</v>
      </c>
      <c r="K504" s="321">
        <v>0</v>
      </c>
      <c r="L504" s="321">
        <v>0</v>
      </c>
      <c r="M504" s="361">
        <v>0</v>
      </c>
      <c r="N504" s="282"/>
      <c r="O504" s="321"/>
      <c r="P504" s="521"/>
      <c r="Q504" s="579"/>
    </row>
    <row r="505" spans="1:17" hidden="1" x14ac:dyDescent="0.25">
      <c r="A505" s="756"/>
      <c r="B505" s="747"/>
      <c r="C505" s="749"/>
      <c r="D505" s="751"/>
      <c r="E505" s="219" t="s">
        <v>279</v>
      </c>
      <c r="F505" s="282">
        <v>0</v>
      </c>
      <c r="G505" s="321">
        <v>0</v>
      </c>
      <c r="H505" s="321">
        <v>0</v>
      </c>
      <c r="I505" s="361">
        <v>0</v>
      </c>
      <c r="J505" s="282">
        <v>0</v>
      </c>
      <c r="K505" s="321">
        <v>0</v>
      </c>
      <c r="L505" s="321">
        <v>0</v>
      </c>
      <c r="M505" s="361">
        <v>0</v>
      </c>
      <c r="N505" s="282"/>
      <c r="O505" s="321"/>
      <c r="P505" s="521"/>
      <c r="Q505" s="579"/>
    </row>
    <row r="506" spans="1:17" ht="11.25" hidden="1" customHeight="1" x14ac:dyDescent="0.25">
      <c r="A506" s="607" t="s">
        <v>499</v>
      </c>
      <c r="B506" s="609" t="s">
        <v>500</v>
      </c>
      <c r="C506" s="611" t="s">
        <v>501</v>
      </c>
      <c r="D506" s="35" t="s">
        <v>214</v>
      </c>
      <c r="E506" s="99"/>
      <c r="F506" s="283">
        <v>0</v>
      </c>
      <c r="G506" s="320">
        <v>0</v>
      </c>
      <c r="H506" s="320">
        <v>0</v>
      </c>
      <c r="I506" s="360">
        <v>0</v>
      </c>
      <c r="J506" s="283">
        <v>0</v>
      </c>
      <c r="K506" s="320">
        <v>0</v>
      </c>
      <c r="L506" s="320">
        <v>0</v>
      </c>
      <c r="M506" s="360">
        <v>0</v>
      </c>
      <c r="N506" s="484"/>
      <c r="O506" s="521"/>
      <c r="P506" s="521"/>
      <c r="Q506" s="579"/>
    </row>
    <row r="507" spans="1:17" hidden="1" x14ac:dyDescent="0.25">
      <c r="A507" s="608"/>
      <c r="B507" s="610"/>
      <c r="C507" s="612"/>
      <c r="D507" s="613" t="s">
        <v>484</v>
      </c>
      <c r="E507" s="99" t="s">
        <v>271</v>
      </c>
      <c r="F507" s="283">
        <v>0</v>
      </c>
      <c r="G507" s="320">
        <v>0</v>
      </c>
      <c r="H507" s="320">
        <v>0</v>
      </c>
      <c r="I507" s="360">
        <v>0</v>
      </c>
      <c r="J507" s="283">
        <v>0</v>
      </c>
      <c r="K507" s="320">
        <v>0</v>
      </c>
      <c r="L507" s="320">
        <v>0</v>
      </c>
      <c r="M507" s="360">
        <v>0</v>
      </c>
      <c r="N507" s="484"/>
      <c r="O507" s="521"/>
      <c r="P507" s="521"/>
      <c r="Q507" s="579"/>
    </row>
    <row r="508" spans="1:17" hidden="1" x14ac:dyDescent="0.25">
      <c r="A508" s="608"/>
      <c r="B508" s="610"/>
      <c r="C508" s="612"/>
      <c r="D508" s="614"/>
      <c r="E508" s="232" t="s">
        <v>279</v>
      </c>
      <c r="F508" s="283">
        <v>0</v>
      </c>
      <c r="G508" s="320">
        <v>0</v>
      </c>
      <c r="H508" s="320">
        <v>0</v>
      </c>
      <c r="I508" s="360">
        <v>0</v>
      </c>
      <c r="J508" s="283">
        <v>0</v>
      </c>
      <c r="K508" s="320">
        <v>0</v>
      </c>
      <c r="L508" s="320">
        <v>0</v>
      </c>
      <c r="M508" s="360">
        <v>0</v>
      </c>
      <c r="N508" s="484"/>
      <c r="O508" s="521"/>
      <c r="P508" s="521"/>
      <c r="Q508" s="579"/>
    </row>
    <row r="509" spans="1:17" ht="30" hidden="1" x14ac:dyDescent="0.25">
      <c r="A509" s="607" t="s">
        <v>439</v>
      </c>
      <c r="B509" s="609" t="s">
        <v>502</v>
      </c>
      <c r="C509" s="611" t="s">
        <v>503</v>
      </c>
      <c r="D509" s="35" t="s">
        <v>214</v>
      </c>
      <c r="E509" s="99"/>
      <c r="F509" s="272">
        <v>0</v>
      </c>
      <c r="G509" s="326">
        <v>0</v>
      </c>
      <c r="H509" s="326">
        <v>0</v>
      </c>
      <c r="I509" s="362">
        <v>0</v>
      </c>
      <c r="J509" s="272">
        <v>0</v>
      </c>
      <c r="K509" s="326">
        <v>0</v>
      </c>
      <c r="L509" s="326">
        <v>0</v>
      </c>
      <c r="M509" s="362">
        <v>0</v>
      </c>
      <c r="N509" s="394"/>
      <c r="O509" s="419"/>
      <c r="P509" s="419"/>
      <c r="Q509" s="440"/>
    </row>
    <row r="510" spans="1:17" hidden="1" x14ac:dyDescent="0.25">
      <c r="A510" s="608"/>
      <c r="B510" s="610"/>
      <c r="C510" s="612"/>
      <c r="D510" s="613" t="s">
        <v>484</v>
      </c>
      <c r="E510" s="99" t="s">
        <v>271</v>
      </c>
      <c r="F510" s="272">
        <v>0</v>
      </c>
      <c r="G510" s="326">
        <v>0</v>
      </c>
      <c r="H510" s="326">
        <v>0</v>
      </c>
      <c r="I510" s="362">
        <v>0</v>
      </c>
      <c r="J510" s="272">
        <v>0</v>
      </c>
      <c r="K510" s="326">
        <v>0</v>
      </c>
      <c r="L510" s="326">
        <v>0</v>
      </c>
      <c r="M510" s="362">
        <v>0</v>
      </c>
      <c r="N510" s="394"/>
      <c r="O510" s="419"/>
      <c r="P510" s="419"/>
      <c r="Q510" s="440"/>
    </row>
    <row r="511" spans="1:17" hidden="1" x14ac:dyDescent="0.25">
      <c r="A511" s="608"/>
      <c r="B511" s="610"/>
      <c r="C511" s="612"/>
      <c r="D511" s="614"/>
      <c r="E511" s="99" t="s">
        <v>279</v>
      </c>
      <c r="F511" s="272">
        <v>0</v>
      </c>
      <c r="G511" s="326">
        <v>0</v>
      </c>
      <c r="H511" s="326">
        <v>0</v>
      </c>
      <c r="I511" s="362">
        <v>0</v>
      </c>
      <c r="J511" s="272">
        <v>0</v>
      </c>
      <c r="K511" s="326">
        <v>0</v>
      </c>
      <c r="L511" s="326">
        <v>0</v>
      </c>
      <c r="M511" s="362">
        <v>0</v>
      </c>
      <c r="N511" s="394"/>
      <c r="O511" s="419"/>
      <c r="P511" s="419"/>
      <c r="Q511" s="440"/>
    </row>
    <row r="512" spans="1:17" ht="30" hidden="1" x14ac:dyDescent="0.25">
      <c r="A512" s="607" t="s">
        <v>448</v>
      </c>
      <c r="B512" s="609" t="s">
        <v>504</v>
      </c>
      <c r="C512" s="611" t="s">
        <v>505</v>
      </c>
      <c r="D512" s="35" t="s">
        <v>214</v>
      </c>
      <c r="E512" s="99"/>
      <c r="F512" s="283">
        <v>0</v>
      </c>
      <c r="G512" s="320">
        <v>0</v>
      </c>
      <c r="H512" s="320">
        <v>0</v>
      </c>
      <c r="I512" s="360">
        <v>0</v>
      </c>
      <c r="J512" s="283">
        <v>0</v>
      </c>
      <c r="K512" s="320">
        <v>0</v>
      </c>
      <c r="L512" s="320">
        <v>0</v>
      </c>
      <c r="M512" s="360">
        <v>0</v>
      </c>
      <c r="N512" s="484"/>
      <c r="O512" s="521"/>
      <c r="P512" s="521"/>
      <c r="Q512" s="579"/>
    </row>
    <row r="513" spans="1:17" hidden="1" x14ac:dyDescent="0.25">
      <c r="A513" s="608"/>
      <c r="B513" s="610"/>
      <c r="C513" s="612"/>
      <c r="D513" s="613" t="s">
        <v>484</v>
      </c>
      <c r="E513" s="99" t="s">
        <v>271</v>
      </c>
      <c r="F513" s="283">
        <v>0</v>
      </c>
      <c r="G513" s="320">
        <v>0</v>
      </c>
      <c r="H513" s="320">
        <v>0</v>
      </c>
      <c r="I513" s="360">
        <v>0</v>
      </c>
      <c r="J513" s="283">
        <v>0</v>
      </c>
      <c r="K513" s="320">
        <v>0</v>
      </c>
      <c r="L513" s="320">
        <v>0</v>
      </c>
      <c r="M513" s="360">
        <v>0</v>
      </c>
      <c r="N513" s="484"/>
      <c r="O513" s="521"/>
      <c r="P513" s="521"/>
      <c r="Q513" s="579"/>
    </row>
    <row r="514" spans="1:17" hidden="1" x14ac:dyDescent="0.25">
      <c r="A514" s="608"/>
      <c r="B514" s="610"/>
      <c r="C514" s="612"/>
      <c r="D514" s="614"/>
      <c r="E514" s="232" t="s">
        <v>279</v>
      </c>
      <c r="F514" s="283">
        <v>0</v>
      </c>
      <c r="G514" s="320">
        <v>0</v>
      </c>
      <c r="H514" s="320">
        <v>0</v>
      </c>
      <c r="I514" s="360">
        <v>0</v>
      </c>
      <c r="J514" s="283">
        <v>0</v>
      </c>
      <c r="K514" s="320">
        <v>0</v>
      </c>
      <c r="L514" s="320">
        <v>0</v>
      </c>
      <c r="M514" s="360">
        <v>0</v>
      </c>
      <c r="N514" s="484"/>
      <c r="O514" s="521"/>
      <c r="P514" s="521"/>
      <c r="Q514" s="579"/>
    </row>
    <row r="515" spans="1:17" ht="30" hidden="1" x14ac:dyDescent="0.25">
      <c r="A515" s="744" t="s">
        <v>453</v>
      </c>
      <c r="B515" s="746" t="s">
        <v>506</v>
      </c>
      <c r="C515" s="748" t="s">
        <v>507</v>
      </c>
      <c r="D515" s="37" t="s">
        <v>214</v>
      </c>
      <c r="E515" s="219"/>
      <c r="F515" s="282">
        <v>0</v>
      </c>
      <c r="G515" s="321">
        <v>0</v>
      </c>
      <c r="H515" s="321">
        <v>0</v>
      </c>
      <c r="I515" s="361">
        <v>0</v>
      </c>
      <c r="J515" s="282">
        <v>0</v>
      </c>
      <c r="K515" s="321">
        <v>0</v>
      </c>
      <c r="L515" s="321">
        <v>0</v>
      </c>
      <c r="M515" s="361">
        <v>0</v>
      </c>
      <c r="N515" s="282"/>
      <c r="O515" s="321"/>
      <c r="P515" s="521"/>
      <c r="Q515" s="579"/>
    </row>
    <row r="516" spans="1:17" hidden="1" x14ac:dyDescent="0.25">
      <c r="A516" s="745"/>
      <c r="B516" s="747"/>
      <c r="C516" s="749"/>
      <c r="D516" s="750" t="s">
        <v>484</v>
      </c>
      <c r="E516" s="219" t="s">
        <v>271</v>
      </c>
      <c r="F516" s="282">
        <v>0</v>
      </c>
      <c r="G516" s="321">
        <v>0</v>
      </c>
      <c r="H516" s="321">
        <v>0</v>
      </c>
      <c r="I516" s="361">
        <v>0</v>
      </c>
      <c r="J516" s="282">
        <v>0</v>
      </c>
      <c r="K516" s="321">
        <v>0</v>
      </c>
      <c r="L516" s="321">
        <v>0</v>
      </c>
      <c r="M516" s="361">
        <v>0</v>
      </c>
      <c r="N516" s="282"/>
      <c r="O516" s="321"/>
      <c r="P516" s="521"/>
      <c r="Q516" s="579"/>
    </row>
    <row r="517" spans="1:17" hidden="1" x14ac:dyDescent="0.25">
      <c r="A517" s="745"/>
      <c r="B517" s="747"/>
      <c r="C517" s="749"/>
      <c r="D517" s="751"/>
      <c r="E517" s="220" t="s">
        <v>279</v>
      </c>
      <c r="F517" s="282">
        <v>0</v>
      </c>
      <c r="G517" s="321">
        <v>0</v>
      </c>
      <c r="H517" s="321">
        <v>0</v>
      </c>
      <c r="I517" s="361">
        <v>0</v>
      </c>
      <c r="J517" s="282">
        <v>0</v>
      </c>
      <c r="K517" s="321">
        <v>0</v>
      </c>
      <c r="L517" s="321">
        <v>0</v>
      </c>
      <c r="M517" s="361">
        <v>0</v>
      </c>
      <c r="N517" s="282"/>
      <c r="O517" s="321"/>
      <c r="P517" s="521"/>
      <c r="Q517" s="579"/>
    </row>
    <row r="518" spans="1:17" ht="30" x14ac:dyDescent="0.25">
      <c r="A518" s="744" t="s">
        <v>853</v>
      </c>
      <c r="B518" s="746" t="s">
        <v>508</v>
      </c>
      <c r="C518" s="748" t="s">
        <v>509</v>
      </c>
      <c r="D518" s="37" t="s">
        <v>214</v>
      </c>
      <c r="E518" s="219"/>
      <c r="F518" s="282">
        <f>F519</f>
        <v>1519.2</v>
      </c>
      <c r="G518" s="321">
        <f t="shared" ref="G518:I519" si="268">G519</f>
        <v>0</v>
      </c>
      <c r="H518" s="321">
        <f t="shared" si="268"/>
        <v>1519.2</v>
      </c>
      <c r="I518" s="361">
        <f t="shared" si="268"/>
        <v>0</v>
      </c>
      <c r="J518" s="282">
        <f>J519</f>
        <v>313.07979999999998</v>
      </c>
      <c r="K518" s="321">
        <f t="shared" ref="K518:M519" si="269">K519</f>
        <v>0</v>
      </c>
      <c r="L518" s="321">
        <f t="shared" si="269"/>
        <v>313.07979999999998</v>
      </c>
      <c r="M518" s="361">
        <f t="shared" si="269"/>
        <v>0</v>
      </c>
      <c r="N518" s="282">
        <f>J518/F518*100</f>
        <v>20.60820168509742</v>
      </c>
      <c r="O518" s="321"/>
      <c r="P518" s="521">
        <f>L518/H518*100</f>
        <v>20.60820168509742</v>
      </c>
      <c r="Q518" s="579"/>
    </row>
    <row r="519" spans="1:17" x14ac:dyDescent="0.25">
      <c r="A519" s="745"/>
      <c r="B519" s="747"/>
      <c r="C519" s="749"/>
      <c r="D519" s="750" t="s">
        <v>484</v>
      </c>
      <c r="E519" s="219" t="s">
        <v>271</v>
      </c>
      <c r="F519" s="282">
        <f>F520</f>
        <v>1519.2</v>
      </c>
      <c r="G519" s="321">
        <f t="shared" si="268"/>
        <v>0</v>
      </c>
      <c r="H519" s="321">
        <f>H520</f>
        <v>1519.2</v>
      </c>
      <c r="I519" s="361">
        <f t="shared" si="268"/>
        <v>0</v>
      </c>
      <c r="J519" s="282">
        <f>J520</f>
        <v>313.07979999999998</v>
      </c>
      <c r="K519" s="321">
        <f t="shared" si="269"/>
        <v>0</v>
      </c>
      <c r="L519" s="321">
        <f t="shared" si="269"/>
        <v>313.07979999999998</v>
      </c>
      <c r="M519" s="361">
        <f t="shared" si="269"/>
        <v>0</v>
      </c>
      <c r="N519" s="282">
        <f>J519/F519*100</f>
        <v>20.60820168509742</v>
      </c>
      <c r="O519" s="317"/>
      <c r="P519" s="521">
        <f>L519/H519*100</f>
        <v>20.60820168509742</v>
      </c>
      <c r="Q519" s="440"/>
    </row>
    <row r="520" spans="1:17" ht="13.5" customHeight="1" thickBot="1" x14ac:dyDescent="0.3">
      <c r="A520" s="745"/>
      <c r="B520" s="747"/>
      <c r="C520" s="749"/>
      <c r="D520" s="751"/>
      <c r="E520" s="220" t="s">
        <v>493</v>
      </c>
      <c r="F520" s="282">
        <f>H520</f>
        <v>1519.2</v>
      </c>
      <c r="G520" s="321">
        <v>0</v>
      </c>
      <c r="H520" s="321">
        <v>1519.2</v>
      </c>
      <c r="I520" s="361">
        <v>0</v>
      </c>
      <c r="J520" s="282">
        <f t="shared" ref="J520" si="270">L520</f>
        <v>313.07979999999998</v>
      </c>
      <c r="K520" s="321">
        <v>0</v>
      </c>
      <c r="L520" s="321">
        <v>313.07979999999998</v>
      </c>
      <c r="M520" s="361">
        <v>0</v>
      </c>
      <c r="N520" s="282">
        <f>J520/F520*100</f>
        <v>20.60820168509742</v>
      </c>
      <c r="O520" s="321"/>
      <c r="P520" s="521">
        <f>L520/H520*100</f>
        <v>20.60820168509742</v>
      </c>
      <c r="Q520" s="579"/>
    </row>
    <row r="521" spans="1:17" ht="30.75" hidden="1" thickBot="1" x14ac:dyDescent="0.3">
      <c r="A521" s="744" t="s">
        <v>76</v>
      </c>
      <c r="B521" s="746" t="s">
        <v>510</v>
      </c>
      <c r="C521" s="748" t="s">
        <v>511</v>
      </c>
      <c r="D521" s="37" t="s">
        <v>214</v>
      </c>
      <c r="E521" s="219"/>
      <c r="F521" s="268">
        <v>0</v>
      </c>
      <c r="G521" s="317">
        <v>0</v>
      </c>
      <c r="H521" s="317">
        <v>0</v>
      </c>
      <c r="I521" s="357">
        <v>0</v>
      </c>
      <c r="J521" s="268">
        <v>0</v>
      </c>
      <c r="K521" s="317">
        <v>0</v>
      </c>
      <c r="L521" s="317">
        <v>0</v>
      </c>
      <c r="M521" s="357">
        <v>0</v>
      </c>
      <c r="N521" s="268"/>
      <c r="O521" s="317"/>
      <c r="P521" s="419"/>
      <c r="Q521" s="440"/>
    </row>
    <row r="522" spans="1:17" ht="15.75" hidden="1" thickBot="1" x14ac:dyDescent="0.3">
      <c r="A522" s="745"/>
      <c r="B522" s="747"/>
      <c r="C522" s="749"/>
      <c r="D522" s="750" t="s">
        <v>484</v>
      </c>
      <c r="E522" s="219" t="s">
        <v>271</v>
      </c>
      <c r="F522" s="268">
        <v>0</v>
      </c>
      <c r="G522" s="317">
        <v>0</v>
      </c>
      <c r="H522" s="317">
        <v>0</v>
      </c>
      <c r="I522" s="357">
        <v>0</v>
      </c>
      <c r="J522" s="268">
        <v>0</v>
      </c>
      <c r="K522" s="317">
        <v>0</v>
      </c>
      <c r="L522" s="317">
        <v>0</v>
      </c>
      <c r="M522" s="357">
        <v>0</v>
      </c>
      <c r="N522" s="268"/>
      <c r="O522" s="317"/>
      <c r="P522" s="419"/>
      <c r="Q522" s="440"/>
    </row>
    <row r="523" spans="1:17" ht="15.75" hidden="1" thickBot="1" x14ac:dyDescent="0.3">
      <c r="A523" s="745"/>
      <c r="B523" s="747"/>
      <c r="C523" s="749"/>
      <c r="D523" s="751"/>
      <c r="E523" s="219" t="s">
        <v>279</v>
      </c>
      <c r="F523" s="268">
        <v>0</v>
      </c>
      <c r="G523" s="317">
        <v>0</v>
      </c>
      <c r="H523" s="317">
        <v>0</v>
      </c>
      <c r="I523" s="357">
        <v>0</v>
      </c>
      <c r="J523" s="268">
        <v>0</v>
      </c>
      <c r="K523" s="317">
        <v>0</v>
      </c>
      <c r="L523" s="317">
        <v>0</v>
      </c>
      <c r="M523" s="357">
        <v>0</v>
      </c>
      <c r="N523" s="268"/>
      <c r="O523" s="317"/>
      <c r="P523" s="419"/>
      <c r="Q523" s="440"/>
    </row>
    <row r="524" spans="1:17" ht="30.75" hidden="1" thickBot="1" x14ac:dyDescent="0.3">
      <c r="A524" s="744" t="s">
        <v>464</v>
      </c>
      <c r="B524" s="746" t="s">
        <v>512</v>
      </c>
      <c r="C524" s="748" t="s">
        <v>513</v>
      </c>
      <c r="D524" s="37" t="s">
        <v>214</v>
      </c>
      <c r="E524" s="219"/>
      <c r="F524" s="268">
        <v>0</v>
      </c>
      <c r="G524" s="317">
        <v>0</v>
      </c>
      <c r="H524" s="317">
        <v>0</v>
      </c>
      <c r="I524" s="357">
        <v>0</v>
      </c>
      <c r="J524" s="268">
        <v>0</v>
      </c>
      <c r="K524" s="317">
        <v>0</v>
      </c>
      <c r="L524" s="317">
        <v>0</v>
      </c>
      <c r="M524" s="357">
        <v>0</v>
      </c>
      <c r="N524" s="268"/>
      <c r="O524" s="317"/>
      <c r="P524" s="419"/>
      <c r="Q524" s="440"/>
    </row>
    <row r="525" spans="1:17" ht="15.75" hidden="1" thickBot="1" x14ac:dyDescent="0.3">
      <c r="A525" s="745"/>
      <c r="B525" s="747"/>
      <c r="C525" s="749"/>
      <c r="D525" s="750" t="s">
        <v>484</v>
      </c>
      <c r="E525" s="219" t="s">
        <v>271</v>
      </c>
      <c r="F525" s="268">
        <v>0</v>
      </c>
      <c r="G525" s="317">
        <v>0</v>
      </c>
      <c r="H525" s="317">
        <v>0</v>
      </c>
      <c r="I525" s="357">
        <v>0</v>
      </c>
      <c r="J525" s="268">
        <v>0</v>
      </c>
      <c r="K525" s="317">
        <v>0</v>
      </c>
      <c r="L525" s="317">
        <v>0</v>
      </c>
      <c r="M525" s="357">
        <v>0</v>
      </c>
      <c r="N525" s="268"/>
      <c r="O525" s="317"/>
      <c r="P525" s="419"/>
      <c r="Q525" s="440"/>
    </row>
    <row r="526" spans="1:17" ht="11.25" hidden="1" customHeight="1" x14ac:dyDescent="0.25">
      <c r="A526" s="745"/>
      <c r="B526" s="747"/>
      <c r="C526" s="749"/>
      <c r="D526" s="751"/>
      <c r="E526" s="219" t="s">
        <v>279</v>
      </c>
      <c r="F526" s="268">
        <v>0</v>
      </c>
      <c r="G526" s="317">
        <v>0</v>
      </c>
      <c r="H526" s="317">
        <v>0</v>
      </c>
      <c r="I526" s="357">
        <v>0</v>
      </c>
      <c r="J526" s="268">
        <v>0</v>
      </c>
      <c r="K526" s="317">
        <v>0</v>
      </c>
      <c r="L526" s="317">
        <v>0</v>
      </c>
      <c r="M526" s="357">
        <v>0</v>
      </c>
      <c r="N526" s="268"/>
      <c r="O526" s="317"/>
      <c r="P526" s="419"/>
      <c r="Q526" s="440"/>
    </row>
    <row r="527" spans="1:17" ht="30.75" hidden="1" thickBot="1" x14ac:dyDescent="0.3">
      <c r="A527" s="744" t="s">
        <v>478</v>
      </c>
      <c r="B527" s="746" t="s">
        <v>514</v>
      </c>
      <c r="C527" s="748" t="s">
        <v>515</v>
      </c>
      <c r="D527" s="37" t="s">
        <v>214</v>
      </c>
      <c r="E527" s="219"/>
      <c r="F527" s="268">
        <v>0</v>
      </c>
      <c r="G527" s="317">
        <v>0</v>
      </c>
      <c r="H527" s="317">
        <v>0</v>
      </c>
      <c r="I527" s="357">
        <v>0</v>
      </c>
      <c r="J527" s="268">
        <v>0</v>
      </c>
      <c r="K527" s="317">
        <v>0</v>
      </c>
      <c r="L527" s="317">
        <v>0</v>
      </c>
      <c r="M527" s="357">
        <v>0</v>
      </c>
      <c r="N527" s="268"/>
      <c r="O527" s="317"/>
      <c r="P527" s="419"/>
      <c r="Q527" s="440"/>
    </row>
    <row r="528" spans="1:17" ht="15.75" hidden="1" thickBot="1" x14ac:dyDescent="0.3">
      <c r="A528" s="745"/>
      <c r="B528" s="747"/>
      <c r="C528" s="749"/>
      <c r="D528" s="750" t="s">
        <v>484</v>
      </c>
      <c r="E528" s="219" t="s">
        <v>271</v>
      </c>
      <c r="F528" s="268">
        <v>0</v>
      </c>
      <c r="G528" s="317">
        <v>0</v>
      </c>
      <c r="H528" s="317">
        <v>0</v>
      </c>
      <c r="I528" s="357">
        <v>0</v>
      </c>
      <c r="J528" s="268">
        <v>0</v>
      </c>
      <c r="K528" s="317">
        <v>0</v>
      </c>
      <c r="L528" s="317">
        <v>0</v>
      </c>
      <c r="M528" s="357">
        <v>0</v>
      </c>
      <c r="N528" s="268"/>
      <c r="O528" s="317"/>
      <c r="P528" s="419"/>
      <c r="Q528" s="440"/>
    </row>
    <row r="529" spans="1:17" ht="15.75" hidden="1" thickBot="1" x14ac:dyDescent="0.3">
      <c r="A529" s="745"/>
      <c r="B529" s="747"/>
      <c r="C529" s="749"/>
      <c r="D529" s="751"/>
      <c r="E529" s="219" t="s">
        <v>279</v>
      </c>
      <c r="F529" s="268">
        <v>0</v>
      </c>
      <c r="G529" s="317">
        <v>0</v>
      </c>
      <c r="H529" s="317">
        <v>0</v>
      </c>
      <c r="I529" s="357">
        <v>0</v>
      </c>
      <c r="J529" s="268">
        <v>0</v>
      </c>
      <c r="K529" s="317">
        <v>0</v>
      </c>
      <c r="L529" s="317">
        <v>0</v>
      </c>
      <c r="M529" s="357">
        <v>0</v>
      </c>
      <c r="N529" s="268"/>
      <c r="O529" s="317"/>
      <c r="P529" s="419"/>
      <c r="Q529" s="440"/>
    </row>
    <row r="530" spans="1:17" ht="30.75" hidden="1" thickBot="1" x14ac:dyDescent="0.3">
      <c r="A530" s="607" t="s">
        <v>516</v>
      </c>
      <c r="B530" s="609" t="s">
        <v>517</v>
      </c>
      <c r="C530" s="611" t="s">
        <v>518</v>
      </c>
      <c r="D530" s="35" t="s">
        <v>214</v>
      </c>
      <c r="E530" s="99"/>
      <c r="F530" s="272">
        <v>0</v>
      </c>
      <c r="G530" s="326">
        <v>0</v>
      </c>
      <c r="H530" s="326">
        <v>0</v>
      </c>
      <c r="I530" s="362">
        <v>0</v>
      </c>
      <c r="J530" s="394">
        <v>0</v>
      </c>
      <c r="K530" s="419">
        <v>0</v>
      </c>
      <c r="L530" s="419">
        <v>0</v>
      </c>
      <c r="M530" s="440">
        <v>0</v>
      </c>
      <c r="N530" s="394"/>
      <c r="O530" s="419"/>
      <c r="P530" s="419"/>
      <c r="Q530" s="440"/>
    </row>
    <row r="531" spans="1:17" ht="15.75" hidden="1" thickBot="1" x14ac:dyDescent="0.3">
      <c r="A531" s="608"/>
      <c r="B531" s="610"/>
      <c r="C531" s="612"/>
      <c r="D531" s="613" t="s">
        <v>484</v>
      </c>
      <c r="E531" s="99" t="s">
        <v>271</v>
      </c>
      <c r="F531" s="272">
        <v>0</v>
      </c>
      <c r="G531" s="326">
        <v>0</v>
      </c>
      <c r="H531" s="326">
        <v>0</v>
      </c>
      <c r="I531" s="362">
        <v>0</v>
      </c>
      <c r="J531" s="394">
        <v>0</v>
      </c>
      <c r="K531" s="419">
        <v>0</v>
      </c>
      <c r="L531" s="419">
        <v>0</v>
      </c>
      <c r="M531" s="440">
        <v>0</v>
      </c>
      <c r="N531" s="394"/>
      <c r="O531" s="419"/>
      <c r="P531" s="419"/>
      <c r="Q531" s="440"/>
    </row>
    <row r="532" spans="1:17" ht="15.75" hidden="1" thickBot="1" x14ac:dyDescent="0.3">
      <c r="A532" s="608"/>
      <c r="B532" s="610"/>
      <c r="C532" s="612"/>
      <c r="D532" s="614"/>
      <c r="E532" s="99" t="s">
        <v>279</v>
      </c>
      <c r="F532" s="272">
        <v>0</v>
      </c>
      <c r="G532" s="326">
        <v>0</v>
      </c>
      <c r="H532" s="326">
        <v>0</v>
      </c>
      <c r="I532" s="362">
        <v>0</v>
      </c>
      <c r="J532" s="394">
        <v>0</v>
      </c>
      <c r="K532" s="419">
        <v>0</v>
      </c>
      <c r="L532" s="419">
        <v>0</v>
      </c>
      <c r="M532" s="440">
        <v>0</v>
      </c>
      <c r="N532" s="394"/>
      <c r="O532" s="419"/>
      <c r="P532" s="419"/>
      <c r="Q532" s="440"/>
    </row>
    <row r="533" spans="1:17" ht="30.75" hidden="1" thickBot="1" x14ac:dyDescent="0.3">
      <c r="A533" s="607" t="s">
        <v>83</v>
      </c>
      <c r="B533" s="609" t="s">
        <v>519</v>
      </c>
      <c r="C533" s="611" t="s">
        <v>520</v>
      </c>
      <c r="D533" s="35" t="s">
        <v>214</v>
      </c>
      <c r="E533" s="99"/>
      <c r="F533" s="272">
        <v>0</v>
      </c>
      <c r="G533" s="326">
        <f>G534</f>
        <v>0</v>
      </c>
      <c r="H533" s="326">
        <f>H534</f>
        <v>0</v>
      </c>
      <c r="I533" s="362">
        <f>I534</f>
        <v>0</v>
      </c>
      <c r="J533" s="394">
        <v>0</v>
      </c>
      <c r="K533" s="419">
        <f>K534</f>
        <v>0</v>
      </c>
      <c r="L533" s="419">
        <f>L534</f>
        <v>0</v>
      </c>
      <c r="M533" s="440">
        <f>M534</f>
        <v>0</v>
      </c>
      <c r="N533" s="394"/>
      <c r="O533" s="419"/>
      <c r="P533" s="419"/>
      <c r="Q533" s="440"/>
    </row>
    <row r="534" spans="1:17" ht="15.75" hidden="1" thickBot="1" x14ac:dyDescent="0.3">
      <c r="A534" s="608"/>
      <c r="B534" s="610"/>
      <c r="C534" s="612"/>
      <c r="D534" s="613" t="s">
        <v>484</v>
      </c>
      <c r="E534" s="99" t="s">
        <v>271</v>
      </c>
      <c r="F534" s="272">
        <v>0</v>
      </c>
      <c r="G534" s="326">
        <f t="shared" ref="G534:H534" si="271">G537+G540</f>
        <v>0</v>
      </c>
      <c r="H534" s="326">
        <f t="shared" si="271"/>
        <v>0</v>
      </c>
      <c r="I534" s="362">
        <v>0</v>
      </c>
      <c r="J534" s="394">
        <v>0</v>
      </c>
      <c r="K534" s="419">
        <f t="shared" ref="K534:L534" si="272">K537+K540</f>
        <v>0</v>
      </c>
      <c r="L534" s="419">
        <f t="shared" si="272"/>
        <v>0</v>
      </c>
      <c r="M534" s="440">
        <v>0</v>
      </c>
      <c r="N534" s="394"/>
      <c r="O534" s="419"/>
      <c r="P534" s="419"/>
      <c r="Q534" s="440"/>
    </row>
    <row r="535" spans="1:17" ht="15.75" hidden="1" thickBot="1" x14ac:dyDescent="0.3">
      <c r="A535" s="608"/>
      <c r="B535" s="610"/>
      <c r="C535" s="612"/>
      <c r="D535" s="614"/>
      <c r="E535" s="232" t="s">
        <v>279</v>
      </c>
      <c r="F535" s="272">
        <f>0</f>
        <v>0</v>
      </c>
      <c r="G535" s="326">
        <f t="shared" ref="G535:H535" si="273">G541</f>
        <v>0</v>
      </c>
      <c r="H535" s="326">
        <f t="shared" si="273"/>
        <v>0</v>
      </c>
      <c r="I535" s="362">
        <v>0</v>
      </c>
      <c r="J535" s="394">
        <f>0</f>
        <v>0</v>
      </c>
      <c r="K535" s="419">
        <f t="shared" ref="K535:L535" si="274">K541</f>
        <v>0</v>
      </c>
      <c r="L535" s="419">
        <f t="shared" si="274"/>
        <v>0</v>
      </c>
      <c r="M535" s="440">
        <v>0</v>
      </c>
      <c r="N535" s="394"/>
      <c r="O535" s="419"/>
      <c r="P535" s="419"/>
      <c r="Q535" s="440"/>
    </row>
    <row r="536" spans="1:17" ht="30.75" hidden="1" thickBot="1" x14ac:dyDescent="0.3">
      <c r="A536" s="607" t="s">
        <v>521</v>
      </c>
      <c r="B536" s="609" t="s">
        <v>522</v>
      </c>
      <c r="C536" s="611" t="s">
        <v>523</v>
      </c>
      <c r="D536" s="35" t="s">
        <v>214</v>
      </c>
      <c r="E536" s="99"/>
      <c r="F536" s="272">
        <v>0</v>
      </c>
      <c r="G536" s="326">
        <v>0</v>
      </c>
      <c r="H536" s="326">
        <v>0</v>
      </c>
      <c r="I536" s="362">
        <v>0</v>
      </c>
      <c r="J536" s="394">
        <v>0</v>
      </c>
      <c r="K536" s="419">
        <v>0</v>
      </c>
      <c r="L536" s="419">
        <v>0</v>
      </c>
      <c r="M536" s="440">
        <v>0</v>
      </c>
      <c r="N536" s="394"/>
      <c r="O536" s="419"/>
      <c r="P536" s="419"/>
      <c r="Q536" s="440"/>
    </row>
    <row r="537" spans="1:17" ht="15.75" hidden="1" thickBot="1" x14ac:dyDescent="0.3">
      <c r="A537" s="608"/>
      <c r="B537" s="610"/>
      <c r="C537" s="612"/>
      <c r="D537" s="613" t="s">
        <v>484</v>
      </c>
      <c r="E537" s="99" t="s">
        <v>271</v>
      </c>
      <c r="F537" s="272">
        <v>0</v>
      </c>
      <c r="G537" s="326">
        <v>0</v>
      </c>
      <c r="H537" s="326">
        <v>0</v>
      </c>
      <c r="I537" s="362">
        <v>0</v>
      </c>
      <c r="J537" s="394">
        <v>0</v>
      </c>
      <c r="K537" s="419">
        <v>0</v>
      </c>
      <c r="L537" s="419">
        <v>0</v>
      </c>
      <c r="M537" s="440">
        <v>0</v>
      </c>
      <c r="N537" s="394"/>
      <c r="O537" s="419"/>
      <c r="P537" s="419"/>
      <c r="Q537" s="440"/>
    </row>
    <row r="538" spans="1:17" ht="15.75" hidden="1" thickBot="1" x14ac:dyDescent="0.3">
      <c r="A538" s="608"/>
      <c r="B538" s="610"/>
      <c r="C538" s="612"/>
      <c r="D538" s="614"/>
      <c r="E538" s="99" t="s">
        <v>279</v>
      </c>
      <c r="F538" s="272">
        <v>0</v>
      </c>
      <c r="G538" s="326">
        <v>0</v>
      </c>
      <c r="H538" s="326">
        <v>0</v>
      </c>
      <c r="I538" s="362">
        <v>0</v>
      </c>
      <c r="J538" s="394">
        <v>0</v>
      </c>
      <c r="K538" s="419">
        <v>0</v>
      </c>
      <c r="L538" s="419">
        <v>0</v>
      </c>
      <c r="M538" s="440">
        <v>0</v>
      </c>
      <c r="N538" s="394"/>
      <c r="O538" s="419"/>
      <c r="P538" s="419"/>
      <c r="Q538" s="440"/>
    </row>
    <row r="539" spans="1:17" ht="30.75" hidden="1" thickBot="1" x14ac:dyDescent="0.3">
      <c r="A539" s="607" t="s">
        <v>524</v>
      </c>
      <c r="B539" s="609" t="s">
        <v>525</v>
      </c>
      <c r="C539" s="611" t="s">
        <v>526</v>
      </c>
      <c r="D539" s="35" t="s">
        <v>214</v>
      </c>
      <c r="E539" s="99"/>
      <c r="F539" s="272">
        <v>0</v>
      </c>
      <c r="G539" s="326">
        <f t="shared" ref="G539:H540" si="275">G540</f>
        <v>0</v>
      </c>
      <c r="H539" s="326">
        <f t="shared" si="275"/>
        <v>0</v>
      </c>
      <c r="I539" s="362">
        <v>0</v>
      </c>
      <c r="J539" s="394">
        <v>0</v>
      </c>
      <c r="K539" s="419">
        <f t="shared" ref="K539:L540" si="276">K540</f>
        <v>0</v>
      </c>
      <c r="L539" s="419">
        <f t="shared" si="276"/>
        <v>0</v>
      </c>
      <c r="M539" s="440">
        <v>0</v>
      </c>
      <c r="N539" s="394"/>
      <c r="O539" s="419"/>
      <c r="P539" s="419"/>
      <c r="Q539" s="440"/>
    </row>
    <row r="540" spans="1:17" ht="15.75" hidden="1" thickBot="1" x14ac:dyDescent="0.3">
      <c r="A540" s="608"/>
      <c r="B540" s="610"/>
      <c r="C540" s="612"/>
      <c r="D540" s="613" t="s">
        <v>484</v>
      </c>
      <c r="E540" s="99" t="s">
        <v>271</v>
      </c>
      <c r="F540" s="272">
        <v>0</v>
      </c>
      <c r="G540" s="326">
        <f>G541</f>
        <v>0</v>
      </c>
      <c r="H540" s="326">
        <f t="shared" si="275"/>
        <v>0</v>
      </c>
      <c r="I540" s="362">
        <v>0</v>
      </c>
      <c r="J540" s="394">
        <v>0</v>
      </c>
      <c r="K540" s="419">
        <f>K541</f>
        <v>0</v>
      </c>
      <c r="L540" s="419">
        <f t="shared" si="276"/>
        <v>0</v>
      </c>
      <c r="M540" s="440">
        <v>0</v>
      </c>
      <c r="N540" s="394"/>
      <c r="O540" s="419"/>
      <c r="P540" s="419"/>
      <c r="Q540" s="440"/>
    </row>
    <row r="541" spans="1:17" ht="15.75" hidden="1" thickBot="1" x14ac:dyDescent="0.3">
      <c r="A541" s="608"/>
      <c r="B541" s="610"/>
      <c r="C541" s="612"/>
      <c r="D541" s="614"/>
      <c r="E541" s="232" t="s">
        <v>279</v>
      </c>
      <c r="F541" s="272">
        <v>0</v>
      </c>
      <c r="G541" s="326">
        <v>0</v>
      </c>
      <c r="H541" s="326">
        <v>0</v>
      </c>
      <c r="I541" s="362">
        <v>0</v>
      </c>
      <c r="J541" s="394">
        <v>0</v>
      </c>
      <c r="K541" s="419">
        <v>0</v>
      </c>
      <c r="L541" s="419">
        <v>0</v>
      </c>
      <c r="M541" s="440">
        <v>0</v>
      </c>
      <c r="N541" s="394"/>
      <c r="O541" s="419"/>
      <c r="P541" s="419"/>
      <c r="Q541" s="440"/>
    </row>
    <row r="542" spans="1:17" ht="30.75" hidden="1" thickBot="1" x14ac:dyDescent="0.3">
      <c r="A542" s="607" t="s">
        <v>527</v>
      </c>
      <c r="B542" s="609" t="s">
        <v>528</v>
      </c>
      <c r="C542" s="611" t="s">
        <v>529</v>
      </c>
      <c r="D542" s="35" t="s">
        <v>214</v>
      </c>
      <c r="E542" s="99"/>
      <c r="F542" s="272">
        <f>F543</f>
        <v>0</v>
      </c>
      <c r="G542" s="326">
        <f>G543</f>
        <v>0</v>
      </c>
      <c r="H542" s="326">
        <v>0</v>
      </c>
      <c r="I542" s="362">
        <f>I543</f>
        <v>0</v>
      </c>
      <c r="J542" s="394">
        <f>J543</f>
        <v>0</v>
      </c>
      <c r="K542" s="419">
        <f>K543</f>
        <v>0</v>
      </c>
      <c r="L542" s="419">
        <v>0</v>
      </c>
      <c r="M542" s="440">
        <f>M543</f>
        <v>0</v>
      </c>
      <c r="N542" s="394"/>
      <c r="O542" s="419"/>
      <c r="P542" s="419"/>
      <c r="Q542" s="440"/>
    </row>
    <row r="543" spans="1:17" ht="15.75" hidden="1" thickBot="1" x14ac:dyDescent="0.3">
      <c r="A543" s="608"/>
      <c r="B543" s="610"/>
      <c r="C543" s="612"/>
      <c r="D543" s="613" t="s">
        <v>484</v>
      </c>
      <c r="E543" s="99" t="s">
        <v>271</v>
      </c>
      <c r="F543" s="272">
        <v>0</v>
      </c>
      <c r="G543" s="326">
        <f t="shared" ref="G543:I544" si="277">G546</f>
        <v>0</v>
      </c>
      <c r="H543" s="326">
        <v>0</v>
      </c>
      <c r="I543" s="362">
        <v>0</v>
      </c>
      <c r="J543" s="394">
        <v>0</v>
      </c>
      <c r="K543" s="419">
        <f t="shared" ref="K543:K544" si="278">K546</f>
        <v>0</v>
      </c>
      <c r="L543" s="419">
        <v>0</v>
      </c>
      <c r="M543" s="440">
        <v>0</v>
      </c>
      <c r="N543" s="394"/>
      <c r="O543" s="419"/>
      <c r="P543" s="419"/>
      <c r="Q543" s="440"/>
    </row>
    <row r="544" spans="1:17" ht="15.75" hidden="1" thickBot="1" x14ac:dyDescent="0.3">
      <c r="A544" s="608"/>
      <c r="B544" s="610"/>
      <c r="C544" s="612"/>
      <c r="D544" s="614"/>
      <c r="E544" s="232" t="s">
        <v>279</v>
      </c>
      <c r="F544" s="272">
        <v>0</v>
      </c>
      <c r="G544" s="326">
        <f t="shared" si="277"/>
        <v>0</v>
      </c>
      <c r="H544" s="326">
        <v>0</v>
      </c>
      <c r="I544" s="362">
        <f t="shared" si="277"/>
        <v>0</v>
      </c>
      <c r="J544" s="394">
        <v>0</v>
      </c>
      <c r="K544" s="419">
        <f t="shared" si="278"/>
        <v>0</v>
      </c>
      <c r="L544" s="419">
        <v>0</v>
      </c>
      <c r="M544" s="440">
        <f t="shared" ref="M544" si="279">M547</f>
        <v>0</v>
      </c>
      <c r="N544" s="394"/>
      <c r="O544" s="419"/>
      <c r="P544" s="419"/>
      <c r="Q544" s="440"/>
    </row>
    <row r="545" spans="1:17" ht="30.75" hidden="1" thickBot="1" x14ac:dyDescent="0.3">
      <c r="A545" s="607" t="s">
        <v>530</v>
      </c>
      <c r="B545" s="609" t="s">
        <v>531</v>
      </c>
      <c r="C545" s="611" t="s">
        <v>532</v>
      </c>
      <c r="D545" s="35" t="s">
        <v>214</v>
      </c>
      <c r="E545" s="99"/>
      <c r="F545" s="272">
        <f>F546</f>
        <v>0</v>
      </c>
      <c r="G545" s="326">
        <f>G546</f>
        <v>0</v>
      </c>
      <c r="H545" s="326">
        <v>0</v>
      </c>
      <c r="I545" s="362">
        <f>I546</f>
        <v>0</v>
      </c>
      <c r="J545" s="394">
        <f>J546</f>
        <v>0</v>
      </c>
      <c r="K545" s="419">
        <f>K546</f>
        <v>0</v>
      </c>
      <c r="L545" s="419">
        <v>0</v>
      </c>
      <c r="M545" s="440">
        <f>M546</f>
        <v>0</v>
      </c>
      <c r="N545" s="394"/>
      <c r="O545" s="419"/>
      <c r="P545" s="419"/>
      <c r="Q545" s="440"/>
    </row>
    <row r="546" spans="1:17" ht="15.75" hidden="1" thickBot="1" x14ac:dyDescent="0.3">
      <c r="A546" s="608"/>
      <c r="B546" s="610"/>
      <c r="C546" s="612"/>
      <c r="D546" s="613" t="s">
        <v>484</v>
      </c>
      <c r="E546" s="99" t="s">
        <v>271</v>
      </c>
      <c r="F546" s="272">
        <v>0</v>
      </c>
      <c r="G546" s="326">
        <v>0</v>
      </c>
      <c r="H546" s="326">
        <v>0</v>
      </c>
      <c r="I546" s="362">
        <v>0</v>
      </c>
      <c r="J546" s="394">
        <v>0</v>
      </c>
      <c r="K546" s="419">
        <v>0</v>
      </c>
      <c r="L546" s="419">
        <v>0</v>
      </c>
      <c r="M546" s="440">
        <v>0</v>
      </c>
      <c r="N546" s="394"/>
      <c r="O546" s="419"/>
      <c r="P546" s="419"/>
      <c r="Q546" s="440"/>
    </row>
    <row r="547" spans="1:17" ht="15.75" hidden="1" thickBot="1" x14ac:dyDescent="0.3">
      <c r="A547" s="608"/>
      <c r="B547" s="610"/>
      <c r="C547" s="612"/>
      <c r="D547" s="614"/>
      <c r="E547" s="232" t="s">
        <v>279</v>
      </c>
      <c r="F547" s="272">
        <v>0</v>
      </c>
      <c r="G547" s="326">
        <v>0</v>
      </c>
      <c r="H547" s="326">
        <v>0</v>
      </c>
      <c r="I547" s="362">
        <v>0</v>
      </c>
      <c r="J547" s="394">
        <v>0</v>
      </c>
      <c r="K547" s="419">
        <v>0</v>
      </c>
      <c r="L547" s="419">
        <v>0</v>
      </c>
      <c r="M547" s="440">
        <v>0</v>
      </c>
      <c r="N547" s="394"/>
      <c r="O547" s="419"/>
      <c r="P547" s="419"/>
      <c r="Q547" s="440"/>
    </row>
    <row r="548" spans="1:17" ht="30.75" hidden="1" thickBot="1" x14ac:dyDescent="0.3">
      <c r="A548" s="607" t="s">
        <v>85</v>
      </c>
      <c r="B548" s="609" t="s">
        <v>533</v>
      </c>
      <c r="C548" s="611" t="s">
        <v>534</v>
      </c>
      <c r="D548" s="35" t="s">
        <v>214</v>
      </c>
      <c r="E548" s="99"/>
      <c r="F548" s="272">
        <v>0</v>
      </c>
      <c r="G548" s="326">
        <v>0</v>
      </c>
      <c r="H548" s="326">
        <v>0</v>
      </c>
      <c r="I548" s="362">
        <v>0</v>
      </c>
      <c r="J548" s="394">
        <v>0</v>
      </c>
      <c r="K548" s="419">
        <v>0</v>
      </c>
      <c r="L548" s="419">
        <v>0</v>
      </c>
      <c r="M548" s="440">
        <v>0</v>
      </c>
      <c r="N548" s="394"/>
      <c r="O548" s="419"/>
      <c r="P548" s="419"/>
      <c r="Q548" s="440"/>
    </row>
    <row r="549" spans="1:17" ht="15.75" hidden="1" thickBot="1" x14ac:dyDescent="0.3">
      <c r="A549" s="608"/>
      <c r="B549" s="610"/>
      <c r="C549" s="612"/>
      <c r="D549" s="613" t="s">
        <v>484</v>
      </c>
      <c r="E549" s="99" t="s">
        <v>271</v>
      </c>
      <c r="F549" s="272">
        <v>0</v>
      </c>
      <c r="G549" s="326">
        <v>0</v>
      </c>
      <c r="H549" s="326">
        <v>0</v>
      </c>
      <c r="I549" s="362">
        <v>0</v>
      </c>
      <c r="J549" s="394">
        <v>0</v>
      </c>
      <c r="K549" s="419">
        <v>0</v>
      </c>
      <c r="L549" s="419">
        <v>0</v>
      </c>
      <c r="M549" s="440">
        <v>0</v>
      </c>
      <c r="N549" s="394"/>
      <c r="O549" s="419"/>
      <c r="P549" s="419"/>
      <c r="Q549" s="440"/>
    </row>
    <row r="550" spans="1:17" ht="15.75" hidden="1" thickBot="1" x14ac:dyDescent="0.3">
      <c r="A550" s="627"/>
      <c r="B550" s="628"/>
      <c r="C550" s="629"/>
      <c r="D550" s="614"/>
      <c r="E550" s="99" t="s">
        <v>279</v>
      </c>
      <c r="F550" s="272">
        <v>0</v>
      </c>
      <c r="G550" s="326">
        <v>0</v>
      </c>
      <c r="H550" s="326">
        <v>0</v>
      </c>
      <c r="I550" s="362">
        <v>0</v>
      </c>
      <c r="J550" s="394">
        <v>0</v>
      </c>
      <c r="K550" s="419">
        <v>0</v>
      </c>
      <c r="L550" s="419">
        <v>0</v>
      </c>
      <c r="M550" s="440">
        <v>0</v>
      </c>
      <c r="N550" s="394"/>
      <c r="O550" s="419"/>
      <c r="P550" s="419"/>
      <c r="Q550" s="440"/>
    </row>
    <row r="551" spans="1:17" ht="30.75" hidden="1" thickBot="1" x14ac:dyDescent="0.3">
      <c r="A551" s="607" t="s">
        <v>535</v>
      </c>
      <c r="B551" s="609" t="s">
        <v>536</v>
      </c>
      <c r="C551" s="611" t="s">
        <v>537</v>
      </c>
      <c r="D551" s="35" t="s">
        <v>214</v>
      </c>
      <c r="E551" s="99"/>
      <c r="F551" s="272">
        <v>0</v>
      </c>
      <c r="G551" s="326">
        <v>0</v>
      </c>
      <c r="H551" s="326">
        <v>0</v>
      </c>
      <c r="I551" s="362">
        <v>0</v>
      </c>
      <c r="J551" s="394">
        <v>0</v>
      </c>
      <c r="K551" s="419">
        <v>0</v>
      </c>
      <c r="L551" s="419">
        <v>0</v>
      </c>
      <c r="M551" s="440">
        <v>0</v>
      </c>
      <c r="N551" s="394"/>
      <c r="O551" s="419"/>
      <c r="P551" s="419"/>
      <c r="Q551" s="440"/>
    </row>
    <row r="552" spans="1:17" ht="15.75" hidden="1" thickBot="1" x14ac:dyDescent="0.3">
      <c r="A552" s="608"/>
      <c r="B552" s="610"/>
      <c r="C552" s="612"/>
      <c r="D552" s="613" t="s">
        <v>484</v>
      </c>
      <c r="E552" s="99" t="s">
        <v>271</v>
      </c>
      <c r="F552" s="272">
        <v>0</v>
      </c>
      <c r="G552" s="326">
        <v>0</v>
      </c>
      <c r="H552" s="326">
        <v>0</v>
      </c>
      <c r="I552" s="362">
        <v>0</v>
      </c>
      <c r="J552" s="394">
        <v>0</v>
      </c>
      <c r="K552" s="419">
        <v>0</v>
      </c>
      <c r="L552" s="419">
        <v>0</v>
      </c>
      <c r="M552" s="440">
        <v>0</v>
      </c>
      <c r="N552" s="394"/>
      <c r="O552" s="419"/>
      <c r="P552" s="419"/>
      <c r="Q552" s="440"/>
    </row>
    <row r="553" spans="1:17" ht="15.75" hidden="1" thickBot="1" x14ac:dyDescent="0.3">
      <c r="A553" s="627"/>
      <c r="B553" s="628"/>
      <c r="C553" s="629"/>
      <c r="D553" s="614"/>
      <c r="E553" s="99" t="s">
        <v>279</v>
      </c>
      <c r="F553" s="272">
        <v>0</v>
      </c>
      <c r="G553" s="326">
        <v>0</v>
      </c>
      <c r="H553" s="326">
        <v>0</v>
      </c>
      <c r="I553" s="362">
        <v>0</v>
      </c>
      <c r="J553" s="394">
        <v>0</v>
      </c>
      <c r="K553" s="419">
        <v>0</v>
      </c>
      <c r="L553" s="419">
        <v>0</v>
      </c>
      <c r="M553" s="440">
        <v>0</v>
      </c>
      <c r="N553" s="394"/>
      <c r="O553" s="419"/>
      <c r="P553" s="419"/>
      <c r="Q553" s="440"/>
    </row>
    <row r="554" spans="1:17" ht="19.5" hidden="1" customHeight="1" x14ac:dyDescent="0.25">
      <c r="A554" s="607" t="s">
        <v>538</v>
      </c>
      <c r="B554" s="609" t="s">
        <v>539</v>
      </c>
      <c r="C554" s="611" t="s">
        <v>540</v>
      </c>
      <c r="D554" s="35" t="s">
        <v>214</v>
      </c>
      <c r="E554" s="99"/>
      <c r="F554" s="272">
        <f t="shared" ref="F554:M554" si="280">F555</f>
        <v>0</v>
      </c>
      <c r="G554" s="326">
        <f t="shared" si="280"/>
        <v>0</v>
      </c>
      <c r="H554" s="326">
        <f t="shared" si="280"/>
        <v>0</v>
      </c>
      <c r="I554" s="362">
        <f t="shared" si="280"/>
        <v>0</v>
      </c>
      <c r="J554" s="394">
        <f t="shared" si="280"/>
        <v>0</v>
      </c>
      <c r="K554" s="419">
        <f t="shared" si="280"/>
        <v>0</v>
      </c>
      <c r="L554" s="419">
        <f t="shared" si="280"/>
        <v>0</v>
      </c>
      <c r="M554" s="440">
        <f t="shared" si="280"/>
        <v>0</v>
      </c>
      <c r="N554" s="394"/>
      <c r="O554" s="419"/>
      <c r="P554" s="419"/>
      <c r="Q554" s="440"/>
    </row>
    <row r="555" spans="1:17" ht="15.75" hidden="1" thickBot="1" x14ac:dyDescent="0.3">
      <c r="A555" s="608"/>
      <c r="B555" s="610"/>
      <c r="C555" s="612"/>
      <c r="D555" s="613" t="s">
        <v>484</v>
      </c>
      <c r="E555" s="99" t="s">
        <v>271</v>
      </c>
      <c r="F555" s="272">
        <v>0</v>
      </c>
      <c r="G555" s="326">
        <v>0</v>
      </c>
      <c r="H555" s="326">
        <v>0</v>
      </c>
      <c r="I555" s="362">
        <v>0</v>
      </c>
      <c r="J555" s="394">
        <v>0</v>
      </c>
      <c r="K555" s="419">
        <v>0</v>
      </c>
      <c r="L555" s="419">
        <v>0</v>
      </c>
      <c r="M555" s="440">
        <v>0</v>
      </c>
      <c r="N555" s="394"/>
      <c r="O555" s="419"/>
      <c r="P555" s="419"/>
      <c r="Q555" s="440"/>
    </row>
    <row r="556" spans="1:17" ht="15.75" hidden="1" thickBot="1" x14ac:dyDescent="0.3">
      <c r="A556" s="608"/>
      <c r="B556" s="610"/>
      <c r="C556" s="612"/>
      <c r="D556" s="614"/>
      <c r="E556" s="232" t="s">
        <v>279</v>
      </c>
      <c r="F556" s="272">
        <v>0</v>
      </c>
      <c r="G556" s="326">
        <v>0</v>
      </c>
      <c r="H556" s="326">
        <v>0</v>
      </c>
      <c r="I556" s="362">
        <v>0</v>
      </c>
      <c r="J556" s="394">
        <v>0</v>
      </c>
      <c r="K556" s="419">
        <v>0</v>
      </c>
      <c r="L556" s="419">
        <v>0</v>
      </c>
      <c r="M556" s="440">
        <v>0</v>
      </c>
      <c r="N556" s="394"/>
      <c r="O556" s="419"/>
      <c r="P556" s="419"/>
      <c r="Q556" s="440"/>
    </row>
    <row r="557" spans="1:17" ht="30.75" hidden="1" thickBot="1" x14ac:dyDescent="0.3">
      <c r="A557" s="607" t="s">
        <v>541</v>
      </c>
      <c r="B557" s="609" t="s">
        <v>542</v>
      </c>
      <c r="C557" s="611" t="s">
        <v>543</v>
      </c>
      <c r="D557" s="35" t="s">
        <v>214</v>
      </c>
      <c r="E557" s="99"/>
      <c r="F557" s="272">
        <f>F558</f>
        <v>0</v>
      </c>
      <c r="G557" s="326">
        <v>0</v>
      </c>
      <c r="H557" s="326">
        <f t="shared" ref="H557:I557" si="281">H558</f>
        <v>0</v>
      </c>
      <c r="I557" s="362">
        <f t="shared" si="281"/>
        <v>0</v>
      </c>
      <c r="J557" s="394">
        <f>J558</f>
        <v>0</v>
      </c>
      <c r="K557" s="419">
        <v>0</v>
      </c>
      <c r="L557" s="419">
        <f t="shared" ref="L557:M557" si="282">L558</f>
        <v>0</v>
      </c>
      <c r="M557" s="440">
        <f t="shared" si="282"/>
        <v>0</v>
      </c>
      <c r="N557" s="394"/>
      <c r="O557" s="419"/>
      <c r="P557" s="419"/>
      <c r="Q557" s="440"/>
    </row>
    <row r="558" spans="1:17" ht="15.75" hidden="1" thickBot="1" x14ac:dyDescent="0.3">
      <c r="A558" s="608"/>
      <c r="B558" s="610"/>
      <c r="C558" s="612"/>
      <c r="D558" s="613" t="s">
        <v>484</v>
      </c>
      <c r="E558" s="99" t="s">
        <v>271</v>
      </c>
      <c r="F558" s="272">
        <v>0</v>
      </c>
      <c r="G558" s="326">
        <v>0</v>
      </c>
      <c r="H558" s="326">
        <v>0</v>
      </c>
      <c r="I558" s="362">
        <v>0</v>
      </c>
      <c r="J558" s="394">
        <v>0</v>
      </c>
      <c r="K558" s="419">
        <v>0</v>
      </c>
      <c r="L558" s="419">
        <v>0</v>
      </c>
      <c r="M558" s="440">
        <v>0</v>
      </c>
      <c r="N558" s="394"/>
      <c r="O558" s="419"/>
      <c r="P558" s="419"/>
      <c r="Q558" s="440"/>
    </row>
    <row r="559" spans="1:17" ht="15.75" hidden="1" thickBot="1" x14ac:dyDescent="0.3">
      <c r="A559" s="608"/>
      <c r="B559" s="610"/>
      <c r="C559" s="612"/>
      <c r="D559" s="614"/>
      <c r="E559" s="232" t="s">
        <v>279</v>
      </c>
      <c r="F559" s="272">
        <v>0</v>
      </c>
      <c r="G559" s="326">
        <v>0</v>
      </c>
      <c r="H559" s="326">
        <v>0</v>
      </c>
      <c r="I559" s="362">
        <v>0</v>
      </c>
      <c r="J559" s="394">
        <v>0</v>
      </c>
      <c r="K559" s="419">
        <v>0</v>
      </c>
      <c r="L559" s="419">
        <v>0</v>
      </c>
      <c r="M559" s="440">
        <v>0</v>
      </c>
      <c r="N559" s="394"/>
      <c r="O559" s="419"/>
      <c r="P559" s="419"/>
      <c r="Q559" s="440"/>
    </row>
    <row r="560" spans="1:17" ht="30.75" hidden="1" thickBot="1" x14ac:dyDescent="0.3">
      <c r="A560" s="744" t="s">
        <v>544</v>
      </c>
      <c r="B560" s="746" t="s">
        <v>545</v>
      </c>
      <c r="C560" s="748" t="s">
        <v>546</v>
      </c>
      <c r="D560" s="37" t="s">
        <v>214</v>
      </c>
      <c r="E560" s="219"/>
      <c r="F560" s="268">
        <f t="shared" ref="F560:M560" si="283">F561</f>
        <v>0</v>
      </c>
      <c r="G560" s="317">
        <f t="shared" si="283"/>
        <v>0</v>
      </c>
      <c r="H560" s="317">
        <f t="shared" si="283"/>
        <v>0</v>
      </c>
      <c r="I560" s="357">
        <f t="shared" si="283"/>
        <v>0</v>
      </c>
      <c r="J560" s="268">
        <f t="shared" si="283"/>
        <v>0</v>
      </c>
      <c r="K560" s="317">
        <f t="shared" si="283"/>
        <v>0</v>
      </c>
      <c r="L560" s="317">
        <f t="shared" si="283"/>
        <v>0</v>
      </c>
      <c r="M560" s="357">
        <f t="shared" si="283"/>
        <v>0</v>
      </c>
      <c r="N560" s="268"/>
      <c r="O560" s="317"/>
      <c r="P560" s="419"/>
      <c r="Q560" s="440"/>
    </row>
    <row r="561" spans="1:17" ht="15.75" hidden="1" thickBot="1" x14ac:dyDescent="0.3">
      <c r="A561" s="745"/>
      <c r="B561" s="747"/>
      <c r="C561" s="749"/>
      <c r="D561" s="750" t="s">
        <v>484</v>
      </c>
      <c r="E561" s="219" t="s">
        <v>271</v>
      </c>
      <c r="F561" s="268">
        <v>0</v>
      </c>
      <c r="G561" s="317">
        <v>0</v>
      </c>
      <c r="H561" s="317">
        <v>0</v>
      </c>
      <c r="I561" s="357">
        <v>0</v>
      </c>
      <c r="J561" s="268">
        <v>0</v>
      </c>
      <c r="K561" s="317">
        <v>0</v>
      </c>
      <c r="L561" s="317">
        <v>0</v>
      </c>
      <c r="M561" s="357">
        <v>0</v>
      </c>
      <c r="N561" s="268"/>
      <c r="O561" s="317"/>
      <c r="P561" s="419"/>
      <c r="Q561" s="440"/>
    </row>
    <row r="562" spans="1:17" ht="3.75" hidden="1" customHeight="1" thickBot="1" x14ac:dyDescent="0.3">
      <c r="A562" s="745"/>
      <c r="B562" s="747"/>
      <c r="C562" s="749"/>
      <c r="D562" s="751"/>
      <c r="E562" s="221" t="s">
        <v>279</v>
      </c>
      <c r="F562" s="269">
        <v>0</v>
      </c>
      <c r="G562" s="318">
        <f t="shared" ref="G562:H562" si="284">G565</f>
        <v>0</v>
      </c>
      <c r="H562" s="318">
        <f t="shared" si="284"/>
        <v>200</v>
      </c>
      <c r="I562" s="358">
        <v>0</v>
      </c>
      <c r="J562" s="269">
        <v>0</v>
      </c>
      <c r="K562" s="318">
        <f t="shared" ref="K562:L562" si="285">K565</f>
        <v>0</v>
      </c>
      <c r="L562" s="318">
        <f t="shared" si="285"/>
        <v>0</v>
      </c>
      <c r="M562" s="358">
        <v>0</v>
      </c>
      <c r="N562" s="269"/>
      <c r="O562" s="318"/>
      <c r="P562" s="522"/>
      <c r="Q562" s="580"/>
    </row>
    <row r="563" spans="1:17" ht="30.75" thickBot="1" x14ac:dyDescent="0.3">
      <c r="A563" s="619" t="s">
        <v>854</v>
      </c>
      <c r="B563" s="622" t="s">
        <v>547</v>
      </c>
      <c r="C563" s="752" t="s">
        <v>548</v>
      </c>
      <c r="D563" s="113" t="s">
        <v>214</v>
      </c>
      <c r="E563" s="222"/>
      <c r="F563" s="270">
        <f t="shared" ref="F563:M565" si="286">F566+F569</f>
        <v>4640</v>
      </c>
      <c r="G563" s="319">
        <f t="shared" si="286"/>
        <v>0</v>
      </c>
      <c r="H563" s="319">
        <f t="shared" si="286"/>
        <v>200</v>
      </c>
      <c r="I563" s="359">
        <f t="shared" si="286"/>
        <v>4440</v>
      </c>
      <c r="J563" s="270">
        <f t="shared" si="286"/>
        <v>4440</v>
      </c>
      <c r="K563" s="319">
        <f t="shared" si="286"/>
        <v>0</v>
      </c>
      <c r="L563" s="319">
        <f t="shared" si="286"/>
        <v>0</v>
      </c>
      <c r="M563" s="359">
        <f t="shared" si="286"/>
        <v>4440</v>
      </c>
      <c r="N563" s="270">
        <f t="shared" ref="N563:N571" si="287">J563/F563*100</f>
        <v>95.689655172413794</v>
      </c>
      <c r="O563" s="319"/>
      <c r="P563" s="319">
        <f t="shared" ref="P563:Q568" si="288">L563/H563*100</f>
        <v>0</v>
      </c>
      <c r="Q563" s="359">
        <f t="shared" si="288"/>
        <v>100</v>
      </c>
    </row>
    <row r="564" spans="1:17" x14ac:dyDescent="0.25">
      <c r="A564" s="620"/>
      <c r="B564" s="623"/>
      <c r="C564" s="753"/>
      <c r="D564" s="750" t="s">
        <v>484</v>
      </c>
      <c r="E564" s="237" t="s">
        <v>271</v>
      </c>
      <c r="F564" s="267">
        <f t="shared" si="286"/>
        <v>4640</v>
      </c>
      <c r="G564" s="316">
        <f t="shared" si="286"/>
        <v>0</v>
      </c>
      <c r="H564" s="316">
        <f t="shared" si="286"/>
        <v>200</v>
      </c>
      <c r="I564" s="356">
        <f t="shared" si="286"/>
        <v>4440</v>
      </c>
      <c r="J564" s="267">
        <f t="shared" si="286"/>
        <v>4440</v>
      </c>
      <c r="K564" s="316">
        <f t="shared" si="286"/>
        <v>0</v>
      </c>
      <c r="L564" s="316">
        <f t="shared" si="286"/>
        <v>0</v>
      </c>
      <c r="M564" s="356">
        <f t="shared" si="286"/>
        <v>4440</v>
      </c>
      <c r="N564" s="267">
        <f t="shared" si="287"/>
        <v>95.689655172413794</v>
      </c>
      <c r="O564" s="316"/>
      <c r="P564" s="546">
        <f t="shared" si="288"/>
        <v>0</v>
      </c>
      <c r="Q564" s="581">
        <f t="shared" si="288"/>
        <v>100</v>
      </c>
    </row>
    <row r="565" spans="1:17" ht="15.75" thickBot="1" x14ac:dyDescent="0.3">
      <c r="A565" s="621"/>
      <c r="B565" s="624"/>
      <c r="C565" s="753"/>
      <c r="D565" s="751"/>
      <c r="E565" s="220" t="s">
        <v>549</v>
      </c>
      <c r="F565" s="268">
        <f>F568</f>
        <v>4440</v>
      </c>
      <c r="G565" s="317">
        <f t="shared" si="286"/>
        <v>0</v>
      </c>
      <c r="H565" s="317">
        <f t="shared" si="286"/>
        <v>200</v>
      </c>
      <c r="I565" s="357">
        <f>I568+I571</f>
        <v>4440</v>
      </c>
      <c r="J565" s="268">
        <f t="shared" si="286"/>
        <v>4440</v>
      </c>
      <c r="K565" s="317">
        <f t="shared" si="286"/>
        <v>0</v>
      </c>
      <c r="L565" s="317">
        <f t="shared" si="286"/>
        <v>0</v>
      </c>
      <c r="M565" s="357">
        <f>M568+M571</f>
        <v>4440</v>
      </c>
      <c r="N565" s="268">
        <f t="shared" si="287"/>
        <v>100</v>
      </c>
      <c r="O565" s="321"/>
      <c r="P565" s="419">
        <f>L565/H565*100</f>
        <v>0</v>
      </c>
      <c r="Q565" s="440">
        <f t="shared" si="288"/>
        <v>100</v>
      </c>
    </row>
    <row r="566" spans="1:17" ht="30" x14ac:dyDescent="0.25">
      <c r="A566" s="745" t="s">
        <v>51</v>
      </c>
      <c r="B566" s="747" t="s">
        <v>550</v>
      </c>
      <c r="C566" s="748" t="s">
        <v>551</v>
      </c>
      <c r="D566" s="37" t="s">
        <v>214</v>
      </c>
      <c r="E566" s="219"/>
      <c r="F566" s="268">
        <f t="shared" ref="F566:F571" si="289">I566+H566</f>
        <v>4440</v>
      </c>
      <c r="G566" s="317">
        <f t="shared" ref="G566:H566" si="290">G567</f>
        <v>0</v>
      </c>
      <c r="H566" s="317">
        <f t="shared" si="290"/>
        <v>0</v>
      </c>
      <c r="I566" s="357">
        <f>I567</f>
        <v>4440</v>
      </c>
      <c r="J566" s="268">
        <f>M566</f>
        <v>4440</v>
      </c>
      <c r="K566" s="317">
        <f t="shared" ref="K566:M566" si="291">K567</f>
        <v>0</v>
      </c>
      <c r="L566" s="317">
        <f t="shared" si="291"/>
        <v>0</v>
      </c>
      <c r="M566" s="357">
        <f t="shared" si="291"/>
        <v>4440</v>
      </c>
      <c r="N566" s="268">
        <f t="shared" si="287"/>
        <v>100</v>
      </c>
      <c r="O566" s="317"/>
      <c r="P566" s="419"/>
      <c r="Q566" s="440">
        <f t="shared" si="288"/>
        <v>100</v>
      </c>
    </row>
    <row r="567" spans="1:17" x14ac:dyDescent="0.25">
      <c r="A567" s="745"/>
      <c r="B567" s="747"/>
      <c r="C567" s="749"/>
      <c r="D567" s="750" t="s">
        <v>484</v>
      </c>
      <c r="E567" s="219" t="s">
        <v>271</v>
      </c>
      <c r="F567" s="268">
        <f t="shared" si="289"/>
        <v>4440</v>
      </c>
      <c r="G567" s="317">
        <f>G568</f>
        <v>0</v>
      </c>
      <c r="H567" s="317">
        <f>H568</f>
        <v>0</v>
      </c>
      <c r="I567" s="357">
        <f>I568</f>
        <v>4440</v>
      </c>
      <c r="J567" s="268">
        <f t="shared" ref="J567:J568" si="292">M567</f>
        <v>4440</v>
      </c>
      <c r="K567" s="317">
        <f>K568</f>
        <v>0</v>
      </c>
      <c r="L567" s="317">
        <f>L568</f>
        <v>0</v>
      </c>
      <c r="M567" s="357">
        <f>M568</f>
        <v>4440</v>
      </c>
      <c r="N567" s="268">
        <f t="shared" si="287"/>
        <v>100</v>
      </c>
      <c r="O567" s="317"/>
      <c r="P567" s="419"/>
      <c r="Q567" s="440">
        <f t="shared" si="288"/>
        <v>100</v>
      </c>
    </row>
    <row r="568" spans="1:17" x14ac:dyDescent="0.25">
      <c r="A568" s="745"/>
      <c r="B568" s="747"/>
      <c r="C568" s="749"/>
      <c r="D568" s="751"/>
      <c r="E568" s="220" t="s">
        <v>552</v>
      </c>
      <c r="F568" s="268">
        <f t="shared" si="289"/>
        <v>4440</v>
      </c>
      <c r="G568" s="321">
        <v>0</v>
      </c>
      <c r="H568" s="321">
        <v>0</v>
      </c>
      <c r="I568" s="357">
        <v>4440</v>
      </c>
      <c r="J568" s="268">
        <f t="shared" si="292"/>
        <v>4440</v>
      </c>
      <c r="K568" s="321">
        <v>0</v>
      </c>
      <c r="L568" s="321">
        <v>0</v>
      </c>
      <c r="M568" s="361">
        <v>4440</v>
      </c>
      <c r="N568" s="268">
        <f t="shared" si="287"/>
        <v>100</v>
      </c>
      <c r="O568" s="321"/>
      <c r="P568" s="521"/>
      <c r="Q568" s="440">
        <f t="shared" si="288"/>
        <v>100</v>
      </c>
    </row>
    <row r="569" spans="1:17" ht="30" x14ac:dyDescent="0.25">
      <c r="A569" s="744" t="s">
        <v>53</v>
      </c>
      <c r="B569" s="746" t="s">
        <v>553</v>
      </c>
      <c r="C569" s="748" t="s">
        <v>554</v>
      </c>
      <c r="D569" s="37" t="s">
        <v>214</v>
      </c>
      <c r="E569" s="220"/>
      <c r="F569" s="268">
        <f t="shared" si="289"/>
        <v>200</v>
      </c>
      <c r="G569" s="317">
        <f t="shared" ref="G569:H569" si="293">G570</f>
        <v>0</v>
      </c>
      <c r="H569" s="317">
        <f t="shared" si="293"/>
        <v>200</v>
      </c>
      <c r="I569" s="357">
        <f>I570</f>
        <v>0</v>
      </c>
      <c r="J569" s="268">
        <f>M569</f>
        <v>0</v>
      </c>
      <c r="K569" s="317">
        <f t="shared" ref="K569:M569" si="294">K570</f>
        <v>0</v>
      </c>
      <c r="L569" s="317">
        <f t="shared" si="294"/>
        <v>0</v>
      </c>
      <c r="M569" s="357">
        <f t="shared" si="294"/>
        <v>0</v>
      </c>
      <c r="N569" s="268">
        <f t="shared" si="287"/>
        <v>0</v>
      </c>
      <c r="O569" s="317"/>
      <c r="P569" s="419"/>
      <c r="Q569" s="440"/>
    </row>
    <row r="570" spans="1:17" x14ac:dyDescent="0.25">
      <c r="A570" s="745"/>
      <c r="B570" s="747"/>
      <c r="C570" s="749"/>
      <c r="D570" s="750" t="s">
        <v>484</v>
      </c>
      <c r="E570" s="219" t="s">
        <v>271</v>
      </c>
      <c r="F570" s="268">
        <f t="shared" si="289"/>
        <v>200</v>
      </c>
      <c r="G570" s="317">
        <f>G571</f>
        <v>0</v>
      </c>
      <c r="H570" s="317">
        <f>H571</f>
        <v>200</v>
      </c>
      <c r="I570" s="357">
        <f>I571</f>
        <v>0</v>
      </c>
      <c r="J570" s="268">
        <f t="shared" ref="J570:J571" si="295">M570</f>
        <v>0</v>
      </c>
      <c r="K570" s="317">
        <f>K571</f>
        <v>0</v>
      </c>
      <c r="L570" s="317">
        <f>L571</f>
        <v>0</v>
      </c>
      <c r="M570" s="357">
        <f>M571</f>
        <v>0</v>
      </c>
      <c r="N570" s="268">
        <f t="shared" si="287"/>
        <v>0</v>
      </c>
      <c r="O570" s="317"/>
      <c r="P570" s="419"/>
      <c r="Q570" s="440"/>
    </row>
    <row r="571" spans="1:17" ht="15.75" thickBot="1" x14ac:dyDescent="0.3">
      <c r="A571" s="745"/>
      <c r="B571" s="747"/>
      <c r="C571" s="749"/>
      <c r="D571" s="751"/>
      <c r="E571" s="220" t="s">
        <v>549</v>
      </c>
      <c r="F571" s="268">
        <f t="shared" si="289"/>
        <v>200</v>
      </c>
      <c r="G571" s="321">
        <v>0</v>
      </c>
      <c r="H571" s="321">
        <v>200</v>
      </c>
      <c r="I571" s="357">
        <v>0</v>
      </c>
      <c r="J571" s="268">
        <f t="shared" si="295"/>
        <v>0</v>
      </c>
      <c r="K571" s="321">
        <v>0</v>
      </c>
      <c r="L571" s="321">
        <v>0</v>
      </c>
      <c r="M571" s="361">
        <v>0</v>
      </c>
      <c r="N571" s="268">
        <f t="shared" si="287"/>
        <v>0</v>
      </c>
      <c r="O571" s="321"/>
      <c r="P571" s="521"/>
      <c r="Q571" s="440"/>
    </row>
    <row r="572" spans="1:17" ht="1.5" hidden="1" customHeight="1" x14ac:dyDescent="0.25">
      <c r="A572" s="760" t="s">
        <v>555</v>
      </c>
      <c r="B572" s="762" t="s">
        <v>556</v>
      </c>
      <c r="C572" s="764" t="s">
        <v>557</v>
      </c>
      <c r="D572" s="38" t="s">
        <v>214</v>
      </c>
      <c r="E572" s="238"/>
      <c r="F572" s="284">
        <v>0</v>
      </c>
      <c r="G572" s="329">
        <v>0</v>
      </c>
      <c r="H572" s="329">
        <v>0</v>
      </c>
      <c r="I572" s="372">
        <v>0</v>
      </c>
      <c r="J572" s="395">
        <v>0</v>
      </c>
      <c r="K572" s="420">
        <v>0</v>
      </c>
      <c r="L572" s="420">
        <v>0</v>
      </c>
      <c r="M572" s="441">
        <v>0</v>
      </c>
      <c r="N572" s="395"/>
      <c r="O572" s="420"/>
      <c r="P572" s="420"/>
      <c r="Q572" s="441"/>
    </row>
    <row r="573" spans="1:17" ht="15.75" hidden="1" thickBot="1" x14ac:dyDescent="0.3">
      <c r="A573" s="761"/>
      <c r="B573" s="763"/>
      <c r="C573" s="765"/>
      <c r="D573" s="766" t="s">
        <v>484</v>
      </c>
      <c r="E573" s="238" t="s">
        <v>271</v>
      </c>
      <c r="F573" s="284">
        <v>0</v>
      </c>
      <c r="G573" s="329">
        <v>0</v>
      </c>
      <c r="H573" s="329">
        <v>0</v>
      </c>
      <c r="I573" s="372">
        <v>0</v>
      </c>
      <c r="J573" s="395">
        <v>0</v>
      </c>
      <c r="K573" s="420">
        <v>0</v>
      </c>
      <c r="L573" s="420">
        <v>0</v>
      </c>
      <c r="M573" s="441">
        <v>0</v>
      </c>
      <c r="N573" s="395"/>
      <c r="O573" s="420"/>
      <c r="P573" s="420"/>
      <c r="Q573" s="441"/>
    </row>
    <row r="574" spans="1:17" ht="2.25" hidden="1" customHeight="1" x14ac:dyDescent="0.25">
      <c r="A574" s="761"/>
      <c r="B574" s="763"/>
      <c r="C574" s="765"/>
      <c r="D574" s="767"/>
      <c r="E574" s="238" t="s">
        <v>279</v>
      </c>
      <c r="F574" s="284">
        <v>0</v>
      </c>
      <c r="G574" s="329">
        <v>0</v>
      </c>
      <c r="H574" s="329">
        <v>0</v>
      </c>
      <c r="I574" s="372">
        <v>0</v>
      </c>
      <c r="J574" s="395">
        <v>0</v>
      </c>
      <c r="K574" s="420">
        <v>0</v>
      </c>
      <c r="L574" s="420">
        <v>0</v>
      </c>
      <c r="M574" s="441">
        <v>0</v>
      </c>
      <c r="N574" s="395"/>
      <c r="O574" s="420"/>
      <c r="P574" s="420"/>
      <c r="Q574" s="441"/>
    </row>
    <row r="575" spans="1:17" ht="30.75" hidden="1" thickBot="1" x14ac:dyDescent="0.3">
      <c r="A575" s="760" t="s">
        <v>558</v>
      </c>
      <c r="B575" s="762" t="s">
        <v>559</v>
      </c>
      <c r="C575" s="764" t="s">
        <v>560</v>
      </c>
      <c r="D575" s="38" t="s">
        <v>214</v>
      </c>
      <c r="E575" s="238"/>
      <c r="F575" s="284">
        <f t="shared" ref="F575:M575" si="296">F576</f>
        <v>0</v>
      </c>
      <c r="G575" s="329">
        <f t="shared" si="296"/>
        <v>0</v>
      </c>
      <c r="H575" s="329">
        <f t="shared" si="296"/>
        <v>0</v>
      </c>
      <c r="I575" s="372">
        <f t="shared" si="296"/>
        <v>0</v>
      </c>
      <c r="J575" s="395">
        <f t="shared" si="296"/>
        <v>0</v>
      </c>
      <c r="K575" s="420">
        <f t="shared" si="296"/>
        <v>0</v>
      </c>
      <c r="L575" s="420">
        <f t="shared" si="296"/>
        <v>0</v>
      </c>
      <c r="M575" s="441">
        <f t="shared" si="296"/>
        <v>0</v>
      </c>
      <c r="N575" s="395"/>
      <c r="O575" s="420"/>
      <c r="P575" s="420"/>
      <c r="Q575" s="441"/>
    </row>
    <row r="576" spans="1:17" ht="15.75" hidden="1" thickBot="1" x14ac:dyDescent="0.3">
      <c r="A576" s="761"/>
      <c r="B576" s="763"/>
      <c r="C576" s="765"/>
      <c r="D576" s="766" t="s">
        <v>484</v>
      </c>
      <c r="E576" s="238" t="s">
        <v>271</v>
      </c>
      <c r="F576" s="284">
        <v>0</v>
      </c>
      <c r="G576" s="329">
        <v>0</v>
      </c>
      <c r="H576" s="329">
        <v>0</v>
      </c>
      <c r="I576" s="372">
        <v>0</v>
      </c>
      <c r="J576" s="395">
        <v>0</v>
      </c>
      <c r="K576" s="420">
        <v>0</v>
      </c>
      <c r="L576" s="420">
        <v>0</v>
      </c>
      <c r="M576" s="441">
        <v>0</v>
      </c>
      <c r="N576" s="395"/>
      <c r="O576" s="420"/>
      <c r="P576" s="420"/>
      <c r="Q576" s="441"/>
    </row>
    <row r="577" spans="1:17" ht="15.75" hidden="1" thickBot="1" x14ac:dyDescent="0.3">
      <c r="A577" s="761"/>
      <c r="B577" s="763"/>
      <c r="C577" s="765"/>
      <c r="D577" s="767"/>
      <c r="E577" s="239" t="s">
        <v>279</v>
      </c>
      <c r="F577" s="284">
        <v>0</v>
      </c>
      <c r="G577" s="329">
        <v>0</v>
      </c>
      <c r="H577" s="329">
        <v>0</v>
      </c>
      <c r="I577" s="372">
        <v>0</v>
      </c>
      <c r="J577" s="395">
        <v>0</v>
      </c>
      <c r="K577" s="420">
        <v>0</v>
      </c>
      <c r="L577" s="420">
        <v>0</v>
      </c>
      <c r="M577" s="441">
        <v>0</v>
      </c>
      <c r="N577" s="395"/>
      <c r="O577" s="420"/>
      <c r="P577" s="420"/>
      <c r="Q577" s="441"/>
    </row>
    <row r="578" spans="1:17" ht="30.75" hidden="1" thickBot="1" x14ac:dyDescent="0.3">
      <c r="A578" s="760" t="s">
        <v>561</v>
      </c>
      <c r="B578" s="762" t="s">
        <v>562</v>
      </c>
      <c r="C578" s="764" t="s">
        <v>563</v>
      </c>
      <c r="D578" s="38" t="s">
        <v>214</v>
      </c>
      <c r="E578" s="238"/>
      <c r="F578" s="284">
        <v>0</v>
      </c>
      <c r="G578" s="329">
        <v>0</v>
      </c>
      <c r="H578" s="329">
        <v>0</v>
      </c>
      <c r="I578" s="372">
        <v>0</v>
      </c>
      <c r="J578" s="395">
        <v>0</v>
      </c>
      <c r="K578" s="420">
        <v>0</v>
      </c>
      <c r="L578" s="420">
        <v>0</v>
      </c>
      <c r="M578" s="441">
        <v>0</v>
      </c>
      <c r="N578" s="395"/>
      <c r="O578" s="420"/>
      <c r="P578" s="420"/>
      <c r="Q578" s="441"/>
    </row>
    <row r="579" spans="1:17" ht="15.75" hidden="1" thickBot="1" x14ac:dyDescent="0.3">
      <c r="A579" s="761"/>
      <c r="B579" s="763"/>
      <c r="C579" s="765"/>
      <c r="D579" s="766" t="s">
        <v>484</v>
      </c>
      <c r="E579" s="238" t="s">
        <v>271</v>
      </c>
      <c r="F579" s="284">
        <v>0</v>
      </c>
      <c r="G579" s="329">
        <v>0</v>
      </c>
      <c r="H579" s="329">
        <v>0</v>
      </c>
      <c r="I579" s="372">
        <v>0</v>
      </c>
      <c r="J579" s="395">
        <v>0</v>
      </c>
      <c r="K579" s="420">
        <v>0</v>
      </c>
      <c r="L579" s="420">
        <v>0</v>
      </c>
      <c r="M579" s="441">
        <v>0</v>
      </c>
      <c r="N579" s="395"/>
      <c r="O579" s="420"/>
      <c r="P579" s="420"/>
      <c r="Q579" s="441"/>
    </row>
    <row r="580" spans="1:17" ht="15.75" hidden="1" thickBot="1" x14ac:dyDescent="0.3">
      <c r="A580" s="761"/>
      <c r="B580" s="763"/>
      <c r="C580" s="765"/>
      <c r="D580" s="767"/>
      <c r="E580" s="238" t="s">
        <v>279</v>
      </c>
      <c r="F580" s="284">
        <v>0</v>
      </c>
      <c r="G580" s="329">
        <v>0</v>
      </c>
      <c r="H580" s="329">
        <v>0</v>
      </c>
      <c r="I580" s="372">
        <v>0</v>
      </c>
      <c r="J580" s="395">
        <v>0</v>
      </c>
      <c r="K580" s="420">
        <v>0</v>
      </c>
      <c r="L580" s="420">
        <v>0</v>
      </c>
      <c r="M580" s="441">
        <v>0</v>
      </c>
      <c r="N580" s="395"/>
      <c r="O580" s="420"/>
      <c r="P580" s="420"/>
      <c r="Q580" s="441"/>
    </row>
    <row r="581" spans="1:17" ht="30.75" hidden="1" thickBot="1" x14ac:dyDescent="0.3">
      <c r="A581" s="760" t="s">
        <v>564</v>
      </c>
      <c r="B581" s="762" t="s">
        <v>565</v>
      </c>
      <c r="C581" s="764" t="s">
        <v>563</v>
      </c>
      <c r="D581" s="38" t="s">
        <v>214</v>
      </c>
      <c r="E581" s="238"/>
      <c r="F581" s="284">
        <v>0</v>
      </c>
      <c r="G581" s="329">
        <v>0</v>
      </c>
      <c r="H581" s="329">
        <v>0</v>
      </c>
      <c r="I581" s="372">
        <v>0</v>
      </c>
      <c r="J581" s="395">
        <v>0</v>
      </c>
      <c r="K581" s="420">
        <v>0</v>
      </c>
      <c r="L581" s="420">
        <v>0</v>
      </c>
      <c r="M581" s="441">
        <v>0</v>
      </c>
      <c r="N581" s="395"/>
      <c r="O581" s="420"/>
      <c r="P581" s="420"/>
      <c r="Q581" s="441"/>
    </row>
    <row r="582" spans="1:17" ht="15.75" hidden="1" thickBot="1" x14ac:dyDescent="0.3">
      <c r="A582" s="761"/>
      <c r="B582" s="763"/>
      <c r="C582" s="765"/>
      <c r="D582" s="766" t="s">
        <v>484</v>
      </c>
      <c r="E582" s="240" t="s">
        <v>271</v>
      </c>
      <c r="F582" s="284">
        <v>0</v>
      </c>
      <c r="G582" s="329">
        <v>0</v>
      </c>
      <c r="H582" s="329">
        <v>0</v>
      </c>
      <c r="I582" s="372">
        <v>0</v>
      </c>
      <c r="J582" s="395">
        <v>0</v>
      </c>
      <c r="K582" s="420">
        <v>0</v>
      </c>
      <c r="L582" s="420">
        <v>0</v>
      </c>
      <c r="M582" s="441">
        <v>0</v>
      </c>
      <c r="N582" s="395"/>
      <c r="O582" s="420"/>
      <c r="P582" s="420"/>
      <c r="Q582" s="441"/>
    </row>
    <row r="583" spans="1:17" ht="15.75" hidden="1" thickBot="1" x14ac:dyDescent="0.3">
      <c r="A583" s="761"/>
      <c r="B583" s="763"/>
      <c r="C583" s="765"/>
      <c r="D583" s="767"/>
      <c r="E583" s="240" t="s">
        <v>279</v>
      </c>
      <c r="F583" s="284">
        <v>0</v>
      </c>
      <c r="G583" s="329">
        <v>0</v>
      </c>
      <c r="H583" s="329">
        <v>0</v>
      </c>
      <c r="I583" s="372">
        <v>0</v>
      </c>
      <c r="J583" s="395">
        <v>0</v>
      </c>
      <c r="K583" s="420">
        <v>0</v>
      </c>
      <c r="L583" s="420">
        <v>0</v>
      </c>
      <c r="M583" s="441">
        <v>0</v>
      </c>
      <c r="N583" s="395"/>
      <c r="O583" s="420"/>
      <c r="P583" s="420"/>
      <c r="Q583" s="441"/>
    </row>
    <row r="584" spans="1:17" ht="30.75" hidden="1" thickBot="1" x14ac:dyDescent="0.3">
      <c r="A584" s="760" t="s">
        <v>566</v>
      </c>
      <c r="B584" s="762" t="s">
        <v>567</v>
      </c>
      <c r="C584" s="764" t="s">
        <v>568</v>
      </c>
      <c r="D584" s="38" t="s">
        <v>214</v>
      </c>
      <c r="E584" s="240"/>
      <c r="F584" s="284">
        <v>0</v>
      </c>
      <c r="G584" s="329">
        <v>0</v>
      </c>
      <c r="H584" s="329">
        <v>0</v>
      </c>
      <c r="I584" s="372">
        <v>0</v>
      </c>
      <c r="J584" s="395">
        <v>0</v>
      </c>
      <c r="K584" s="420">
        <v>0</v>
      </c>
      <c r="L584" s="420">
        <v>0</v>
      </c>
      <c r="M584" s="441">
        <v>0</v>
      </c>
      <c r="N584" s="395"/>
      <c r="O584" s="420"/>
      <c r="P584" s="420"/>
      <c r="Q584" s="441"/>
    </row>
    <row r="585" spans="1:17" ht="15.75" hidden="1" thickBot="1" x14ac:dyDescent="0.3">
      <c r="A585" s="761"/>
      <c r="B585" s="763"/>
      <c r="C585" s="765"/>
      <c r="D585" s="766" t="s">
        <v>484</v>
      </c>
      <c r="E585" s="240" t="s">
        <v>271</v>
      </c>
      <c r="F585" s="284">
        <v>0</v>
      </c>
      <c r="G585" s="329">
        <v>0</v>
      </c>
      <c r="H585" s="329">
        <v>0</v>
      </c>
      <c r="I585" s="372">
        <v>0</v>
      </c>
      <c r="J585" s="395">
        <v>0</v>
      </c>
      <c r="K585" s="420">
        <v>0</v>
      </c>
      <c r="L585" s="420">
        <v>0</v>
      </c>
      <c r="M585" s="441">
        <v>0</v>
      </c>
      <c r="N585" s="395"/>
      <c r="O585" s="420"/>
      <c r="P585" s="420"/>
      <c r="Q585" s="441"/>
    </row>
    <row r="586" spans="1:17" ht="15.75" hidden="1" thickBot="1" x14ac:dyDescent="0.3">
      <c r="A586" s="761"/>
      <c r="B586" s="763"/>
      <c r="C586" s="765"/>
      <c r="D586" s="767"/>
      <c r="E586" s="241" t="s">
        <v>279</v>
      </c>
      <c r="F586" s="285">
        <v>0</v>
      </c>
      <c r="G586" s="330">
        <v>0</v>
      </c>
      <c r="H586" s="330">
        <v>0</v>
      </c>
      <c r="I586" s="373">
        <v>0</v>
      </c>
      <c r="J586" s="396">
        <v>0</v>
      </c>
      <c r="K586" s="421">
        <v>0</v>
      </c>
      <c r="L586" s="421">
        <v>0</v>
      </c>
      <c r="M586" s="442">
        <v>0</v>
      </c>
      <c r="N586" s="396"/>
      <c r="O586" s="421"/>
      <c r="P586" s="421"/>
      <c r="Q586" s="442"/>
    </row>
    <row r="587" spans="1:17" ht="30.75" thickBot="1" x14ac:dyDescent="0.3">
      <c r="A587" s="619" t="s">
        <v>855</v>
      </c>
      <c r="B587" s="622" t="s">
        <v>569</v>
      </c>
      <c r="C587" s="752" t="s">
        <v>570</v>
      </c>
      <c r="D587" s="113" t="s">
        <v>214</v>
      </c>
      <c r="E587" s="222"/>
      <c r="F587" s="270">
        <f t="shared" ref="F587:I587" si="297">F588</f>
        <v>217080.08441000001</v>
      </c>
      <c r="G587" s="319">
        <f t="shared" si="297"/>
        <v>18148.595820000002</v>
      </c>
      <c r="H587" s="319">
        <f t="shared" si="297"/>
        <v>165236.67859000002</v>
      </c>
      <c r="I587" s="359">
        <f t="shared" si="297"/>
        <v>33694.81</v>
      </c>
      <c r="J587" s="270">
        <f>J588</f>
        <v>70971.004410000009</v>
      </c>
      <c r="K587" s="319">
        <f t="shared" ref="K587:M587" si="298">K588</f>
        <v>1205.95</v>
      </c>
      <c r="L587" s="319">
        <f t="shared" si="298"/>
        <v>44109.164410000005</v>
      </c>
      <c r="M587" s="359">
        <f t="shared" si="298"/>
        <v>25655.890000000003</v>
      </c>
      <c r="N587" s="270">
        <f>J587/F587*100</f>
        <v>32.693466378038067</v>
      </c>
      <c r="O587" s="319">
        <v>0</v>
      </c>
      <c r="P587" s="319">
        <v>0</v>
      </c>
      <c r="Q587" s="359">
        <f>M587/I587*100</f>
        <v>76.141963703015406</v>
      </c>
    </row>
    <row r="588" spans="1:17" x14ac:dyDescent="0.25">
      <c r="A588" s="620"/>
      <c r="B588" s="623"/>
      <c r="C588" s="753"/>
      <c r="D588" s="750" t="s">
        <v>484</v>
      </c>
      <c r="E588" s="237" t="s">
        <v>271</v>
      </c>
      <c r="F588" s="267">
        <f t="shared" ref="F588:H588" si="299">F590+F591+F592+F593+F594+F595+F596+F597</f>
        <v>217080.08441000001</v>
      </c>
      <c r="G588" s="316">
        <f t="shared" si="299"/>
        <v>18148.595820000002</v>
      </c>
      <c r="H588" s="316">
        <f t="shared" si="299"/>
        <v>165236.67859000002</v>
      </c>
      <c r="I588" s="356">
        <f>I590+I591+I592+I593+I594+I595+I596+I597</f>
        <v>33694.81</v>
      </c>
      <c r="J588" s="267">
        <f>J590+J591+J592+J593+J594+J595+J596</f>
        <v>70971.004410000009</v>
      </c>
      <c r="K588" s="316">
        <f t="shared" ref="K588:M588" si="300">K590+K591+K592+K593+K594+K595+K596</f>
        <v>1205.95</v>
      </c>
      <c r="L588" s="316">
        <f t="shared" si="300"/>
        <v>44109.164410000005</v>
      </c>
      <c r="M588" s="356">
        <f t="shared" si="300"/>
        <v>25655.890000000003</v>
      </c>
      <c r="N588" s="267">
        <f>J588/F588*100</f>
        <v>32.693466378038067</v>
      </c>
      <c r="O588" s="316">
        <v>0</v>
      </c>
      <c r="P588" s="546">
        <v>0</v>
      </c>
      <c r="Q588" s="581">
        <f>M588/I588*100</f>
        <v>76.141963703015406</v>
      </c>
    </row>
    <row r="589" spans="1:17" x14ac:dyDescent="0.25">
      <c r="A589" s="620"/>
      <c r="B589" s="623"/>
      <c r="C589" s="753"/>
      <c r="D589" s="751"/>
      <c r="E589" s="219" t="s">
        <v>571</v>
      </c>
      <c r="F589" s="268">
        <f t="shared" ref="F589:H589" si="301">F590+F591+F592+F593+F594+F595+F596+F597</f>
        <v>217080.08441000001</v>
      </c>
      <c r="G589" s="317">
        <f t="shared" si="301"/>
        <v>18148.595820000002</v>
      </c>
      <c r="H589" s="317">
        <f t="shared" si="301"/>
        <v>165236.67859000002</v>
      </c>
      <c r="I589" s="357">
        <f>I590+I591+I592+I593+I594+I595+I596+I597</f>
        <v>33694.81</v>
      </c>
      <c r="J589" s="268">
        <f t="shared" ref="J589:M589" si="302">J590+J591+J592+J593+J594+J595+J596</f>
        <v>70971.004410000009</v>
      </c>
      <c r="K589" s="317">
        <f t="shared" si="302"/>
        <v>1205.95</v>
      </c>
      <c r="L589" s="317">
        <f t="shared" si="302"/>
        <v>44109.164410000005</v>
      </c>
      <c r="M589" s="357">
        <f t="shared" si="302"/>
        <v>25655.890000000003</v>
      </c>
      <c r="N589" s="268">
        <f>J589/F589*100</f>
        <v>32.693466378038067</v>
      </c>
      <c r="O589" s="317">
        <v>0</v>
      </c>
      <c r="P589" s="419">
        <v>0</v>
      </c>
      <c r="Q589" s="440">
        <f>M589/I589*100</f>
        <v>76.141963703015406</v>
      </c>
    </row>
    <row r="590" spans="1:17" x14ac:dyDescent="0.25">
      <c r="A590" s="620"/>
      <c r="B590" s="623"/>
      <c r="C590" s="753"/>
      <c r="D590" s="751"/>
      <c r="E590" s="219" t="s">
        <v>572</v>
      </c>
      <c r="F590" s="282">
        <f>F600</f>
        <v>0</v>
      </c>
      <c r="G590" s="321">
        <f t="shared" ref="G590:M590" si="303">G600</f>
        <v>0</v>
      </c>
      <c r="H590" s="321">
        <f t="shared" si="303"/>
        <v>0</v>
      </c>
      <c r="I590" s="361">
        <f t="shared" si="303"/>
        <v>0</v>
      </c>
      <c r="J590" s="282">
        <f t="shared" si="303"/>
        <v>0</v>
      </c>
      <c r="K590" s="321">
        <f t="shared" si="303"/>
        <v>0</v>
      </c>
      <c r="L590" s="321">
        <f t="shared" si="303"/>
        <v>0</v>
      </c>
      <c r="M590" s="361">
        <f t="shared" si="303"/>
        <v>0</v>
      </c>
      <c r="N590" s="268"/>
      <c r="O590" s="317"/>
      <c r="P590" s="419"/>
      <c r="Q590" s="440"/>
    </row>
    <row r="591" spans="1:17" x14ac:dyDescent="0.25">
      <c r="A591" s="620"/>
      <c r="B591" s="623"/>
      <c r="C591" s="753"/>
      <c r="D591" s="751"/>
      <c r="E591" s="242" t="s">
        <v>573</v>
      </c>
      <c r="F591" s="268">
        <f>F606</f>
        <v>1886.7</v>
      </c>
      <c r="G591" s="317">
        <f t="shared" ref="G591:M591" si="304">G606</f>
        <v>1362.39582</v>
      </c>
      <c r="H591" s="317">
        <f t="shared" si="304"/>
        <v>27.804179999999999</v>
      </c>
      <c r="I591" s="357">
        <f t="shared" si="304"/>
        <v>496.5</v>
      </c>
      <c r="J591" s="282">
        <f t="shared" si="304"/>
        <v>1670.05</v>
      </c>
      <c r="K591" s="321">
        <f t="shared" si="304"/>
        <v>1205.95</v>
      </c>
      <c r="L591" s="321">
        <f t="shared" si="304"/>
        <v>24.61</v>
      </c>
      <c r="M591" s="361">
        <f t="shared" si="304"/>
        <v>439.49</v>
      </c>
      <c r="N591" s="268">
        <f t="shared" ref="N591:Q600" si="305">J591/F591*100</f>
        <v>88.516987332379287</v>
      </c>
      <c r="O591" s="317">
        <v>0</v>
      </c>
      <c r="P591" s="419">
        <v>0</v>
      </c>
      <c r="Q591" s="440">
        <f t="shared" ref="Q591:Q592" si="306">M591/I591*100</f>
        <v>88.517623363544814</v>
      </c>
    </row>
    <row r="592" spans="1:17" x14ac:dyDescent="0.25">
      <c r="A592" s="620"/>
      <c r="B592" s="623"/>
      <c r="C592" s="753"/>
      <c r="D592" s="751"/>
      <c r="E592" s="243">
        <v>9.2704092580384096E+19</v>
      </c>
      <c r="F592" s="268">
        <f>F613</f>
        <v>33198.31</v>
      </c>
      <c r="G592" s="317">
        <f t="shared" ref="G592:M593" si="307">G613</f>
        <v>0</v>
      </c>
      <c r="H592" s="317">
        <f t="shared" si="307"/>
        <v>0</v>
      </c>
      <c r="I592" s="357">
        <f t="shared" si="307"/>
        <v>33198.31</v>
      </c>
      <c r="J592" s="282">
        <f t="shared" si="307"/>
        <v>25216.400000000001</v>
      </c>
      <c r="K592" s="321">
        <f t="shared" si="307"/>
        <v>0</v>
      </c>
      <c r="L592" s="321">
        <f t="shared" si="307"/>
        <v>0</v>
      </c>
      <c r="M592" s="361">
        <f t="shared" si="307"/>
        <v>25216.400000000001</v>
      </c>
      <c r="N592" s="268">
        <f t="shared" si="305"/>
        <v>75.95687852785278</v>
      </c>
      <c r="O592" s="317">
        <v>0</v>
      </c>
      <c r="P592" s="419">
        <v>0</v>
      </c>
      <c r="Q592" s="440">
        <f t="shared" si="306"/>
        <v>75.95687852785278</v>
      </c>
    </row>
    <row r="593" spans="1:17" x14ac:dyDescent="0.25">
      <c r="A593" s="620"/>
      <c r="B593" s="623"/>
      <c r="C593" s="753"/>
      <c r="D593" s="751"/>
      <c r="E593" s="242" t="s">
        <v>574</v>
      </c>
      <c r="F593" s="282">
        <f>F614</f>
        <v>162576.20000000001</v>
      </c>
      <c r="G593" s="321">
        <f t="shared" si="307"/>
        <v>0</v>
      </c>
      <c r="H593" s="321">
        <f t="shared" si="307"/>
        <v>162576.20000000001</v>
      </c>
      <c r="I593" s="361">
        <f t="shared" si="307"/>
        <v>0</v>
      </c>
      <c r="J593" s="282">
        <f t="shared" si="307"/>
        <v>41794.480000000003</v>
      </c>
      <c r="K593" s="321">
        <f t="shared" si="307"/>
        <v>0</v>
      </c>
      <c r="L593" s="321">
        <f t="shared" si="307"/>
        <v>41794.480000000003</v>
      </c>
      <c r="M593" s="361">
        <f t="shared" si="307"/>
        <v>0</v>
      </c>
      <c r="N593" s="268">
        <f t="shared" si="305"/>
        <v>25.707625101337094</v>
      </c>
      <c r="O593" s="317">
        <v>0</v>
      </c>
      <c r="P593" s="419">
        <v>0</v>
      </c>
      <c r="Q593" s="440"/>
    </row>
    <row r="594" spans="1:17" x14ac:dyDescent="0.25">
      <c r="A594" s="620"/>
      <c r="B594" s="623"/>
      <c r="C594" s="753"/>
      <c r="D594" s="751"/>
      <c r="E594" s="219" t="s">
        <v>575</v>
      </c>
      <c r="F594" s="268">
        <f>F618</f>
        <v>0</v>
      </c>
      <c r="G594" s="317">
        <f t="shared" ref="G594:M595" si="308">G618</f>
        <v>0</v>
      </c>
      <c r="H594" s="317">
        <f t="shared" si="308"/>
        <v>0</v>
      </c>
      <c r="I594" s="357">
        <f t="shared" si="308"/>
        <v>0</v>
      </c>
      <c r="J594" s="282">
        <f t="shared" si="308"/>
        <v>0</v>
      </c>
      <c r="K594" s="321">
        <f t="shared" si="308"/>
        <v>0</v>
      </c>
      <c r="L594" s="321">
        <f t="shared" si="308"/>
        <v>0</v>
      </c>
      <c r="M594" s="361">
        <f t="shared" si="308"/>
        <v>0</v>
      </c>
      <c r="N594" s="268">
        <v>0</v>
      </c>
      <c r="O594" s="317">
        <v>0</v>
      </c>
      <c r="P594" s="419">
        <v>0</v>
      </c>
      <c r="Q594" s="440"/>
    </row>
    <row r="595" spans="1:17" hidden="1" x14ac:dyDescent="0.25">
      <c r="A595" s="620"/>
      <c r="B595" s="623"/>
      <c r="C595" s="753"/>
      <c r="D595" s="751"/>
      <c r="E595" s="242" t="s">
        <v>576</v>
      </c>
      <c r="F595" s="264">
        <f>F619</f>
        <v>0</v>
      </c>
      <c r="G595" s="313">
        <f t="shared" si="308"/>
        <v>0</v>
      </c>
      <c r="H595" s="313">
        <f t="shared" si="308"/>
        <v>0</v>
      </c>
      <c r="I595" s="353">
        <f t="shared" si="308"/>
        <v>0</v>
      </c>
      <c r="J595" s="397">
        <f t="shared" si="308"/>
        <v>0</v>
      </c>
      <c r="K595" s="422">
        <f t="shared" si="308"/>
        <v>0</v>
      </c>
      <c r="L595" s="422">
        <f t="shared" si="308"/>
        <v>0</v>
      </c>
      <c r="M595" s="443">
        <f t="shared" si="308"/>
        <v>0</v>
      </c>
      <c r="N595" s="268">
        <v>0</v>
      </c>
      <c r="O595" s="317">
        <v>0</v>
      </c>
      <c r="P595" s="419">
        <v>0</v>
      </c>
      <c r="Q595" s="440"/>
    </row>
    <row r="596" spans="1:17" ht="15.75" hidden="1" thickBot="1" x14ac:dyDescent="0.3">
      <c r="A596" s="621"/>
      <c r="B596" s="624"/>
      <c r="C596" s="768"/>
      <c r="D596" s="759"/>
      <c r="E596" s="242" t="s">
        <v>577</v>
      </c>
      <c r="F596" s="282">
        <f>F622</f>
        <v>2290.0744100000002</v>
      </c>
      <c r="G596" s="321">
        <f t="shared" ref="G596:M597" si="309">G622</f>
        <v>0</v>
      </c>
      <c r="H596" s="321">
        <f t="shared" si="309"/>
        <v>2290.0744100000002</v>
      </c>
      <c r="I596" s="361">
        <f t="shared" si="309"/>
        <v>0</v>
      </c>
      <c r="J596" s="282">
        <f t="shared" si="309"/>
        <v>2290.0744100000002</v>
      </c>
      <c r="K596" s="321">
        <f t="shared" si="309"/>
        <v>0</v>
      </c>
      <c r="L596" s="321">
        <f t="shared" si="309"/>
        <v>2290.0744100000002</v>
      </c>
      <c r="M596" s="361">
        <f t="shared" si="309"/>
        <v>0</v>
      </c>
      <c r="N596" s="268">
        <f t="shared" si="305"/>
        <v>100</v>
      </c>
      <c r="O596" s="317">
        <v>0</v>
      </c>
      <c r="P596" s="419">
        <v>0</v>
      </c>
      <c r="Q596" s="440"/>
    </row>
    <row r="597" spans="1:17" hidden="1" x14ac:dyDescent="0.25">
      <c r="A597" s="254"/>
      <c r="B597" s="199"/>
      <c r="C597" s="9"/>
      <c r="D597" s="10"/>
      <c r="E597" s="242" t="s">
        <v>578</v>
      </c>
      <c r="F597" s="282">
        <f>F623</f>
        <v>17128.8</v>
      </c>
      <c r="G597" s="321">
        <f t="shared" si="309"/>
        <v>16786.2</v>
      </c>
      <c r="H597" s="321">
        <f t="shared" si="309"/>
        <v>342.6</v>
      </c>
      <c r="I597" s="361">
        <f t="shared" si="309"/>
        <v>0</v>
      </c>
      <c r="J597" s="282">
        <f t="shared" si="309"/>
        <v>0</v>
      </c>
      <c r="K597" s="321">
        <f t="shared" si="309"/>
        <v>0</v>
      </c>
      <c r="L597" s="321">
        <f t="shared" si="309"/>
        <v>0</v>
      </c>
      <c r="M597" s="361">
        <f>M623</f>
        <v>0</v>
      </c>
      <c r="N597" s="268"/>
      <c r="O597" s="317"/>
      <c r="P597" s="419"/>
      <c r="Q597" s="440"/>
    </row>
    <row r="598" spans="1:17" ht="30" hidden="1" x14ac:dyDescent="0.25">
      <c r="A598" s="744" t="s">
        <v>579</v>
      </c>
      <c r="B598" s="746" t="s">
        <v>580</v>
      </c>
      <c r="C598" s="748" t="s">
        <v>581</v>
      </c>
      <c r="D598" s="37" t="s">
        <v>214</v>
      </c>
      <c r="E598" s="219"/>
      <c r="F598" s="282">
        <f>F599</f>
        <v>0</v>
      </c>
      <c r="G598" s="321">
        <f t="shared" ref="G598:I599" si="310">G599</f>
        <v>0</v>
      </c>
      <c r="H598" s="321">
        <f t="shared" si="310"/>
        <v>0</v>
      </c>
      <c r="I598" s="361">
        <f t="shared" si="310"/>
        <v>0</v>
      </c>
      <c r="J598" s="282">
        <f>J599</f>
        <v>0</v>
      </c>
      <c r="K598" s="321">
        <f t="shared" ref="K598:M599" si="311">K599</f>
        <v>0</v>
      </c>
      <c r="L598" s="321">
        <f t="shared" si="311"/>
        <v>0</v>
      </c>
      <c r="M598" s="361">
        <f t="shared" si="311"/>
        <v>0</v>
      </c>
      <c r="N598" s="268" t="e">
        <f>J598/F598*100</f>
        <v>#DIV/0!</v>
      </c>
      <c r="O598" s="317" t="e">
        <f>K598/G598*100</f>
        <v>#DIV/0!</v>
      </c>
      <c r="P598" s="521" t="e">
        <f>L598/H598*100</f>
        <v>#DIV/0!</v>
      </c>
      <c r="Q598" s="440" t="e">
        <f>M598/I598*100</f>
        <v>#DIV/0!</v>
      </c>
    </row>
    <row r="599" spans="1:17" hidden="1" x14ac:dyDescent="0.25">
      <c r="A599" s="745"/>
      <c r="B599" s="747"/>
      <c r="C599" s="749"/>
      <c r="D599" s="750" t="s">
        <v>484</v>
      </c>
      <c r="E599" s="219" t="s">
        <v>271</v>
      </c>
      <c r="F599" s="282">
        <f>F600</f>
        <v>0</v>
      </c>
      <c r="G599" s="321">
        <f t="shared" si="310"/>
        <v>0</v>
      </c>
      <c r="H599" s="321">
        <f t="shared" si="310"/>
        <v>0</v>
      </c>
      <c r="I599" s="361">
        <f t="shared" si="310"/>
        <v>0</v>
      </c>
      <c r="J599" s="282">
        <f>J600</f>
        <v>0</v>
      </c>
      <c r="K599" s="321">
        <f t="shared" si="311"/>
        <v>0</v>
      </c>
      <c r="L599" s="321">
        <f t="shared" si="311"/>
        <v>0</v>
      </c>
      <c r="M599" s="361">
        <f t="shared" si="311"/>
        <v>0</v>
      </c>
      <c r="N599" s="268" t="e">
        <f t="shared" si="305"/>
        <v>#DIV/0!</v>
      </c>
      <c r="O599" s="317" t="e">
        <f t="shared" si="305"/>
        <v>#DIV/0!</v>
      </c>
      <c r="P599" s="521" t="e">
        <f t="shared" si="305"/>
        <v>#DIV/0!</v>
      </c>
      <c r="Q599" s="440" t="e">
        <f t="shared" si="305"/>
        <v>#DIV/0!</v>
      </c>
    </row>
    <row r="600" spans="1:17" hidden="1" x14ac:dyDescent="0.25">
      <c r="A600" s="745"/>
      <c r="B600" s="747"/>
      <c r="C600" s="749"/>
      <c r="D600" s="751"/>
      <c r="E600" s="219" t="s">
        <v>572</v>
      </c>
      <c r="F600" s="282">
        <f>G600+H600+I600</f>
        <v>0</v>
      </c>
      <c r="G600" s="321">
        <v>0</v>
      </c>
      <c r="H600" s="321">
        <v>0</v>
      </c>
      <c r="I600" s="361">
        <v>0</v>
      </c>
      <c r="J600" s="282">
        <f>K600+L600+M600</f>
        <v>0</v>
      </c>
      <c r="K600" s="321">
        <v>0</v>
      </c>
      <c r="L600" s="321">
        <v>0</v>
      </c>
      <c r="M600" s="361">
        <v>0</v>
      </c>
      <c r="N600" s="268" t="e">
        <f t="shared" si="305"/>
        <v>#DIV/0!</v>
      </c>
      <c r="O600" s="317" t="e">
        <f t="shared" si="305"/>
        <v>#DIV/0!</v>
      </c>
      <c r="P600" s="521" t="e">
        <f t="shared" si="305"/>
        <v>#DIV/0!</v>
      </c>
      <c r="Q600" s="440" t="e">
        <f t="shared" si="305"/>
        <v>#DIV/0!</v>
      </c>
    </row>
    <row r="601" spans="1:17" ht="30" hidden="1" x14ac:dyDescent="0.25">
      <c r="A601" s="744" t="s">
        <v>582</v>
      </c>
      <c r="B601" s="746" t="s">
        <v>583</v>
      </c>
      <c r="C601" s="748" t="s">
        <v>584</v>
      </c>
      <c r="D601" s="37" t="s">
        <v>214</v>
      </c>
      <c r="E601" s="219"/>
      <c r="F601" s="268">
        <v>0</v>
      </c>
      <c r="G601" s="317">
        <v>0</v>
      </c>
      <c r="H601" s="317">
        <v>0</v>
      </c>
      <c r="I601" s="357">
        <v>0</v>
      </c>
      <c r="J601" s="268">
        <v>0</v>
      </c>
      <c r="K601" s="317">
        <v>0</v>
      </c>
      <c r="L601" s="317">
        <v>0</v>
      </c>
      <c r="M601" s="357">
        <v>0</v>
      </c>
      <c r="N601" s="268"/>
      <c r="O601" s="317"/>
      <c r="P601" s="419"/>
      <c r="Q601" s="440"/>
    </row>
    <row r="602" spans="1:17" hidden="1" x14ac:dyDescent="0.25">
      <c r="A602" s="745"/>
      <c r="B602" s="747"/>
      <c r="C602" s="749"/>
      <c r="D602" s="750" t="s">
        <v>484</v>
      </c>
      <c r="E602" s="219" t="s">
        <v>271</v>
      </c>
      <c r="F602" s="268">
        <v>0</v>
      </c>
      <c r="G602" s="317">
        <v>0</v>
      </c>
      <c r="H602" s="317">
        <v>0</v>
      </c>
      <c r="I602" s="357">
        <v>0</v>
      </c>
      <c r="J602" s="268">
        <v>0</v>
      </c>
      <c r="K602" s="317">
        <v>0</v>
      </c>
      <c r="L602" s="317">
        <v>0</v>
      </c>
      <c r="M602" s="357">
        <v>0</v>
      </c>
      <c r="N602" s="268"/>
      <c r="O602" s="317"/>
      <c r="P602" s="419"/>
      <c r="Q602" s="440"/>
    </row>
    <row r="603" spans="1:17" hidden="1" x14ac:dyDescent="0.25">
      <c r="A603" s="745"/>
      <c r="B603" s="747"/>
      <c r="C603" s="749"/>
      <c r="D603" s="751"/>
      <c r="E603" s="219" t="s">
        <v>279</v>
      </c>
      <c r="F603" s="268">
        <v>0</v>
      </c>
      <c r="G603" s="317">
        <v>0</v>
      </c>
      <c r="H603" s="317">
        <v>0</v>
      </c>
      <c r="I603" s="357">
        <v>0</v>
      </c>
      <c r="J603" s="268">
        <v>0</v>
      </c>
      <c r="K603" s="317">
        <v>0</v>
      </c>
      <c r="L603" s="317">
        <v>0</v>
      </c>
      <c r="M603" s="357">
        <v>0</v>
      </c>
      <c r="N603" s="268"/>
      <c r="O603" s="317"/>
      <c r="P603" s="419"/>
      <c r="Q603" s="440"/>
    </row>
    <row r="604" spans="1:17" ht="30" x14ac:dyDescent="0.25">
      <c r="A604" s="769" t="s">
        <v>856</v>
      </c>
      <c r="B604" s="772" t="s">
        <v>585</v>
      </c>
      <c r="C604" s="770" t="s">
        <v>586</v>
      </c>
      <c r="D604" s="37" t="s">
        <v>214</v>
      </c>
      <c r="E604" s="219"/>
      <c r="F604" s="268">
        <f>F605</f>
        <v>1886.7</v>
      </c>
      <c r="G604" s="317">
        <f t="shared" ref="G604:H605" si="312">G605</f>
        <v>1362.39582</v>
      </c>
      <c r="H604" s="317">
        <f t="shared" si="312"/>
        <v>27.804179999999999</v>
      </c>
      <c r="I604" s="357">
        <f>I605</f>
        <v>496.5</v>
      </c>
      <c r="J604" s="268">
        <f>J605</f>
        <v>1670.05</v>
      </c>
      <c r="K604" s="317">
        <f t="shared" ref="K604:M605" si="313">K605</f>
        <v>1205.95</v>
      </c>
      <c r="L604" s="317">
        <f>L605</f>
        <v>24.61</v>
      </c>
      <c r="M604" s="357">
        <f t="shared" si="313"/>
        <v>439.49</v>
      </c>
      <c r="N604" s="268">
        <f>J604/F604*100</f>
        <v>88.516987332379287</v>
      </c>
      <c r="O604" s="317">
        <f>K604/G604*100</f>
        <v>88.516859953372446</v>
      </c>
      <c r="P604" s="419">
        <f>L604/H604*100</f>
        <v>88.511871236627016</v>
      </c>
      <c r="Q604" s="440">
        <f>M604/I604*100</f>
        <v>88.517623363544814</v>
      </c>
    </row>
    <row r="605" spans="1:17" x14ac:dyDescent="0.25">
      <c r="A605" s="769"/>
      <c r="B605" s="772"/>
      <c r="C605" s="770"/>
      <c r="D605" s="771" t="s">
        <v>484</v>
      </c>
      <c r="E605" s="219" t="s">
        <v>271</v>
      </c>
      <c r="F605" s="268">
        <f>F606</f>
        <v>1886.7</v>
      </c>
      <c r="G605" s="317">
        <f t="shared" si="312"/>
        <v>1362.39582</v>
      </c>
      <c r="H605" s="317">
        <f t="shared" si="312"/>
        <v>27.804179999999999</v>
      </c>
      <c r="I605" s="357">
        <f>I606</f>
        <v>496.5</v>
      </c>
      <c r="J605" s="268">
        <f>J606</f>
        <v>1670.05</v>
      </c>
      <c r="K605" s="317">
        <f t="shared" si="313"/>
        <v>1205.95</v>
      </c>
      <c r="L605" s="317">
        <f t="shared" si="313"/>
        <v>24.61</v>
      </c>
      <c r="M605" s="357">
        <f t="shared" si="313"/>
        <v>439.49</v>
      </c>
      <c r="N605" s="268">
        <f>J605/F605*100</f>
        <v>88.516987332379287</v>
      </c>
      <c r="O605" s="317">
        <f t="shared" ref="O605:P606" si="314">K605/G605*100</f>
        <v>88.516859953372446</v>
      </c>
      <c r="P605" s="419">
        <f t="shared" si="314"/>
        <v>88.511871236627016</v>
      </c>
      <c r="Q605" s="440">
        <f>M605/I605*100</f>
        <v>88.517623363544814</v>
      </c>
    </row>
    <row r="606" spans="1:17" x14ac:dyDescent="0.25">
      <c r="A606" s="769"/>
      <c r="B606" s="772"/>
      <c r="C606" s="770"/>
      <c r="D606" s="771"/>
      <c r="E606" s="242" t="s">
        <v>573</v>
      </c>
      <c r="F606" s="268">
        <f>G606+H606+I606</f>
        <v>1886.7</v>
      </c>
      <c r="G606" s="317">
        <v>1362.39582</v>
      </c>
      <c r="H606" s="317">
        <v>27.804179999999999</v>
      </c>
      <c r="I606" s="357">
        <v>496.5</v>
      </c>
      <c r="J606" s="268">
        <f>K606+L606+M606</f>
        <v>1670.05</v>
      </c>
      <c r="K606" s="317">
        <v>1205.95</v>
      </c>
      <c r="L606" s="317">
        <v>24.61</v>
      </c>
      <c r="M606" s="357">
        <v>439.49</v>
      </c>
      <c r="N606" s="268">
        <f>J606/F606*100</f>
        <v>88.516987332379287</v>
      </c>
      <c r="O606" s="317">
        <f t="shared" si="314"/>
        <v>88.516859953372446</v>
      </c>
      <c r="P606" s="419">
        <f t="shared" si="314"/>
        <v>88.511871236627016</v>
      </c>
      <c r="Q606" s="440">
        <f>M606/I606*100</f>
        <v>88.517623363544814</v>
      </c>
    </row>
    <row r="607" spans="1:17" ht="30" x14ac:dyDescent="0.25">
      <c r="A607" s="769" t="s">
        <v>857</v>
      </c>
      <c r="B607" s="746" t="s">
        <v>587</v>
      </c>
      <c r="C607" s="770" t="s">
        <v>586</v>
      </c>
      <c r="D607" s="37" t="s">
        <v>214</v>
      </c>
      <c r="E607" s="242"/>
      <c r="F607" s="268">
        <v>0</v>
      </c>
      <c r="G607" s="317">
        <v>0</v>
      </c>
      <c r="H607" s="317">
        <v>0</v>
      </c>
      <c r="I607" s="357">
        <v>0</v>
      </c>
      <c r="J607" s="268">
        <v>0</v>
      </c>
      <c r="K607" s="317">
        <v>0</v>
      </c>
      <c r="L607" s="317">
        <v>0</v>
      </c>
      <c r="M607" s="357">
        <v>0</v>
      </c>
      <c r="N607" s="268"/>
      <c r="O607" s="317"/>
      <c r="P607" s="419"/>
      <c r="Q607" s="440"/>
    </row>
    <row r="608" spans="1:17" x14ac:dyDescent="0.25">
      <c r="A608" s="769"/>
      <c r="B608" s="747"/>
      <c r="C608" s="770"/>
      <c r="D608" s="771" t="s">
        <v>484</v>
      </c>
      <c r="E608" s="219" t="s">
        <v>271</v>
      </c>
      <c r="F608" s="268">
        <v>0</v>
      </c>
      <c r="G608" s="317">
        <v>0</v>
      </c>
      <c r="H608" s="317">
        <v>0</v>
      </c>
      <c r="I608" s="357">
        <v>0</v>
      </c>
      <c r="J608" s="268">
        <v>0</v>
      </c>
      <c r="K608" s="317">
        <v>0</v>
      </c>
      <c r="L608" s="317">
        <v>0</v>
      </c>
      <c r="M608" s="357">
        <v>0</v>
      </c>
      <c r="N608" s="268"/>
      <c r="O608" s="317"/>
      <c r="P608" s="419"/>
      <c r="Q608" s="440"/>
    </row>
    <row r="609" spans="1:17" x14ac:dyDescent="0.25">
      <c r="A609" s="769"/>
      <c r="B609" s="757"/>
      <c r="C609" s="770"/>
      <c r="D609" s="771"/>
      <c r="E609" s="242" t="s">
        <v>279</v>
      </c>
      <c r="F609" s="268">
        <v>0</v>
      </c>
      <c r="G609" s="317">
        <v>0</v>
      </c>
      <c r="H609" s="317">
        <v>0</v>
      </c>
      <c r="I609" s="357">
        <v>0</v>
      </c>
      <c r="J609" s="268">
        <v>0</v>
      </c>
      <c r="K609" s="317">
        <v>0</v>
      </c>
      <c r="L609" s="317">
        <v>0</v>
      </c>
      <c r="M609" s="357">
        <v>0</v>
      </c>
      <c r="N609" s="268"/>
      <c r="O609" s="317"/>
      <c r="P609" s="419"/>
      <c r="Q609" s="440"/>
    </row>
    <row r="610" spans="1:17" ht="30" x14ac:dyDescent="0.25">
      <c r="A610" s="769" t="s">
        <v>858</v>
      </c>
      <c r="B610" s="746" t="s">
        <v>588</v>
      </c>
      <c r="C610" s="770" t="s">
        <v>586</v>
      </c>
      <c r="D610" s="37" t="s">
        <v>214</v>
      </c>
      <c r="E610" s="242"/>
      <c r="F610" s="268">
        <f>F611</f>
        <v>195774.51</v>
      </c>
      <c r="G610" s="317">
        <f t="shared" ref="G610:M610" si="315">G611</f>
        <v>0</v>
      </c>
      <c r="H610" s="317">
        <f t="shared" si="315"/>
        <v>162576.20000000001</v>
      </c>
      <c r="I610" s="357">
        <f t="shared" si="315"/>
        <v>33198.31</v>
      </c>
      <c r="J610" s="268">
        <f t="shared" si="315"/>
        <v>67010.880000000005</v>
      </c>
      <c r="K610" s="317">
        <f t="shared" si="315"/>
        <v>0</v>
      </c>
      <c r="L610" s="317">
        <f t="shared" si="315"/>
        <v>41794.480000000003</v>
      </c>
      <c r="M610" s="357">
        <f t="shared" si="315"/>
        <v>25216.400000000001</v>
      </c>
      <c r="N610" s="268">
        <f>J610/F610*100</f>
        <v>34.228603100577295</v>
      </c>
      <c r="O610" s="419"/>
      <c r="P610" s="419">
        <f t="shared" ref="P610:P612" si="316">L610/H610*100</f>
        <v>25.707625101337094</v>
      </c>
      <c r="Q610" s="440">
        <f>M610/I610*100</f>
        <v>75.95687852785278</v>
      </c>
    </row>
    <row r="611" spans="1:17" x14ac:dyDescent="0.25">
      <c r="A611" s="769"/>
      <c r="B611" s="747"/>
      <c r="C611" s="770"/>
      <c r="D611" s="771" t="s">
        <v>484</v>
      </c>
      <c r="E611" s="219" t="s">
        <v>271</v>
      </c>
      <c r="F611" s="268">
        <f>F613+F614</f>
        <v>195774.51</v>
      </c>
      <c r="G611" s="317">
        <f t="shared" ref="G611:M611" si="317">G613+G614</f>
        <v>0</v>
      </c>
      <c r="H611" s="317">
        <f t="shared" si="317"/>
        <v>162576.20000000001</v>
      </c>
      <c r="I611" s="357">
        <f t="shared" si="317"/>
        <v>33198.31</v>
      </c>
      <c r="J611" s="268">
        <f t="shared" si="317"/>
        <v>67010.880000000005</v>
      </c>
      <c r="K611" s="317">
        <f t="shared" si="317"/>
        <v>0</v>
      </c>
      <c r="L611" s="317">
        <f t="shared" si="317"/>
        <v>41794.480000000003</v>
      </c>
      <c r="M611" s="357">
        <f t="shared" si="317"/>
        <v>25216.400000000001</v>
      </c>
      <c r="N611" s="268">
        <f>J611/F611*100</f>
        <v>34.228603100577295</v>
      </c>
      <c r="O611" s="419"/>
      <c r="P611" s="419">
        <f t="shared" si="316"/>
        <v>25.707625101337094</v>
      </c>
      <c r="Q611" s="440">
        <f>M611/I611*100</f>
        <v>75.95687852785278</v>
      </c>
    </row>
    <row r="612" spans="1:17" x14ac:dyDescent="0.25">
      <c r="A612" s="769"/>
      <c r="B612" s="757"/>
      <c r="C612" s="770"/>
      <c r="D612" s="771"/>
      <c r="E612" s="243">
        <v>9.2704092580299997E+19</v>
      </c>
      <c r="F612" s="268">
        <f>F613+F614</f>
        <v>195774.51</v>
      </c>
      <c r="G612" s="317">
        <f t="shared" ref="G612:M612" si="318">G613+G614</f>
        <v>0</v>
      </c>
      <c r="H612" s="317">
        <f t="shared" si="318"/>
        <v>162576.20000000001</v>
      </c>
      <c r="I612" s="357">
        <f t="shared" si="318"/>
        <v>33198.31</v>
      </c>
      <c r="J612" s="268">
        <f t="shared" si="318"/>
        <v>67010.880000000005</v>
      </c>
      <c r="K612" s="317">
        <f t="shared" si="318"/>
        <v>0</v>
      </c>
      <c r="L612" s="317">
        <f t="shared" si="318"/>
        <v>41794.480000000003</v>
      </c>
      <c r="M612" s="357">
        <f t="shared" si="318"/>
        <v>25216.400000000001</v>
      </c>
      <c r="N612" s="268">
        <f>J612/F612*100</f>
        <v>34.228603100577295</v>
      </c>
      <c r="O612" s="419"/>
      <c r="P612" s="419">
        <f t="shared" si="316"/>
        <v>25.707625101337094</v>
      </c>
      <c r="Q612" s="440">
        <f>M612/I612*100</f>
        <v>75.95687852785278</v>
      </c>
    </row>
    <row r="613" spans="1:17" ht="48" customHeight="1" x14ac:dyDescent="0.25">
      <c r="A613" s="255" t="s">
        <v>589</v>
      </c>
      <c r="B613" s="37" t="s">
        <v>590</v>
      </c>
      <c r="C613" s="37" t="s">
        <v>586</v>
      </c>
      <c r="D613" s="10" t="s">
        <v>484</v>
      </c>
      <c r="E613" s="244">
        <v>9.2704092580384096E+19</v>
      </c>
      <c r="F613" s="268">
        <f>I613</f>
        <v>33198.31</v>
      </c>
      <c r="G613" s="321">
        <v>0</v>
      </c>
      <c r="H613" s="321">
        <v>0</v>
      </c>
      <c r="I613" s="357">
        <v>33198.31</v>
      </c>
      <c r="J613" s="268">
        <f>M613</f>
        <v>25216.400000000001</v>
      </c>
      <c r="K613" s="317">
        <v>0</v>
      </c>
      <c r="L613" s="317">
        <v>0</v>
      </c>
      <c r="M613" s="357">
        <v>25216.400000000001</v>
      </c>
      <c r="N613" s="268">
        <f t="shared" ref="N613:N631" si="319">J613/F613*100</f>
        <v>75.95687852785278</v>
      </c>
      <c r="O613" s="419"/>
      <c r="P613" s="419"/>
      <c r="Q613" s="440">
        <f>M613/I613*100</f>
        <v>75.95687852785278</v>
      </c>
    </row>
    <row r="614" spans="1:17" ht="64.5" customHeight="1" x14ac:dyDescent="0.25">
      <c r="A614" s="255" t="s">
        <v>591</v>
      </c>
      <c r="B614" s="37" t="s">
        <v>592</v>
      </c>
      <c r="C614" s="37" t="s">
        <v>586</v>
      </c>
      <c r="D614" s="10" t="s">
        <v>484</v>
      </c>
      <c r="E614" s="244" t="s">
        <v>574</v>
      </c>
      <c r="F614" s="282">
        <f>H614</f>
        <v>162576.20000000001</v>
      </c>
      <c r="G614" s="321">
        <v>0</v>
      </c>
      <c r="H614" s="321">
        <v>162576.20000000001</v>
      </c>
      <c r="I614" s="361">
        <v>0</v>
      </c>
      <c r="J614" s="268">
        <f>L614</f>
        <v>41794.480000000003</v>
      </c>
      <c r="K614" s="317">
        <v>0</v>
      </c>
      <c r="L614" s="317">
        <v>41794.480000000003</v>
      </c>
      <c r="M614" s="357">
        <v>0</v>
      </c>
      <c r="N614" s="268">
        <f t="shared" si="319"/>
        <v>25.707625101337094</v>
      </c>
      <c r="O614" s="419"/>
      <c r="P614" s="419">
        <f t="shared" ref="P614:P617" si="320">L614/H614*100</f>
        <v>25.707625101337094</v>
      </c>
      <c r="Q614" s="440"/>
    </row>
    <row r="615" spans="1:17" ht="30" hidden="1" x14ac:dyDescent="0.25">
      <c r="A615" s="769" t="s">
        <v>593</v>
      </c>
      <c r="B615" s="746" t="s">
        <v>594</v>
      </c>
      <c r="C615" s="748" t="s">
        <v>586</v>
      </c>
      <c r="D615" s="37" t="s">
        <v>214</v>
      </c>
      <c r="E615" s="242"/>
      <c r="F615" s="268">
        <f>F618+F619</f>
        <v>0</v>
      </c>
      <c r="G615" s="317">
        <f t="shared" ref="G615:M615" si="321">G618+G619</f>
        <v>0</v>
      </c>
      <c r="H615" s="317">
        <f t="shared" si="321"/>
        <v>0</v>
      </c>
      <c r="I615" s="357">
        <f t="shared" si="321"/>
        <v>0</v>
      </c>
      <c r="J615" s="268">
        <f t="shared" si="321"/>
        <v>0</v>
      </c>
      <c r="K615" s="317">
        <f t="shared" si="321"/>
        <v>0</v>
      </c>
      <c r="L615" s="317">
        <f t="shared" si="321"/>
        <v>0</v>
      </c>
      <c r="M615" s="357">
        <f t="shared" si="321"/>
        <v>0</v>
      </c>
      <c r="N615" s="268" t="e">
        <f t="shared" si="319"/>
        <v>#DIV/0!</v>
      </c>
      <c r="O615" s="419"/>
      <c r="P615" s="419" t="e">
        <f t="shared" si="320"/>
        <v>#DIV/0!</v>
      </c>
      <c r="Q615" s="440"/>
    </row>
    <row r="616" spans="1:17" hidden="1" x14ac:dyDescent="0.25">
      <c r="A616" s="769"/>
      <c r="B616" s="747"/>
      <c r="C616" s="749"/>
      <c r="D616" s="750" t="s">
        <v>484</v>
      </c>
      <c r="E616" s="219" t="s">
        <v>271</v>
      </c>
      <c r="F616" s="268">
        <f>F618+F619</f>
        <v>0</v>
      </c>
      <c r="G616" s="317">
        <f t="shared" ref="G616:M616" si="322">G618+G619</f>
        <v>0</v>
      </c>
      <c r="H616" s="317">
        <f t="shared" si="322"/>
        <v>0</v>
      </c>
      <c r="I616" s="357">
        <f t="shared" si="322"/>
        <v>0</v>
      </c>
      <c r="J616" s="268">
        <f t="shared" si="322"/>
        <v>0</v>
      </c>
      <c r="K616" s="317">
        <f t="shared" si="322"/>
        <v>0</v>
      </c>
      <c r="L616" s="317">
        <f t="shared" si="322"/>
        <v>0</v>
      </c>
      <c r="M616" s="357">
        <f t="shared" si="322"/>
        <v>0</v>
      </c>
      <c r="N616" s="268" t="e">
        <f t="shared" si="319"/>
        <v>#DIV/0!</v>
      </c>
      <c r="O616" s="419"/>
      <c r="P616" s="419" t="e">
        <f t="shared" si="320"/>
        <v>#DIV/0!</v>
      </c>
      <c r="Q616" s="440"/>
    </row>
    <row r="617" spans="1:17" hidden="1" x14ac:dyDescent="0.25">
      <c r="A617" s="769"/>
      <c r="B617" s="747"/>
      <c r="C617" s="749"/>
      <c r="D617" s="751"/>
      <c r="E617" s="243">
        <v>9.2705022580300005E+19</v>
      </c>
      <c r="F617" s="268">
        <f>F618+F619</f>
        <v>0</v>
      </c>
      <c r="G617" s="317">
        <f t="shared" ref="G617:M617" si="323">G618+G619</f>
        <v>0</v>
      </c>
      <c r="H617" s="317">
        <f t="shared" si="323"/>
        <v>0</v>
      </c>
      <c r="I617" s="357">
        <f t="shared" si="323"/>
        <v>0</v>
      </c>
      <c r="J617" s="268">
        <f t="shared" si="323"/>
        <v>0</v>
      </c>
      <c r="K617" s="317">
        <f t="shared" si="323"/>
        <v>0</v>
      </c>
      <c r="L617" s="317">
        <f t="shared" si="323"/>
        <v>0</v>
      </c>
      <c r="M617" s="357">
        <f t="shared" si="323"/>
        <v>0</v>
      </c>
      <c r="N617" s="268" t="e">
        <f t="shared" si="319"/>
        <v>#DIV/0!</v>
      </c>
      <c r="O617" s="419"/>
      <c r="P617" s="419" t="e">
        <f t="shared" si="320"/>
        <v>#DIV/0!</v>
      </c>
      <c r="Q617" s="440"/>
    </row>
    <row r="618" spans="1:17" ht="165" hidden="1" x14ac:dyDescent="0.25">
      <c r="A618" s="256" t="s">
        <v>595</v>
      </c>
      <c r="B618" s="37" t="s">
        <v>596</v>
      </c>
      <c r="C618" s="37" t="s">
        <v>586</v>
      </c>
      <c r="D618" s="10" t="s">
        <v>484</v>
      </c>
      <c r="E618" s="219" t="s">
        <v>575</v>
      </c>
      <c r="F618" s="268">
        <f>H618</f>
        <v>0</v>
      </c>
      <c r="G618" s="321">
        <v>0</v>
      </c>
      <c r="H618" s="317">
        <v>0</v>
      </c>
      <c r="I618" s="361">
        <v>0</v>
      </c>
      <c r="J618" s="268">
        <f>L618</f>
        <v>0</v>
      </c>
      <c r="K618" s="317">
        <v>0</v>
      </c>
      <c r="L618" s="317">
        <v>0</v>
      </c>
      <c r="M618" s="357">
        <v>0</v>
      </c>
      <c r="N618" s="268" t="e">
        <f t="shared" si="319"/>
        <v>#DIV/0!</v>
      </c>
      <c r="O618" s="419"/>
      <c r="P618" s="419" t="e">
        <f>L618/H618*100</f>
        <v>#DIV/0!</v>
      </c>
      <c r="Q618" s="440"/>
    </row>
    <row r="619" spans="1:17" ht="19.5" hidden="1" customHeight="1" x14ac:dyDescent="0.25">
      <c r="A619" s="257" t="s">
        <v>597</v>
      </c>
      <c r="B619" s="37" t="s">
        <v>598</v>
      </c>
      <c r="C619" s="37" t="s">
        <v>586</v>
      </c>
      <c r="D619" s="10" t="s">
        <v>484</v>
      </c>
      <c r="E619" s="242" t="s">
        <v>576</v>
      </c>
      <c r="F619" s="268">
        <f>H619</f>
        <v>0</v>
      </c>
      <c r="G619" s="321">
        <v>0</v>
      </c>
      <c r="H619" s="317">
        <v>0</v>
      </c>
      <c r="I619" s="361">
        <v>0</v>
      </c>
      <c r="J619" s="268">
        <f>L619</f>
        <v>0</v>
      </c>
      <c r="K619" s="317">
        <v>0</v>
      </c>
      <c r="L619" s="317">
        <v>0</v>
      </c>
      <c r="M619" s="357">
        <v>0</v>
      </c>
      <c r="N619" s="268" t="e">
        <f t="shared" si="319"/>
        <v>#DIV/0!</v>
      </c>
      <c r="O619" s="419"/>
      <c r="P619" s="419" t="e">
        <f>L619/H619*100</f>
        <v>#DIV/0!</v>
      </c>
      <c r="Q619" s="440"/>
    </row>
    <row r="620" spans="1:17" ht="30" x14ac:dyDescent="0.25">
      <c r="A620" s="769" t="s">
        <v>859</v>
      </c>
      <c r="B620" s="746" t="s">
        <v>599</v>
      </c>
      <c r="C620" s="770" t="s">
        <v>586</v>
      </c>
      <c r="D620" s="37" t="s">
        <v>214</v>
      </c>
      <c r="E620" s="242"/>
      <c r="F620" s="282">
        <f>F621</f>
        <v>2290.0744100000002</v>
      </c>
      <c r="G620" s="321">
        <f t="shared" ref="G620:I624" si="324">G621</f>
        <v>0</v>
      </c>
      <c r="H620" s="321">
        <f t="shared" si="324"/>
        <v>2290.0744100000002</v>
      </c>
      <c r="I620" s="361">
        <f t="shared" si="324"/>
        <v>0</v>
      </c>
      <c r="J620" s="282">
        <f>J621</f>
        <v>2290.0744100000002</v>
      </c>
      <c r="K620" s="317">
        <v>0</v>
      </c>
      <c r="L620" s="321">
        <f>L621</f>
        <v>2290.0744100000002</v>
      </c>
      <c r="M620" s="357">
        <v>0</v>
      </c>
      <c r="N620" s="268">
        <f t="shared" si="319"/>
        <v>100</v>
      </c>
      <c r="O620" s="419"/>
      <c r="P620" s="419">
        <f t="shared" ref="P620:P621" si="325">L620/H620*100</f>
        <v>100</v>
      </c>
      <c r="Q620" s="440"/>
    </row>
    <row r="621" spans="1:17" ht="45" x14ac:dyDescent="0.25">
      <c r="A621" s="769"/>
      <c r="B621" s="747"/>
      <c r="C621" s="770"/>
      <c r="D621" s="37" t="s">
        <v>484</v>
      </c>
      <c r="E621" s="219" t="s">
        <v>271</v>
      </c>
      <c r="F621" s="282">
        <f>F622</f>
        <v>2290.0744100000002</v>
      </c>
      <c r="G621" s="321">
        <f t="shared" si="324"/>
        <v>0</v>
      </c>
      <c r="H621" s="321">
        <f t="shared" si="324"/>
        <v>2290.0744100000002</v>
      </c>
      <c r="I621" s="361">
        <f t="shared" si="324"/>
        <v>0</v>
      </c>
      <c r="J621" s="282">
        <f>J622</f>
        <v>2290.0744100000002</v>
      </c>
      <c r="K621" s="317">
        <v>0</v>
      </c>
      <c r="L621" s="321">
        <f>L622</f>
        <v>2290.0744100000002</v>
      </c>
      <c r="M621" s="357">
        <v>0</v>
      </c>
      <c r="N621" s="268">
        <f t="shared" si="319"/>
        <v>100</v>
      </c>
      <c r="O621" s="419"/>
      <c r="P621" s="419">
        <f t="shared" si="325"/>
        <v>100</v>
      </c>
      <c r="Q621" s="440"/>
    </row>
    <row r="622" spans="1:17" x14ac:dyDescent="0.25">
      <c r="A622" s="769"/>
      <c r="B622" s="757"/>
      <c r="C622" s="770"/>
      <c r="D622" s="37"/>
      <c r="E622" s="242" t="s">
        <v>577</v>
      </c>
      <c r="F622" s="282">
        <f>H622</f>
        <v>2290.0744100000002</v>
      </c>
      <c r="G622" s="321">
        <v>0</v>
      </c>
      <c r="H622" s="321">
        <v>2290.0744100000002</v>
      </c>
      <c r="I622" s="361">
        <v>0</v>
      </c>
      <c r="J622" s="282">
        <f>K622+L622+M622</f>
        <v>2290.0744100000002</v>
      </c>
      <c r="K622" s="317">
        <v>0</v>
      </c>
      <c r="L622" s="321">
        <v>2290.0744100000002</v>
      </c>
      <c r="M622" s="357">
        <v>0</v>
      </c>
      <c r="N622" s="268">
        <f t="shared" si="319"/>
        <v>100</v>
      </c>
      <c r="O622" s="419"/>
      <c r="P622" s="419">
        <f>L622/H622*100</f>
        <v>100</v>
      </c>
      <c r="Q622" s="440"/>
    </row>
    <row r="623" spans="1:17" ht="30" x14ac:dyDescent="0.25">
      <c r="A623" s="769" t="s">
        <v>860</v>
      </c>
      <c r="B623" s="746" t="s">
        <v>600</v>
      </c>
      <c r="C623" s="770" t="s">
        <v>601</v>
      </c>
      <c r="D623" s="37" t="s">
        <v>214</v>
      </c>
      <c r="E623" s="242"/>
      <c r="F623" s="282">
        <f>F624</f>
        <v>17128.8</v>
      </c>
      <c r="G623" s="321">
        <f t="shared" si="324"/>
        <v>16786.2</v>
      </c>
      <c r="H623" s="321">
        <f t="shared" si="324"/>
        <v>342.6</v>
      </c>
      <c r="I623" s="361">
        <f t="shared" si="324"/>
        <v>0</v>
      </c>
      <c r="J623" s="282">
        <f>J624</f>
        <v>0</v>
      </c>
      <c r="K623" s="317">
        <v>0</v>
      </c>
      <c r="L623" s="321">
        <f>L624</f>
        <v>0</v>
      </c>
      <c r="M623" s="357">
        <v>0</v>
      </c>
      <c r="N623" s="268">
        <f t="shared" si="319"/>
        <v>0</v>
      </c>
      <c r="O623" s="326"/>
      <c r="P623" s="326">
        <f t="shared" ref="O623:P624" si="326">L623/H623*100</f>
        <v>0</v>
      </c>
      <c r="Q623" s="362"/>
    </row>
    <row r="624" spans="1:17" ht="45" x14ac:dyDescent="0.25">
      <c r="A624" s="769"/>
      <c r="B624" s="747"/>
      <c r="C624" s="770"/>
      <c r="D624" s="37" t="s">
        <v>484</v>
      </c>
      <c r="E624" s="219" t="s">
        <v>271</v>
      </c>
      <c r="F624" s="282">
        <f>F625</f>
        <v>17128.8</v>
      </c>
      <c r="G624" s="321">
        <f t="shared" si="324"/>
        <v>16786.2</v>
      </c>
      <c r="H624" s="321">
        <f t="shared" si="324"/>
        <v>342.6</v>
      </c>
      <c r="I624" s="361">
        <f t="shared" si="324"/>
        <v>0</v>
      </c>
      <c r="J624" s="282">
        <f>J625</f>
        <v>0</v>
      </c>
      <c r="K624" s="317">
        <v>0</v>
      </c>
      <c r="L624" s="321">
        <f>L625</f>
        <v>0</v>
      </c>
      <c r="M624" s="357">
        <v>0</v>
      </c>
      <c r="N624" s="268">
        <f t="shared" si="319"/>
        <v>0</v>
      </c>
      <c r="O624" s="419">
        <f t="shared" si="326"/>
        <v>0</v>
      </c>
      <c r="P624" s="419">
        <f t="shared" si="326"/>
        <v>0</v>
      </c>
      <c r="Q624" s="440"/>
    </row>
    <row r="625" spans="1:17" ht="15.75" thickBot="1" x14ac:dyDescent="0.3">
      <c r="A625" s="769"/>
      <c r="B625" s="757"/>
      <c r="C625" s="770"/>
      <c r="D625" s="37"/>
      <c r="E625" s="242" t="s">
        <v>578</v>
      </c>
      <c r="F625" s="282">
        <f>G625+H625+I625</f>
        <v>17128.8</v>
      </c>
      <c r="G625" s="321">
        <v>16786.2</v>
      </c>
      <c r="H625" s="321">
        <v>342.6</v>
      </c>
      <c r="I625" s="361">
        <v>0</v>
      </c>
      <c r="J625" s="282">
        <f>K625+L625+M625</f>
        <v>0</v>
      </c>
      <c r="K625" s="317">
        <v>0</v>
      </c>
      <c r="L625" s="321">
        <v>0</v>
      </c>
      <c r="M625" s="357">
        <v>0</v>
      </c>
      <c r="N625" s="268">
        <f t="shared" si="319"/>
        <v>0</v>
      </c>
      <c r="O625" s="419">
        <f>K625/G625*100</f>
        <v>0</v>
      </c>
      <c r="P625" s="419">
        <f>L625/H625*100</f>
        <v>0</v>
      </c>
      <c r="Q625" s="440"/>
    </row>
    <row r="626" spans="1:17" ht="30.75" hidden="1" thickBot="1" x14ac:dyDescent="0.3">
      <c r="A626" s="744" t="s">
        <v>602</v>
      </c>
      <c r="B626" s="746" t="s">
        <v>603</v>
      </c>
      <c r="C626" s="748" t="s">
        <v>604</v>
      </c>
      <c r="D626" s="37" t="s">
        <v>214</v>
      </c>
      <c r="E626" s="219"/>
      <c r="F626" s="268">
        <f>F629</f>
        <v>0</v>
      </c>
      <c r="G626" s="317">
        <f t="shared" ref="G626:I628" si="327">G629</f>
        <v>0</v>
      </c>
      <c r="H626" s="317">
        <f t="shared" si="327"/>
        <v>0</v>
      </c>
      <c r="I626" s="357">
        <f t="shared" si="327"/>
        <v>0</v>
      </c>
      <c r="J626" s="268">
        <f>J627</f>
        <v>0</v>
      </c>
      <c r="K626" s="317">
        <f t="shared" ref="K626:M626" si="328">K627</f>
        <v>0</v>
      </c>
      <c r="L626" s="317">
        <f t="shared" si="328"/>
        <v>0</v>
      </c>
      <c r="M626" s="357">
        <f t="shared" si="328"/>
        <v>0</v>
      </c>
      <c r="N626" s="268" t="e">
        <f t="shared" si="319"/>
        <v>#DIV/0!</v>
      </c>
      <c r="O626" s="419"/>
      <c r="P626" s="419"/>
      <c r="Q626" s="440" t="e">
        <f t="shared" ref="Q626:Q631" si="329">M626/I626*100</f>
        <v>#DIV/0!</v>
      </c>
    </row>
    <row r="627" spans="1:17" ht="15.75" hidden="1" thickBot="1" x14ac:dyDescent="0.3">
      <c r="A627" s="745"/>
      <c r="B627" s="747"/>
      <c r="C627" s="749"/>
      <c r="D627" s="750" t="s">
        <v>484</v>
      </c>
      <c r="E627" s="219" t="s">
        <v>271</v>
      </c>
      <c r="F627" s="268">
        <f>F630</f>
        <v>0</v>
      </c>
      <c r="G627" s="317">
        <f t="shared" si="327"/>
        <v>0</v>
      </c>
      <c r="H627" s="317">
        <f t="shared" si="327"/>
        <v>0</v>
      </c>
      <c r="I627" s="357">
        <f t="shared" si="327"/>
        <v>0</v>
      </c>
      <c r="J627" s="268">
        <f t="shared" ref="J627:J628" si="330">M627</f>
        <v>0</v>
      </c>
      <c r="K627" s="317">
        <v>0</v>
      </c>
      <c r="L627" s="317">
        <v>0</v>
      </c>
      <c r="M627" s="357">
        <f t="shared" ref="M627:M628" si="331">M630</f>
        <v>0</v>
      </c>
      <c r="N627" s="268" t="e">
        <f t="shared" si="319"/>
        <v>#DIV/0!</v>
      </c>
      <c r="O627" s="419"/>
      <c r="P627" s="419"/>
      <c r="Q627" s="440" t="e">
        <f t="shared" si="329"/>
        <v>#DIV/0!</v>
      </c>
    </row>
    <row r="628" spans="1:17" ht="15.75" hidden="1" thickBot="1" x14ac:dyDescent="0.3">
      <c r="A628" s="745"/>
      <c r="B628" s="747"/>
      <c r="C628" s="749"/>
      <c r="D628" s="751"/>
      <c r="E628" s="220" t="s">
        <v>605</v>
      </c>
      <c r="F628" s="268">
        <f>F631</f>
        <v>0</v>
      </c>
      <c r="G628" s="317">
        <f t="shared" si="327"/>
        <v>0</v>
      </c>
      <c r="H628" s="317">
        <f t="shared" si="327"/>
        <v>0</v>
      </c>
      <c r="I628" s="357">
        <f t="shared" si="327"/>
        <v>0</v>
      </c>
      <c r="J628" s="268">
        <f t="shared" si="330"/>
        <v>0</v>
      </c>
      <c r="K628" s="317">
        <v>0</v>
      </c>
      <c r="L628" s="317">
        <v>0</v>
      </c>
      <c r="M628" s="357">
        <f t="shared" si="331"/>
        <v>0</v>
      </c>
      <c r="N628" s="268" t="e">
        <f t="shared" si="319"/>
        <v>#DIV/0!</v>
      </c>
      <c r="O628" s="419"/>
      <c r="P628" s="419"/>
      <c r="Q628" s="440" t="e">
        <f t="shared" si="329"/>
        <v>#DIV/0!</v>
      </c>
    </row>
    <row r="629" spans="1:17" ht="30.75" hidden="1" thickBot="1" x14ac:dyDescent="0.3">
      <c r="A629" s="744" t="s">
        <v>606</v>
      </c>
      <c r="B629" s="746" t="s">
        <v>607</v>
      </c>
      <c r="C629" s="748" t="s">
        <v>604</v>
      </c>
      <c r="D629" s="37" t="s">
        <v>214</v>
      </c>
      <c r="E629" s="219"/>
      <c r="F629" s="268">
        <f>F630</f>
        <v>0</v>
      </c>
      <c r="G629" s="317">
        <f t="shared" ref="G629:I629" si="332">G630</f>
        <v>0</v>
      </c>
      <c r="H629" s="317">
        <f t="shared" si="332"/>
        <v>0</v>
      </c>
      <c r="I629" s="357">
        <f t="shared" si="332"/>
        <v>0</v>
      </c>
      <c r="J629" s="268">
        <v>0</v>
      </c>
      <c r="K629" s="317">
        <v>0</v>
      </c>
      <c r="L629" s="317">
        <v>0</v>
      </c>
      <c r="M629" s="357">
        <v>0</v>
      </c>
      <c r="N629" s="268" t="e">
        <f t="shared" si="319"/>
        <v>#DIV/0!</v>
      </c>
      <c r="O629" s="419"/>
      <c r="P629" s="419"/>
      <c r="Q629" s="440" t="e">
        <f t="shared" si="329"/>
        <v>#DIV/0!</v>
      </c>
    </row>
    <row r="630" spans="1:17" ht="15.75" hidden="1" thickBot="1" x14ac:dyDescent="0.3">
      <c r="A630" s="745"/>
      <c r="B630" s="747"/>
      <c r="C630" s="749"/>
      <c r="D630" s="750" t="s">
        <v>484</v>
      </c>
      <c r="E630" s="219" t="s">
        <v>271</v>
      </c>
      <c r="F630" s="268">
        <v>0</v>
      </c>
      <c r="G630" s="317">
        <v>0</v>
      </c>
      <c r="H630" s="317">
        <v>0</v>
      </c>
      <c r="I630" s="357">
        <v>0</v>
      </c>
      <c r="J630" s="268">
        <f>J631</f>
        <v>0</v>
      </c>
      <c r="K630" s="317">
        <f t="shared" ref="K630:M630" si="333">K631</f>
        <v>0</v>
      </c>
      <c r="L630" s="317">
        <f t="shared" si="333"/>
        <v>0</v>
      </c>
      <c r="M630" s="357">
        <f t="shared" si="333"/>
        <v>0</v>
      </c>
      <c r="N630" s="268" t="e">
        <f t="shared" si="319"/>
        <v>#DIV/0!</v>
      </c>
      <c r="O630" s="419"/>
      <c r="P630" s="419"/>
      <c r="Q630" s="440" t="e">
        <f t="shared" si="329"/>
        <v>#DIV/0!</v>
      </c>
    </row>
    <row r="631" spans="1:17" ht="15.75" hidden="1" thickBot="1" x14ac:dyDescent="0.3">
      <c r="A631" s="745"/>
      <c r="B631" s="747"/>
      <c r="C631" s="758"/>
      <c r="D631" s="759"/>
      <c r="E631" s="221" t="s">
        <v>605</v>
      </c>
      <c r="F631" s="269">
        <v>0</v>
      </c>
      <c r="G631" s="318">
        <v>0</v>
      </c>
      <c r="H631" s="318">
        <v>0</v>
      </c>
      <c r="I631" s="358">
        <v>0</v>
      </c>
      <c r="J631" s="269">
        <v>0</v>
      </c>
      <c r="K631" s="318">
        <v>0</v>
      </c>
      <c r="L631" s="318">
        <v>0</v>
      </c>
      <c r="M631" s="358">
        <v>0</v>
      </c>
      <c r="N631" s="269" t="e">
        <f t="shared" si="319"/>
        <v>#DIV/0!</v>
      </c>
      <c r="O631" s="522"/>
      <c r="P631" s="522"/>
      <c r="Q631" s="580" t="e">
        <f t="shared" si="329"/>
        <v>#DIV/0!</v>
      </c>
    </row>
    <row r="632" spans="1:17" ht="30.75" thickBot="1" x14ac:dyDescent="0.3">
      <c r="A632" s="773" t="s">
        <v>14</v>
      </c>
      <c r="B632" s="776" t="s">
        <v>608</v>
      </c>
      <c r="C632" s="691" t="s">
        <v>609</v>
      </c>
      <c r="D632" s="72" t="s">
        <v>203</v>
      </c>
      <c r="E632" s="212" t="s">
        <v>845</v>
      </c>
      <c r="F632" s="286">
        <f>F666+F636</f>
        <v>36597.699999999997</v>
      </c>
      <c r="G632" s="331">
        <v>0</v>
      </c>
      <c r="H632" s="331">
        <v>0</v>
      </c>
      <c r="I632" s="374">
        <v>36597.699999999997</v>
      </c>
      <c r="J632" s="286">
        <f>J633</f>
        <v>11763.4</v>
      </c>
      <c r="K632" s="331">
        <v>0</v>
      </c>
      <c r="L632" s="331">
        <v>0</v>
      </c>
      <c r="M632" s="374">
        <f>M633</f>
        <v>11763.4</v>
      </c>
      <c r="N632" s="286">
        <f>N633</f>
        <v>25</v>
      </c>
      <c r="O632" s="331">
        <v>0</v>
      </c>
      <c r="P632" s="539">
        <v>0</v>
      </c>
      <c r="Q632" s="582">
        <f>M632/I632*100</f>
        <v>32.142457039650033</v>
      </c>
    </row>
    <row r="633" spans="1:17" ht="30" x14ac:dyDescent="0.25">
      <c r="A633" s="774"/>
      <c r="B633" s="777"/>
      <c r="C633" s="691"/>
      <c r="D633" s="18" t="s">
        <v>610</v>
      </c>
      <c r="E633" s="182"/>
      <c r="F633" s="287">
        <f>I633+H633</f>
        <v>36597.699999999997</v>
      </c>
      <c r="G633" s="332">
        <v>0</v>
      </c>
      <c r="H633" s="332">
        <v>0</v>
      </c>
      <c r="I633" s="375">
        <v>36597.699999999997</v>
      </c>
      <c r="J633" s="287">
        <f>L633+M633</f>
        <v>11763.4</v>
      </c>
      <c r="K633" s="332">
        <v>0</v>
      </c>
      <c r="L633" s="332">
        <v>0</v>
      </c>
      <c r="M633" s="375">
        <f>M636+M666</f>
        <v>11763.4</v>
      </c>
      <c r="N633" s="287">
        <v>25</v>
      </c>
      <c r="O633" s="523">
        <v>0</v>
      </c>
      <c r="P633" s="547">
        <v>0</v>
      </c>
      <c r="Q633" s="583">
        <v>0</v>
      </c>
    </row>
    <row r="634" spans="1:17" ht="54" customHeight="1" thickBot="1" x14ac:dyDescent="0.3">
      <c r="A634" s="775"/>
      <c r="B634" s="778"/>
      <c r="C634" s="691"/>
      <c r="D634" s="18" t="s">
        <v>611</v>
      </c>
      <c r="E634" s="98"/>
      <c r="F634" s="288"/>
      <c r="G634" s="333"/>
      <c r="H634" s="333"/>
      <c r="I634" s="376"/>
      <c r="J634" s="288"/>
      <c r="K634" s="333"/>
      <c r="L634" s="333"/>
      <c r="M634" s="376"/>
      <c r="N634" s="288"/>
      <c r="O634" s="524"/>
      <c r="P634" s="548"/>
      <c r="Q634" s="584"/>
    </row>
    <row r="635" spans="1:17" ht="30.75" thickBot="1" x14ac:dyDescent="0.3">
      <c r="A635" s="779" t="s">
        <v>96</v>
      </c>
      <c r="B635" s="782" t="s">
        <v>612</v>
      </c>
      <c r="C635" s="785" t="s">
        <v>613</v>
      </c>
      <c r="D635" s="35" t="s">
        <v>214</v>
      </c>
      <c r="E635" s="184"/>
      <c r="F635" s="289"/>
      <c r="G635" s="161"/>
      <c r="H635" s="161"/>
      <c r="I635" s="162"/>
      <c r="J635" s="289"/>
      <c r="K635" s="161"/>
      <c r="L635" s="161"/>
      <c r="M635" s="162"/>
      <c r="N635" s="289"/>
      <c r="O635" s="525"/>
      <c r="P635" s="549"/>
      <c r="Q635" s="585"/>
    </row>
    <row r="636" spans="1:17" ht="15.75" thickBot="1" x14ac:dyDescent="0.3">
      <c r="A636" s="780"/>
      <c r="B636" s="783"/>
      <c r="C636" s="785"/>
      <c r="D636" s="786" t="s">
        <v>610</v>
      </c>
      <c r="E636" s="222" t="s">
        <v>208</v>
      </c>
      <c r="F636" s="290">
        <v>30026</v>
      </c>
      <c r="G636" s="334">
        <v>0</v>
      </c>
      <c r="H636" s="334">
        <v>0</v>
      </c>
      <c r="I636" s="377">
        <f>I637+I638</f>
        <v>30026</v>
      </c>
      <c r="J636" s="290">
        <f>J637+J638</f>
        <v>5924.7</v>
      </c>
      <c r="K636" s="334">
        <f t="shared" ref="K636:M636" si="334">K637+K638</f>
        <v>0</v>
      </c>
      <c r="L636" s="334">
        <f t="shared" si="334"/>
        <v>0</v>
      </c>
      <c r="M636" s="377">
        <f t="shared" si="334"/>
        <v>5924.7</v>
      </c>
      <c r="N636" s="290">
        <v>16</v>
      </c>
      <c r="O636" s="526">
        <v>0</v>
      </c>
      <c r="P636" s="431">
        <v>0</v>
      </c>
      <c r="Q636" s="454">
        <f>M636/I636*100</f>
        <v>19.731899020848598</v>
      </c>
    </row>
    <row r="637" spans="1:17" x14ac:dyDescent="0.25">
      <c r="A637" s="780"/>
      <c r="B637" s="783"/>
      <c r="C637" s="785"/>
      <c r="D637" s="618"/>
      <c r="E637" s="231" t="s">
        <v>614</v>
      </c>
      <c r="F637" s="291">
        <v>6726</v>
      </c>
      <c r="G637" s="335">
        <v>0</v>
      </c>
      <c r="H637" s="335">
        <v>0</v>
      </c>
      <c r="I637" s="378">
        <v>6726</v>
      </c>
      <c r="J637" s="291">
        <f>M637</f>
        <v>2924.7</v>
      </c>
      <c r="K637" s="335">
        <v>0</v>
      </c>
      <c r="L637" s="335">
        <v>0</v>
      </c>
      <c r="M637" s="378">
        <v>2924.7</v>
      </c>
      <c r="N637" s="291">
        <v>30</v>
      </c>
      <c r="O637" s="527">
        <v>0</v>
      </c>
      <c r="P637" s="547">
        <v>0</v>
      </c>
      <c r="Q637" s="583">
        <f t="shared" ref="Q637:Q675" si="335">M637/I637*100</f>
        <v>43.483496877787687</v>
      </c>
    </row>
    <row r="638" spans="1:17" ht="29.25" customHeight="1" thickBot="1" x14ac:dyDescent="0.3">
      <c r="A638" s="781"/>
      <c r="B638" s="784"/>
      <c r="C638" s="785"/>
      <c r="D638" s="618"/>
      <c r="E638" s="245" t="s">
        <v>615</v>
      </c>
      <c r="F638" s="292">
        <v>23300</v>
      </c>
      <c r="G638" s="5">
        <v>0</v>
      </c>
      <c r="H638" s="5">
        <v>0</v>
      </c>
      <c r="I638" s="96">
        <v>23300</v>
      </c>
      <c r="J638" s="292">
        <v>3000</v>
      </c>
      <c r="K638" s="5">
        <v>0</v>
      </c>
      <c r="L638" s="5">
        <v>0</v>
      </c>
      <c r="M638" s="96">
        <v>3000</v>
      </c>
      <c r="N638" s="292">
        <v>13</v>
      </c>
      <c r="O638" s="7">
        <v>0</v>
      </c>
      <c r="P638" s="548">
        <v>0</v>
      </c>
      <c r="Q638" s="584">
        <f t="shared" si="335"/>
        <v>12.875536480686694</v>
      </c>
    </row>
    <row r="639" spans="1:17" ht="75" hidden="1" x14ac:dyDescent="0.25">
      <c r="A639" s="789" t="s">
        <v>211</v>
      </c>
      <c r="B639" s="630" t="s">
        <v>616</v>
      </c>
      <c r="C639" s="39" t="s">
        <v>843</v>
      </c>
      <c r="D639" s="35" t="s">
        <v>214</v>
      </c>
      <c r="E639" s="99"/>
      <c r="F639" s="292"/>
      <c r="G639" s="5"/>
      <c r="H639" s="5"/>
      <c r="I639" s="96"/>
      <c r="J639" s="292"/>
      <c r="K639" s="5"/>
      <c r="L639" s="5"/>
      <c r="M639" s="96"/>
      <c r="N639" s="292"/>
      <c r="O639" s="7"/>
      <c r="P639" s="548"/>
      <c r="Q639" s="584">
        <v>0</v>
      </c>
    </row>
    <row r="640" spans="1:17" ht="19.5" customHeight="1" x14ac:dyDescent="0.25">
      <c r="A640" s="787"/>
      <c r="B640" s="618"/>
      <c r="C640" s="613" t="s">
        <v>617</v>
      </c>
      <c r="D640" s="618" t="s">
        <v>610</v>
      </c>
      <c r="E640" s="99" t="s">
        <v>208</v>
      </c>
      <c r="F640" s="292">
        <v>30026</v>
      </c>
      <c r="G640" s="5"/>
      <c r="H640" s="5"/>
      <c r="I640" s="96">
        <f>I636</f>
        <v>30026</v>
      </c>
      <c r="J640" s="292">
        <f>J636</f>
        <v>5924.7</v>
      </c>
      <c r="K640" s="5"/>
      <c r="L640" s="5"/>
      <c r="M640" s="96">
        <f>M636</f>
        <v>5924.7</v>
      </c>
      <c r="N640" s="292">
        <v>16</v>
      </c>
      <c r="O640" s="7"/>
      <c r="P640" s="548"/>
      <c r="Q640" s="584">
        <f t="shared" si="335"/>
        <v>19.731899020848598</v>
      </c>
    </row>
    <row r="641" spans="1:17" x14ac:dyDescent="0.25">
      <c r="A641" s="787"/>
      <c r="B641" s="618"/>
      <c r="C641" s="614"/>
      <c r="D641" s="618"/>
      <c r="E641" s="232" t="s">
        <v>614</v>
      </c>
      <c r="F641" s="292">
        <v>6726</v>
      </c>
      <c r="G641" s="5">
        <v>0</v>
      </c>
      <c r="H641" s="5">
        <v>0</v>
      </c>
      <c r="I641" s="96">
        <v>6726</v>
      </c>
      <c r="J641" s="292">
        <f>M641</f>
        <v>2924.7</v>
      </c>
      <c r="K641" s="5">
        <v>0</v>
      </c>
      <c r="L641" s="5">
        <v>0</v>
      </c>
      <c r="M641" s="96">
        <v>2924.7</v>
      </c>
      <c r="N641" s="292">
        <v>30</v>
      </c>
      <c r="O641" s="5">
        <v>0</v>
      </c>
      <c r="P641" s="548">
        <v>0</v>
      </c>
      <c r="Q641" s="584">
        <f t="shared" si="335"/>
        <v>43.483496877787687</v>
      </c>
    </row>
    <row r="642" spans="1:17" ht="12.75" customHeight="1" thickBot="1" x14ac:dyDescent="0.3">
      <c r="A642" s="787"/>
      <c r="B642" s="618"/>
      <c r="C642" s="614"/>
      <c r="D642" s="618"/>
      <c r="E642" s="232" t="s">
        <v>615</v>
      </c>
      <c r="F642" s="292">
        <v>23300</v>
      </c>
      <c r="G642" s="5">
        <v>0</v>
      </c>
      <c r="H642" s="5">
        <v>0</v>
      </c>
      <c r="I642" s="96">
        <v>23300</v>
      </c>
      <c r="J642" s="292">
        <v>3000</v>
      </c>
      <c r="K642" s="5">
        <v>0</v>
      </c>
      <c r="L642" s="5">
        <v>0</v>
      </c>
      <c r="M642" s="96">
        <v>3000</v>
      </c>
      <c r="N642" s="292">
        <v>13</v>
      </c>
      <c r="O642" s="5">
        <v>0</v>
      </c>
      <c r="P642" s="548">
        <v>0</v>
      </c>
      <c r="Q642" s="584">
        <f t="shared" si="335"/>
        <v>12.875536480686694</v>
      </c>
    </row>
    <row r="643" spans="1:17" ht="15.75" hidden="1" thickBot="1" x14ac:dyDescent="0.3">
      <c r="A643" s="787"/>
      <c r="B643" s="618"/>
      <c r="C643" s="630"/>
      <c r="D643" s="35" t="s">
        <v>611</v>
      </c>
      <c r="E643" s="99"/>
      <c r="F643" s="292"/>
      <c r="G643" s="5"/>
      <c r="H643" s="5"/>
      <c r="I643" s="96"/>
      <c r="J643" s="292"/>
      <c r="K643" s="5"/>
      <c r="L643" s="5"/>
      <c r="M643" s="96"/>
      <c r="N643" s="292"/>
      <c r="O643" s="5"/>
      <c r="P643" s="548"/>
      <c r="Q643" s="584" t="e">
        <f t="shared" si="335"/>
        <v>#DIV/0!</v>
      </c>
    </row>
    <row r="644" spans="1:17" ht="30.75" hidden="1" thickBot="1" x14ac:dyDescent="0.3">
      <c r="A644" s="787" t="s">
        <v>220</v>
      </c>
      <c r="B644" s="618" t="s">
        <v>618</v>
      </c>
      <c r="C644" s="618" t="s">
        <v>619</v>
      </c>
      <c r="D644" s="35" t="s">
        <v>214</v>
      </c>
      <c r="E644" s="261"/>
      <c r="F644" s="292"/>
      <c r="G644" s="5"/>
      <c r="H644" s="5"/>
      <c r="I644" s="96"/>
      <c r="J644" s="292"/>
      <c r="K644" s="5"/>
      <c r="L644" s="5"/>
      <c r="M644" s="96"/>
      <c r="N644" s="292"/>
      <c r="O644" s="5"/>
      <c r="P644" s="548"/>
      <c r="Q644" s="584" t="e">
        <f t="shared" si="335"/>
        <v>#DIV/0!</v>
      </c>
    </row>
    <row r="645" spans="1:17" ht="15.75" hidden="1" thickBot="1" x14ac:dyDescent="0.3">
      <c r="A645" s="787"/>
      <c r="B645" s="618"/>
      <c r="C645" s="618"/>
      <c r="D645" s="618" t="s">
        <v>610</v>
      </c>
      <c r="E645" s="99" t="s">
        <v>208</v>
      </c>
      <c r="F645" s="292"/>
      <c r="G645" s="5"/>
      <c r="H645" s="5"/>
      <c r="I645" s="96"/>
      <c r="J645" s="292"/>
      <c r="K645" s="5"/>
      <c r="L645" s="5"/>
      <c r="M645" s="96"/>
      <c r="N645" s="292"/>
      <c r="O645" s="5"/>
      <c r="P645" s="548"/>
      <c r="Q645" s="584" t="e">
        <f t="shared" si="335"/>
        <v>#DIV/0!</v>
      </c>
    </row>
    <row r="646" spans="1:17" ht="15.75" hidden="1" thickBot="1" x14ac:dyDescent="0.3">
      <c r="A646" s="787"/>
      <c r="B646" s="618"/>
      <c r="C646" s="618"/>
      <c r="D646" s="618"/>
      <c r="E646" s="99" t="s">
        <v>279</v>
      </c>
      <c r="F646" s="292"/>
      <c r="G646" s="5"/>
      <c r="H646" s="5"/>
      <c r="I646" s="96"/>
      <c r="J646" s="292"/>
      <c r="K646" s="5"/>
      <c r="L646" s="5"/>
      <c r="M646" s="96"/>
      <c r="N646" s="292"/>
      <c r="O646" s="5"/>
      <c r="P646" s="548"/>
      <c r="Q646" s="584" t="e">
        <f t="shared" si="335"/>
        <v>#DIV/0!</v>
      </c>
    </row>
    <row r="647" spans="1:17" ht="15.75" hidden="1" thickBot="1" x14ac:dyDescent="0.3">
      <c r="A647" s="787"/>
      <c r="B647" s="618"/>
      <c r="C647" s="618"/>
      <c r="D647" s="618"/>
      <c r="E647" s="99" t="s">
        <v>620</v>
      </c>
      <c r="F647" s="292"/>
      <c r="G647" s="5"/>
      <c r="H647" s="5"/>
      <c r="I647" s="96"/>
      <c r="J647" s="292"/>
      <c r="K647" s="5"/>
      <c r="L647" s="5"/>
      <c r="M647" s="96"/>
      <c r="N647" s="292"/>
      <c r="O647" s="5"/>
      <c r="P647" s="548"/>
      <c r="Q647" s="584" t="e">
        <f t="shared" si="335"/>
        <v>#DIV/0!</v>
      </c>
    </row>
    <row r="648" spans="1:17" ht="30.75" hidden="1" thickBot="1" x14ac:dyDescent="0.3">
      <c r="A648" s="787" t="s">
        <v>22</v>
      </c>
      <c r="B648" s="618" t="s">
        <v>621</v>
      </c>
      <c r="C648" s="618" t="s">
        <v>622</v>
      </c>
      <c r="D648" s="35" t="s">
        <v>214</v>
      </c>
      <c r="E648" s="99"/>
      <c r="F648" s="292"/>
      <c r="G648" s="5"/>
      <c r="H648" s="5"/>
      <c r="I648" s="96"/>
      <c r="J648" s="292"/>
      <c r="K648" s="5"/>
      <c r="L648" s="5"/>
      <c r="M648" s="96"/>
      <c r="N648" s="292"/>
      <c r="O648" s="5"/>
      <c r="P648" s="548"/>
      <c r="Q648" s="584" t="e">
        <f t="shared" si="335"/>
        <v>#DIV/0!</v>
      </c>
    </row>
    <row r="649" spans="1:17" ht="15.75" hidden="1" thickBot="1" x14ac:dyDescent="0.3">
      <c r="A649" s="787"/>
      <c r="B649" s="618"/>
      <c r="C649" s="618"/>
      <c r="D649" s="618" t="s">
        <v>610</v>
      </c>
      <c r="E649" s="99" t="s">
        <v>208</v>
      </c>
      <c r="F649" s="292"/>
      <c r="G649" s="5"/>
      <c r="H649" s="5"/>
      <c r="I649" s="96"/>
      <c r="J649" s="292"/>
      <c r="K649" s="5"/>
      <c r="L649" s="5"/>
      <c r="M649" s="96"/>
      <c r="N649" s="292"/>
      <c r="O649" s="5"/>
      <c r="P649" s="548"/>
      <c r="Q649" s="584" t="e">
        <f t="shared" si="335"/>
        <v>#DIV/0!</v>
      </c>
    </row>
    <row r="650" spans="1:17" ht="15.75" hidden="1" thickBot="1" x14ac:dyDescent="0.3">
      <c r="A650" s="787"/>
      <c r="B650" s="618"/>
      <c r="C650" s="618"/>
      <c r="D650" s="618"/>
      <c r="E650" s="99" t="s">
        <v>279</v>
      </c>
      <c r="F650" s="292"/>
      <c r="G650" s="5"/>
      <c r="H650" s="5"/>
      <c r="I650" s="96"/>
      <c r="J650" s="292"/>
      <c r="K650" s="5"/>
      <c r="L650" s="5"/>
      <c r="M650" s="96"/>
      <c r="N650" s="292"/>
      <c r="O650" s="5"/>
      <c r="P650" s="548"/>
      <c r="Q650" s="584" t="e">
        <f t="shared" si="335"/>
        <v>#DIV/0!</v>
      </c>
    </row>
    <row r="651" spans="1:17" ht="15.75" hidden="1" thickBot="1" x14ac:dyDescent="0.3">
      <c r="A651" s="787"/>
      <c r="B651" s="618"/>
      <c r="C651" s="618"/>
      <c r="D651" s="618"/>
      <c r="E651" s="99" t="s">
        <v>620</v>
      </c>
      <c r="F651" s="292"/>
      <c r="G651" s="5"/>
      <c r="H651" s="5"/>
      <c r="I651" s="96"/>
      <c r="J651" s="292"/>
      <c r="K651" s="5"/>
      <c r="L651" s="5"/>
      <c r="M651" s="96"/>
      <c r="N651" s="292"/>
      <c r="O651" s="5"/>
      <c r="P651" s="548"/>
      <c r="Q651" s="584" t="e">
        <f t="shared" si="335"/>
        <v>#DIV/0!</v>
      </c>
    </row>
    <row r="652" spans="1:17" ht="0.75" hidden="1" customHeight="1" x14ac:dyDescent="0.25">
      <c r="A652" s="787" t="s">
        <v>74</v>
      </c>
      <c r="B652" s="618" t="s">
        <v>623</v>
      </c>
      <c r="C652" s="35" t="s">
        <v>624</v>
      </c>
      <c r="D652" s="35" t="s">
        <v>214</v>
      </c>
      <c r="E652" s="99"/>
      <c r="F652" s="292"/>
      <c r="G652" s="5"/>
      <c r="H652" s="5"/>
      <c r="I652" s="96"/>
      <c r="J652" s="292"/>
      <c r="K652" s="5"/>
      <c r="L652" s="5"/>
      <c r="M652" s="96"/>
      <c r="N652" s="292"/>
      <c r="O652" s="5"/>
      <c r="P652" s="548"/>
      <c r="Q652" s="584" t="e">
        <f t="shared" si="335"/>
        <v>#DIV/0!</v>
      </c>
    </row>
    <row r="653" spans="1:17" ht="15.75" hidden="1" thickBot="1" x14ac:dyDescent="0.3">
      <c r="A653" s="787"/>
      <c r="B653" s="618"/>
      <c r="C653" s="613" t="s">
        <v>625</v>
      </c>
      <c r="D653" s="618" t="s">
        <v>610</v>
      </c>
      <c r="E653" s="99" t="s">
        <v>208</v>
      </c>
      <c r="F653" s="292"/>
      <c r="G653" s="5"/>
      <c r="H653" s="5"/>
      <c r="I653" s="96"/>
      <c r="J653" s="292"/>
      <c r="K653" s="5"/>
      <c r="L653" s="5"/>
      <c r="M653" s="96"/>
      <c r="N653" s="292"/>
      <c r="O653" s="5"/>
      <c r="P653" s="548"/>
      <c r="Q653" s="584" t="e">
        <f t="shared" si="335"/>
        <v>#DIV/0!</v>
      </c>
    </row>
    <row r="654" spans="1:17" ht="15.75" hidden="1" thickBot="1" x14ac:dyDescent="0.3">
      <c r="A654" s="787"/>
      <c r="B654" s="618"/>
      <c r="C654" s="614"/>
      <c r="D654" s="618"/>
      <c r="E654" s="99" t="s">
        <v>279</v>
      </c>
      <c r="F654" s="292"/>
      <c r="G654" s="5"/>
      <c r="H654" s="5"/>
      <c r="I654" s="96"/>
      <c r="J654" s="292"/>
      <c r="K654" s="5"/>
      <c r="L654" s="5"/>
      <c r="M654" s="96"/>
      <c r="N654" s="292"/>
      <c r="O654" s="5"/>
      <c r="P654" s="548"/>
      <c r="Q654" s="584" t="e">
        <f t="shared" si="335"/>
        <v>#DIV/0!</v>
      </c>
    </row>
    <row r="655" spans="1:17" ht="15.75" hidden="1" thickBot="1" x14ac:dyDescent="0.3">
      <c r="A655" s="787"/>
      <c r="B655" s="618"/>
      <c r="C655" s="630"/>
      <c r="D655" s="618"/>
      <c r="E655" s="99" t="s">
        <v>620</v>
      </c>
      <c r="F655" s="292"/>
      <c r="G655" s="5"/>
      <c r="H655" s="5"/>
      <c r="I655" s="96"/>
      <c r="J655" s="292"/>
      <c r="K655" s="5"/>
      <c r="L655" s="5"/>
      <c r="M655" s="96"/>
      <c r="N655" s="292"/>
      <c r="O655" s="5"/>
      <c r="P655" s="548"/>
      <c r="Q655" s="584" t="e">
        <f t="shared" si="335"/>
        <v>#DIV/0!</v>
      </c>
    </row>
    <row r="656" spans="1:17" ht="15.75" hidden="1" thickBot="1" x14ac:dyDescent="0.3">
      <c r="A656" s="787"/>
      <c r="B656" s="618"/>
      <c r="C656" s="6"/>
      <c r="D656" s="35" t="s">
        <v>611</v>
      </c>
      <c r="E656" s="99"/>
      <c r="F656" s="292"/>
      <c r="G656" s="5"/>
      <c r="H656" s="5"/>
      <c r="I656" s="96"/>
      <c r="J656" s="292"/>
      <c r="K656" s="5"/>
      <c r="L656" s="5"/>
      <c r="M656" s="96"/>
      <c r="N656" s="292"/>
      <c r="O656" s="5"/>
      <c r="P656" s="548"/>
      <c r="Q656" s="584" t="e">
        <f t="shared" si="335"/>
        <v>#DIV/0!</v>
      </c>
    </row>
    <row r="657" spans="1:17" ht="30.75" hidden="1" thickBot="1" x14ac:dyDescent="0.3">
      <c r="A657" s="787" t="s">
        <v>245</v>
      </c>
      <c r="B657" s="618" t="s">
        <v>626</v>
      </c>
      <c r="C657" s="618" t="s">
        <v>627</v>
      </c>
      <c r="D657" s="35" t="s">
        <v>214</v>
      </c>
      <c r="E657" s="99"/>
      <c r="F657" s="292"/>
      <c r="G657" s="5"/>
      <c r="H657" s="5"/>
      <c r="I657" s="96"/>
      <c r="J657" s="292"/>
      <c r="K657" s="5"/>
      <c r="L657" s="5"/>
      <c r="M657" s="96"/>
      <c r="N657" s="292"/>
      <c r="O657" s="5"/>
      <c r="P657" s="548"/>
      <c r="Q657" s="584" t="e">
        <f t="shared" si="335"/>
        <v>#DIV/0!</v>
      </c>
    </row>
    <row r="658" spans="1:17" ht="15.75" hidden="1" thickBot="1" x14ac:dyDescent="0.3">
      <c r="A658" s="787"/>
      <c r="B658" s="618"/>
      <c r="C658" s="618"/>
      <c r="D658" s="618" t="s">
        <v>610</v>
      </c>
      <c r="E658" s="99" t="s">
        <v>208</v>
      </c>
      <c r="F658" s="292"/>
      <c r="G658" s="5"/>
      <c r="H658" s="5"/>
      <c r="I658" s="96"/>
      <c r="J658" s="292"/>
      <c r="K658" s="5"/>
      <c r="L658" s="5"/>
      <c r="M658" s="96"/>
      <c r="N658" s="292"/>
      <c r="O658" s="5"/>
      <c r="P658" s="548"/>
      <c r="Q658" s="584" t="e">
        <f t="shared" si="335"/>
        <v>#DIV/0!</v>
      </c>
    </row>
    <row r="659" spans="1:17" ht="15.75" hidden="1" thickBot="1" x14ac:dyDescent="0.3">
      <c r="A659" s="787"/>
      <c r="B659" s="618"/>
      <c r="C659" s="618"/>
      <c r="D659" s="618"/>
      <c r="E659" s="99" t="s">
        <v>279</v>
      </c>
      <c r="F659" s="292"/>
      <c r="G659" s="5"/>
      <c r="H659" s="5"/>
      <c r="I659" s="96"/>
      <c r="J659" s="292"/>
      <c r="K659" s="5"/>
      <c r="L659" s="5"/>
      <c r="M659" s="96"/>
      <c r="N659" s="292"/>
      <c r="O659" s="5"/>
      <c r="P659" s="548"/>
      <c r="Q659" s="584" t="e">
        <f t="shared" si="335"/>
        <v>#DIV/0!</v>
      </c>
    </row>
    <row r="660" spans="1:17" ht="15.75" hidden="1" thickBot="1" x14ac:dyDescent="0.3">
      <c r="A660" s="787"/>
      <c r="B660" s="618"/>
      <c r="C660" s="618"/>
      <c r="D660" s="618"/>
      <c r="E660" s="99" t="s">
        <v>620</v>
      </c>
      <c r="F660" s="292"/>
      <c r="G660" s="5"/>
      <c r="H660" s="5"/>
      <c r="I660" s="96"/>
      <c r="J660" s="292"/>
      <c r="K660" s="5"/>
      <c r="L660" s="5"/>
      <c r="M660" s="96"/>
      <c r="N660" s="292"/>
      <c r="O660" s="5"/>
      <c r="P660" s="548"/>
      <c r="Q660" s="584" t="e">
        <f t="shared" si="335"/>
        <v>#DIV/0!</v>
      </c>
    </row>
    <row r="661" spans="1:17" ht="15.75" hidden="1" thickBot="1" x14ac:dyDescent="0.3">
      <c r="A661" s="787"/>
      <c r="B661" s="618"/>
      <c r="C661" s="618"/>
      <c r="D661" s="35" t="s">
        <v>611</v>
      </c>
      <c r="E661" s="99"/>
      <c r="F661" s="292"/>
      <c r="G661" s="5"/>
      <c r="H661" s="5"/>
      <c r="I661" s="96"/>
      <c r="J661" s="292"/>
      <c r="K661" s="5"/>
      <c r="L661" s="5"/>
      <c r="M661" s="96"/>
      <c r="N661" s="292"/>
      <c r="O661" s="5"/>
      <c r="P661" s="548"/>
      <c r="Q661" s="584" t="e">
        <f t="shared" si="335"/>
        <v>#DIV/0!</v>
      </c>
    </row>
    <row r="662" spans="1:17" ht="30.75" hidden="1" thickBot="1" x14ac:dyDescent="0.3">
      <c r="A662" s="787" t="s">
        <v>250</v>
      </c>
      <c r="B662" s="618" t="s">
        <v>628</v>
      </c>
      <c r="C662" s="618" t="s">
        <v>629</v>
      </c>
      <c r="D662" s="35" t="s">
        <v>214</v>
      </c>
      <c r="E662" s="99"/>
      <c r="F662" s="292"/>
      <c r="G662" s="5"/>
      <c r="H662" s="5"/>
      <c r="I662" s="96"/>
      <c r="J662" s="292"/>
      <c r="K662" s="5"/>
      <c r="L662" s="5"/>
      <c r="M662" s="96"/>
      <c r="N662" s="292"/>
      <c r="O662" s="5"/>
      <c r="P662" s="548"/>
      <c r="Q662" s="584" t="e">
        <f t="shared" si="335"/>
        <v>#DIV/0!</v>
      </c>
    </row>
    <row r="663" spans="1:17" ht="15.75" hidden="1" thickBot="1" x14ac:dyDescent="0.3">
      <c r="A663" s="787"/>
      <c r="B663" s="618"/>
      <c r="C663" s="618"/>
      <c r="D663" s="618" t="s">
        <v>610</v>
      </c>
      <c r="E663" s="99" t="s">
        <v>208</v>
      </c>
      <c r="F663" s="292"/>
      <c r="G663" s="5"/>
      <c r="H663" s="5"/>
      <c r="I663" s="96"/>
      <c r="J663" s="292"/>
      <c r="K663" s="5"/>
      <c r="L663" s="5"/>
      <c r="M663" s="96"/>
      <c r="N663" s="292"/>
      <c r="O663" s="5"/>
      <c r="P663" s="548"/>
      <c r="Q663" s="584" t="e">
        <f t="shared" si="335"/>
        <v>#DIV/0!</v>
      </c>
    </row>
    <row r="664" spans="1:17" ht="15.75" hidden="1" thickBot="1" x14ac:dyDescent="0.3">
      <c r="A664" s="787"/>
      <c r="B664" s="618"/>
      <c r="C664" s="618"/>
      <c r="D664" s="618"/>
      <c r="E664" s="99" t="s">
        <v>279</v>
      </c>
      <c r="F664" s="292"/>
      <c r="G664" s="5"/>
      <c r="H664" s="5"/>
      <c r="I664" s="96"/>
      <c r="J664" s="292"/>
      <c r="K664" s="5"/>
      <c r="L664" s="5"/>
      <c r="M664" s="96"/>
      <c r="N664" s="292"/>
      <c r="O664" s="5"/>
      <c r="P664" s="548"/>
      <c r="Q664" s="584" t="e">
        <f t="shared" si="335"/>
        <v>#DIV/0!</v>
      </c>
    </row>
    <row r="665" spans="1:17" ht="15.75" hidden="1" thickBot="1" x14ac:dyDescent="0.3">
      <c r="A665" s="788"/>
      <c r="B665" s="613"/>
      <c r="C665" s="618"/>
      <c r="D665" s="618"/>
      <c r="E665" s="184" t="s">
        <v>620</v>
      </c>
      <c r="F665" s="289"/>
      <c r="G665" s="161"/>
      <c r="H665" s="161"/>
      <c r="I665" s="162"/>
      <c r="J665" s="289"/>
      <c r="K665" s="161"/>
      <c r="L665" s="161"/>
      <c r="M665" s="162"/>
      <c r="N665" s="289"/>
      <c r="O665" s="161"/>
      <c r="P665" s="549"/>
      <c r="Q665" s="585" t="e">
        <f t="shared" si="335"/>
        <v>#DIV/0!</v>
      </c>
    </row>
    <row r="666" spans="1:17" ht="30.75" thickBot="1" x14ac:dyDescent="0.3">
      <c r="A666" s="779" t="s">
        <v>129</v>
      </c>
      <c r="B666" s="782" t="s">
        <v>258</v>
      </c>
      <c r="C666" s="785" t="s">
        <v>630</v>
      </c>
      <c r="D666" s="36" t="s">
        <v>214</v>
      </c>
      <c r="E666" s="222" t="s">
        <v>271</v>
      </c>
      <c r="F666" s="290">
        <v>6571.7</v>
      </c>
      <c r="G666" s="334">
        <f t="shared" ref="G666:H666" si="336">G668+G669+G667</f>
        <v>0</v>
      </c>
      <c r="H666" s="334">
        <f t="shared" si="336"/>
        <v>0</v>
      </c>
      <c r="I666" s="377">
        <v>6571.7</v>
      </c>
      <c r="J666" s="290">
        <f>J667+J668+J669</f>
        <v>5838.7</v>
      </c>
      <c r="K666" s="334">
        <f t="shared" ref="K666:L666" si="337">K668+K669+K667</f>
        <v>0</v>
      </c>
      <c r="L666" s="334">
        <f t="shared" si="337"/>
        <v>0</v>
      </c>
      <c r="M666" s="377">
        <f>M667+M668+M669</f>
        <v>5838.7</v>
      </c>
      <c r="N666" s="290">
        <f>N671</f>
        <v>44</v>
      </c>
      <c r="O666" s="334">
        <v>0</v>
      </c>
      <c r="P666" s="431">
        <v>0</v>
      </c>
      <c r="Q666" s="454">
        <f t="shared" si="335"/>
        <v>88.846112877946354</v>
      </c>
    </row>
    <row r="667" spans="1:17" x14ac:dyDescent="0.25">
      <c r="A667" s="780"/>
      <c r="B667" s="783"/>
      <c r="C667" s="785"/>
      <c r="D667" s="618" t="s">
        <v>610</v>
      </c>
      <c r="E667" s="231" t="s">
        <v>631</v>
      </c>
      <c r="F667" s="291">
        <v>5614.5</v>
      </c>
      <c r="G667" s="335">
        <v>0</v>
      </c>
      <c r="H667" s="335">
        <v>0</v>
      </c>
      <c r="I667" s="378">
        <v>5614.5</v>
      </c>
      <c r="J667" s="291">
        <f>M667</f>
        <v>5265.9</v>
      </c>
      <c r="K667" s="335">
        <v>0</v>
      </c>
      <c r="L667" s="335">
        <v>0</v>
      </c>
      <c r="M667" s="378">
        <v>5265.9</v>
      </c>
      <c r="N667" s="291">
        <f>N672</f>
        <v>86</v>
      </c>
      <c r="O667" s="335">
        <v>0</v>
      </c>
      <c r="P667" s="547">
        <v>0</v>
      </c>
      <c r="Q667" s="583">
        <f t="shared" si="335"/>
        <v>93.791076676462723</v>
      </c>
    </row>
    <row r="668" spans="1:17" ht="23.25" customHeight="1" x14ac:dyDescent="0.25">
      <c r="A668" s="780"/>
      <c r="B668" s="783"/>
      <c r="C668" s="785"/>
      <c r="D668" s="618"/>
      <c r="E668" s="232" t="s">
        <v>632</v>
      </c>
      <c r="F668" s="292">
        <v>954.2</v>
      </c>
      <c r="G668" s="5">
        <v>0</v>
      </c>
      <c r="H668" s="5">
        <v>0</v>
      </c>
      <c r="I668" s="96">
        <v>954.2</v>
      </c>
      <c r="J668" s="292">
        <f>M668</f>
        <v>572.79999999999995</v>
      </c>
      <c r="K668" s="5">
        <v>0</v>
      </c>
      <c r="L668" s="5">
        <v>0</v>
      </c>
      <c r="M668" s="96">
        <v>572.79999999999995</v>
      </c>
      <c r="N668" s="292">
        <f>N673</f>
        <v>51</v>
      </c>
      <c r="O668" s="5">
        <v>0</v>
      </c>
      <c r="P668" s="548">
        <v>0</v>
      </c>
      <c r="Q668" s="584">
        <f t="shared" si="335"/>
        <v>60.029343953049661</v>
      </c>
    </row>
    <row r="669" spans="1:17" ht="0.75" hidden="1" customHeight="1" x14ac:dyDescent="0.25">
      <c r="A669" s="780"/>
      <c r="B669" s="783"/>
      <c r="C669" s="785"/>
      <c r="D669" s="618"/>
      <c r="E669" s="797" t="s">
        <v>633</v>
      </c>
      <c r="F669" s="790">
        <v>3</v>
      </c>
      <c r="G669" s="791"/>
      <c r="H669" s="791"/>
      <c r="I669" s="792">
        <v>3</v>
      </c>
      <c r="J669" s="790"/>
      <c r="K669" s="791"/>
      <c r="L669" s="791"/>
      <c r="M669" s="792"/>
      <c r="N669" s="790"/>
      <c r="O669" s="791"/>
      <c r="P669" s="548"/>
      <c r="Q669" s="584">
        <f t="shared" si="335"/>
        <v>0</v>
      </c>
    </row>
    <row r="670" spans="1:17" ht="23.25" customHeight="1" thickBot="1" x14ac:dyDescent="0.3">
      <c r="A670" s="781"/>
      <c r="B670" s="784"/>
      <c r="C670" s="785"/>
      <c r="D670" s="618"/>
      <c r="E670" s="797"/>
      <c r="F670" s="790"/>
      <c r="G670" s="791"/>
      <c r="H670" s="791"/>
      <c r="I670" s="792"/>
      <c r="J670" s="790"/>
      <c r="K670" s="791"/>
      <c r="L670" s="791"/>
      <c r="M670" s="792"/>
      <c r="N670" s="790"/>
      <c r="O670" s="791"/>
      <c r="P670" s="548"/>
      <c r="Q670" s="584">
        <v>0</v>
      </c>
    </row>
    <row r="671" spans="1:17" ht="74.25" customHeight="1" x14ac:dyDescent="0.25">
      <c r="A671" s="789" t="s">
        <v>261</v>
      </c>
      <c r="B671" s="793" t="s">
        <v>634</v>
      </c>
      <c r="C671" s="35" t="s">
        <v>635</v>
      </c>
      <c r="D671" s="35" t="s">
        <v>214</v>
      </c>
      <c r="E671" s="99" t="s">
        <v>208</v>
      </c>
      <c r="F671" s="292">
        <f>F666</f>
        <v>6571.7</v>
      </c>
      <c r="G671" s="5">
        <v>0</v>
      </c>
      <c r="H671" s="5">
        <v>0</v>
      </c>
      <c r="I671" s="96">
        <v>6571.7</v>
      </c>
      <c r="J671" s="292">
        <f t="shared" ref="J671:M671" si="338">J672+J673</f>
        <v>5838.7</v>
      </c>
      <c r="K671" s="5">
        <f t="shared" si="338"/>
        <v>0</v>
      </c>
      <c r="L671" s="5">
        <f t="shared" si="338"/>
        <v>0</v>
      </c>
      <c r="M671" s="96">
        <f t="shared" si="338"/>
        <v>5838.7</v>
      </c>
      <c r="N671" s="292">
        <v>44</v>
      </c>
      <c r="O671" s="5">
        <v>0</v>
      </c>
      <c r="P671" s="548">
        <v>0</v>
      </c>
      <c r="Q671" s="584">
        <f t="shared" si="335"/>
        <v>88.846112877946354</v>
      </c>
    </row>
    <row r="672" spans="1:17" x14ac:dyDescent="0.25">
      <c r="A672" s="787"/>
      <c r="B672" s="794"/>
      <c r="C672" s="613" t="s">
        <v>636</v>
      </c>
      <c r="D672" s="618" t="s">
        <v>610</v>
      </c>
      <c r="E672" s="232" t="s">
        <v>631</v>
      </c>
      <c r="F672" s="292">
        <v>5614.5</v>
      </c>
      <c r="G672" s="5">
        <v>0</v>
      </c>
      <c r="H672" s="5">
        <v>0</v>
      </c>
      <c r="I672" s="96">
        <v>5614.5</v>
      </c>
      <c r="J672" s="292">
        <f>M672</f>
        <v>5265.9</v>
      </c>
      <c r="K672" s="5">
        <v>0</v>
      </c>
      <c r="L672" s="5">
        <v>0</v>
      </c>
      <c r="M672" s="96">
        <v>5265.9</v>
      </c>
      <c r="N672" s="292">
        <v>86</v>
      </c>
      <c r="O672" s="5">
        <v>0</v>
      </c>
      <c r="P672" s="548">
        <v>0</v>
      </c>
      <c r="Q672" s="584">
        <f t="shared" si="335"/>
        <v>93.791076676462723</v>
      </c>
    </row>
    <row r="673" spans="1:17" x14ac:dyDescent="0.25">
      <c r="A673" s="787"/>
      <c r="B673" s="794"/>
      <c r="C673" s="614"/>
      <c r="D673" s="618"/>
      <c r="E673" s="796" t="s">
        <v>637</v>
      </c>
      <c r="F673" s="790">
        <v>954.2</v>
      </c>
      <c r="G673" s="791">
        <v>0</v>
      </c>
      <c r="H673" s="791">
        <v>0</v>
      </c>
      <c r="I673" s="792">
        <v>954.2</v>
      </c>
      <c r="J673" s="790">
        <f>M673</f>
        <v>572.79999999999995</v>
      </c>
      <c r="K673" s="791">
        <v>0</v>
      </c>
      <c r="L673" s="791">
        <v>0</v>
      </c>
      <c r="M673" s="792">
        <v>572.79999999999995</v>
      </c>
      <c r="N673" s="790">
        <v>51</v>
      </c>
      <c r="O673" s="791">
        <v>0</v>
      </c>
      <c r="P673" s="857">
        <v>0</v>
      </c>
      <c r="Q673" s="859">
        <f t="shared" si="335"/>
        <v>60.029343953049661</v>
      </c>
    </row>
    <row r="674" spans="1:17" ht="27.75" customHeight="1" x14ac:dyDescent="0.25">
      <c r="A674" s="787"/>
      <c r="B674" s="794"/>
      <c r="C674" s="614"/>
      <c r="D674" s="618"/>
      <c r="E674" s="796"/>
      <c r="F674" s="790"/>
      <c r="G674" s="791"/>
      <c r="H674" s="791"/>
      <c r="I674" s="792"/>
      <c r="J674" s="790"/>
      <c r="K674" s="791"/>
      <c r="L674" s="791"/>
      <c r="M674" s="792"/>
      <c r="N674" s="790"/>
      <c r="O674" s="791"/>
      <c r="P674" s="858"/>
      <c r="Q674" s="860"/>
    </row>
    <row r="675" spans="1:17" ht="28.5" customHeight="1" thickBot="1" x14ac:dyDescent="0.3">
      <c r="A675" s="788"/>
      <c r="B675" s="795"/>
      <c r="C675" s="630"/>
      <c r="D675" s="618"/>
      <c r="E675" s="246">
        <v>9.3501133830181994E+19</v>
      </c>
      <c r="F675" s="289">
        <v>3</v>
      </c>
      <c r="G675" s="161">
        <v>0</v>
      </c>
      <c r="H675" s="161">
        <v>0</v>
      </c>
      <c r="I675" s="162">
        <v>3</v>
      </c>
      <c r="J675" s="289"/>
      <c r="K675" s="161"/>
      <c r="L675" s="161"/>
      <c r="M675" s="162"/>
      <c r="N675" s="289"/>
      <c r="O675" s="161"/>
      <c r="P675" s="549"/>
      <c r="Q675" s="585">
        <f t="shared" si="335"/>
        <v>0</v>
      </c>
    </row>
    <row r="676" spans="1:17" ht="30.75" thickBot="1" x14ac:dyDescent="0.3">
      <c r="A676" s="648" t="s">
        <v>14</v>
      </c>
      <c r="B676" s="650" t="s">
        <v>638</v>
      </c>
      <c r="C676" s="808" t="s">
        <v>202</v>
      </c>
      <c r="D676" s="62" t="s">
        <v>214</v>
      </c>
      <c r="E676" s="229"/>
      <c r="F676" s="186">
        <f>G676+H676+I676</f>
        <v>366383.7</v>
      </c>
      <c r="G676" s="187">
        <f>G677</f>
        <v>131170.5</v>
      </c>
      <c r="H676" s="187">
        <f t="shared" ref="H676" si="339">H677</f>
        <v>32984.199999999997</v>
      </c>
      <c r="I676" s="188">
        <f>I677+I678+I679+I680</f>
        <v>202229</v>
      </c>
      <c r="J676" s="186">
        <f>J677+J678+J679+J680</f>
        <v>302832.99999999994</v>
      </c>
      <c r="K676" s="187">
        <f>K677+K678+K679+K680</f>
        <v>125697.5</v>
      </c>
      <c r="L676" s="187">
        <f>L677+L678+L679+L680</f>
        <v>28317.7</v>
      </c>
      <c r="M676" s="188">
        <f>M677+M678+M679+M680</f>
        <v>148817.79999999999</v>
      </c>
      <c r="N676" s="485">
        <f>J676/F676*100</f>
        <v>82.654604994709075</v>
      </c>
      <c r="O676" s="528">
        <f t="shared" ref="O676:Q680" si="340">K676/G676*100</f>
        <v>95.827567936388135</v>
      </c>
      <c r="P676" s="528">
        <f t="shared" si="340"/>
        <v>85.852317170039001</v>
      </c>
      <c r="Q676" s="586">
        <f t="shared" si="340"/>
        <v>73.588753343981324</v>
      </c>
    </row>
    <row r="677" spans="1:17" ht="60" x14ac:dyDescent="0.25">
      <c r="A677" s="806"/>
      <c r="B677" s="807"/>
      <c r="C677" s="809"/>
      <c r="D677" s="70" t="s">
        <v>639</v>
      </c>
      <c r="E677" s="230" t="s">
        <v>205</v>
      </c>
      <c r="F677" s="293">
        <f>G677+H677+I677</f>
        <v>260926.5</v>
      </c>
      <c r="G677" s="336">
        <v>131170.5</v>
      </c>
      <c r="H677" s="336">
        <v>32984.199999999997</v>
      </c>
      <c r="I677" s="379">
        <v>96771.8</v>
      </c>
      <c r="J677" s="293">
        <f>K677+L677+M677</f>
        <v>238704.5</v>
      </c>
      <c r="K677" s="336">
        <v>125697.5</v>
      </c>
      <c r="L677" s="336">
        <v>28317.7</v>
      </c>
      <c r="M677" s="379">
        <v>84689.3</v>
      </c>
      <c r="N677" s="486">
        <f>J677/F677*100</f>
        <v>91.483425409071145</v>
      </c>
      <c r="O677" s="529">
        <f t="shared" si="340"/>
        <v>95.827567936388135</v>
      </c>
      <c r="P677" s="529">
        <f t="shared" si="340"/>
        <v>85.852317170039001</v>
      </c>
      <c r="Q677" s="587">
        <f t="shared" si="340"/>
        <v>87.514441190512116</v>
      </c>
    </row>
    <row r="678" spans="1:17" x14ac:dyDescent="0.25">
      <c r="A678" s="806"/>
      <c r="B678" s="807"/>
      <c r="C678" s="809"/>
      <c r="D678" s="70" t="s">
        <v>640</v>
      </c>
      <c r="E678" s="247" t="s">
        <v>205</v>
      </c>
      <c r="F678" s="294">
        <f>H678+I678</f>
        <v>88397.8</v>
      </c>
      <c r="G678" s="337">
        <v>0</v>
      </c>
      <c r="H678" s="337">
        <v>0</v>
      </c>
      <c r="I678" s="380">
        <v>88397.8</v>
      </c>
      <c r="J678" s="294">
        <f>L678+M678</f>
        <v>52582.6</v>
      </c>
      <c r="K678" s="337">
        <v>0</v>
      </c>
      <c r="L678" s="337">
        <v>0</v>
      </c>
      <c r="M678" s="380">
        <v>52582.6</v>
      </c>
      <c r="N678" s="275">
        <f>J678/F678*100</f>
        <v>59.484059558043299</v>
      </c>
      <c r="O678" s="323">
        <v>0</v>
      </c>
      <c r="P678" s="323">
        <v>0</v>
      </c>
      <c r="Q678" s="365">
        <f t="shared" si="340"/>
        <v>59.484059558043299</v>
      </c>
    </row>
    <row r="679" spans="1:17" ht="30" x14ac:dyDescent="0.25">
      <c r="A679" s="806"/>
      <c r="B679" s="807"/>
      <c r="C679" s="809"/>
      <c r="D679" s="70" t="s">
        <v>641</v>
      </c>
      <c r="E679" s="247" t="s">
        <v>205</v>
      </c>
      <c r="F679" s="294">
        <f>I679</f>
        <v>3956</v>
      </c>
      <c r="G679" s="337">
        <v>0</v>
      </c>
      <c r="H679" s="337">
        <v>0</v>
      </c>
      <c r="I679" s="380">
        <v>3956</v>
      </c>
      <c r="J679" s="294">
        <f>M679</f>
        <v>3029.1</v>
      </c>
      <c r="K679" s="337">
        <v>0</v>
      </c>
      <c r="L679" s="337">
        <v>0</v>
      </c>
      <c r="M679" s="380">
        <v>3029.1</v>
      </c>
      <c r="N679" s="275">
        <f>J679/F679*100</f>
        <v>76.569767441860463</v>
      </c>
      <c r="O679" s="323">
        <v>0</v>
      </c>
      <c r="P679" s="323">
        <v>0</v>
      </c>
      <c r="Q679" s="365">
        <f t="shared" si="340"/>
        <v>76.569767441860463</v>
      </c>
    </row>
    <row r="680" spans="1:17" ht="15.75" thickBot="1" x14ac:dyDescent="0.3">
      <c r="A680" s="649"/>
      <c r="B680" s="651"/>
      <c r="C680" s="810"/>
      <c r="D680" s="70" t="s">
        <v>642</v>
      </c>
      <c r="E680" s="247" t="s">
        <v>205</v>
      </c>
      <c r="F680" s="294">
        <f>I680</f>
        <v>13103.4</v>
      </c>
      <c r="G680" s="337">
        <v>0</v>
      </c>
      <c r="H680" s="337">
        <v>0</v>
      </c>
      <c r="I680" s="380">
        <v>13103.4</v>
      </c>
      <c r="J680" s="294">
        <f>M680</f>
        <v>8516.7999999999993</v>
      </c>
      <c r="K680" s="337">
        <v>0</v>
      </c>
      <c r="L680" s="337">
        <v>0</v>
      </c>
      <c r="M680" s="380">
        <v>8516.7999999999993</v>
      </c>
      <c r="N680" s="275">
        <f>J680/F680*100</f>
        <v>64.99687104110383</v>
      </c>
      <c r="O680" s="323">
        <v>0</v>
      </c>
      <c r="P680" s="323">
        <v>0</v>
      </c>
      <c r="Q680" s="365">
        <f t="shared" si="340"/>
        <v>64.99687104110383</v>
      </c>
    </row>
    <row r="681" spans="1:17" ht="30.75" customHeight="1" thickBot="1" x14ac:dyDescent="0.3">
      <c r="A681" s="861" t="s">
        <v>96</v>
      </c>
      <c r="B681" s="861" t="s">
        <v>643</v>
      </c>
      <c r="C681" s="811" t="s">
        <v>202</v>
      </c>
      <c r="D681" s="70" t="s">
        <v>214</v>
      </c>
      <c r="E681" s="247"/>
      <c r="F681" s="295"/>
      <c r="G681" s="338"/>
      <c r="H681" s="338"/>
      <c r="I681" s="381"/>
      <c r="J681" s="295"/>
      <c r="K681" s="338"/>
      <c r="L681" s="338"/>
      <c r="M681" s="381"/>
      <c r="N681" s="487"/>
      <c r="O681" s="530"/>
      <c r="P681" s="530"/>
      <c r="Q681" s="588"/>
    </row>
    <row r="682" spans="1:17" ht="14.25" customHeight="1" thickBot="1" x14ac:dyDescent="0.3">
      <c r="A682" s="862"/>
      <c r="B682" s="862"/>
      <c r="C682" s="812"/>
      <c r="D682" s="653" t="s">
        <v>639</v>
      </c>
      <c r="E682" s="222" t="s">
        <v>271</v>
      </c>
      <c r="F682" s="296">
        <f>SUM(F686:F701)</f>
        <v>224612.99999999997</v>
      </c>
      <c r="G682" s="339">
        <f t="shared" ref="G682:M682" si="341">SUM(G686:G701)</f>
        <v>131170.5</v>
      </c>
      <c r="H682" s="339">
        <f t="shared" si="341"/>
        <v>31520.2</v>
      </c>
      <c r="I682" s="382">
        <f t="shared" si="341"/>
        <v>61922.299999999996</v>
      </c>
      <c r="J682" s="296">
        <f t="shared" si="341"/>
        <v>206025.3</v>
      </c>
      <c r="K682" s="339">
        <f t="shared" si="341"/>
        <v>125697.5</v>
      </c>
      <c r="L682" s="339">
        <f t="shared" si="341"/>
        <v>28317.599999999999</v>
      </c>
      <c r="M682" s="382">
        <f t="shared" si="341"/>
        <v>52010.2</v>
      </c>
      <c r="N682" s="488">
        <f t="shared" ref="N682:Q713" si="342">J682/F682*100</f>
        <v>91.724566253956809</v>
      </c>
      <c r="O682" s="531">
        <f t="shared" si="342"/>
        <v>95.827567936388135</v>
      </c>
      <c r="P682" s="531">
        <f t="shared" si="342"/>
        <v>89.839531475054088</v>
      </c>
      <c r="Q682" s="589">
        <f t="shared" si="342"/>
        <v>83.992681150409467</v>
      </c>
    </row>
    <row r="683" spans="1:17" ht="0.75" hidden="1" customHeight="1" x14ac:dyDescent="0.25">
      <c r="A683" s="862"/>
      <c r="B683" s="862"/>
      <c r="C683" s="812"/>
      <c r="D683" s="614"/>
      <c r="E683" s="231" t="s">
        <v>272</v>
      </c>
      <c r="F683" s="297">
        <f t="shared" ref="F683:F685" si="343">SUM(F687:F702)</f>
        <v>224551.99999999997</v>
      </c>
      <c r="G683" s="340" t="e">
        <f>#REF!</f>
        <v>#REF!</v>
      </c>
      <c r="H683" s="340" t="e">
        <f>#REF!</f>
        <v>#REF!</v>
      </c>
      <c r="I683" s="383" t="e">
        <f>#REF!</f>
        <v>#REF!</v>
      </c>
      <c r="J683" s="297" t="e">
        <f>#REF!</f>
        <v>#REF!</v>
      </c>
      <c r="K683" s="340" t="e">
        <f>#REF!</f>
        <v>#REF!</v>
      </c>
      <c r="L683" s="340" t="e">
        <f>#REF!</f>
        <v>#REF!</v>
      </c>
      <c r="M683" s="383" t="e">
        <f>#REF!</f>
        <v>#REF!</v>
      </c>
      <c r="N683" s="489" t="e">
        <f t="shared" si="342"/>
        <v>#REF!</v>
      </c>
      <c r="O683" s="532" t="e">
        <f t="shared" si="342"/>
        <v>#REF!</v>
      </c>
      <c r="P683" s="532" t="e">
        <f t="shared" si="342"/>
        <v>#REF!</v>
      </c>
      <c r="Q683" s="590" t="e">
        <f t="shared" si="342"/>
        <v>#REF!</v>
      </c>
    </row>
    <row r="684" spans="1:17" ht="15" hidden="1" customHeight="1" x14ac:dyDescent="0.25">
      <c r="A684" s="862"/>
      <c r="B684" s="862"/>
      <c r="C684" s="812"/>
      <c r="D684" s="614"/>
      <c r="E684" s="232" t="s">
        <v>644</v>
      </c>
      <c r="F684" s="298">
        <f t="shared" si="343"/>
        <v>224122.99999999997</v>
      </c>
      <c r="G684" s="341" t="e">
        <f>#REF!</f>
        <v>#REF!</v>
      </c>
      <c r="H684" s="341" t="e">
        <f>#REF!</f>
        <v>#REF!</v>
      </c>
      <c r="I684" s="384" t="e">
        <f>#REF!</f>
        <v>#REF!</v>
      </c>
      <c r="J684" s="398"/>
      <c r="K684" s="423"/>
      <c r="L684" s="423"/>
      <c r="M684" s="444"/>
      <c r="N684" s="490">
        <f t="shared" si="342"/>
        <v>0</v>
      </c>
      <c r="O684" s="533" t="e">
        <f t="shared" si="342"/>
        <v>#REF!</v>
      </c>
      <c r="P684" s="533" t="e">
        <f t="shared" si="342"/>
        <v>#REF!</v>
      </c>
      <c r="Q684" s="591" t="e">
        <f t="shared" si="342"/>
        <v>#REF!</v>
      </c>
    </row>
    <row r="685" spans="1:17" ht="15" hidden="1" customHeight="1" x14ac:dyDescent="0.25">
      <c r="A685" s="862"/>
      <c r="B685" s="862"/>
      <c r="C685" s="812"/>
      <c r="D685" s="614"/>
      <c r="E685" s="232" t="s">
        <v>645</v>
      </c>
      <c r="F685" s="298">
        <f t="shared" si="343"/>
        <v>224122.99999999997</v>
      </c>
      <c r="G685" s="341" t="e">
        <f>#REF!</f>
        <v>#REF!</v>
      </c>
      <c r="H685" s="341" t="e">
        <f>#REF!</f>
        <v>#REF!</v>
      </c>
      <c r="I685" s="384" t="e">
        <f>#REF!</f>
        <v>#REF!</v>
      </c>
      <c r="J685" s="398"/>
      <c r="K685" s="423"/>
      <c r="L685" s="423"/>
      <c r="M685" s="444"/>
      <c r="N685" s="490">
        <f t="shared" si="342"/>
        <v>0</v>
      </c>
      <c r="O685" s="533" t="e">
        <f t="shared" si="342"/>
        <v>#REF!</v>
      </c>
      <c r="P685" s="533" t="e">
        <f t="shared" si="342"/>
        <v>#REF!</v>
      </c>
      <c r="Q685" s="591" t="e">
        <f t="shared" si="342"/>
        <v>#REF!</v>
      </c>
    </row>
    <row r="686" spans="1:17" x14ac:dyDescent="0.25">
      <c r="A686" s="862"/>
      <c r="B686" s="862"/>
      <c r="C686" s="812"/>
      <c r="D686" s="614"/>
      <c r="E686" s="232" t="s">
        <v>646</v>
      </c>
      <c r="F686" s="100">
        <f>G686+H686+I686</f>
        <v>61</v>
      </c>
      <c r="G686" s="69">
        <v>61</v>
      </c>
      <c r="H686" s="69">
        <v>0</v>
      </c>
      <c r="I686" s="101">
        <v>0</v>
      </c>
      <c r="J686" s="399">
        <f>K686+L686+M686</f>
        <v>0</v>
      </c>
      <c r="K686" s="424">
        <v>0</v>
      </c>
      <c r="L686" s="424">
        <v>0</v>
      </c>
      <c r="M686" s="445">
        <v>0</v>
      </c>
      <c r="N686" s="275">
        <f t="shared" si="342"/>
        <v>0</v>
      </c>
      <c r="O686" s="323">
        <f t="shared" si="342"/>
        <v>0</v>
      </c>
      <c r="P686" s="323">
        <v>0</v>
      </c>
      <c r="Q686" s="365">
        <v>0</v>
      </c>
    </row>
    <row r="687" spans="1:17" x14ac:dyDescent="0.25">
      <c r="A687" s="862"/>
      <c r="B687" s="862"/>
      <c r="C687" s="812"/>
      <c r="D687" s="614"/>
      <c r="E687" s="232" t="s">
        <v>647</v>
      </c>
      <c r="F687" s="100">
        <f t="shared" ref="F687:F701" si="344">G687+H687+I687</f>
        <v>429</v>
      </c>
      <c r="G687" s="69">
        <v>0</v>
      </c>
      <c r="H687" s="69">
        <v>429</v>
      </c>
      <c r="I687" s="101">
        <v>0</v>
      </c>
      <c r="J687" s="399">
        <f t="shared" ref="J687:J701" si="345">K687+L687+M687</f>
        <v>359.5</v>
      </c>
      <c r="K687" s="424">
        <v>0</v>
      </c>
      <c r="L687" s="424">
        <v>359.5</v>
      </c>
      <c r="M687" s="445">
        <v>0</v>
      </c>
      <c r="N687" s="275">
        <f t="shared" si="342"/>
        <v>83.799533799533805</v>
      </c>
      <c r="O687" s="323">
        <v>0</v>
      </c>
      <c r="P687" s="323">
        <f t="shared" ref="P687:Q713" si="346">L687/H687*100</f>
        <v>83.799533799533805</v>
      </c>
      <c r="Q687" s="365">
        <v>0</v>
      </c>
    </row>
    <row r="688" spans="1:17" x14ac:dyDescent="0.25">
      <c r="A688" s="862"/>
      <c r="B688" s="862"/>
      <c r="C688" s="812"/>
      <c r="D688" s="614"/>
      <c r="E688" s="232" t="s">
        <v>648</v>
      </c>
      <c r="F688" s="100">
        <f t="shared" si="344"/>
        <v>0</v>
      </c>
      <c r="G688" s="69">
        <v>0</v>
      </c>
      <c r="H688" s="69">
        <v>0</v>
      </c>
      <c r="I688" s="101">
        <v>0</v>
      </c>
      <c r="J688" s="399">
        <f t="shared" si="345"/>
        <v>0</v>
      </c>
      <c r="K688" s="424">
        <v>0</v>
      </c>
      <c r="L688" s="424">
        <v>0</v>
      </c>
      <c r="M688" s="445">
        <v>0</v>
      </c>
      <c r="N688" s="275">
        <v>0</v>
      </c>
      <c r="O688" s="323">
        <v>0</v>
      </c>
      <c r="P688" s="323">
        <v>0</v>
      </c>
      <c r="Q688" s="365">
        <v>0</v>
      </c>
    </row>
    <row r="689" spans="1:17" x14ac:dyDescent="0.25">
      <c r="A689" s="862"/>
      <c r="B689" s="862"/>
      <c r="C689" s="812"/>
      <c r="D689" s="614"/>
      <c r="E689" s="232" t="s">
        <v>649</v>
      </c>
      <c r="F689" s="100">
        <f t="shared" si="344"/>
        <v>411</v>
      </c>
      <c r="G689" s="69">
        <v>0</v>
      </c>
      <c r="H689" s="69">
        <v>411</v>
      </c>
      <c r="I689" s="101">
        <v>0</v>
      </c>
      <c r="J689" s="399">
        <f t="shared" si="345"/>
        <v>372.4</v>
      </c>
      <c r="K689" s="424">
        <v>0</v>
      </c>
      <c r="L689" s="424">
        <v>372.4</v>
      </c>
      <c r="M689" s="445">
        <v>0</v>
      </c>
      <c r="N689" s="275">
        <f t="shared" si="342"/>
        <v>90.608272506082727</v>
      </c>
      <c r="O689" s="323">
        <v>0</v>
      </c>
      <c r="P689" s="323">
        <f t="shared" si="346"/>
        <v>90.608272506082727</v>
      </c>
      <c r="Q689" s="365">
        <v>0</v>
      </c>
    </row>
    <row r="690" spans="1:17" x14ac:dyDescent="0.25">
      <c r="A690" s="862"/>
      <c r="B690" s="862"/>
      <c r="C690" s="812"/>
      <c r="D690" s="614"/>
      <c r="E690" s="232" t="s">
        <v>650</v>
      </c>
      <c r="F690" s="100">
        <f t="shared" si="344"/>
        <v>3361.8999999999996</v>
      </c>
      <c r="G690" s="69">
        <v>0</v>
      </c>
      <c r="H690" s="69">
        <v>3294.7</v>
      </c>
      <c r="I690" s="101">
        <v>67.2</v>
      </c>
      <c r="J690" s="399">
        <f t="shared" si="345"/>
        <v>3361.8999999999996</v>
      </c>
      <c r="K690" s="424">
        <v>0</v>
      </c>
      <c r="L690" s="424">
        <v>3294.7</v>
      </c>
      <c r="M690" s="445">
        <v>67.2</v>
      </c>
      <c r="N690" s="275">
        <f t="shared" si="342"/>
        <v>100</v>
      </c>
      <c r="O690" s="323">
        <v>0</v>
      </c>
      <c r="P690" s="323">
        <f t="shared" si="346"/>
        <v>100</v>
      </c>
      <c r="Q690" s="365">
        <f t="shared" si="346"/>
        <v>100</v>
      </c>
    </row>
    <row r="691" spans="1:17" x14ac:dyDescent="0.25">
      <c r="A691" s="862"/>
      <c r="B691" s="862"/>
      <c r="C691" s="812"/>
      <c r="D691" s="614"/>
      <c r="E691" s="233" t="s">
        <v>651</v>
      </c>
      <c r="F691" s="100">
        <f t="shared" si="344"/>
        <v>131109.5</v>
      </c>
      <c r="G691" s="69">
        <v>131109.5</v>
      </c>
      <c r="H691" s="69">
        <v>0</v>
      </c>
      <c r="I691" s="101">
        <v>0</v>
      </c>
      <c r="J691" s="399">
        <f t="shared" si="345"/>
        <v>125697.5</v>
      </c>
      <c r="K691" s="69">
        <v>125697.5</v>
      </c>
      <c r="L691" s="69">
        <v>0</v>
      </c>
      <c r="M691" s="101">
        <v>0</v>
      </c>
      <c r="N691" s="275">
        <f t="shared" si="342"/>
        <v>95.872152666282759</v>
      </c>
      <c r="O691" s="323">
        <v>0</v>
      </c>
      <c r="P691" s="534">
        <v>0</v>
      </c>
      <c r="Q691" s="365">
        <v>0</v>
      </c>
    </row>
    <row r="692" spans="1:17" x14ac:dyDescent="0.25">
      <c r="A692" s="862"/>
      <c r="B692" s="862"/>
      <c r="C692" s="812"/>
      <c r="D692" s="614"/>
      <c r="E692" s="232" t="s">
        <v>652</v>
      </c>
      <c r="F692" s="100">
        <f t="shared" si="344"/>
        <v>60934.7</v>
      </c>
      <c r="G692" s="69">
        <v>0</v>
      </c>
      <c r="H692" s="69">
        <v>27385.5</v>
      </c>
      <c r="I692" s="101">
        <v>33549.199999999997</v>
      </c>
      <c r="J692" s="399">
        <f t="shared" si="345"/>
        <v>52756</v>
      </c>
      <c r="K692" s="69">
        <v>0</v>
      </c>
      <c r="L692" s="69">
        <v>24291</v>
      </c>
      <c r="M692" s="101">
        <v>28465</v>
      </c>
      <c r="N692" s="491">
        <f t="shared" si="342"/>
        <v>86.577926862690731</v>
      </c>
      <c r="O692" s="323">
        <v>0</v>
      </c>
      <c r="P692" s="534">
        <v>0</v>
      </c>
      <c r="Q692" s="365">
        <f t="shared" ref="Q692:Q699" si="347">M692/I692*100</f>
        <v>84.84554028113935</v>
      </c>
    </row>
    <row r="693" spans="1:17" x14ac:dyDescent="0.25">
      <c r="A693" s="862"/>
      <c r="B693" s="862"/>
      <c r="C693" s="812"/>
      <c r="D693" s="614"/>
      <c r="E693" s="232" t="s">
        <v>653</v>
      </c>
      <c r="F693" s="100">
        <f t="shared" si="344"/>
        <v>7345</v>
      </c>
      <c r="G693" s="69">
        <v>0</v>
      </c>
      <c r="H693" s="69">
        <v>0</v>
      </c>
      <c r="I693" s="101">
        <v>7345</v>
      </c>
      <c r="J693" s="399">
        <f t="shared" si="345"/>
        <v>7195</v>
      </c>
      <c r="K693" s="424">
        <v>0</v>
      </c>
      <c r="L693" s="424">
        <v>0</v>
      </c>
      <c r="M693" s="445">
        <v>7195</v>
      </c>
      <c r="N693" s="491">
        <f t="shared" si="342"/>
        <v>97.957794417971414</v>
      </c>
      <c r="O693" s="323">
        <v>0</v>
      </c>
      <c r="P693" s="534">
        <v>0</v>
      </c>
      <c r="Q693" s="365">
        <v>0</v>
      </c>
    </row>
    <row r="694" spans="1:17" x14ac:dyDescent="0.25">
      <c r="A694" s="862"/>
      <c r="B694" s="862"/>
      <c r="C694" s="812"/>
      <c r="D694" s="614"/>
      <c r="E694" s="232" t="s">
        <v>654</v>
      </c>
      <c r="F694" s="100">
        <f t="shared" si="344"/>
        <v>16179.5</v>
      </c>
      <c r="G694" s="69">
        <v>0</v>
      </c>
      <c r="H694" s="69">
        <v>0</v>
      </c>
      <c r="I694" s="101">
        <v>16179.5</v>
      </c>
      <c r="J694" s="399">
        <f t="shared" si="345"/>
        <v>11464.4</v>
      </c>
      <c r="K694" s="424">
        <v>0</v>
      </c>
      <c r="L694" s="424">
        <v>0</v>
      </c>
      <c r="M694" s="445">
        <v>11464.4</v>
      </c>
      <c r="N694" s="491">
        <f t="shared" si="342"/>
        <v>70.857566673877443</v>
      </c>
      <c r="O694" s="323">
        <v>0</v>
      </c>
      <c r="P694" s="534">
        <v>0</v>
      </c>
      <c r="Q694" s="365">
        <f t="shared" si="347"/>
        <v>70.857566673877443</v>
      </c>
    </row>
    <row r="695" spans="1:17" x14ac:dyDescent="0.25">
      <c r="A695" s="862"/>
      <c r="B695" s="862"/>
      <c r="C695" s="812"/>
      <c r="D695" s="614"/>
      <c r="E695" s="232" t="s">
        <v>655</v>
      </c>
      <c r="F695" s="100">
        <f t="shared" si="344"/>
        <v>450</v>
      </c>
      <c r="G695" s="69">
        <v>0</v>
      </c>
      <c r="H695" s="69">
        <v>0</v>
      </c>
      <c r="I695" s="101">
        <v>450</v>
      </c>
      <c r="J695" s="399">
        <f t="shared" si="345"/>
        <v>564.20000000000005</v>
      </c>
      <c r="K695" s="424">
        <v>0</v>
      </c>
      <c r="L695" s="424">
        <v>0</v>
      </c>
      <c r="M695" s="445">
        <v>564.20000000000005</v>
      </c>
      <c r="N695" s="491">
        <f t="shared" si="342"/>
        <v>125.37777777777779</v>
      </c>
      <c r="O695" s="323">
        <v>0</v>
      </c>
      <c r="P695" s="534">
        <v>0</v>
      </c>
      <c r="Q695" s="365">
        <f t="shared" si="347"/>
        <v>125.37777777777779</v>
      </c>
    </row>
    <row r="696" spans="1:17" x14ac:dyDescent="0.25">
      <c r="A696" s="862"/>
      <c r="B696" s="862"/>
      <c r="C696" s="812"/>
      <c r="D696" s="614"/>
      <c r="E696" s="232" t="s">
        <v>656</v>
      </c>
      <c r="F696" s="100">
        <f t="shared" si="344"/>
        <v>2932.8</v>
      </c>
      <c r="G696" s="69">
        <v>0</v>
      </c>
      <c r="H696" s="69">
        <v>0</v>
      </c>
      <c r="I696" s="101">
        <v>2932.8</v>
      </c>
      <c r="J696" s="399">
        <f t="shared" si="345"/>
        <v>2932.8</v>
      </c>
      <c r="K696" s="424">
        <v>0</v>
      </c>
      <c r="L696" s="424">
        <v>0</v>
      </c>
      <c r="M696" s="445">
        <v>2932.8</v>
      </c>
      <c r="N696" s="491">
        <f t="shared" si="342"/>
        <v>100</v>
      </c>
      <c r="O696" s="534">
        <v>0</v>
      </c>
      <c r="P696" s="534">
        <v>0</v>
      </c>
      <c r="Q696" s="592">
        <f t="shared" si="347"/>
        <v>100</v>
      </c>
    </row>
    <row r="697" spans="1:17" x14ac:dyDescent="0.25">
      <c r="A697" s="862"/>
      <c r="B697" s="862"/>
      <c r="C697" s="812"/>
      <c r="D697" s="614"/>
      <c r="E697" s="232" t="s">
        <v>657</v>
      </c>
      <c r="F697" s="100">
        <f t="shared" si="344"/>
        <v>871.7</v>
      </c>
      <c r="G697" s="69">
        <v>0</v>
      </c>
      <c r="H697" s="69">
        <v>0</v>
      </c>
      <c r="I697" s="101">
        <v>871.7</v>
      </c>
      <c r="J697" s="399">
        <f t="shared" si="345"/>
        <v>871.7</v>
      </c>
      <c r="K697" s="424">
        <v>0</v>
      </c>
      <c r="L697" s="424">
        <v>0</v>
      </c>
      <c r="M697" s="445">
        <v>871.7</v>
      </c>
      <c r="N697" s="491">
        <f t="shared" si="342"/>
        <v>100</v>
      </c>
      <c r="O697" s="323">
        <v>0</v>
      </c>
      <c r="P697" s="534">
        <v>0</v>
      </c>
      <c r="Q697" s="365">
        <f t="shared" si="347"/>
        <v>100</v>
      </c>
    </row>
    <row r="698" spans="1:17" x14ac:dyDescent="0.25">
      <c r="A698" s="862"/>
      <c r="B698" s="862"/>
      <c r="C698" s="812"/>
      <c r="D698" s="614"/>
      <c r="E698" s="233" t="s">
        <v>658</v>
      </c>
      <c r="F698" s="100">
        <f t="shared" si="344"/>
        <v>226.9</v>
      </c>
      <c r="G698" s="69">
        <v>0</v>
      </c>
      <c r="H698" s="69">
        <v>0</v>
      </c>
      <c r="I698" s="101">
        <v>226.9</v>
      </c>
      <c r="J698" s="399">
        <f t="shared" si="345"/>
        <v>226.9</v>
      </c>
      <c r="K698" s="424">
        <v>0</v>
      </c>
      <c r="L698" s="424">
        <v>0</v>
      </c>
      <c r="M698" s="445">
        <v>226.9</v>
      </c>
      <c r="N698" s="491">
        <f t="shared" si="342"/>
        <v>100</v>
      </c>
      <c r="O698" s="323">
        <v>0</v>
      </c>
      <c r="P698" s="534">
        <v>0</v>
      </c>
      <c r="Q698" s="365">
        <f t="shared" si="347"/>
        <v>100</v>
      </c>
    </row>
    <row r="699" spans="1:17" x14ac:dyDescent="0.25">
      <c r="A699" s="862"/>
      <c r="B699" s="862"/>
      <c r="C699" s="812"/>
      <c r="D699" s="614"/>
      <c r="E699" s="232" t="s">
        <v>659</v>
      </c>
      <c r="F699" s="100">
        <f t="shared" si="344"/>
        <v>300</v>
      </c>
      <c r="G699" s="69">
        <v>0</v>
      </c>
      <c r="H699" s="69">
        <v>0</v>
      </c>
      <c r="I699" s="101">
        <v>300</v>
      </c>
      <c r="J699" s="399">
        <f t="shared" si="345"/>
        <v>223</v>
      </c>
      <c r="K699" s="424">
        <v>0</v>
      </c>
      <c r="L699" s="424">
        <v>0</v>
      </c>
      <c r="M699" s="445">
        <v>223</v>
      </c>
      <c r="N699" s="491">
        <f t="shared" si="342"/>
        <v>74.333333333333329</v>
      </c>
      <c r="O699" s="323">
        <v>0</v>
      </c>
      <c r="P699" s="534">
        <v>0</v>
      </c>
      <c r="Q699" s="365">
        <f t="shared" si="347"/>
        <v>74.333333333333329</v>
      </c>
    </row>
    <row r="700" spans="1:17" x14ac:dyDescent="0.25">
      <c r="A700" s="862"/>
      <c r="B700" s="862"/>
      <c r="C700" s="189"/>
      <c r="D700" s="44"/>
      <c r="E700" s="232" t="s">
        <v>660</v>
      </c>
      <c r="F700" s="100">
        <f t="shared" si="344"/>
        <v>0</v>
      </c>
      <c r="G700" s="69">
        <v>0</v>
      </c>
      <c r="H700" s="69">
        <v>0</v>
      </c>
      <c r="I700" s="101">
        <v>0</v>
      </c>
      <c r="J700" s="399">
        <f t="shared" si="345"/>
        <v>0</v>
      </c>
      <c r="K700" s="424">
        <v>0</v>
      </c>
      <c r="L700" s="424">
        <v>0</v>
      </c>
      <c r="M700" s="445">
        <v>0</v>
      </c>
      <c r="N700" s="491">
        <v>0</v>
      </c>
      <c r="O700" s="323">
        <v>0</v>
      </c>
      <c r="P700" s="534">
        <v>0</v>
      </c>
      <c r="Q700" s="365">
        <v>0</v>
      </c>
    </row>
    <row r="701" spans="1:17" ht="15.75" thickBot="1" x14ac:dyDescent="0.3">
      <c r="A701" s="863"/>
      <c r="B701" s="863"/>
      <c r="C701" s="189"/>
      <c r="D701" s="44"/>
      <c r="E701" s="232" t="s">
        <v>661</v>
      </c>
      <c r="F701" s="100">
        <f t="shared" si="344"/>
        <v>0</v>
      </c>
      <c r="G701" s="69">
        <v>0</v>
      </c>
      <c r="H701" s="69">
        <v>0</v>
      </c>
      <c r="I701" s="101">
        <v>0</v>
      </c>
      <c r="J701" s="399">
        <f t="shared" si="345"/>
        <v>0</v>
      </c>
      <c r="K701" s="424">
        <v>0</v>
      </c>
      <c r="L701" s="424">
        <v>0</v>
      </c>
      <c r="M701" s="445">
        <v>0</v>
      </c>
      <c r="N701" s="491">
        <v>0</v>
      </c>
      <c r="O701" s="323">
        <v>0</v>
      </c>
      <c r="P701" s="534">
        <v>0</v>
      </c>
      <c r="Q701" s="365">
        <v>0</v>
      </c>
    </row>
    <row r="702" spans="1:17" ht="30" x14ac:dyDescent="0.25">
      <c r="A702" s="608" t="s">
        <v>861</v>
      </c>
      <c r="B702" s="610" t="s">
        <v>662</v>
      </c>
      <c r="C702" s="631" t="s">
        <v>663</v>
      </c>
      <c r="D702" s="35" t="s">
        <v>214</v>
      </c>
      <c r="E702" s="220" t="s">
        <v>271</v>
      </c>
      <c r="F702" s="102">
        <v>0</v>
      </c>
      <c r="G702" s="43">
        <v>0</v>
      </c>
      <c r="H702" s="43">
        <v>0</v>
      </c>
      <c r="I702" s="103">
        <v>0</v>
      </c>
      <c r="J702" s="102">
        <v>0</v>
      </c>
      <c r="K702" s="43">
        <v>0</v>
      </c>
      <c r="L702" s="43">
        <v>0</v>
      </c>
      <c r="M702" s="103">
        <v>0</v>
      </c>
      <c r="N702" s="76">
        <v>0</v>
      </c>
      <c r="O702" s="40">
        <v>0</v>
      </c>
      <c r="P702" s="40">
        <v>0</v>
      </c>
      <c r="Q702" s="77">
        <v>0</v>
      </c>
    </row>
    <row r="703" spans="1:17" x14ac:dyDescent="0.25">
      <c r="A703" s="608"/>
      <c r="B703" s="610"/>
      <c r="C703" s="632"/>
      <c r="D703" s="613" t="s">
        <v>639</v>
      </c>
      <c r="E703" s="220" t="s">
        <v>664</v>
      </c>
      <c r="F703" s="102">
        <v>0</v>
      </c>
      <c r="G703" s="43">
        <v>0</v>
      </c>
      <c r="H703" s="43">
        <v>0</v>
      </c>
      <c r="I703" s="103">
        <v>0</v>
      </c>
      <c r="J703" s="102">
        <v>0</v>
      </c>
      <c r="K703" s="43">
        <v>0</v>
      </c>
      <c r="L703" s="43">
        <v>0</v>
      </c>
      <c r="M703" s="103">
        <v>0</v>
      </c>
      <c r="N703" s="76">
        <v>0</v>
      </c>
      <c r="O703" s="40">
        <v>0</v>
      </c>
      <c r="P703" s="40">
        <v>0</v>
      </c>
      <c r="Q703" s="77">
        <v>0</v>
      </c>
    </row>
    <row r="704" spans="1:17" x14ac:dyDescent="0.25">
      <c r="A704" s="627"/>
      <c r="B704" s="628"/>
      <c r="C704" s="801"/>
      <c r="D704" s="630"/>
      <c r="E704" s="220"/>
      <c r="F704" s="102">
        <v>0</v>
      </c>
      <c r="G704" s="43">
        <v>0</v>
      </c>
      <c r="H704" s="43">
        <v>0</v>
      </c>
      <c r="I704" s="103">
        <v>0</v>
      </c>
      <c r="J704" s="102">
        <v>0</v>
      </c>
      <c r="K704" s="43">
        <v>0</v>
      </c>
      <c r="L704" s="43">
        <v>0</v>
      </c>
      <c r="M704" s="103">
        <v>0</v>
      </c>
      <c r="N704" s="76">
        <v>0</v>
      </c>
      <c r="O704" s="40">
        <v>0</v>
      </c>
      <c r="P704" s="40">
        <v>0</v>
      </c>
      <c r="Q704" s="77">
        <v>0</v>
      </c>
    </row>
    <row r="705" spans="1:17" ht="30" x14ac:dyDescent="0.25">
      <c r="A705" s="607" t="s">
        <v>862</v>
      </c>
      <c r="B705" s="609" t="s">
        <v>665</v>
      </c>
      <c r="C705" s="631" t="s">
        <v>663</v>
      </c>
      <c r="D705" s="35" t="s">
        <v>214</v>
      </c>
      <c r="E705" s="220" t="s">
        <v>271</v>
      </c>
      <c r="F705" s="102">
        <f>F706+F707</f>
        <v>429</v>
      </c>
      <c r="G705" s="43">
        <f t="shared" ref="G705:M705" si="348">G706+G707</f>
        <v>0</v>
      </c>
      <c r="H705" s="43">
        <f t="shared" si="348"/>
        <v>429</v>
      </c>
      <c r="I705" s="103">
        <f t="shared" si="348"/>
        <v>0</v>
      </c>
      <c r="J705" s="102">
        <f>J706+J707</f>
        <v>359.5</v>
      </c>
      <c r="K705" s="43">
        <f t="shared" si="348"/>
        <v>0</v>
      </c>
      <c r="L705" s="43">
        <f t="shared" si="348"/>
        <v>359.5</v>
      </c>
      <c r="M705" s="103">
        <f t="shared" si="348"/>
        <v>0</v>
      </c>
      <c r="N705" s="76">
        <f t="shared" si="342"/>
        <v>83.799533799533805</v>
      </c>
      <c r="O705" s="40">
        <v>0</v>
      </c>
      <c r="P705" s="40">
        <f t="shared" ref="P705" si="349">L705/H705*100</f>
        <v>83.799533799533805</v>
      </c>
      <c r="Q705" s="77">
        <v>0</v>
      </c>
    </row>
    <row r="706" spans="1:17" x14ac:dyDescent="0.25">
      <c r="A706" s="608"/>
      <c r="B706" s="610"/>
      <c r="C706" s="632"/>
      <c r="D706" s="613" t="s">
        <v>639</v>
      </c>
      <c r="E706" s="220" t="s">
        <v>647</v>
      </c>
      <c r="F706" s="100">
        <f>H706</f>
        <v>429</v>
      </c>
      <c r="G706" s="69">
        <v>0</v>
      </c>
      <c r="H706" s="69">
        <v>429</v>
      </c>
      <c r="I706" s="101">
        <v>0</v>
      </c>
      <c r="J706" s="399">
        <f>L706</f>
        <v>359.5</v>
      </c>
      <c r="K706" s="424">
        <v>0</v>
      </c>
      <c r="L706" s="424">
        <v>359.5</v>
      </c>
      <c r="M706" s="445">
        <v>0</v>
      </c>
      <c r="N706" s="76">
        <f t="shared" si="342"/>
        <v>83.799533799533805</v>
      </c>
      <c r="O706" s="40">
        <v>0</v>
      </c>
      <c r="P706" s="40">
        <f t="shared" si="346"/>
        <v>83.799533799533805</v>
      </c>
      <c r="Q706" s="77">
        <v>0</v>
      </c>
    </row>
    <row r="707" spans="1:17" x14ac:dyDescent="0.25">
      <c r="A707" s="627"/>
      <c r="B707" s="628"/>
      <c r="C707" s="801"/>
      <c r="D707" s="630"/>
      <c r="E707" s="220" t="s">
        <v>648</v>
      </c>
      <c r="F707" s="100">
        <v>0</v>
      </c>
      <c r="G707" s="69">
        <v>0</v>
      </c>
      <c r="H707" s="69">
        <v>0</v>
      </c>
      <c r="I707" s="101">
        <v>0</v>
      </c>
      <c r="J707" s="399">
        <v>0</v>
      </c>
      <c r="K707" s="424">
        <v>0</v>
      </c>
      <c r="L707" s="424">
        <v>0</v>
      </c>
      <c r="M707" s="445">
        <v>0</v>
      </c>
      <c r="N707" s="76">
        <v>0</v>
      </c>
      <c r="O707" s="40">
        <v>0</v>
      </c>
      <c r="P707" s="40">
        <v>0</v>
      </c>
      <c r="Q707" s="77">
        <v>0</v>
      </c>
    </row>
    <row r="708" spans="1:17" ht="30" x14ac:dyDescent="0.25">
      <c r="A708" s="615" t="s">
        <v>22</v>
      </c>
      <c r="B708" s="616" t="s">
        <v>666</v>
      </c>
      <c r="C708" s="617" t="s">
        <v>663</v>
      </c>
      <c r="D708" s="35" t="s">
        <v>214</v>
      </c>
      <c r="E708" s="237" t="s">
        <v>271</v>
      </c>
      <c r="F708" s="79">
        <f>H708</f>
        <v>411</v>
      </c>
      <c r="G708" s="41">
        <f t="shared" ref="G708:M708" si="350">G709+G710</f>
        <v>0</v>
      </c>
      <c r="H708" s="41">
        <f>H709</f>
        <v>411</v>
      </c>
      <c r="I708" s="78">
        <f t="shared" si="350"/>
        <v>0</v>
      </c>
      <c r="J708" s="79">
        <f>L708</f>
        <v>372.4</v>
      </c>
      <c r="K708" s="41">
        <f t="shared" si="350"/>
        <v>0</v>
      </c>
      <c r="L708" s="41">
        <f>L709</f>
        <v>372.4</v>
      </c>
      <c r="M708" s="78">
        <f t="shared" si="350"/>
        <v>0</v>
      </c>
      <c r="N708" s="76">
        <f t="shared" si="342"/>
        <v>90.608272506082727</v>
      </c>
      <c r="O708" s="41">
        <f t="shared" ref="O708:Q708" si="351">O709+O710</f>
        <v>0</v>
      </c>
      <c r="P708" s="40">
        <f t="shared" si="346"/>
        <v>90.608272506082727</v>
      </c>
      <c r="Q708" s="78">
        <f t="shared" si="351"/>
        <v>0</v>
      </c>
    </row>
    <row r="709" spans="1:17" x14ac:dyDescent="0.25">
      <c r="A709" s="615"/>
      <c r="B709" s="616"/>
      <c r="C709" s="802"/>
      <c r="D709" s="618" t="s">
        <v>639</v>
      </c>
      <c r="E709" s="248" t="s">
        <v>649</v>
      </c>
      <c r="F709" s="104">
        <f>G709+H709</f>
        <v>411</v>
      </c>
      <c r="G709" s="42">
        <v>0</v>
      </c>
      <c r="H709" s="42">
        <v>411</v>
      </c>
      <c r="I709" s="105">
        <v>0</v>
      </c>
      <c r="J709" s="104">
        <f>L709</f>
        <v>372.4</v>
      </c>
      <c r="K709" s="42">
        <v>0</v>
      </c>
      <c r="L709" s="42">
        <v>372.4</v>
      </c>
      <c r="M709" s="105">
        <v>0</v>
      </c>
      <c r="N709" s="76">
        <f t="shared" si="342"/>
        <v>90.608272506082727</v>
      </c>
      <c r="O709" s="40">
        <v>0</v>
      </c>
      <c r="P709" s="40">
        <f t="shared" si="346"/>
        <v>90.608272506082727</v>
      </c>
      <c r="Q709" s="77">
        <v>0</v>
      </c>
    </row>
    <row r="710" spans="1:17" x14ac:dyDescent="0.25">
      <c r="A710" s="615"/>
      <c r="B710" s="616"/>
      <c r="C710" s="802"/>
      <c r="D710" s="618"/>
      <c r="E710" s="803" t="s">
        <v>667</v>
      </c>
      <c r="F710" s="826">
        <v>0</v>
      </c>
      <c r="G710" s="822">
        <v>0</v>
      </c>
      <c r="H710" s="822">
        <v>0</v>
      </c>
      <c r="I710" s="824">
        <v>0</v>
      </c>
      <c r="J710" s="826">
        <v>0</v>
      </c>
      <c r="K710" s="822">
        <v>0</v>
      </c>
      <c r="L710" s="822">
        <v>0</v>
      </c>
      <c r="M710" s="824">
        <v>0</v>
      </c>
      <c r="N710" s="798">
        <v>0</v>
      </c>
      <c r="O710" s="813">
        <v>0</v>
      </c>
      <c r="P710" s="813">
        <v>0</v>
      </c>
      <c r="Q710" s="816">
        <v>0</v>
      </c>
    </row>
    <row r="711" spans="1:17" x14ac:dyDescent="0.25">
      <c r="A711" s="615"/>
      <c r="B711" s="616"/>
      <c r="C711" s="802"/>
      <c r="D711" s="618"/>
      <c r="E711" s="804"/>
      <c r="F711" s="828"/>
      <c r="G711" s="829"/>
      <c r="H711" s="829"/>
      <c r="I711" s="830"/>
      <c r="J711" s="828"/>
      <c r="K711" s="829"/>
      <c r="L711" s="829"/>
      <c r="M711" s="830"/>
      <c r="N711" s="799"/>
      <c r="O711" s="814"/>
      <c r="P711" s="814"/>
      <c r="Q711" s="817"/>
    </row>
    <row r="712" spans="1:17" x14ac:dyDescent="0.25">
      <c r="A712" s="615"/>
      <c r="B712" s="616"/>
      <c r="C712" s="802"/>
      <c r="D712" s="618"/>
      <c r="E712" s="804"/>
      <c r="F712" s="828"/>
      <c r="G712" s="829"/>
      <c r="H712" s="829"/>
      <c r="I712" s="830"/>
      <c r="J712" s="828"/>
      <c r="K712" s="829"/>
      <c r="L712" s="829"/>
      <c r="M712" s="830"/>
      <c r="N712" s="800"/>
      <c r="O712" s="814"/>
      <c r="P712" s="815"/>
      <c r="Q712" s="817"/>
    </row>
    <row r="713" spans="1:17" x14ac:dyDescent="0.25">
      <c r="A713" s="615"/>
      <c r="B713" s="616"/>
      <c r="C713" s="802"/>
      <c r="D713" s="618"/>
      <c r="E713" s="805"/>
      <c r="F713" s="827"/>
      <c r="G713" s="823"/>
      <c r="H713" s="823"/>
      <c r="I713" s="825"/>
      <c r="J713" s="827"/>
      <c r="K713" s="823"/>
      <c r="L713" s="823"/>
      <c r="M713" s="825"/>
      <c r="N713" s="76" t="e">
        <f t="shared" si="342"/>
        <v>#DIV/0!</v>
      </c>
      <c r="O713" s="815"/>
      <c r="P713" s="40" t="e">
        <f t="shared" si="346"/>
        <v>#DIV/0!</v>
      </c>
      <c r="Q713" s="818"/>
    </row>
    <row r="714" spans="1:17" x14ac:dyDescent="0.25">
      <c r="A714" s="607" t="s">
        <v>73</v>
      </c>
      <c r="B714" s="609" t="s">
        <v>668</v>
      </c>
      <c r="C714" s="611" t="s">
        <v>663</v>
      </c>
      <c r="D714" s="613" t="s">
        <v>214</v>
      </c>
      <c r="E714" s="819" t="s">
        <v>271</v>
      </c>
      <c r="F714" s="821">
        <v>0</v>
      </c>
      <c r="G714" s="822">
        <v>0</v>
      </c>
      <c r="H714" s="822">
        <v>0</v>
      </c>
      <c r="I714" s="824">
        <v>0</v>
      </c>
      <c r="J714" s="826">
        <v>0</v>
      </c>
      <c r="K714" s="822">
        <v>0</v>
      </c>
      <c r="L714" s="822">
        <v>0</v>
      </c>
      <c r="M714" s="824">
        <v>0</v>
      </c>
      <c r="N714" s="798">
        <v>0</v>
      </c>
      <c r="O714" s="813">
        <v>0</v>
      </c>
      <c r="P714" s="813">
        <v>0</v>
      </c>
      <c r="Q714" s="816">
        <v>0</v>
      </c>
    </row>
    <row r="715" spans="1:17" x14ac:dyDescent="0.25">
      <c r="A715" s="608"/>
      <c r="B715" s="610"/>
      <c r="C715" s="612"/>
      <c r="D715" s="630"/>
      <c r="E715" s="820"/>
      <c r="F715" s="821"/>
      <c r="G715" s="823"/>
      <c r="H715" s="823"/>
      <c r="I715" s="825"/>
      <c r="J715" s="827"/>
      <c r="K715" s="823"/>
      <c r="L715" s="823"/>
      <c r="M715" s="825"/>
      <c r="N715" s="800"/>
      <c r="O715" s="815"/>
      <c r="P715" s="815"/>
      <c r="Q715" s="818"/>
    </row>
    <row r="716" spans="1:17" x14ac:dyDescent="0.25">
      <c r="A716" s="608"/>
      <c r="B716" s="610"/>
      <c r="C716" s="612"/>
      <c r="D716" s="613" t="s">
        <v>639</v>
      </c>
      <c r="E716" s="803"/>
      <c r="F716" s="826">
        <v>0</v>
      </c>
      <c r="G716" s="822">
        <v>0</v>
      </c>
      <c r="H716" s="822">
        <v>0</v>
      </c>
      <c r="I716" s="824">
        <v>0</v>
      </c>
      <c r="J716" s="826">
        <v>0</v>
      </c>
      <c r="K716" s="822">
        <v>0</v>
      </c>
      <c r="L716" s="822">
        <v>0</v>
      </c>
      <c r="M716" s="824">
        <v>0</v>
      </c>
      <c r="N716" s="798">
        <v>0</v>
      </c>
      <c r="O716" s="813">
        <v>0</v>
      </c>
      <c r="P716" s="813">
        <v>0</v>
      </c>
      <c r="Q716" s="816">
        <v>0</v>
      </c>
    </row>
    <row r="717" spans="1:17" x14ac:dyDescent="0.25">
      <c r="A717" s="608"/>
      <c r="B717" s="610"/>
      <c r="C717" s="612"/>
      <c r="D717" s="614"/>
      <c r="E717" s="804"/>
      <c r="F717" s="828"/>
      <c r="G717" s="829"/>
      <c r="H717" s="829"/>
      <c r="I717" s="830"/>
      <c r="J717" s="828"/>
      <c r="K717" s="829"/>
      <c r="L717" s="829"/>
      <c r="M717" s="830"/>
      <c r="N717" s="799"/>
      <c r="O717" s="814"/>
      <c r="P717" s="814"/>
      <c r="Q717" s="817"/>
    </row>
    <row r="718" spans="1:17" ht="11.25" customHeight="1" x14ac:dyDescent="0.25">
      <c r="A718" s="608"/>
      <c r="B718" s="610"/>
      <c r="C718" s="612"/>
      <c r="D718" s="614"/>
      <c r="E718" s="804"/>
      <c r="F718" s="828"/>
      <c r="G718" s="829"/>
      <c r="H718" s="829"/>
      <c r="I718" s="830"/>
      <c r="J718" s="828"/>
      <c r="K718" s="829"/>
      <c r="L718" s="829"/>
      <c r="M718" s="830"/>
      <c r="N718" s="799"/>
      <c r="O718" s="814"/>
      <c r="P718" s="814"/>
      <c r="Q718" s="817"/>
    </row>
    <row r="719" spans="1:17" hidden="1" x14ac:dyDescent="0.25">
      <c r="A719" s="608"/>
      <c r="B719" s="610"/>
      <c r="C719" s="612"/>
      <c r="D719" s="630"/>
      <c r="E719" s="805"/>
      <c r="F719" s="827"/>
      <c r="G719" s="823"/>
      <c r="H719" s="823"/>
      <c r="I719" s="825"/>
      <c r="J719" s="827"/>
      <c r="K719" s="823"/>
      <c r="L719" s="823"/>
      <c r="M719" s="825"/>
      <c r="N719" s="800"/>
      <c r="O719" s="815"/>
      <c r="P719" s="815"/>
      <c r="Q719" s="818"/>
    </row>
    <row r="720" spans="1:17" ht="15" customHeight="1" x14ac:dyDescent="0.25">
      <c r="A720" s="607" t="s">
        <v>236</v>
      </c>
      <c r="B720" s="609" t="s">
        <v>669</v>
      </c>
      <c r="C720" s="611" t="s">
        <v>670</v>
      </c>
      <c r="D720" s="614" t="s">
        <v>214</v>
      </c>
      <c r="E720" s="819" t="s">
        <v>271</v>
      </c>
      <c r="F720" s="826">
        <f>G720+H720+I720</f>
        <v>216379.7</v>
      </c>
      <c r="G720" s="822">
        <f>SUM(G722:G727)</f>
        <v>131109.5</v>
      </c>
      <c r="H720" s="822">
        <f>SUM(H722:H727)</f>
        <v>27385.5</v>
      </c>
      <c r="I720" s="824">
        <f>SUM(I722:I728)</f>
        <v>57884.7</v>
      </c>
      <c r="J720" s="826">
        <f>SUM(J722:J728)</f>
        <v>197900.1</v>
      </c>
      <c r="K720" s="822">
        <f t="shared" ref="K720" si="352">SUM(K722:K728)</f>
        <v>125697.5</v>
      </c>
      <c r="L720" s="822">
        <f>SUM(L722:L726)</f>
        <v>24291</v>
      </c>
      <c r="M720" s="824">
        <f>SUM(M722:M728)</f>
        <v>47911.6</v>
      </c>
      <c r="N720" s="798">
        <f>J720/F720*100</f>
        <v>91.459642471082077</v>
      </c>
      <c r="O720" s="813">
        <f>K720/G720*100</f>
        <v>95.872152666282759</v>
      </c>
      <c r="P720" s="813">
        <f t="shared" ref="P720:Q720" si="353">L720/H720*100</f>
        <v>88.700224571397271</v>
      </c>
      <c r="Q720" s="816">
        <f t="shared" si="353"/>
        <v>82.770749438107146</v>
      </c>
    </row>
    <row r="721" spans="1:17" x14ac:dyDescent="0.25">
      <c r="A721" s="608"/>
      <c r="B721" s="610"/>
      <c r="C721" s="612"/>
      <c r="D721" s="630"/>
      <c r="E721" s="820"/>
      <c r="F721" s="827"/>
      <c r="G721" s="823"/>
      <c r="H721" s="823"/>
      <c r="I721" s="825"/>
      <c r="J721" s="827"/>
      <c r="K721" s="823"/>
      <c r="L721" s="823"/>
      <c r="M721" s="825"/>
      <c r="N721" s="800"/>
      <c r="O721" s="815"/>
      <c r="P721" s="815"/>
      <c r="Q721" s="818"/>
    </row>
    <row r="722" spans="1:17" x14ac:dyDescent="0.25">
      <c r="A722" s="608"/>
      <c r="B722" s="610"/>
      <c r="C722" s="612"/>
      <c r="D722" s="614"/>
      <c r="E722" s="248" t="s">
        <v>651</v>
      </c>
      <c r="F722" s="104">
        <f>G722+H722+I722</f>
        <v>131109.5</v>
      </c>
      <c r="G722" s="42">
        <v>131109.5</v>
      </c>
      <c r="H722" s="42">
        <v>0</v>
      </c>
      <c r="I722" s="105">
        <v>0</v>
      </c>
      <c r="J722" s="104">
        <f>K722+L722+M722</f>
        <v>125697.5</v>
      </c>
      <c r="K722" s="42">
        <v>125697.5</v>
      </c>
      <c r="L722" s="42">
        <v>0</v>
      </c>
      <c r="M722" s="105">
        <v>0</v>
      </c>
      <c r="N722" s="76">
        <f>J722/F722*100</f>
        <v>95.872152666282759</v>
      </c>
      <c r="O722" s="40">
        <f>K722/G722*100</f>
        <v>95.872152666282759</v>
      </c>
      <c r="P722" s="41">
        <v>0</v>
      </c>
      <c r="Q722" s="78">
        <v>0</v>
      </c>
    </row>
    <row r="723" spans="1:17" x14ac:dyDescent="0.25">
      <c r="A723" s="608"/>
      <c r="B723" s="610"/>
      <c r="C723" s="612"/>
      <c r="D723" s="614"/>
      <c r="E723" s="248" t="s">
        <v>652</v>
      </c>
      <c r="F723" s="104">
        <f t="shared" ref="F723:F728" si="354">G723+H723+I723</f>
        <v>60934.7</v>
      </c>
      <c r="G723" s="42">
        <v>0</v>
      </c>
      <c r="H723" s="42">
        <v>27385.5</v>
      </c>
      <c r="I723" s="105">
        <v>33549.199999999997</v>
      </c>
      <c r="J723" s="104">
        <f t="shared" ref="J723:J728" si="355">K723+L723+M723</f>
        <v>52756</v>
      </c>
      <c r="K723" s="42">
        <v>0</v>
      </c>
      <c r="L723" s="42">
        <v>24291</v>
      </c>
      <c r="M723" s="105">
        <v>28465</v>
      </c>
      <c r="N723" s="76">
        <f>J723/F723*100</f>
        <v>86.577926862690731</v>
      </c>
      <c r="O723" s="40">
        <v>0</v>
      </c>
      <c r="P723" s="41">
        <v>0</v>
      </c>
      <c r="Q723" s="78">
        <f t="shared" ref="Q723:Q727" si="356">M723/I723*100</f>
        <v>84.84554028113935</v>
      </c>
    </row>
    <row r="724" spans="1:17" x14ac:dyDescent="0.25">
      <c r="A724" s="608"/>
      <c r="B724" s="610"/>
      <c r="C724" s="612"/>
      <c r="D724" s="614"/>
      <c r="E724" s="249" t="s">
        <v>653</v>
      </c>
      <c r="F724" s="104">
        <f t="shared" si="354"/>
        <v>7345</v>
      </c>
      <c r="G724" s="42">
        <v>0</v>
      </c>
      <c r="H724" s="42">
        <v>0</v>
      </c>
      <c r="I724" s="105">
        <v>7345</v>
      </c>
      <c r="J724" s="104">
        <f t="shared" si="355"/>
        <v>7195</v>
      </c>
      <c r="K724" s="42">
        <v>0</v>
      </c>
      <c r="L724" s="42">
        <v>0</v>
      </c>
      <c r="M724" s="105">
        <v>7195</v>
      </c>
      <c r="N724" s="76">
        <f>J724/F724*100</f>
        <v>97.957794417971414</v>
      </c>
      <c r="O724" s="40">
        <v>0</v>
      </c>
      <c r="P724" s="41">
        <v>0</v>
      </c>
      <c r="Q724" s="77">
        <v>0</v>
      </c>
    </row>
    <row r="725" spans="1:17" x14ac:dyDescent="0.25">
      <c r="A725" s="608"/>
      <c r="B725" s="610"/>
      <c r="C725" s="612"/>
      <c r="D725" s="614"/>
      <c r="E725" s="249" t="s">
        <v>654</v>
      </c>
      <c r="F725" s="104">
        <f t="shared" si="354"/>
        <v>16179.5</v>
      </c>
      <c r="G725" s="42">
        <v>0</v>
      </c>
      <c r="H725" s="42">
        <v>0</v>
      </c>
      <c r="I725" s="105">
        <v>16179.5</v>
      </c>
      <c r="J725" s="104">
        <f t="shared" si="355"/>
        <v>11464.4</v>
      </c>
      <c r="K725" s="42">
        <v>0</v>
      </c>
      <c r="L725" s="42">
        <v>0</v>
      </c>
      <c r="M725" s="105">
        <v>11464.4</v>
      </c>
      <c r="N725" s="76">
        <f>J725/F725*100</f>
        <v>70.857566673877443</v>
      </c>
      <c r="O725" s="40">
        <v>0</v>
      </c>
      <c r="P725" s="41">
        <v>0</v>
      </c>
      <c r="Q725" s="77">
        <f t="shared" si="356"/>
        <v>70.857566673877443</v>
      </c>
    </row>
    <row r="726" spans="1:17" x14ac:dyDescent="0.25">
      <c r="A726" s="608"/>
      <c r="B726" s="610"/>
      <c r="C726" s="612"/>
      <c r="D726" s="630"/>
      <c r="E726" s="250" t="s">
        <v>659</v>
      </c>
      <c r="F726" s="104">
        <f t="shared" si="354"/>
        <v>300</v>
      </c>
      <c r="G726" s="43">
        <v>0</v>
      </c>
      <c r="H726" s="43">
        <v>0</v>
      </c>
      <c r="I726" s="103">
        <v>300</v>
      </c>
      <c r="J726" s="104">
        <f t="shared" si="355"/>
        <v>223</v>
      </c>
      <c r="K726" s="43">
        <v>0</v>
      </c>
      <c r="L726" s="43">
        <v>0</v>
      </c>
      <c r="M726" s="103">
        <v>223</v>
      </c>
      <c r="N726" s="76">
        <v>0</v>
      </c>
      <c r="O726" s="41">
        <v>0</v>
      </c>
      <c r="P726" s="41">
        <v>0</v>
      </c>
      <c r="Q726" s="77">
        <v>0</v>
      </c>
    </row>
    <row r="727" spans="1:17" x14ac:dyDescent="0.25">
      <c r="A727" s="608"/>
      <c r="B727" s="610"/>
      <c r="C727" s="11"/>
      <c r="D727" s="44"/>
      <c r="E727" s="221" t="s">
        <v>646</v>
      </c>
      <c r="F727" s="104">
        <f t="shared" si="354"/>
        <v>61</v>
      </c>
      <c r="G727" s="45">
        <v>0</v>
      </c>
      <c r="H727" s="45">
        <v>0</v>
      </c>
      <c r="I727" s="106">
        <v>61</v>
      </c>
      <c r="J727" s="104">
        <f t="shared" si="355"/>
        <v>0</v>
      </c>
      <c r="K727" s="45">
        <v>0</v>
      </c>
      <c r="L727" s="45">
        <v>0</v>
      </c>
      <c r="M727" s="106">
        <v>0</v>
      </c>
      <c r="N727" s="76">
        <f>J727/F727*100</f>
        <v>0</v>
      </c>
      <c r="O727" s="40">
        <v>0</v>
      </c>
      <c r="P727" s="41">
        <v>0</v>
      </c>
      <c r="Q727" s="77">
        <f t="shared" si="356"/>
        <v>0</v>
      </c>
    </row>
    <row r="728" spans="1:17" x14ac:dyDescent="0.25">
      <c r="A728" s="627"/>
      <c r="B728" s="628"/>
      <c r="C728" s="11"/>
      <c r="D728" s="44"/>
      <c r="E728" s="221" t="s">
        <v>655</v>
      </c>
      <c r="F728" s="104">
        <f t="shared" si="354"/>
        <v>450</v>
      </c>
      <c r="G728" s="45">
        <v>0</v>
      </c>
      <c r="H728" s="45">
        <v>0</v>
      </c>
      <c r="I728" s="106">
        <v>450</v>
      </c>
      <c r="J728" s="104">
        <f t="shared" si="355"/>
        <v>564.20000000000005</v>
      </c>
      <c r="K728" s="45">
        <v>0</v>
      </c>
      <c r="L728" s="45">
        <v>0</v>
      </c>
      <c r="M728" s="106">
        <v>564.20000000000005</v>
      </c>
      <c r="N728" s="76">
        <v>0</v>
      </c>
      <c r="O728" s="40">
        <v>0</v>
      </c>
      <c r="P728" s="41">
        <v>0</v>
      </c>
      <c r="Q728" s="77">
        <v>0</v>
      </c>
    </row>
    <row r="729" spans="1:17" x14ac:dyDescent="0.25">
      <c r="A729" s="607" t="s">
        <v>847</v>
      </c>
      <c r="B729" s="609" t="s">
        <v>671</v>
      </c>
      <c r="C729" s="611" t="s">
        <v>672</v>
      </c>
      <c r="D729" s="613" t="s">
        <v>214</v>
      </c>
      <c r="E729" s="819" t="s">
        <v>271</v>
      </c>
      <c r="F729" s="798">
        <f>F731+F732</f>
        <v>1098.6000000000001</v>
      </c>
      <c r="G729" s="813">
        <f t="shared" ref="G729:P729" si="357">G731+G732</f>
        <v>0</v>
      </c>
      <c r="H729" s="813">
        <f t="shared" si="357"/>
        <v>0</v>
      </c>
      <c r="I729" s="816">
        <f t="shared" si="357"/>
        <v>1098.6000000000001</v>
      </c>
      <c r="J729" s="798">
        <f t="shared" si="357"/>
        <v>1098.6000000000001</v>
      </c>
      <c r="K729" s="813">
        <f t="shared" si="357"/>
        <v>0</v>
      </c>
      <c r="L729" s="813">
        <f t="shared" si="357"/>
        <v>0</v>
      </c>
      <c r="M729" s="816">
        <f t="shared" si="357"/>
        <v>1098.6000000000001</v>
      </c>
      <c r="N729" s="798">
        <f t="shared" ref="N729" si="358">J729/F729*100</f>
        <v>100</v>
      </c>
      <c r="O729" s="813">
        <f t="shared" si="357"/>
        <v>0</v>
      </c>
      <c r="P729" s="813">
        <f t="shared" si="357"/>
        <v>0</v>
      </c>
      <c r="Q729" s="816">
        <v>100</v>
      </c>
    </row>
    <row r="730" spans="1:17" x14ac:dyDescent="0.25">
      <c r="A730" s="608"/>
      <c r="B730" s="610"/>
      <c r="C730" s="612"/>
      <c r="D730" s="630"/>
      <c r="E730" s="820"/>
      <c r="F730" s="800"/>
      <c r="G730" s="815"/>
      <c r="H730" s="815"/>
      <c r="I730" s="818"/>
      <c r="J730" s="800"/>
      <c r="K730" s="815"/>
      <c r="L730" s="815"/>
      <c r="M730" s="818"/>
      <c r="N730" s="800"/>
      <c r="O730" s="815"/>
      <c r="P730" s="815"/>
      <c r="Q730" s="818"/>
    </row>
    <row r="731" spans="1:17" x14ac:dyDescent="0.25">
      <c r="A731" s="608"/>
      <c r="B731" s="610"/>
      <c r="C731" s="612"/>
      <c r="D731" s="613" t="s">
        <v>639</v>
      </c>
      <c r="E731" s="248" t="s">
        <v>657</v>
      </c>
      <c r="F731" s="104">
        <f>G731+H731+I731</f>
        <v>871.7</v>
      </c>
      <c r="G731" s="42">
        <v>0</v>
      </c>
      <c r="H731" s="42">
        <v>0</v>
      </c>
      <c r="I731" s="105">
        <v>871.7</v>
      </c>
      <c r="J731" s="104">
        <f>K731+L731+M731</f>
        <v>871.7</v>
      </c>
      <c r="K731" s="42">
        <v>0</v>
      </c>
      <c r="L731" s="42">
        <v>0</v>
      </c>
      <c r="M731" s="105">
        <v>871.7</v>
      </c>
      <c r="N731" s="79">
        <f>J731/F731*100</f>
        <v>100</v>
      </c>
      <c r="O731" s="41">
        <v>0</v>
      </c>
      <c r="P731" s="41">
        <v>0</v>
      </c>
      <c r="Q731" s="78">
        <f t="shared" ref="Q731:Q733" si="359">M731/I731*100</f>
        <v>100</v>
      </c>
    </row>
    <row r="732" spans="1:17" x14ac:dyDescent="0.25">
      <c r="A732" s="608"/>
      <c r="B732" s="610"/>
      <c r="C732" s="612"/>
      <c r="D732" s="630"/>
      <c r="E732" s="220" t="s">
        <v>660</v>
      </c>
      <c r="F732" s="104">
        <f>G732+H732+I732</f>
        <v>226.9</v>
      </c>
      <c r="G732" s="43">
        <v>0</v>
      </c>
      <c r="H732" s="43">
        <v>0</v>
      </c>
      <c r="I732" s="103">
        <v>226.9</v>
      </c>
      <c r="J732" s="104">
        <f>K732+L732+M732</f>
        <v>226.9</v>
      </c>
      <c r="K732" s="43">
        <v>0</v>
      </c>
      <c r="L732" s="43">
        <v>0</v>
      </c>
      <c r="M732" s="103">
        <v>226.9</v>
      </c>
      <c r="N732" s="79">
        <f>J732/F732*100</f>
        <v>100</v>
      </c>
      <c r="O732" s="41">
        <v>0</v>
      </c>
      <c r="P732" s="41">
        <v>0</v>
      </c>
      <c r="Q732" s="78">
        <f t="shared" si="359"/>
        <v>100</v>
      </c>
    </row>
    <row r="733" spans="1:17" ht="30" x14ac:dyDescent="0.25">
      <c r="A733" s="607" t="s">
        <v>848</v>
      </c>
      <c r="B733" s="609" t="s">
        <v>673</v>
      </c>
      <c r="C733" s="611" t="s">
        <v>674</v>
      </c>
      <c r="D733" s="35" t="s">
        <v>214</v>
      </c>
      <c r="E733" s="219" t="s">
        <v>271</v>
      </c>
      <c r="F733" s="102">
        <f>F734</f>
        <v>450</v>
      </c>
      <c r="G733" s="43">
        <f t="shared" ref="G733:L733" si="360">G734</f>
        <v>0</v>
      </c>
      <c r="H733" s="43">
        <f t="shared" si="360"/>
        <v>0</v>
      </c>
      <c r="I733" s="103">
        <f t="shared" si="360"/>
        <v>450</v>
      </c>
      <c r="J733" s="102">
        <f>J734</f>
        <v>564.20000000000005</v>
      </c>
      <c r="K733" s="43">
        <f t="shared" si="360"/>
        <v>0</v>
      </c>
      <c r="L733" s="43">
        <f t="shared" si="360"/>
        <v>0</v>
      </c>
      <c r="M733" s="103">
        <f>M734</f>
        <v>564.20000000000005</v>
      </c>
      <c r="N733" s="79">
        <f>J733/F733*100</f>
        <v>125.37777777777779</v>
      </c>
      <c r="O733" s="41">
        <v>0</v>
      </c>
      <c r="P733" s="41">
        <v>0</v>
      </c>
      <c r="Q733" s="78">
        <f t="shared" si="359"/>
        <v>125.37777777777779</v>
      </c>
    </row>
    <row r="734" spans="1:17" x14ac:dyDescent="0.25">
      <c r="A734" s="608"/>
      <c r="B734" s="610"/>
      <c r="C734" s="612"/>
      <c r="D734" s="613" t="s">
        <v>639</v>
      </c>
      <c r="E734" s="803" t="s">
        <v>655</v>
      </c>
      <c r="F734" s="826">
        <f>G734+H734+I734</f>
        <v>450</v>
      </c>
      <c r="G734" s="822">
        <v>0</v>
      </c>
      <c r="H734" s="822">
        <v>0</v>
      </c>
      <c r="I734" s="824">
        <v>450</v>
      </c>
      <c r="J734" s="826">
        <f>K734+L734+M734</f>
        <v>564.20000000000005</v>
      </c>
      <c r="K734" s="822">
        <v>0</v>
      </c>
      <c r="L734" s="822">
        <v>0</v>
      </c>
      <c r="M734" s="824">
        <v>564.20000000000005</v>
      </c>
      <c r="N734" s="798">
        <f t="shared" ref="N734" si="361">J734/F734*100</f>
        <v>125.37777777777779</v>
      </c>
      <c r="O734" s="813">
        <v>0</v>
      </c>
      <c r="P734" s="813">
        <v>0</v>
      </c>
      <c r="Q734" s="816">
        <f>M734/I734*100</f>
        <v>125.37777777777779</v>
      </c>
    </row>
    <row r="735" spans="1:17" x14ac:dyDescent="0.25">
      <c r="A735" s="608"/>
      <c r="B735" s="610"/>
      <c r="C735" s="612"/>
      <c r="D735" s="630"/>
      <c r="E735" s="805"/>
      <c r="F735" s="827"/>
      <c r="G735" s="823"/>
      <c r="H735" s="823"/>
      <c r="I735" s="825"/>
      <c r="J735" s="827"/>
      <c r="K735" s="823"/>
      <c r="L735" s="823"/>
      <c r="M735" s="825"/>
      <c r="N735" s="800"/>
      <c r="O735" s="815"/>
      <c r="P735" s="815"/>
      <c r="Q735" s="818"/>
    </row>
    <row r="736" spans="1:17" ht="15" customHeight="1" x14ac:dyDescent="0.25">
      <c r="A736" s="607" t="s">
        <v>863</v>
      </c>
      <c r="B736" s="609" t="s">
        <v>675</v>
      </c>
      <c r="C736" s="611" t="s">
        <v>676</v>
      </c>
      <c r="D736" s="613" t="s">
        <v>214</v>
      </c>
      <c r="E736" s="819" t="s">
        <v>271</v>
      </c>
      <c r="F736" s="107">
        <f>F738+F739</f>
        <v>6294.7</v>
      </c>
      <c r="G736" s="45">
        <f t="shared" ref="G736:I736" si="362">G738+G739</f>
        <v>0</v>
      </c>
      <c r="H736" s="45">
        <f t="shared" si="362"/>
        <v>3294.7</v>
      </c>
      <c r="I736" s="106">
        <f t="shared" si="362"/>
        <v>3000</v>
      </c>
      <c r="J736" s="107">
        <f>L736+M736</f>
        <v>6294.7</v>
      </c>
      <c r="K736" s="45">
        <f t="shared" ref="K736" si="363">K738</f>
        <v>0</v>
      </c>
      <c r="L736" s="45">
        <f>L738+L739</f>
        <v>3294.7</v>
      </c>
      <c r="M736" s="106">
        <f>M738+M739</f>
        <v>3000</v>
      </c>
      <c r="N736" s="798">
        <v>0</v>
      </c>
      <c r="O736" s="813">
        <v>0</v>
      </c>
      <c r="P736" s="813">
        <v>0</v>
      </c>
      <c r="Q736" s="816">
        <v>0</v>
      </c>
    </row>
    <row r="737" spans="1:17" x14ac:dyDescent="0.25">
      <c r="A737" s="608"/>
      <c r="B737" s="610"/>
      <c r="C737" s="612"/>
      <c r="D737" s="630"/>
      <c r="E737" s="820"/>
      <c r="F737" s="102">
        <v>0</v>
      </c>
      <c r="G737" s="43">
        <v>0</v>
      </c>
      <c r="H737" s="43">
        <v>0</v>
      </c>
      <c r="I737" s="103">
        <v>0</v>
      </c>
      <c r="J737" s="102">
        <v>0</v>
      </c>
      <c r="K737" s="43">
        <v>0</v>
      </c>
      <c r="L737" s="43">
        <v>0</v>
      </c>
      <c r="M737" s="103">
        <v>0</v>
      </c>
      <c r="N737" s="800"/>
      <c r="O737" s="815"/>
      <c r="P737" s="815"/>
      <c r="Q737" s="818"/>
    </row>
    <row r="738" spans="1:17" ht="41.25" customHeight="1" x14ac:dyDescent="0.25">
      <c r="A738" s="608"/>
      <c r="B738" s="610"/>
      <c r="C738" s="612"/>
      <c r="D738" s="46" t="s">
        <v>639</v>
      </c>
      <c r="E738" s="220" t="s">
        <v>656</v>
      </c>
      <c r="F738" s="102">
        <f>G738+H738+I738</f>
        <v>2932.8</v>
      </c>
      <c r="G738" s="43">
        <v>0</v>
      </c>
      <c r="H738" s="43">
        <v>0</v>
      </c>
      <c r="I738" s="103">
        <v>2932.8</v>
      </c>
      <c r="J738" s="102">
        <f>K738+L738+M738</f>
        <v>2932.8</v>
      </c>
      <c r="K738" s="43">
        <v>0</v>
      </c>
      <c r="L738" s="43">
        <v>0</v>
      </c>
      <c r="M738" s="103">
        <v>2932.8</v>
      </c>
      <c r="N738" s="76">
        <v>0</v>
      </c>
      <c r="O738" s="40">
        <v>0</v>
      </c>
      <c r="P738" s="40">
        <v>0</v>
      </c>
      <c r="Q738" s="77">
        <v>0</v>
      </c>
    </row>
    <row r="739" spans="1:17" ht="15.75" thickBot="1" x14ac:dyDescent="0.3">
      <c r="A739" s="627"/>
      <c r="B739" s="628"/>
      <c r="C739" s="11"/>
      <c r="D739" s="46"/>
      <c r="E739" s="220" t="s">
        <v>650</v>
      </c>
      <c r="F739" s="107">
        <f>G739+H739+I739</f>
        <v>3361.8999999999996</v>
      </c>
      <c r="G739" s="45">
        <v>0</v>
      </c>
      <c r="H739" s="45">
        <v>3294.7</v>
      </c>
      <c r="I739" s="106">
        <v>67.2</v>
      </c>
      <c r="J739" s="107">
        <f>K739+L739+M739</f>
        <v>3361.8999999999996</v>
      </c>
      <c r="K739" s="45">
        <v>0</v>
      </c>
      <c r="L739" s="45">
        <v>3294.7</v>
      </c>
      <c r="M739" s="106">
        <v>67.2</v>
      </c>
      <c r="N739" s="80">
        <v>0</v>
      </c>
      <c r="O739" s="47">
        <v>0</v>
      </c>
      <c r="P739" s="47">
        <v>0</v>
      </c>
      <c r="Q739" s="81">
        <v>0</v>
      </c>
    </row>
    <row r="740" spans="1:17" ht="30.75" hidden="1" thickBot="1" x14ac:dyDescent="0.3">
      <c r="A740" s="607" t="s">
        <v>864</v>
      </c>
      <c r="B740" s="609" t="s">
        <v>677</v>
      </c>
      <c r="C740" s="611" t="s">
        <v>678</v>
      </c>
      <c r="D740" s="35" t="s">
        <v>214</v>
      </c>
      <c r="E740" s="219" t="s">
        <v>271</v>
      </c>
      <c r="F740" s="107">
        <f>F741</f>
        <v>0</v>
      </c>
      <c r="G740" s="45">
        <f t="shared" ref="G740:L740" si="364">G741</f>
        <v>0</v>
      </c>
      <c r="H740" s="45">
        <f t="shared" si="364"/>
        <v>0</v>
      </c>
      <c r="I740" s="106">
        <f t="shared" si="364"/>
        <v>0</v>
      </c>
      <c r="J740" s="107">
        <f t="shared" si="364"/>
        <v>0</v>
      </c>
      <c r="K740" s="45">
        <f t="shared" si="364"/>
        <v>0</v>
      </c>
      <c r="L740" s="45">
        <f t="shared" si="364"/>
        <v>0</v>
      </c>
      <c r="M740" s="106">
        <f>M741</f>
        <v>0</v>
      </c>
      <c r="N740" s="80">
        <v>0</v>
      </c>
      <c r="O740" s="47">
        <v>0</v>
      </c>
      <c r="P740" s="47">
        <v>0</v>
      </c>
      <c r="Q740" s="81">
        <v>0</v>
      </c>
    </row>
    <row r="741" spans="1:17" ht="15.75" hidden="1" thickBot="1" x14ac:dyDescent="0.3">
      <c r="A741" s="608"/>
      <c r="B741" s="610"/>
      <c r="C741" s="612"/>
      <c r="D741" s="613" t="s">
        <v>639</v>
      </c>
      <c r="E741" s="803" t="s">
        <v>679</v>
      </c>
      <c r="F741" s="826">
        <f>G741+H741+I741</f>
        <v>0</v>
      </c>
      <c r="G741" s="822">
        <v>0</v>
      </c>
      <c r="H741" s="822">
        <v>0</v>
      </c>
      <c r="I741" s="824">
        <v>0</v>
      </c>
      <c r="J741" s="826">
        <f>K741+L741+M741</f>
        <v>0</v>
      </c>
      <c r="K741" s="822">
        <v>0</v>
      </c>
      <c r="L741" s="822">
        <v>0</v>
      </c>
      <c r="M741" s="824">
        <v>0</v>
      </c>
      <c r="N741" s="798">
        <v>0</v>
      </c>
      <c r="O741" s="813">
        <v>0</v>
      </c>
      <c r="P741" s="813">
        <v>0</v>
      </c>
      <c r="Q741" s="816">
        <v>0</v>
      </c>
    </row>
    <row r="742" spans="1:17" ht="15.75" hidden="1" thickBot="1" x14ac:dyDescent="0.3">
      <c r="A742" s="608"/>
      <c r="B742" s="610"/>
      <c r="C742" s="612"/>
      <c r="D742" s="630"/>
      <c r="E742" s="805"/>
      <c r="F742" s="827"/>
      <c r="G742" s="823"/>
      <c r="H742" s="823"/>
      <c r="I742" s="825"/>
      <c r="J742" s="827"/>
      <c r="K742" s="823"/>
      <c r="L742" s="823"/>
      <c r="M742" s="825"/>
      <c r="N742" s="800"/>
      <c r="O742" s="815"/>
      <c r="P742" s="815"/>
      <c r="Q742" s="818"/>
    </row>
    <row r="743" spans="1:17" ht="0.75" hidden="1" customHeight="1" x14ac:dyDescent="0.25">
      <c r="A743" s="607" t="s">
        <v>865</v>
      </c>
      <c r="B743" s="609" t="s">
        <v>680</v>
      </c>
      <c r="C743" s="611" t="s">
        <v>681</v>
      </c>
      <c r="D743" s="35" t="s">
        <v>214</v>
      </c>
      <c r="E743" s="236" t="s">
        <v>271</v>
      </c>
      <c r="F743" s="80">
        <v>0</v>
      </c>
      <c r="G743" s="47">
        <v>0</v>
      </c>
      <c r="H743" s="47">
        <v>0</v>
      </c>
      <c r="I743" s="81">
        <v>0</v>
      </c>
      <c r="J743" s="80">
        <v>0</v>
      </c>
      <c r="K743" s="47">
        <v>0</v>
      </c>
      <c r="L743" s="47">
        <v>0</v>
      </c>
      <c r="M743" s="81">
        <v>0</v>
      </c>
      <c r="N743" s="80">
        <v>0</v>
      </c>
      <c r="O743" s="47">
        <v>0</v>
      </c>
      <c r="P743" s="47">
        <v>0</v>
      </c>
      <c r="Q743" s="81">
        <v>0</v>
      </c>
    </row>
    <row r="744" spans="1:17" ht="15.75" hidden="1" thickBot="1" x14ac:dyDescent="0.3">
      <c r="A744" s="608"/>
      <c r="B744" s="610"/>
      <c r="C744" s="612"/>
      <c r="D744" s="618" t="s">
        <v>639</v>
      </c>
      <c r="E744" s="819" t="s">
        <v>279</v>
      </c>
      <c r="F744" s="798">
        <v>0</v>
      </c>
      <c r="G744" s="813">
        <v>0</v>
      </c>
      <c r="H744" s="813">
        <v>0</v>
      </c>
      <c r="I744" s="816">
        <v>0</v>
      </c>
      <c r="J744" s="798">
        <v>0</v>
      </c>
      <c r="K744" s="813">
        <v>0</v>
      </c>
      <c r="L744" s="813">
        <v>0</v>
      </c>
      <c r="M744" s="816">
        <v>0</v>
      </c>
      <c r="N744" s="798">
        <v>0</v>
      </c>
      <c r="O744" s="813">
        <v>0</v>
      </c>
      <c r="P744" s="813">
        <v>0</v>
      </c>
      <c r="Q744" s="816">
        <v>0</v>
      </c>
    </row>
    <row r="745" spans="1:17" ht="15.75" hidden="1" thickBot="1" x14ac:dyDescent="0.3">
      <c r="A745" s="608"/>
      <c r="B745" s="610"/>
      <c r="C745" s="612"/>
      <c r="D745" s="618"/>
      <c r="E745" s="820"/>
      <c r="F745" s="800"/>
      <c r="G745" s="815"/>
      <c r="H745" s="815"/>
      <c r="I745" s="818"/>
      <c r="J745" s="800"/>
      <c r="K745" s="815"/>
      <c r="L745" s="815"/>
      <c r="M745" s="818"/>
      <c r="N745" s="800"/>
      <c r="O745" s="815"/>
      <c r="P745" s="815"/>
      <c r="Q745" s="818"/>
    </row>
    <row r="746" spans="1:17" ht="30.75" hidden="1" thickBot="1" x14ac:dyDescent="0.3">
      <c r="A746" s="607" t="s">
        <v>866</v>
      </c>
      <c r="B746" s="609" t="s">
        <v>682</v>
      </c>
      <c r="C746" s="611" t="s">
        <v>683</v>
      </c>
      <c r="D746" s="35" t="s">
        <v>214</v>
      </c>
      <c r="E746" s="236" t="s">
        <v>271</v>
      </c>
      <c r="F746" s="80">
        <v>0</v>
      </c>
      <c r="G746" s="47">
        <v>0</v>
      </c>
      <c r="H746" s="47">
        <v>0</v>
      </c>
      <c r="I746" s="81">
        <v>0</v>
      </c>
      <c r="J746" s="80">
        <v>0</v>
      </c>
      <c r="K746" s="47">
        <v>0</v>
      </c>
      <c r="L746" s="47">
        <v>0</v>
      </c>
      <c r="M746" s="81">
        <v>0</v>
      </c>
      <c r="N746" s="80">
        <v>0</v>
      </c>
      <c r="O746" s="47">
        <v>0</v>
      </c>
      <c r="P746" s="47">
        <v>0</v>
      </c>
      <c r="Q746" s="81">
        <v>0</v>
      </c>
    </row>
    <row r="747" spans="1:17" ht="15.75" hidden="1" thickBot="1" x14ac:dyDescent="0.3">
      <c r="A747" s="608"/>
      <c r="B747" s="610"/>
      <c r="C747" s="612"/>
      <c r="D747" s="618" t="s">
        <v>639</v>
      </c>
      <c r="E747" s="819" t="s">
        <v>279</v>
      </c>
      <c r="F747" s="76">
        <v>0</v>
      </c>
      <c r="G747" s="40">
        <v>0</v>
      </c>
      <c r="H747" s="40">
        <v>0</v>
      </c>
      <c r="I747" s="77">
        <v>0</v>
      </c>
      <c r="J747" s="76">
        <v>0</v>
      </c>
      <c r="K747" s="40">
        <v>0</v>
      </c>
      <c r="L747" s="40">
        <v>0</v>
      </c>
      <c r="M747" s="77">
        <v>0</v>
      </c>
      <c r="N747" s="76">
        <v>0</v>
      </c>
      <c r="O747" s="40">
        <v>0</v>
      </c>
      <c r="P747" s="40">
        <v>0</v>
      </c>
      <c r="Q747" s="77">
        <v>0</v>
      </c>
    </row>
    <row r="748" spans="1:17" ht="15.75" hidden="1" thickBot="1" x14ac:dyDescent="0.3">
      <c r="A748" s="608"/>
      <c r="B748" s="610"/>
      <c r="C748" s="612"/>
      <c r="D748" s="618"/>
      <c r="E748" s="820"/>
      <c r="F748" s="76">
        <v>0</v>
      </c>
      <c r="G748" s="40">
        <v>0</v>
      </c>
      <c r="H748" s="40">
        <v>0</v>
      </c>
      <c r="I748" s="77">
        <v>0</v>
      </c>
      <c r="J748" s="76">
        <v>0</v>
      </c>
      <c r="K748" s="40">
        <v>0</v>
      </c>
      <c r="L748" s="40">
        <v>0</v>
      </c>
      <c r="M748" s="77">
        <v>0</v>
      </c>
      <c r="N748" s="76">
        <v>0</v>
      </c>
      <c r="O748" s="40">
        <v>0</v>
      </c>
      <c r="P748" s="40">
        <v>0</v>
      </c>
      <c r="Q748" s="77">
        <v>0</v>
      </c>
    </row>
    <row r="749" spans="1:17" ht="15.75" hidden="1" thickBot="1" x14ac:dyDescent="0.3">
      <c r="A749" s="607" t="s">
        <v>867</v>
      </c>
      <c r="B749" s="609" t="s">
        <v>684</v>
      </c>
      <c r="C749" s="611" t="s">
        <v>685</v>
      </c>
      <c r="D749" s="613" t="s">
        <v>214</v>
      </c>
      <c r="E749" s="819" t="s">
        <v>271</v>
      </c>
      <c r="F749" s="798">
        <v>0</v>
      </c>
      <c r="G749" s="813">
        <v>0</v>
      </c>
      <c r="H749" s="813">
        <v>0</v>
      </c>
      <c r="I749" s="816">
        <v>0</v>
      </c>
      <c r="J749" s="798">
        <v>0</v>
      </c>
      <c r="K749" s="813">
        <v>0</v>
      </c>
      <c r="L749" s="813">
        <v>0</v>
      </c>
      <c r="M749" s="816">
        <v>0</v>
      </c>
      <c r="N749" s="798">
        <v>0</v>
      </c>
      <c r="O749" s="813">
        <v>0</v>
      </c>
      <c r="P749" s="813">
        <v>0</v>
      </c>
      <c r="Q749" s="816">
        <v>0</v>
      </c>
    </row>
    <row r="750" spans="1:17" ht="15.75" hidden="1" thickBot="1" x14ac:dyDescent="0.3">
      <c r="A750" s="608"/>
      <c r="B750" s="610"/>
      <c r="C750" s="612"/>
      <c r="D750" s="630"/>
      <c r="E750" s="831"/>
      <c r="F750" s="800"/>
      <c r="G750" s="815"/>
      <c r="H750" s="815"/>
      <c r="I750" s="818"/>
      <c r="J750" s="800"/>
      <c r="K750" s="815"/>
      <c r="L750" s="815"/>
      <c r="M750" s="818"/>
      <c r="N750" s="800"/>
      <c r="O750" s="815"/>
      <c r="P750" s="815"/>
      <c r="Q750" s="818"/>
    </row>
    <row r="751" spans="1:17" ht="60.75" hidden="1" thickBot="1" x14ac:dyDescent="0.3">
      <c r="A751" s="608"/>
      <c r="B751" s="610"/>
      <c r="C751" s="612"/>
      <c r="D751" s="46" t="s">
        <v>639</v>
      </c>
      <c r="E751" s="219" t="s">
        <v>279</v>
      </c>
      <c r="F751" s="80">
        <v>0</v>
      </c>
      <c r="G751" s="47">
        <v>0</v>
      </c>
      <c r="H751" s="47">
        <v>0</v>
      </c>
      <c r="I751" s="81">
        <v>0</v>
      </c>
      <c r="J751" s="80">
        <v>0</v>
      </c>
      <c r="K751" s="47">
        <v>0</v>
      </c>
      <c r="L751" s="47">
        <v>0</v>
      </c>
      <c r="M751" s="81">
        <v>0</v>
      </c>
      <c r="N751" s="80">
        <v>0</v>
      </c>
      <c r="O751" s="47">
        <v>0</v>
      </c>
      <c r="P751" s="47">
        <v>0</v>
      </c>
      <c r="Q751" s="81">
        <v>0</v>
      </c>
    </row>
    <row r="752" spans="1:17" ht="0.75" hidden="1" customHeight="1" x14ac:dyDescent="0.25">
      <c r="A752" s="607" t="s">
        <v>686</v>
      </c>
      <c r="B752" s="609" t="s">
        <v>687</v>
      </c>
      <c r="C752" s="611" t="s">
        <v>688</v>
      </c>
      <c r="D752" s="613" t="s">
        <v>214</v>
      </c>
      <c r="E752" s="819" t="s">
        <v>271</v>
      </c>
      <c r="F752" s="798">
        <v>0</v>
      </c>
      <c r="G752" s="813">
        <v>0</v>
      </c>
      <c r="H752" s="813">
        <v>0</v>
      </c>
      <c r="I752" s="816">
        <v>0</v>
      </c>
      <c r="J752" s="798">
        <v>0</v>
      </c>
      <c r="K752" s="813">
        <v>0</v>
      </c>
      <c r="L752" s="813">
        <v>0</v>
      </c>
      <c r="M752" s="816">
        <v>0</v>
      </c>
      <c r="N752" s="798">
        <v>0</v>
      </c>
      <c r="O752" s="813">
        <v>0</v>
      </c>
      <c r="P752" s="813">
        <v>0</v>
      </c>
      <c r="Q752" s="816">
        <v>0</v>
      </c>
    </row>
    <row r="753" spans="1:17" ht="15.75" hidden="1" thickBot="1" x14ac:dyDescent="0.3">
      <c r="A753" s="608"/>
      <c r="B753" s="610"/>
      <c r="C753" s="612"/>
      <c r="D753" s="630"/>
      <c r="E753" s="831"/>
      <c r="F753" s="800"/>
      <c r="G753" s="815"/>
      <c r="H753" s="815"/>
      <c r="I753" s="818"/>
      <c r="J753" s="800"/>
      <c r="K753" s="815"/>
      <c r="L753" s="815"/>
      <c r="M753" s="818"/>
      <c r="N753" s="800"/>
      <c r="O753" s="815"/>
      <c r="P753" s="815"/>
      <c r="Q753" s="818"/>
    </row>
    <row r="754" spans="1:17" ht="60.75" hidden="1" thickBot="1" x14ac:dyDescent="0.3">
      <c r="A754" s="608"/>
      <c r="B754" s="610"/>
      <c r="C754" s="612"/>
      <c r="D754" s="35" t="s">
        <v>639</v>
      </c>
      <c r="E754" s="219" t="s">
        <v>279</v>
      </c>
      <c r="F754" s="80">
        <v>0</v>
      </c>
      <c r="G754" s="47">
        <v>0</v>
      </c>
      <c r="H754" s="47">
        <v>0</v>
      </c>
      <c r="I754" s="81">
        <v>0</v>
      </c>
      <c r="J754" s="80">
        <v>0</v>
      </c>
      <c r="K754" s="47">
        <v>0</v>
      </c>
      <c r="L754" s="47">
        <v>0</v>
      </c>
      <c r="M754" s="81">
        <v>0</v>
      </c>
      <c r="N754" s="80">
        <v>0</v>
      </c>
      <c r="O754" s="47">
        <v>0</v>
      </c>
      <c r="P754" s="47">
        <v>0</v>
      </c>
      <c r="Q754" s="81">
        <v>0</v>
      </c>
    </row>
    <row r="755" spans="1:17" ht="15.75" hidden="1" thickBot="1" x14ac:dyDescent="0.3">
      <c r="A755" s="607" t="s">
        <v>689</v>
      </c>
      <c r="B755" s="609" t="s">
        <v>690</v>
      </c>
      <c r="C755" s="611" t="s">
        <v>691</v>
      </c>
      <c r="D755" s="613" t="s">
        <v>214</v>
      </c>
      <c r="E755" s="819" t="s">
        <v>271</v>
      </c>
      <c r="F755" s="798">
        <v>0</v>
      </c>
      <c r="G755" s="813">
        <v>0</v>
      </c>
      <c r="H755" s="813">
        <v>0</v>
      </c>
      <c r="I755" s="816">
        <v>0</v>
      </c>
      <c r="J755" s="798">
        <v>0</v>
      </c>
      <c r="K755" s="813">
        <v>0</v>
      </c>
      <c r="L755" s="813">
        <v>0</v>
      </c>
      <c r="M755" s="816">
        <v>0</v>
      </c>
      <c r="N755" s="798">
        <v>0</v>
      </c>
      <c r="O755" s="813">
        <v>0</v>
      </c>
      <c r="P755" s="813">
        <v>0</v>
      </c>
      <c r="Q755" s="816">
        <v>0</v>
      </c>
    </row>
    <row r="756" spans="1:17" ht="15.75" hidden="1" thickBot="1" x14ac:dyDescent="0.3">
      <c r="A756" s="608"/>
      <c r="B756" s="610"/>
      <c r="C756" s="612"/>
      <c r="D756" s="630"/>
      <c r="E756" s="831"/>
      <c r="F756" s="800"/>
      <c r="G756" s="815"/>
      <c r="H756" s="815"/>
      <c r="I756" s="818"/>
      <c r="J756" s="800"/>
      <c r="K756" s="815"/>
      <c r="L756" s="815"/>
      <c r="M756" s="818"/>
      <c r="N756" s="800"/>
      <c r="O756" s="815"/>
      <c r="P756" s="815"/>
      <c r="Q756" s="818"/>
    </row>
    <row r="757" spans="1:17" ht="60.75" hidden="1" thickBot="1" x14ac:dyDescent="0.3">
      <c r="A757" s="608"/>
      <c r="B757" s="610"/>
      <c r="C757" s="612"/>
      <c r="D757" s="35" t="s">
        <v>639</v>
      </c>
      <c r="E757" s="219" t="s">
        <v>279</v>
      </c>
      <c r="F757" s="80">
        <v>0</v>
      </c>
      <c r="G757" s="47">
        <v>0</v>
      </c>
      <c r="H757" s="47">
        <v>0</v>
      </c>
      <c r="I757" s="81">
        <v>0</v>
      </c>
      <c r="J757" s="80">
        <v>0</v>
      </c>
      <c r="K757" s="47">
        <v>0</v>
      </c>
      <c r="L757" s="47">
        <v>0</v>
      </c>
      <c r="M757" s="81">
        <v>0</v>
      </c>
      <c r="N757" s="80">
        <v>0</v>
      </c>
      <c r="O757" s="47">
        <v>0</v>
      </c>
      <c r="P757" s="47">
        <v>0</v>
      </c>
      <c r="Q757" s="81">
        <v>0</v>
      </c>
    </row>
    <row r="758" spans="1:17" ht="15.75" hidden="1" thickBot="1" x14ac:dyDescent="0.3">
      <c r="A758" s="607" t="s">
        <v>692</v>
      </c>
      <c r="B758" s="609" t="s">
        <v>693</v>
      </c>
      <c r="C758" s="611" t="s">
        <v>694</v>
      </c>
      <c r="D758" s="613" t="s">
        <v>214</v>
      </c>
      <c r="E758" s="819" t="s">
        <v>271</v>
      </c>
      <c r="F758" s="798">
        <v>0</v>
      </c>
      <c r="G758" s="813">
        <v>0</v>
      </c>
      <c r="H758" s="813">
        <v>0</v>
      </c>
      <c r="I758" s="816">
        <v>0</v>
      </c>
      <c r="J758" s="798">
        <v>0</v>
      </c>
      <c r="K758" s="813">
        <v>0</v>
      </c>
      <c r="L758" s="813">
        <v>0</v>
      </c>
      <c r="M758" s="816">
        <v>0</v>
      </c>
      <c r="N758" s="798">
        <v>0</v>
      </c>
      <c r="O758" s="813">
        <v>0</v>
      </c>
      <c r="P758" s="813">
        <v>0</v>
      </c>
      <c r="Q758" s="816">
        <v>0</v>
      </c>
    </row>
    <row r="759" spans="1:17" ht="15.75" hidden="1" thickBot="1" x14ac:dyDescent="0.3">
      <c r="A759" s="608"/>
      <c r="B759" s="610"/>
      <c r="C759" s="612"/>
      <c r="D759" s="630"/>
      <c r="E759" s="820"/>
      <c r="F759" s="800"/>
      <c r="G759" s="815"/>
      <c r="H759" s="815"/>
      <c r="I759" s="818"/>
      <c r="J759" s="800"/>
      <c r="K759" s="815"/>
      <c r="L759" s="815"/>
      <c r="M759" s="818"/>
      <c r="N759" s="800"/>
      <c r="O759" s="815"/>
      <c r="P759" s="815"/>
      <c r="Q759" s="818"/>
    </row>
    <row r="760" spans="1:17" ht="60.75" hidden="1" thickBot="1" x14ac:dyDescent="0.3">
      <c r="A760" s="608"/>
      <c r="B760" s="610"/>
      <c r="C760" s="612"/>
      <c r="D760" s="6" t="s">
        <v>639</v>
      </c>
      <c r="E760" s="236" t="s">
        <v>279</v>
      </c>
      <c r="F760" s="80">
        <v>0</v>
      </c>
      <c r="G760" s="47">
        <v>0</v>
      </c>
      <c r="H760" s="47">
        <v>0</v>
      </c>
      <c r="I760" s="81">
        <v>0</v>
      </c>
      <c r="J760" s="80">
        <v>0</v>
      </c>
      <c r="K760" s="47">
        <v>0</v>
      </c>
      <c r="L760" s="47">
        <v>0</v>
      </c>
      <c r="M760" s="81">
        <v>0</v>
      </c>
      <c r="N760" s="80">
        <v>0</v>
      </c>
      <c r="O760" s="47">
        <v>0</v>
      </c>
      <c r="P760" s="47">
        <v>0</v>
      </c>
      <c r="Q760" s="81">
        <v>0</v>
      </c>
    </row>
    <row r="761" spans="1:17" ht="15.75" hidden="1" thickBot="1" x14ac:dyDescent="0.3">
      <c r="A761" s="607" t="s">
        <v>695</v>
      </c>
      <c r="B761" s="609" t="s">
        <v>696</v>
      </c>
      <c r="C761" s="611" t="s">
        <v>697</v>
      </c>
      <c r="D761" s="613" t="s">
        <v>214</v>
      </c>
      <c r="E761" s="819" t="s">
        <v>271</v>
      </c>
      <c r="F761" s="798">
        <v>0</v>
      </c>
      <c r="G761" s="813">
        <v>0</v>
      </c>
      <c r="H761" s="813">
        <v>0</v>
      </c>
      <c r="I761" s="816">
        <v>0</v>
      </c>
      <c r="J761" s="798">
        <v>0</v>
      </c>
      <c r="K761" s="813">
        <v>0</v>
      </c>
      <c r="L761" s="813">
        <v>0</v>
      </c>
      <c r="M761" s="816">
        <v>0</v>
      </c>
      <c r="N761" s="798">
        <v>0</v>
      </c>
      <c r="O761" s="813">
        <v>0</v>
      </c>
      <c r="P761" s="813">
        <v>0</v>
      </c>
      <c r="Q761" s="816">
        <v>0</v>
      </c>
    </row>
    <row r="762" spans="1:17" ht="15.75" hidden="1" thickBot="1" x14ac:dyDescent="0.3">
      <c r="A762" s="608"/>
      <c r="B762" s="610"/>
      <c r="C762" s="612"/>
      <c r="D762" s="630"/>
      <c r="E762" s="820"/>
      <c r="F762" s="800"/>
      <c r="G762" s="815"/>
      <c r="H762" s="815"/>
      <c r="I762" s="818"/>
      <c r="J762" s="800"/>
      <c r="K762" s="815"/>
      <c r="L762" s="815"/>
      <c r="M762" s="818"/>
      <c r="N762" s="800"/>
      <c r="O762" s="815"/>
      <c r="P762" s="815"/>
      <c r="Q762" s="818"/>
    </row>
    <row r="763" spans="1:17" ht="60.75" hidden="1" thickBot="1" x14ac:dyDescent="0.3">
      <c r="A763" s="608"/>
      <c r="B763" s="610"/>
      <c r="C763" s="612"/>
      <c r="D763" s="35" t="s">
        <v>639</v>
      </c>
      <c r="E763" s="236" t="s">
        <v>279</v>
      </c>
      <c r="F763" s="80">
        <v>0</v>
      </c>
      <c r="G763" s="47">
        <v>0</v>
      </c>
      <c r="H763" s="47">
        <v>0</v>
      </c>
      <c r="I763" s="81">
        <v>0</v>
      </c>
      <c r="J763" s="80">
        <v>0</v>
      </c>
      <c r="K763" s="47">
        <v>0</v>
      </c>
      <c r="L763" s="47">
        <v>0</v>
      </c>
      <c r="M763" s="81">
        <v>0</v>
      </c>
      <c r="N763" s="80">
        <v>0</v>
      </c>
      <c r="O763" s="47">
        <v>0</v>
      </c>
      <c r="P763" s="47">
        <v>0</v>
      </c>
      <c r="Q763" s="81">
        <v>0</v>
      </c>
    </row>
    <row r="764" spans="1:17" ht="15.75" hidden="1" thickBot="1" x14ac:dyDescent="0.3">
      <c r="A764" s="607" t="s">
        <v>698</v>
      </c>
      <c r="B764" s="609" t="s">
        <v>699</v>
      </c>
      <c r="C764" s="611" t="s">
        <v>700</v>
      </c>
      <c r="D764" s="613" t="s">
        <v>214</v>
      </c>
      <c r="E764" s="819" t="s">
        <v>271</v>
      </c>
      <c r="F764" s="798">
        <v>0</v>
      </c>
      <c r="G764" s="813">
        <v>0</v>
      </c>
      <c r="H764" s="813">
        <v>0</v>
      </c>
      <c r="I764" s="816">
        <v>0</v>
      </c>
      <c r="J764" s="798">
        <v>0</v>
      </c>
      <c r="K764" s="813">
        <v>0</v>
      </c>
      <c r="L764" s="813">
        <v>0</v>
      </c>
      <c r="M764" s="816">
        <v>0</v>
      </c>
      <c r="N764" s="798">
        <v>0</v>
      </c>
      <c r="O764" s="813">
        <v>0</v>
      </c>
      <c r="P764" s="813">
        <v>0</v>
      </c>
      <c r="Q764" s="816">
        <v>0</v>
      </c>
    </row>
    <row r="765" spans="1:17" ht="15.75" hidden="1" thickBot="1" x14ac:dyDescent="0.3">
      <c r="A765" s="608"/>
      <c r="B765" s="610"/>
      <c r="C765" s="612"/>
      <c r="D765" s="630"/>
      <c r="E765" s="820"/>
      <c r="F765" s="800"/>
      <c r="G765" s="815"/>
      <c r="H765" s="815"/>
      <c r="I765" s="818"/>
      <c r="J765" s="800"/>
      <c r="K765" s="815"/>
      <c r="L765" s="815"/>
      <c r="M765" s="818"/>
      <c r="N765" s="800"/>
      <c r="O765" s="815"/>
      <c r="P765" s="815"/>
      <c r="Q765" s="818"/>
    </row>
    <row r="766" spans="1:17" ht="60.75" hidden="1" thickBot="1" x14ac:dyDescent="0.3">
      <c r="A766" s="608"/>
      <c r="B766" s="610"/>
      <c r="C766" s="612"/>
      <c r="D766" s="49" t="s">
        <v>639</v>
      </c>
      <c r="E766" s="236" t="s">
        <v>279</v>
      </c>
      <c r="F766" s="80">
        <v>0</v>
      </c>
      <c r="G766" s="47">
        <v>0</v>
      </c>
      <c r="H766" s="47">
        <v>0</v>
      </c>
      <c r="I766" s="81">
        <v>0</v>
      </c>
      <c r="J766" s="80">
        <v>0</v>
      </c>
      <c r="K766" s="47">
        <v>0</v>
      </c>
      <c r="L766" s="47">
        <v>0</v>
      </c>
      <c r="M766" s="81">
        <v>0</v>
      </c>
      <c r="N766" s="80">
        <v>0</v>
      </c>
      <c r="O766" s="47">
        <v>0</v>
      </c>
      <c r="P766" s="47">
        <v>0</v>
      </c>
      <c r="Q766" s="81">
        <v>0</v>
      </c>
    </row>
    <row r="767" spans="1:17" ht="15.75" hidden="1" thickBot="1" x14ac:dyDescent="0.3">
      <c r="A767" s="607" t="s">
        <v>701</v>
      </c>
      <c r="B767" s="609" t="s">
        <v>702</v>
      </c>
      <c r="C767" s="611" t="s">
        <v>703</v>
      </c>
      <c r="D767" s="613" t="s">
        <v>214</v>
      </c>
      <c r="E767" s="819" t="s">
        <v>271</v>
      </c>
      <c r="F767" s="798">
        <v>0</v>
      </c>
      <c r="G767" s="813">
        <v>0</v>
      </c>
      <c r="H767" s="813">
        <v>0</v>
      </c>
      <c r="I767" s="816">
        <v>0</v>
      </c>
      <c r="J767" s="798">
        <v>0</v>
      </c>
      <c r="K767" s="813">
        <v>0</v>
      </c>
      <c r="L767" s="813">
        <v>0</v>
      </c>
      <c r="M767" s="816">
        <v>0</v>
      </c>
      <c r="N767" s="798">
        <v>0</v>
      </c>
      <c r="O767" s="813">
        <v>0</v>
      </c>
      <c r="P767" s="813">
        <v>0</v>
      </c>
      <c r="Q767" s="816">
        <v>0</v>
      </c>
    </row>
    <row r="768" spans="1:17" ht="15.75" hidden="1" thickBot="1" x14ac:dyDescent="0.3">
      <c r="A768" s="608"/>
      <c r="B768" s="610"/>
      <c r="C768" s="612"/>
      <c r="D768" s="630"/>
      <c r="E768" s="820"/>
      <c r="F768" s="800"/>
      <c r="G768" s="815"/>
      <c r="H768" s="815"/>
      <c r="I768" s="818"/>
      <c r="J768" s="800"/>
      <c r="K768" s="815"/>
      <c r="L768" s="815"/>
      <c r="M768" s="818"/>
      <c r="N768" s="800"/>
      <c r="O768" s="815"/>
      <c r="P768" s="815"/>
      <c r="Q768" s="818"/>
    </row>
    <row r="769" spans="1:17" ht="60.75" hidden="1" thickBot="1" x14ac:dyDescent="0.3">
      <c r="A769" s="608"/>
      <c r="B769" s="610"/>
      <c r="C769" s="612"/>
      <c r="D769" s="35" t="s">
        <v>639</v>
      </c>
      <c r="E769" s="236" t="s">
        <v>279</v>
      </c>
      <c r="F769" s="80">
        <v>0</v>
      </c>
      <c r="G769" s="47">
        <v>0</v>
      </c>
      <c r="H769" s="47">
        <v>0</v>
      </c>
      <c r="I769" s="81">
        <v>0</v>
      </c>
      <c r="J769" s="80">
        <v>0</v>
      </c>
      <c r="K769" s="47">
        <v>0</v>
      </c>
      <c r="L769" s="47">
        <v>0</v>
      </c>
      <c r="M769" s="81">
        <v>0</v>
      </c>
      <c r="N769" s="80">
        <v>0</v>
      </c>
      <c r="O769" s="47">
        <v>0</v>
      </c>
      <c r="P769" s="47">
        <v>0</v>
      </c>
      <c r="Q769" s="81">
        <v>0</v>
      </c>
    </row>
    <row r="770" spans="1:17" ht="15.75" hidden="1" thickBot="1" x14ac:dyDescent="0.3">
      <c r="A770" s="607" t="s">
        <v>704</v>
      </c>
      <c r="B770" s="609" t="s">
        <v>705</v>
      </c>
      <c r="C770" s="611" t="s">
        <v>706</v>
      </c>
      <c r="D770" s="613" t="s">
        <v>214</v>
      </c>
      <c r="E770" s="819" t="s">
        <v>271</v>
      </c>
      <c r="F770" s="798">
        <v>0</v>
      </c>
      <c r="G770" s="813">
        <v>0</v>
      </c>
      <c r="H770" s="813">
        <v>0</v>
      </c>
      <c r="I770" s="816">
        <v>0</v>
      </c>
      <c r="J770" s="798">
        <v>0</v>
      </c>
      <c r="K770" s="813">
        <v>0</v>
      </c>
      <c r="L770" s="813">
        <v>0</v>
      </c>
      <c r="M770" s="816">
        <v>0</v>
      </c>
      <c r="N770" s="798">
        <v>0</v>
      </c>
      <c r="O770" s="813">
        <v>0</v>
      </c>
      <c r="P770" s="813">
        <v>0</v>
      </c>
      <c r="Q770" s="816">
        <v>0</v>
      </c>
    </row>
    <row r="771" spans="1:17" ht="15.75" hidden="1" thickBot="1" x14ac:dyDescent="0.3">
      <c r="A771" s="608"/>
      <c r="B771" s="610"/>
      <c r="C771" s="612"/>
      <c r="D771" s="630"/>
      <c r="E771" s="820"/>
      <c r="F771" s="800"/>
      <c r="G771" s="815"/>
      <c r="H771" s="815"/>
      <c r="I771" s="818"/>
      <c r="J771" s="800"/>
      <c r="K771" s="815"/>
      <c r="L771" s="815"/>
      <c r="M771" s="818"/>
      <c r="N771" s="800"/>
      <c r="O771" s="815"/>
      <c r="P771" s="815"/>
      <c r="Q771" s="818"/>
    </row>
    <row r="772" spans="1:17" ht="60.75" hidden="1" thickBot="1" x14ac:dyDescent="0.3">
      <c r="A772" s="608"/>
      <c r="B772" s="610"/>
      <c r="C772" s="612"/>
      <c r="D772" s="35" t="s">
        <v>639</v>
      </c>
      <c r="E772" s="236" t="s">
        <v>279</v>
      </c>
      <c r="F772" s="80">
        <v>0</v>
      </c>
      <c r="G772" s="47">
        <v>0</v>
      </c>
      <c r="H772" s="47">
        <v>0</v>
      </c>
      <c r="I772" s="81">
        <v>0</v>
      </c>
      <c r="J772" s="80">
        <v>0</v>
      </c>
      <c r="K772" s="47">
        <v>0</v>
      </c>
      <c r="L772" s="47">
        <v>0</v>
      </c>
      <c r="M772" s="81">
        <v>0</v>
      </c>
      <c r="N772" s="80">
        <v>0</v>
      </c>
      <c r="O772" s="47">
        <v>0</v>
      </c>
      <c r="P772" s="47">
        <v>0</v>
      </c>
      <c r="Q772" s="81">
        <v>0</v>
      </c>
    </row>
    <row r="773" spans="1:17" ht="15.75" hidden="1" thickBot="1" x14ac:dyDescent="0.3">
      <c r="A773" s="607" t="s">
        <v>707</v>
      </c>
      <c r="B773" s="609" t="s">
        <v>708</v>
      </c>
      <c r="C773" s="611" t="s">
        <v>709</v>
      </c>
      <c r="D773" s="613" t="s">
        <v>214</v>
      </c>
      <c r="E773" s="819" t="s">
        <v>271</v>
      </c>
      <c r="F773" s="798">
        <v>0</v>
      </c>
      <c r="G773" s="813">
        <v>0</v>
      </c>
      <c r="H773" s="813">
        <v>0</v>
      </c>
      <c r="I773" s="816">
        <v>0</v>
      </c>
      <c r="J773" s="798">
        <v>0</v>
      </c>
      <c r="K773" s="813">
        <v>0</v>
      </c>
      <c r="L773" s="813">
        <v>0</v>
      </c>
      <c r="M773" s="816">
        <v>0</v>
      </c>
      <c r="N773" s="798">
        <v>0</v>
      </c>
      <c r="O773" s="813">
        <v>0</v>
      </c>
      <c r="P773" s="813">
        <v>0</v>
      </c>
      <c r="Q773" s="816">
        <v>0</v>
      </c>
    </row>
    <row r="774" spans="1:17" ht="15.75" hidden="1" thickBot="1" x14ac:dyDescent="0.3">
      <c r="A774" s="608"/>
      <c r="B774" s="610"/>
      <c r="C774" s="612"/>
      <c r="D774" s="614"/>
      <c r="E774" s="820"/>
      <c r="F774" s="800"/>
      <c r="G774" s="815"/>
      <c r="H774" s="815"/>
      <c r="I774" s="818"/>
      <c r="J774" s="800"/>
      <c r="K774" s="815"/>
      <c r="L774" s="815"/>
      <c r="M774" s="818"/>
      <c r="N774" s="800"/>
      <c r="O774" s="815"/>
      <c r="P774" s="815"/>
      <c r="Q774" s="818"/>
    </row>
    <row r="775" spans="1:17" ht="60.75" hidden="1" thickBot="1" x14ac:dyDescent="0.3">
      <c r="A775" s="608"/>
      <c r="B775" s="610"/>
      <c r="C775" s="612"/>
      <c r="D775" s="6" t="s">
        <v>639</v>
      </c>
      <c r="E775" s="236" t="s">
        <v>279</v>
      </c>
      <c r="F775" s="80">
        <v>0</v>
      </c>
      <c r="G775" s="47">
        <v>0</v>
      </c>
      <c r="H775" s="47">
        <v>0</v>
      </c>
      <c r="I775" s="81">
        <v>0</v>
      </c>
      <c r="J775" s="80">
        <v>0</v>
      </c>
      <c r="K775" s="47">
        <v>0</v>
      </c>
      <c r="L775" s="47">
        <v>0</v>
      </c>
      <c r="M775" s="81">
        <v>0</v>
      </c>
      <c r="N775" s="80">
        <v>0</v>
      </c>
      <c r="O775" s="47">
        <v>0</v>
      </c>
      <c r="P775" s="47">
        <v>0</v>
      </c>
      <c r="Q775" s="77">
        <v>0</v>
      </c>
    </row>
    <row r="776" spans="1:17" ht="15.75" hidden="1" thickBot="1" x14ac:dyDescent="0.3">
      <c r="A776" s="607" t="s">
        <v>710</v>
      </c>
      <c r="B776" s="609" t="s">
        <v>711</v>
      </c>
      <c r="C776" s="611" t="s">
        <v>709</v>
      </c>
      <c r="D776" s="613" t="s">
        <v>214</v>
      </c>
      <c r="E776" s="819" t="s">
        <v>271</v>
      </c>
      <c r="F776" s="798">
        <v>0</v>
      </c>
      <c r="G776" s="813">
        <v>0</v>
      </c>
      <c r="H776" s="813">
        <v>0</v>
      </c>
      <c r="I776" s="816">
        <v>0</v>
      </c>
      <c r="J776" s="798">
        <v>0</v>
      </c>
      <c r="K776" s="813">
        <v>0</v>
      </c>
      <c r="L776" s="813">
        <v>0</v>
      </c>
      <c r="M776" s="816">
        <v>0</v>
      </c>
      <c r="N776" s="798">
        <v>0</v>
      </c>
      <c r="O776" s="813">
        <v>0</v>
      </c>
      <c r="P776" s="813">
        <v>0</v>
      </c>
      <c r="Q776" s="816">
        <v>0</v>
      </c>
    </row>
    <row r="777" spans="1:17" ht="15.75" hidden="1" thickBot="1" x14ac:dyDescent="0.3">
      <c r="A777" s="608"/>
      <c r="B777" s="610"/>
      <c r="C777" s="612"/>
      <c r="D777" s="614"/>
      <c r="E777" s="820"/>
      <c r="F777" s="800"/>
      <c r="G777" s="815"/>
      <c r="H777" s="815"/>
      <c r="I777" s="818"/>
      <c r="J777" s="800"/>
      <c r="K777" s="815"/>
      <c r="L777" s="815"/>
      <c r="M777" s="818"/>
      <c r="N777" s="800"/>
      <c r="O777" s="815"/>
      <c r="P777" s="815"/>
      <c r="Q777" s="818"/>
    </row>
    <row r="778" spans="1:17" ht="60.75" hidden="1" thickBot="1" x14ac:dyDescent="0.3">
      <c r="A778" s="608"/>
      <c r="B778" s="610"/>
      <c r="C778" s="612"/>
      <c r="D778" s="6" t="s">
        <v>639</v>
      </c>
      <c r="E778" s="236" t="s">
        <v>279</v>
      </c>
      <c r="F778" s="80">
        <v>0</v>
      </c>
      <c r="G778" s="47">
        <v>0</v>
      </c>
      <c r="H778" s="47">
        <v>0</v>
      </c>
      <c r="I778" s="81">
        <v>0</v>
      </c>
      <c r="J778" s="80">
        <v>0</v>
      </c>
      <c r="K778" s="47">
        <v>0</v>
      </c>
      <c r="L778" s="47">
        <v>0</v>
      </c>
      <c r="M778" s="81">
        <v>0</v>
      </c>
      <c r="N778" s="80">
        <v>0</v>
      </c>
      <c r="O778" s="47">
        <v>0</v>
      </c>
      <c r="P778" s="47">
        <v>0</v>
      </c>
      <c r="Q778" s="81">
        <v>0</v>
      </c>
    </row>
    <row r="779" spans="1:17" ht="15.75" hidden="1" thickBot="1" x14ac:dyDescent="0.3">
      <c r="A779" s="607" t="s">
        <v>712</v>
      </c>
      <c r="B779" s="609" t="s">
        <v>713</v>
      </c>
      <c r="C779" s="611" t="s">
        <v>709</v>
      </c>
      <c r="D779" s="613" t="s">
        <v>214</v>
      </c>
      <c r="E779" s="819"/>
      <c r="F779" s="798">
        <v>0</v>
      </c>
      <c r="G779" s="813">
        <v>0</v>
      </c>
      <c r="H779" s="813">
        <v>0</v>
      </c>
      <c r="I779" s="816">
        <v>0</v>
      </c>
      <c r="J779" s="798">
        <v>0</v>
      </c>
      <c r="K779" s="813">
        <v>0</v>
      </c>
      <c r="L779" s="813">
        <v>0</v>
      </c>
      <c r="M779" s="816">
        <v>0</v>
      </c>
      <c r="N779" s="798">
        <v>0</v>
      </c>
      <c r="O779" s="813">
        <v>0</v>
      </c>
      <c r="P779" s="813">
        <v>0</v>
      </c>
      <c r="Q779" s="816">
        <v>0</v>
      </c>
    </row>
    <row r="780" spans="1:17" ht="15.75" hidden="1" thickBot="1" x14ac:dyDescent="0.3">
      <c r="A780" s="608"/>
      <c r="B780" s="610"/>
      <c r="C780" s="612"/>
      <c r="D780" s="630"/>
      <c r="E780" s="820"/>
      <c r="F780" s="800"/>
      <c r="G780" s="815"/>
      <c r="H780" s="815"/>
      <c r="I780" s="818"/>
      <c r="J780" s="800"/>
      <c r="K780" s="815"/>
      <c r="L780" s="815"/>
      <c r="M780" s="818"/>
      <c r="N780" s="800"/>
      <c r="O780" s="815"/>
      <c r="P780" s="815"/>
      <c r="Q780" s="818"/>
    </row>
    <row r="781" spans="1:17" ht="60.75" hidden="1" thickBot="1" x14ac:dyDescent="0.3">
      <c r="A781" s="608"/>
      <c r="B781" s="610"/>
      <c r="C781" s="612"/>
      <c r="D781" s="49" t="s">
        <v>639</v>
      </c>
      <c r="E781" s="236" t="s">
        <v>271</v>
      </c>
      <c r="F781" s="80">
        <v>0</v>
      </c>
      <c r="G781" s="47">
        <v>0</v>
      </c>
      <c r="H781" s="47">
        <v>0</v>
      </c>
      <c r="I781" s="81">
        <v>0</v>
      </c>
      <c r="J781" s="80">
        <v>0</v>
      </c>
      <c r="K781" s="47">
        <v>0</v>
      </c>
      <c r="L781" s="47">
        <v>0</v>
      </c>
      <c r="M781" s="81">
        <v>0</v>
      </c>
      <c r="N781" s="80">
        <v>0</v>
      </c>
      <c r="O781" s="47">
        <v>0</v>
      </c>
      <c r="P781" s="47">
        <v>0</v>
      </c>
      <c r="Q781" s="81">
        <v>0</v>
      </c>
    </row>
    <row r="782" spans="1:17" ht="27" customHeight="1" x14ac:dyDescent="0.25">
      <c r="A782" s="619" t="s">
        <v>120</v>
      </c>
      <c r="B782" s="622" t="s">
        <v>714</v>
      </c>
      <c r="C782" s="832"/>
      <c r="D782" s="36" t="s">
        <v>214</v>
      </c>
      <c r="E782" s="834" t="s">
        <v>271</v>
      </c>
      <c r="F782" s="299">
        <f>F784+F785+F786</f>
        <v>88397.799999999988</v>
      </c>
      <c r="G782" s="342">
        <f t="shared" ref="G782:L782" si="365">G784+G785+G786</f>
        <v>0</v>
      </c>
      <c r="H782" s="342">
        <f t="shared" si="365"/>
        <v>0</v>
      </c>
      <c r="I782" s="385">
        <f>I784+I785+I786</f>
        <v>88397.799999999988</v>
      </c>
      <c r="J782" s="299">
        <f t="shared" si="365"/>
        <v>52582.6</v>
      </c>
      <c r="K782" s="342">
        <f t="shared" si="365"/>
        <v>0</v>
      </c>
      <c r="L782" s="342">
        <f t="shared" si="365"/>
        <v>0</v>
      </c>
      <c r="M782" s="385">
        <f>M784+M785+M786</f>
        <v>52582.6</v>
      </c>
      <c r="N782" s="492">
        <f>J782/F782*100</f>
        <v>59.484059558043299</v>
      </c>
      <c r="O782" s="535">
        <v>0</v>
      </c>
      <c r="P782" s="535">
        <v>0</v>
      </c>
      <c r="Q782" s="593">
        <f>M782/I782*100</f>
        <v>59.484059558043299</v>
      </c>
    </row>
    <row r="783" spans="1:17" ht="15.75" hidden="1" thickBot="1" x14ac:dyDescent="0.3">
      <c r="A783" s="620"/>
      <c r="B783" s="623"/>
      <c r="C783" s="833"/>
      <c r="D783" s="653" t="s">
        <v>640</v>
      </c>
      <c r="E783" s="835"/>
      <c r="F783" s="300" t="e">
        <f>#REF!+#REF!+#REF!+#REF!+#REF!+#REF!+#REF!+#REF!+#REF!+#REF!+#REF!+#REF!+F784+F785+F786+#REF!+#REF!+#REF!+#REF!+#REF!+#REF!</f>
        <v>#REF!</v>
      </c>
      <c r="G783" s="343" t="e">
        <f>#REF!+#REF!+#REF!+#REF!+#REF!+#REF!+#REF!+#REF!+#REF!+#REF!+#REF!+#REF!+G784+G785+G786</f>
        <v>#REF!</v>
      </c>
      <c r="H783" s="343" t="e">
        <f>#REF!+#REF!+#REF!+#REF!+#REF!+#REF!+#REF!+#REF!+#REF!+#REF!+#REF!+#REF!+H784+H785+H786+#REF!+#REF!+#REF!+#REF!+#REF!</f>
        <v>#REF!</v>
      </c>
      <c r="I783" s="386" t="e">
        <f>#REF!+#REF!+#REF!+#REF!+#REF!+#REF!+#REF!+#REF!+#REF!+#REF!+#REF!+#REF!+I784+I785+I786+#REF!</f>
        <v>#REF!</v>
      </c>
      <c r="J783" s="300" t="e">
        <f>#REF!+#REF!+#REF!+#REF!+#REF!+#REF!+#REF!+#REF!+#REF!+#REF!+#REF!+#REF!+J784+J785+J786+#REF!+#REF!+#REF!+#REF!+#REF!+#REF!</f>
        <v>#REF!</v>
      </c>
      <c r="K783" s="343" t="e">
        <f>#REF!+#REF!+#REF!+#REF!+#REF!+#REF!+#REF!+#REF!+#REF!+#REF!+#REF!+#REF!+K784+K785+K786+#REF!+#REF!+#REF!+#REF!+#REF!+#REF!</f>
        <v>#REF!</v>
      </c>
      <c r="L783" s="343" t="e">
        <f>#REF!+#REF!+#REF!+#REF!+#REF!+#REF!+#REF!+#REF!+#REF!+#REF!+#REF!+#REF!+L784+L785+L786+#REF!+#REF!+#REF!+#REF!+#REF!+#REF!</f>
        <v>#REF!</v>
      </c>
      <c r="M783" s="386" t="e">
        <f>#REF!+#REF!+#REF!+#REF!+#REF!+#REF!+#REF!+#REF!+#REF!+#REF!+#REF!+#REF!+M784+M785+M786+#REF!+#REF!+#REF!+#REF!+#REF!+#REF!</f>
        <v>#REF!</v>
      </c>
      <c r="N783" s="493" t="e">
        <f t="shared" ref="N783:Q786" si="366">J783/F783*100</f>
        <v>#REF!</v>
      </c>
      <c r="O783" s="536" t="e">
        <f t="shared" si="366"/>
        <v>#REF!</v>
      </c>
      <c r="P783" s="536" t="e">
        <f t="shared" si="366"/>
        <v>#REF!</v>
      </c>
      <c r="Q783" s="594" t="e">
        <f t="shared" si="366"/>
        <v>#REF!</v>
      </c>
    </row>
    <row r="784" spans="1:17" x14ac:dyDescent="0.25">
      <c r="A784" s="620"/>
      <c r="B784" s="623"/>
      <c r="C784" s="833"/>
      <c r="D784" s="614"/>
      <c r="E784" s="248" t="s">
        <v>715</v>
      </c>
      <c r="F784" s="301">
        <f>G784+H784+I784</f>
        <v>44405.2</v>
      </c>
      <c r="G784" s="344">
        <v>0</v>
      </c>
      <c r="H784" s="344">
        <v>0</v>
      </c>
      <c r="I784" s="387">
        <v>44405.2</v>
      </c>
      <c r="J784" s="301">
        <f>K784+L784+M784</f>
        <v>33967.5</v>
      </c>
      <c r="K784" s="344">
        <v>0</v>
      </c>
      <c r="L784" s="344">
        <v>0</v>
      </c>
      <c r="M784" s="387">
        <v>33967.5</v>
      </c>
      <c r="N784" s="494">
        <f t="shared" si="366"/>
        <v>76.494419572482514</v>
      </c>
      <c r="O784" s="537">
        <v>0</v>
      </c>
      <c r="P784" s="537">
        <v>0</v>
      </c>
      <c r="Q784" s="595">
        <f t="shared" si="366"/>
        <v>76.494419572482514</v>
      </c>
    </row>
    <row r="785" spans="1:17" x14ac:dyDescent="0.25">
      <c r="A785" s="620"/>
      <c r="B785" s="623"/>
      <c r="C785" s="833"/>
      <c r="D785" s="614"/>
      <c r="E785" s="220" t="s">
        <v>716</v>
      </c>
      <c r="F785" s="302">
        <f>G785+H785+I785</f>
        <v>42827.6</v>
      </c>
      <c r="G785" s="345">
        <v>0</v>
      </c>
      <c r="H785" s="345">
        <v>0</v>
      </c>
      <c r="I785" s="388">
        <v>42827.6</v>
      </c>
      <c r="J785" s="302">
        <f>K785+L785+M785</f>
        <v>18327.2</v>
      </c>
      <c r="K785" s="345">
        <v>0</v>
      </c>
      <c r="L785" s="345">
        <v>0</v>
      </c>
      <c r="M785" s="388">
        <v>18327.2</v>
      </c>
      <c r="N785" s="495">
        <f t="shared" si="366"/>
        <v>42.792965284069155</v>
      </c>
      <c r="O785" s="538">
        <v>0</v>
      </c>
      <c r="P785" s="538">
        <v>0</v>
      </c>
      <c r="Q785" s="596">
        <f t="shared" si="366"/>
        <v>42.792965284069155</v>
      </c>
    </row>
    <row r="786" spans="1:17" ht="13.5" customHeight="1" thickBot="1" x14ac:dyDescent="0.3">
      <c r="A786" s="621"/>
      <c r="B786" s="624"/>
      <c r="C786" s="833"/>
      <c r="D786" s="630"/>
      <c r="E786" s="220" t="s">
        <v>717</v>
      </c>
      <c r="F786" s="302">
        <f>G786+H786+I786</f>
        <v>1165</v>
      </c>
      <c r="G786" s="345">
        <v>0</v>
      </c>
      <c r="H786" s="345">
        <v>0</v>
      </c>
      <c r="I786" s="388">
        <v>1165</v>
      </c>
      <c r="J786" s="302">
        <f>K786+L786+M786</f>
        <v>287.89999999999998</v>
      </c>
      <c r="K786" s="345">
        <v>0</v>
      </c>
      <c r="L786" s="345">
        <v>0</v>
      </c>
      <c r="M786" s="388">
        <v>287.89999999999998</v>
      </c>
      <c r="N786" s="495">
        <f t="shared" si="366"/>
        <v>24.712446351931327</v>
      </c>
      <c r="O786" s="538">
        <v>0</v>
      </c>
      <c r="P786" s="538">
        <v>0</v>
      </c>
      <c r="Q786" s="596">
        <f t="shared" si="366"/>
        <v>24.712446351931327</v>
      </c>
    </row>
    <row r="787" spans="1:17" ht="1.5" hidden="1" customHeight="1" x14ac:dyDescent="0.25">
      <c r="A787" s="608" t="s">
        <v>413</v>
      </c>
      <c r="B787" s="610" t="s">
        <v>718</v>
      </c>
      <c r="C787" s="609" t="s">
        <v>719</v>
      </c>
      <c r="D787" s="35" t="s">
        <v>214</v>
      </c>
      <c r="E787" s="219" t="s">
        <v>271</v>
      </c>
      <c r="F787" s="76">
        <v>0</v>
      </c>
      <c r="G787" s="40">
        <v>0</v>
      </c>
      <c r="H787" s="40">
        <v>0</v>
      </c>
      <c r="I787" s="77">
        <v>0</v>
      </c>
      <c r="J787" s="76">
        <v>0</v>
      </c>
      <c r="K787" s="40">
        <v>0</v>
      </c>
      <c r="L787" s="40">
        <v>0</v>
      </c>
      <c r="M787" s="77">
        <v>0</v>
      </c>
      <c r="N787" s="76">
        <v>0</v>
      </c>
      <c r="O787" s="40">
        <v>0</v>
      </c>
      <c r="P787" s="40">
        <v>0</v>
      </c>
      <c r="Q787" s="77">
        <v>0</v>
      </c>
    </row>
    <row r="788" spans="1:17" hidden="1" x14ac:dyDescent="0.25">
      <c r="A788" s="608"/>
      <c r="B788" s="610"/>
      <c r="C788" s="610"/>
      <c r="D788" s="35" t="s">
        <v>640</v>
      </c>
      <c r="E788" s="219" t="s">
        <v>279</v>
      </c>
      <c r="F788" s="76">
        <v>0</v>
      </c>
      <c r="G788" s="40">
        <v>0</v>
      </c>
      <c r="H788" s="40">
        <v>0</v>
      </c>
      <c r="I788" s="77">
        <v>0</v>
      </c>
      <c r="J788" s="76">
        <v>0</v>
      </c>
      <c r="K788" s="40">
        <v>0</v>
      </c>
      <c r="L788" s="40">
        <v>0</v>
      </c>
      <c r="M788" s="77">
        <v>0</v>
      </c>
      <c r="N788" s="76">
        <v>0</v>
      </c>
      <c r="O788" s="40">
        <v>0</v>
      </c>
      <c r="P788" s="40">
        <v>0</v>
      </c>
      <c r="Q788" s="77">
        <v>0</v>
      </c>
    </row>
    <row r="789" spans="1:17" x14ac:dyDescent="0.25">
      <c r="A789" s="607" t="s">
        <v>250</v>
      </c>
      <c r="B789" s="609" t="s">
        <v>720</v>
      </c>
      <c r="C789" s="616" t="s">
        <v>721</v>
      </c>
      <c r="D789" s="614"/>
      <c r="E789" s="819"/>
      <c r="F789" s="798">
        <v>0</v>
      </c>
      <c r="G789" s="813">
        <v>0</v>
      </c>
      <c r="H789" s="813">
        <v>0</v>
      </c>
      <c r="I789" s="816">
        <v>0</v>
      </c>
      <c r="J789" s="798">
        <v>0</v>
      </c>
      <c r="K789" s="813">
        <v>0</v>
      </c>
      <c r="L789" s="813">
        <v>0</v>
      </c>
      <c r="M789" s="816">
        <v>0</v>
      </c>
      <c r="N789" s="798">
        <v>0</v>
      </c>
      <c r="O789" s="813">
        <v>0</v>
      </c>
      <c r="P789" s="813">
        <v>0</v>
      </c>
      <c r="Q789" s="816">
        <v>0</v>
      </c>
    </row>
    <row r="790" spans="1:17" x14ac:dyDescent="0.25">
      <c r="A790" s="608"/>
      <c r="B790" s="610"/>
      <c r="C790" s="616"/>
      <c r="D790" s="630"/>
      <c r="E790" s="820"/>
      <c r="F790" s="800"/>
      <c r="G790" s="815"/>
      <c r="H790" s="815"/>
      <c r="I790" s="818"/>
      <c r="J790" s="800"/>
      <c r="K790" s="815"/>
      <c r="L790" s="815"/>
      <c r="M790" s="818"/>
      <c r="N790" s="800"/>
      <c r="O790" s="815"/>
      <c r="P790" s="815"/>
      <c r="Q790" s="818"/>
    </row>
    <row r="791" spans="1:17" ht="30" x14ac:dyDescent="0.25">
      <c r="A791" s="608"/>
      <c r="B791" s="610"/>
      <c r="C791" s="609"/>
      <c r="D791" s="35" t="s">
        <v>214</v>
      </c>
      <c r="E791" s="237" t="s">
        <v>271</v>
      </c>
      <c r="F791" s="79">
        <f>F792+F793+F794</f>
        <v>88397.799999999988</v>
      </c>
      <c r="G791" s="41">
        <f t="shared" ref="G791:M791" si="367">G792+G793+G794</f>
        <v>0</v>
      </c>
      <c r="H791" s="41">
        <f t="shared" si="367"/>
        <v>0</v>
      </c>
      <c r="I791" s="78">
        <f t="shared" si="367"/>
        <v>88397.799999999988</v>
      </c>
      <c r="J791" s="79">
        <f t="shared" si="367"/>
        <v>52582.6</v>
      </c>
      <c r="K791" s="41">
        <f t="shared" si="367"/>
        <v>0</v>
      </c>
      <c r="L791" s="41">
        <f t="shared" si="367"/>
        <v>0</v>
      </c>
      <c r="M791" s="78">
        <f t="shared" si="367"/>
        <v>52582.6</v>
      </c>
      <c r="N791" s="76">
        <f>J791/F791*100</f>
        <v>59.484059558043299</v>
      </c>
      <c r="O791" s="40">
        <v>0</v>
      </c>
      <c r="P791" s="40">
        <v>0</v>
      </c>
      <c r="Q791" s="77">
        <f t="shared" ref="Q791:Q794" si="368">M791/I791*100</f>
        <v>59.484059558043299</v>
      </c>
    </row>
    <row r="792" spans="1:17" x14ac:dyDescent="0.25">
      <c r="A792" s="608"/>
      <c r="B792" s="610"/>
      <c r="C792" s="610"/>
      <c r="D792" s="618" t="s">
        <v>640</v>
      </c>
      <c r="E792" s="248" t="s">
        <v>715</v>
      </c>
      <c r="F792" s="302">
        <f>G792+H792+I792</f>
        <v>44405.2</v>
      </c>
      <c r="G792" s="345">
        <v>0</v>
      </c>
      <c r="H792" s="345">
        <v>0</v>
      </c>
      <c r="I792" s="388">
        <v>44405.2</v>
      </c>
      <c r="J792" s="302">
        <f>K792+L792+M792</f>
        <v>33967.5</v>
      </c>
      <c r="K792" s="345">
        <v>0</v>
      </c>
      <c r="L792" s="345">
        <v>0</v>
      </c>
      <c r="M792" s="388">
        <v>33967.5</v>
      </c>
      <c r="N792" s="79">
        <f>J792/F792*100</f>
        <v>76.494419572482514</v>
      </c>
      <c r="O792" s="41">
        <v>0</v>
      </c>
      <c r="P792" s="41">
        <v>0</v>
      </c>
      <c r="Q792" s="78">
        <f t="shared" si="368"/>
        <v>76.494419572482514</v>
      </c>
    </row>
    <row r="793" spans="1:17" x14ac:dyDescent="0.25">
      <c r="A793" s="608"/>
      <c r="B793" s="610"/>
      <c r="C793" s="610"/>
      <c r="D793" s="618"/>
      <c r="E793" s="248" t="s">
        <v>716</v>
      </c>
      <c r="F793" s="302">
        <f>G793+H793+I793</f>
        <v>42827.6</v>
      </c>
      <c r="G793" s="345">
        <v>0</v>
      </c>
      <c r="H793" s="345">
        <v>0</v>
      </c>
      <c r="I793" s="388">
        <v>42827.6</v>
      </c>
      <c r="J793" s="302">
        <f>K793+L793+M793</f>
        <v>18327.2</v>
      </c>
      <c r="K793" s="345">
        <v>0</v>
      </c>
      <c r="L793" s="345">
        <v>0</v>
      </c>
      <c r="M793" s="388">
        <v>18327.2</v>
      </c>
      <c r="N793" s="79">
        <f>J793/F793*100</f>
        <v>42.792965284069155</v>
      </c>
      <c r="O793" s="41">
        <v>0</v>
      </c>
      <c r="P793" s="41">
        <v>0</v>
      </c>
      <c r="Q793" s="78">
        <f t="shared" si="368"/>
        <v>42.792965284069155</v>
      </c>
    </row>
    <row r="794" spans="1:17" ht="14.25" customHeight="1" thickBot="1" x14ac:dyDescent="0.3">
      <c r="A794" s="608"/>
      <c r="B794" s="610"/>
      <c r="C794" s="628"/>
      <c r="D794" s="618"/>
      <c r="E794" s="220" t="s">
        <v>717</v>
      </c>
      <c r="F794" s="302">
        <f>G794+H794+I794</f>
        <v>1165</v>
      </c>
      <c r="G794" s="345">
        <v>0</v>
      </c>
      <c r="H794" s="345">
        <v>0</v>
      </c>
      <c r="I794" s="388">
        <v>1165</v>
      </c>
      <c r="J794" s="302">
        <f>K794+L794+M794</f>
        <v>287.89999999999998</v>
      </c>
      <c r="K794" s="345">
        <v>0</v>
      </c>
      <c r="L794" s="345">
        <v>0</v>
      </c>
      <c r="M794" s="388">
        <v>287.89999999999998</v>
      </c>
      <c r="N794" s="76">
        <f>J794/F794*100</f>
        <v>24.712446351931327</v>
      </c>
      <c r="O794" s="40">
        <v>0</v>
      </c>
      <c r="P794" s="40">
        <v>0</v>
      </c>
      <c r="Q794" s="77">
        <f t="shared" si="368"/>
        <v>24.712446351931327</v>
      </c>
    </row>
    <row r="795" spans="1:17" ht="15.75" hidden="1" thickBot="1" x14ac:dyDescent="0.3">
      <c r="A795" s="607" t="s">
        <v>129</v>
      </c>
      <c r="B795" s="609" t="s">
        <v>722</v>
      </c>
      <c r="C795" s="611"/>
      <c r="D795" s="614" t="s">
        <v>214</v>
      </c>
      <c r="E795" s="803"/>
      <c r="F795" s="80">
        <v>0</v>
      </c>
      <c r="G795" s="47">
        <v>0</v>
      </c>
      <c r="H795" s="47">
        <v>0</v>
      </c>
      <c r="I795" s="81">
        <v>0</v>
      </c>
      <c r="J795" s="80">
        <v>0</v>
      </c>
      <c r="K795" s="47">
        <v>0</v>
      </c>
      <c r="L795" s="47">
        <v>0</v>
      </c>
      <c r="M795" s="81">
        <v>0</v>
      </c>
      <c r="N795" s="80">
        <v>0</v>
      </c>
      <c r="O795" s="47">
        <v>0</v>
      </c>
      <c r="P795" s="47">
        <v>0</v>
      </c>
      <c r="Q795" s="81">
        <v>0</v>
      </c>
    </row>
    <row r="796" spans="1:17" ht="15.75" hidden="1" thickBot="1" x14ac:dyDescent="0.3">
      <c r="A796" s="608"/>
      <c r="B796" s="610"/>
      <c r="C796" s="612"/>
      <c r="D796" s="630"/>
      <c r="E796" s="805"/>
      <c r="F796" s="79"/>
      <c r="G796" s="41"/>
      <c r="H796" s="41"/>
      <c r="I796" s="78"/>
      <c r="J796" s="79"/>
      <c r="K796" s="41"/>
      <c r="L796" s="41"/>
      <c r="M796" s="78"/>
      <c r="N796" s="79"/>
      <c r="O796" s="41"/>
      <c r="P796" s="41"/>
      <c r="Q796" s="78"/>
    </row>
    <row r="797" spans="1:17" ht="15.75" hidden="1" thickBot="1" x14ac:dyDescent="0.3">
      <c r="A797" s="608"/>
      <c r="B797" s="610"/>
      <c r="C797" s="612"/>
      <c r="D797" s="613" t="s">
        <v>639</v>
      </c>
      <c r="E797" s="219" t="s">
        <v>271</v>
      </c>
      <c r="F797" s="76">
        <v>0</v>
      </c>
      <c r="G797" s="40"/>
      <c r="H797" s="40">
        <v>0</v>
      </c>
      <c r="I797" s="77">
        <v>0</v>
      </c>
      <c r="J797" s="76">
        <v>0</v>
      </c>
      <c r="K797" s="40">
        <v>0</v>
      </c>
      <c r="L797" s="40">
        <v>0</v>
      </c>
      <c r="M797" s="77">
        <v>0</v>
      </c>
      <c r="N797" s="76">
        <v>0</v>
      </c>
      <c r="O797" s="40">
        <v>0</v>
      </c>
      <c r="P797" s="40">
        <v>0</v>
      </c>
      <c r="Q797" s="77">
        <v>0</v>
      </c>
    </row>
    <row r="798" spans="1:17" ht="15.75" hidden="1" thickBot="1" x14ac:dyDescent="0.3">
      <c r="A798" s="608"/>
      <c r="B798" s="610"/>
      <c r="C798" s="612"/>
      <c r="D798" s="614"/>
      <c r="E798" s="803" t="s">
        <v>279</v>
      </c>
      <c r="F798" s="80">
        <v>0</v>
      </c>
      <c r="G798" s="47">
        <v>0</v>
      </c>
      <c r="H798" s="47">
        <v>0</v>
      </c>
      <c r="I798" s="81">
        <v>0</v>
      </c>
      <c r="J798" s="80">
        <v>0</v>
      </c>
      <c r="K798" s="47">
        <v>0</v>
      </c>
      <c r="L798" s="47">
        <v>0</v>
      </c>
      <c r="M798" s="81">
        <v>0</v>
      </c>
      <c r="N798" s="80">
        <v>0</v>
      </c>
      <c r="O798" s="47">
        <v>0</v>
      </c>
      <c r="P798" s="47">
        <v>0</v>
      </c>
      <c r="Q798" s="81"/>
    </row>
    <row r="799" spans="1:17" ht="15.75" hidden="1" thickBot="1" x14ac:dyDescent="0.3">
      <c r="A799" s="608"/>
      <c r="B799" s="610"/>
      <c r="C799" s="612"/>
      <c r="D799" s="630"/>
      <c r="E799" s="805"/>
      <c r="F799" s="79"/>
      <c r="G799" s="41"/>
      <c r="H799" s="41"/>
      <c r="I799" s="78"/>
      <c r="J799" s="79"/>
      <c r="K799" s="41"/>
      <c r="L799" s="41"/>
      <c r="M799" s="78"/>
      <c r="N799" s="79"/>
      <c r="O799" s="41"/>
      <c r="P799" s="41"/>
      <c r="Q799" s="78"/>
    </row>
    <row r="800" spans="1:17" ht="15.75" hidden="1" thickBot="1" x14ac:dyDescent="0.3">
      <c r="A800" s="607" t="s">
        <v>464</v>
      </c>
      <c r="B800" s="609" t="s">
        <v>723</v>
      </c>
      <c r="C800" s="611" t="s">
        <v>724</v>
      </c>
      <c r="D800" s="6"/>
      <c r="E800" s="220"/>
      <c r="F800" s="76">
        <v>0</v>
      </c>
      <c r="G800" s="40">
        <v>0</v>
      </c>
      <c r="H800" s="40">
        <v>0</v>
      </c>
      <c r="I800" s="77">
        <v>0</v>
      </c>
      <c r="J800" s="108">
        <v>0</v>
      </c>
      <c r="K800" s="50">
        <v>0</v>
      </c>
      <c r="L800" s="50">
        <v>0</v>
      </c>
      <c r="M800" s="109">
        <v>0</v>
      </c>
      <c r="N800" s="76">
        <v>0</v>
      </c>
      <c r="O800" s="40">
        <v>0</v>
      </c>
      <c r="P800" s="40">
        <v>0</v>
      </c>
      <c r="Q800" s="77">
        <v>0</v>
      </c>
    </row>
    <row r="801" spans="1:17" ht="30.75" hidden="1" thickBot="1" x14ac:dyDescent="0.3">
      <c r="A801" s="608"/>
      <c r="B801" s="610"/>
      <c r="C801" s="612"/>
      <c r="D801" s="35" t="s">
        <v>214</v>
      </c>
      <c r="E801" s="219"/>
      <c r="F801" s="76">
        <v>0</v>
      </c>
      <c r="G801" s="40">
        <v>0</v>
      </c>
      <c r="H801" s="40">
        <v>0</v>
      </c>
      <c r="I801" s="77">
        <v>0</v>
      </c>
      <c r="J801" s="76">
        <v>0</v>
      </c>
      <c r="K801" s="40">
        <v>0</v>
      </c>
      <c r="L801" s="40">
        <v>0</v>
      </c>
      <c r="M801" s="77">
        <v>0</v>
      </c>
      <c r="N801" s="76">
        <v>0</v>
      </c>
      <c r="O801" s="40">
        <v>0</v>
      </c>
      <c r="P801" s="40">
        <v>0</v>
      </c>
      <c r="Q801" s="77">
        <v>0</v>
      </c>
    </row>
    <row r="802" spans="1:17" ht="15.75" hidden="1" thickBot="1" x14ac:dyDescent="0.3">
      <c r="A802" s="608"/>
      <c r="B802" s="610"/>
      <c r="C802" s="612"/>
      <c r="D802" s="613" t="s">
        <v>639</v>
      </c>
      <c r="E802" s="219" t="s">
        <v>271</v>
      </c>
      <c r="F802" s="76">
        <v>0</v>
      </c>
      <c r="G802" s="40">
        <v>0</v>
      </c>
      <c r="H802" s="40">
        <v>0</v>
      </c>
      <c r="I802" s="77">
        <v>0</v>
      </c>
      <c r="J802" s="76">
        <v>0</v>
      </c>
      <c r="K802" s="40">
        <v>0</v>
      </c>
      <c r="L802" s="40">
        <v>0</v>
      </c>
      <c r="M802" s="77">
        <v>0</v>
      </c>
      <c r="N802" s="76">
        <v>0</v>
      </c>
      <c r="O802" s="40">
        <v>0</v>
      </c>
      <c r="P802" s="40">
        <v>0</v>
      </c>
      <c r="Q802" s="77">
        <v>0</v>
      </c>
    </row>
    <row r="803" spans="1:17" ht="15.75" hidden="1" thickBot="1" x14ac:dyDescent="0.3">
      <c r="A803" s="608"/>
      <c r="B803" s="610"/>
      <c r="C803" s="612"/>
      <c r="D803" s="614"/>
      <c r="E803" s="803" t="s">
        <v>279</v>
      </c>
      <c r="F803" s="80">
        <v>0</v>
      </c>
      <c r="G803" s="47">
        <v>0</v>
      </c>
      <c r="H803" s="47">
        <v>0</v>
      </c>
      <c r="I803" s="81">
        <v>0</v>
      </c>
      <c r="J803" s="80">
        <v>0</v>
      </c>
      <c r="K803" s="47">
        <v>0</v>
      </c>
      <c r="L803" s="47">
        <v>0</v>
      </c>
      <c r="M803" s="81">
        <v>0</v>
      </c>
      <c r="N803" s="80">
        <v>0</v>
      </c>
      <c r="O803" s="47">
        <v>0</v>
      </c>
      <c r="P803" s="47">
        <v>0</v>
      </c>
      <c r="Q803" s="81"/>
    </row>
    <row r="804" spans="1:17" ht="14.25" hidden="1" customHeight="1" x14ac:dyDescent="0.25">
      <c r="A804" s="608"/>
      <c r="B804" s="610"/>
      <c r="C804" s="612"/>
      <c r="D804" s="614"/>
      <c r="E804" s="805"/>
      <c r="F804" s="79"/>
      <c r="G804" s="41"/>
      <c r="H804" s="41"/>
      <c r="I804" s="78"/>
      <c r="J804" s="79"/>
      <c r="K804" s="41"/>
      <c r="L804" s="41"/>
      <c r="M804" s="78"/>
      <c r="N804" s="79"/>
      <c r="O804" s="41"/>
      <c r="P804" s="41"/>
      <c r="Q804" s="78"/>
    </row>
    <row r="805" spans="1:17" ht="15.75" hidden="1" thickBot="1" x14ac:dyDescent="0.3">
      <c r="A805" s="607" t="s">
        <v>478</v>
      </c>
      <c r="B805" s="609" t="s">
        <v>725</v>
      </c>
      <c r="C805" s="611" t="s">
        <v>726</v>
      </c>
      <c r="D805" s="6"/>
      <c r="E805" s="220"/>
      <c r="F805" s="76">
        <v>0</v>
      </c>
      <c r="G805" s="40">
        <v>0</v>
      </c>
      <c r="H805" s="40">
        <v>0</v>
      </c>
      <c r="I805" s="77">
        <v>0</v>
      </c>
      <c r="J805" s="108">
        <v>0</v>
      </c>
      <c r="K805" s="50">
        <v>0</v>
      </c>
      <c r="L805" s="50">
        <v>0</v>
      </c>
      <c r="M805" s="109">
        <v>0</v>
      </c>
      <c r="N805" s="76">
        <v>0</v>
      </c>
      <c r="O805" s="40">
        <v>0</v>
      </c>
      <c r="P805" s="40">
        <v>0</v>
      </c>
      <c r="Q805" s="77">
        <v>0</v>
      </c>
    </row>
    <row r="806" spans="1:17" ht="30.75" hidden="1" thickBot="1" x14ac:dyDescent="0.3">
      <c r="A806" s="608"/>
      <c r="B806" s="610"/>
      <c r="C806" s="612"/>
      <c r="D806" s="35" t="s">
        <v>214</v>
      </c>
      <c r="E806" s="219"/>
      <c r="F806" s="76">
        <v>0</v>
      </c>
      <c r="G806" s="40">
        <v>0</v>
      </c>
      <c r="H806" s="40">
        <v>0</v>
      </c>
      <c r="I806" s="77">
        <v>0</v>
      </c>
      <c r="J806" s="76">
        <v>0</v>
      </c>
      <c r="K806" s="40">
        <v>0</v>
      </c>
      <c r="L806" s="40">
        <v>0</v>
      </c>
      <c r="M806" s="77">
        <v>0</v>
      </c>
      <c r="N806" s="76">
        <v>0</v>
      </c>
      <c r="O806" s="40">
        <v>0</v>
      </c>
      <c r="P806" s="40">
        <v>0</v>
      </c>
      <c r="Q806" s="77">
        <v>0</v>
      </c>
    </row>
    <row r="807" spans="1:17" ht="15.75" hidden="1" thickBot="1" x14ac:dyDescent="0.3">
      <c r="A807" s="608"/>
      <c r="B807" s="610"/>
      <c r="C807" s="612"/>
      <c r="D807" s="613" t="s">
        <v>639</v>
      </c>
      <c r="E807" s="219" t="s">
        <v>271</v>
      </c>
      <c r="F807" s="76">
        <v>0</v>
      </c>
      <c r="G807" s="40">
        <v>0</v>
      </c>
      <c r="H807" s="40">
        <v>0</v>
      </c>
      <c r="I807" s="77">
        <v>0</v>
      </c>
      <c r="J807" s="76">
        <v>0</v>
      </c>
      <c r="K807" s="40">
        <v>0</v>
      </c>
      <c r="L807" s="40">
        <v>0</v>
      </c>
      <c r="M807" s="77">
        <v>0</v>
      </c>
      <c r="N807" s="76">
        <v>0</v>
      </c>
      <c r="O807" s="40">
        <v>0</v>
      </c>
      <c r="P807" s="40">
        <v>0</v>
      </c>
      <c r="Q807" s="77">
        <v>0</v>
      </c>
    </row>
    <row r="808" spans="1:17" ht="15.75" hidden="1" thickBot="1" x14ac:dyDescent="0.3">
      <c r="A808" s="608"/>
      <c r="B808" s="610"/>
      <c r="C808" s="612"/>
      <c r="D808" s="630"/>
      <c r="E808" s="219" t="s">
        <v>279</v>
      </c>
      <c r="F808" s="76">
        <v>0</v>
      </c>
      <c r="G808" s="40">
        <v>0</v>
      </c>
      <c r="H808" s="40">
        <v>0</v>
      </c>
      <c r="I808" s="77">
        <v>0</v>
      </c>
      <c r="J808" s="76">
        <v>0</v>
      </c>
      <c r="K808" s="40">
        <v>0</v>
      </c>
      <c r="L808" s="40">
        <v>0</v>
      </c>
      <c r="M808" s="77">
        <v>0</v>
      </c>
      <c r="N808" s="76">
        <v>0</v>
      </c>
      <c r="O808" s="40">
        <v>0</v>
      </c>
      <c r="P808" s="40">
        <v>0</v>
      </c>
      <c r="Q808" s="77">
        <v>0</v>
      </c>
    </row>
    <row r="809" spans="1:17" ht="15.75" hidden="1" thickBot="1" x14ac:dyDescent="0.3">
      <c r="A809" s="607" t="s">
        <v>516</v>
      </c>
      <c r="B809" s="609" t="s">
        <v>727</v>
      </c>
      <c r="C809" s="611" t="s">
        <v>728</v>
      </c>
      <c r="D809" s="6"/>
      <c r="E809" s="219"/>
      <c r="F809" s="76">
        <v>0</v>
      </c>
      <c r="G809" s="40">
        <v>0</v>
      </c>
      <c r="H809" s="40">
        <v>0</v>
      </c>
      <c r="I809" s="77">
        <v>0</v>
      </c>
      <c r="J809" s="76">
        <v>0</v>
      </c>
      <c r="K809" s="40">
        <v>0</v>
      </c>
      <c r="L809" s="40">
        <v>0</v>
      </c>
      <c r="M809" s="77">
        <v>0</v>
      </c>
      <c r="N809" s="76">
        <v>0</v>
      </c>
      <c r="O809" s="40">
        <v>0</v>
      </c>
      <c r="P809" s="40">
        <v>0</v>
      </c>
      <c r="Q809" s="77"/>
    </row>
    <row r="810" spans="1:17" ht="30.75" hidden="1" thickBot="1" x14ac:dyDescent="0.3">
      <c r="A810" s="608"/>
      <c r="B810" s="610"/>
      <c r="C810" s="612"/>
      <c r="D810" s="35" t="s">
        <v>214</v>
      </c>
      <c r="E810" s="219"/>
      <c r="F810" s="76">
        <v>0</v>
      </c>
      <c r="G810" s="40">
        <v>0</v>
      </c>
      <c r="H810" s="40">
        <v>0</v>
      </c>
      <c r="I810" s="77">
        <v>0</v>
      </c>
      <c r="J810" s="76">
        <v>0</v>
      </c>
      <c r="K810" s="40">
        <v>0</v>
      </c>
      <c r="L810" s="40">
        <v>0</v>
      </c>
      <c r="M810" s="77">
        <v>0</v>
      </c>
      <c r="N810" s="76">
        <v>0</v>
      </c>
      <c r="O810" s="40">
        <v>0</v>
      </c>
      <c r="P810" s="40">
        <v>0</v>
      </c>
      <c r="Q810" s="77">
        <v>0</v>
      </c>
    </row>
    <row r="811" spans="1:17" ht="15.75" hidden="1" thickBot="1" x14ac:dyDescent="0.3">
      <c r="A811" s="608"/>
      <c r="B811" s="610"/>
      <c r="C811" s="612"/>
      <c r="D811" s="613" t="s">
        <v>639</v>
      </c>
      <c r="E811" s="219" t="s">
        <v>271</v>
      </c>
      <c r="F811" s="76">
        <v>0</v>
      </c>
      <c r="G811" s="40">
        <v>0</v>
      </c>
      <c r="H811" s="40">
        <v>0</v>
      </c>
      <c r="I811" s="77">
        <v>0</v>
      </c>
      <c r="J811" s="76">
        <v>0</v>
      </c>
      <c r="K811" s="40">
        <v>0</v>
      </c>
      <c r="L811" s="40">
        <v>0</v>
      </c>
      <c r="M811" s="77">
        <v>0</v>
      </c>
      <c r="N811" s="76">
        <v>0</v>
      </c>
      <c r="O811" s="40">
        <v>0</v>
      </c>
      <c r="P811" s="40">
        <v>0</v>
      </c>
      <c r="Q811" s="77">
        <v>0</v>
      </c>
    </row>
    <row r="812" spans="1:17" ht="15.75" hidden="1" thickBot="1" x14ac:dyDescent="0.3">
      <c r="A812" s="608"/>
      <c r="B812" s="610"/>
      <c r="C812" s="612"/>
      <c r="D812" s="630"/>
      <c r="E812" s="219" t="s">
        <v>279</v>
      </c>
      <c r="F812" s="76">
        <v>0</v>
      </c>
      <c r="G812" s="40">
        <v>0</v>
      </c>
      <c r="H812" s="40">
        <v>0</v>
      </c>
      <c r="I812" s="77">
        <v>0</v>
      </c>
      <c r="J812" s="76">
        <v>0</v>
      </c>
      <c r="K812" s="40">
        <v>0</v>
      </c>
      <c r="L812" s="40">
        <v>0</v>
      </c>
      <c r="M812" s="77">
        <v>0</v>
      </c>
      <c r="N812" s="76">
        <v>0</v>
      </c>
      <c r="O812" s="40">
        <v>0</v>
      </c>
      <c r="P812" s="40">
        <v>0</v>
      </c>
      <c r="Q812" s="77">
        <v>0</v>
      </c>
    </row>
    <row r="813" spans="1:17" ht="15.75" hidden="1" thickBot="1" x14ac:dyDescent="0.3">
      <c r="A813" s="607" t="s">
        <v>729</v>
      </c>
      <c r="B813" s="609" t="s">
        <v>730</v>
      </c>
      <c r="C813" s="611"/>
      <c r="D813" s="613" t="s">
        <v>214</v>
      </c>
      <c r="E813" s="819"/>
      <c r="F813" s="798">
        <v>0</v>
      </c>
      <c r="G813" s="813">
        <v>0</v>
      </c>
      <c r="H813" s="813">
        <v>0</v>
      </c>
      <c r="I813" s="816">
        <v>0</v>
      </c>
      <c r="J813" s="798">
        <v>0</v>
      </c>
      <c r="K813" s="813">
        <v>0</v>
      </c>
      <c r="L813" s="813">
        <v>0</v>
      </c>
      <c r="M813" s="816">
        <v>0</v>
      </c>
      <c r="N813" s="798">
        <v>0</v>
      </c>
      <c r="O813" s="813">
        <v>0</v>
      </c>
      <c r="P813" s="813">
        <v>0</v>
      </c>
      <c r="Q813" s="816">
        <v>0</v>
      </c>
    </row>
    <row r="814" spans="1:17" ht="15.75" hidden="1" thickBot="1" x14ac:dyDescent="0.3">
      <c r="A814" s="608"/>
      <c r="B814" s="610"/>
      <c r="C814" s="612"/>
      <c r="D814" s="630"/>
      <c r="E814" s="820"/>
      <c r="F814" s="800"/>
      <c r="G814" s="815"/>
      <c r="H814" s="815"/>
      <c r="I814" s="818"/>
      <c r="J814" s="800"/>
      <c r="K814" s="815"/>
      <c r="L814" s="815"/>
      <c r="M814" s="818"/>
      <c r="N814" s="800"/>
      <c r="O814" s="815"/>
      <c r="P814" s="815"/>
      <c r="Q814" s="818"/>
    </row>
    <row r="815" spans="1:17" ht="15.75" hidden="1" thickBot="1" x14ac:dyDescent="0.3">
      <c r="A815" s="608"/>
      <c r="B815" s="610"/>
      <c r="C815" s="612"/>
      <c r="D815" s="613" t="s">
        <v>639</v>
      </c>
      <c r="E815" s="219" t="s">
        <v>271</v>
      </c>
      <c r="F815" s="76">
        <v>0</v>
      </c>
      <c r="G815" s="40">
        <f>G816+G817+G818</f>
        <v>0</v>
      </c>
      <c r="H815" s="40">
        <f>H816+H817+H818</f>
        <v>0</v>
      </c>
      <c r="I815" s="77">
        <v>0</v>
      </c>
      <c r="J815" s="76">
        <v>0</v>
      </c>
      <c r="K815" s="40">
        <f>K816+K817</f>
        <v>0</v>
      </c>
      <c r="L815" s="40">
        <f>L816+L817</f>
        <v>0</v>
      </c>
      <c r="M815" s="77">
        <v>0</v>
      </c>
      <c r="N815" s="76">
        <v>0</v>
      </c>
      <c r="O815" s="40">
        <v>0</v>
      </c>
      <c r="P815" s="40">
        <v>0</v>
      </c>
      <c r="Q815" s="77">
        <v>0</v>
      </c>
    </row>
    <row r="816" spans="1:17" ht="15.75" hidden="1" thickBot="1" x14ac:dyDescent="0.3">
      <c r="A816" s="608"/>
      <c r="B816" s="610"/>
      <c r="C816" s="612"/>
      <c r="D816" s="614"/>
      <c r="E816" s="220" t="s">
        <v>279</v>
      </c>
      <c r="F816" s="76">
        <v>0</v>
      </c>
      <c r="G816" s="40">
        <v>0</v>
      </c>
      <c r="H816" s="40">
        <v>0</v>
      </c>
      <c r="I816" s="77">
        <v>0</v>
      </c>
      <c r="J816" s="76">
        <v>0</v>
      </c>
      <c r="K816" s="51">
        <v>0</v>
      </c>
      <c r="L816" s="51">
        <v>0</v>
      </c>
      <c r="M816" s="77">
        <v>0</v>
      </c>
      <c r="N816" s="76">
        <v>0</v>
      </c>
      <c r="O816" s="40">
        <v>0</v>
      </c>
      <c r="P816" s="40">
        <v>0</v>
      </c>
      <c r="Q816" s="77">
        <v>0</v>
      </c>
    </row>
    <row r="817" spans="1:17" ht="15.75" hidden="1" thickBot="1" x14ac:dyDescent="0.3">
      <c r="A817" s="608"/>
      <c r="B817" s="610"/>
      <c r="C817" s="612"/>
      <c r="D817" s="52"/>
      <c r="E817" s="220" t="s">
        <v>731</v>
      </c>
      <c r="F817" s="82">
        <f t="shared" ref="F817:F818" si="369">G817+H817+I817</f>
        <v>1649.6</v>
      </c>
      <c r="G817" s="53">
        <v>0</v>
      </c>
      <c r="H817" s="53">
        <v>0</v>
      </c>
      <c r="I817" s="83">
        <v>1649.6</v>
      </c>
      <c r="J817" s="82">
        <f t="shared" ref="J817" si="370">K817+L817+M817</f>
        <v>1648.7</v>
      </c>
      <c r="K817" s="54">
        <v>0</v>
      </c>
      <c r="L817" s="54">
        <v>0</v>
      </c>
      <c r="M817" s="83">
        <v>1648.7</v>
      </c>
      <c r="N817" s="82">
        <f t="shared" ref="N817" si="371">J817/F817*100</f>
        <v>99.945441319107672</v>
      </c>
      <c r="O817" s="53">
        <v>0</v>
      </c>
      <c r="P817" s="53">
        <v>0</v>
      </c>
      <c r="Q817" s="83">
        <f t="shared" ref="Q817" si="372">M817/I817*100</f>
        <v>99.945441319107672</v>
      </c>
    </row>
    <row r="818" spans="1:17" ht="15.75" hidden="1" thickBot="1" x14ac:dyDescent="0.3">
      <c r="A818" s="607" t="s">
        <v>732</v>
      </c>
      <c r="B818" s="609" t="s">
        <v>733</v>
      </c>
      <c r="C818" s="611" t="s">
        <v>734</v>
      </c>
      <c r="D818" s="6"/>
      <c r="E818" s="220"/>
      <c r="F818" s="76">
        <f t="shared" si="369"/>
        <v>0</v>
      </c>
      <c r="G818" s="40">
        <v>0</v>
      </c>
      <c r="H818" s="40">
        <v>0</v>
      </c>
      <c r="I818" s="77">
        <v>0</v>
      </c>
      <c r="J818" s="108">
        <v>0</v>
      </c>
      <c r="K818" s="50">
        <v>0</v>
      </c>
      <c r="L818" s="50">
        <v>0</v>
      </c>
      <c r="M818" s="109">
        <v>0</v>
      </c>
      <c r="N818" s="76">
        <v>0</v>
      </c>
      <c r="O818" s="40">
        <v>0</v>
      </c>
      <c r="P818" s="40">
        <v>0</v>
      </c>
      <c r="Q818" s="77">
        <v>0</v>
      </c>
    </row>
    <row r="819" spans="1:17" ht="30.75" hidden="1" thickBot="1" x14ac:dyDescent="0.3">
      <c r="A819" s="608"/>
      <c r="B819" s="610"/>
      <c r="C819" s="612"/>
      <c r="D819" s="35" t="s">
        <v>214</v>
      </c>
      <c r="E819" s="219"/>
      <c r="F819" s="76">
        <v>0</v>
      </c>
      <c r="G819" s="40">
        <v>0</v>
      </c>
      <c r="H819" s="40">
        <v>0</v>
      </c>
      <c r="I819" s="77">
        <v>0</v>
      </c>
      <c r="J819" s="110">
        <v>0</v>
      </c>
      <c r="K819" s="51">
        <v>0</v>
      </c>
      <c r="L819" s="51">
        <v>0</v>
      </c>
      <c r="M819" s="111">
        <v>0</v>
      </c>
      <c r="N819" s="76">
        <v>0</v>
      </c>
      <c r="O819" s="40">
        <v>0</v>
      </c>
      <c r="P819" s="40">
        <v>0</v>
      </c>
      <c r="Q819" s="77">
        <v>0</v>
      </c>
    </row>
    <row r="820" spans="1:17" ht="15.75" hidden="1" thickBot="1" x14ac:dyDescent="0.3">
      <c r="A820" s="608"/>
      <c r="B820" s="610"/>
      <c r="C820" s="612"/>
      <c r="D820" s="613" t="s">
        <v>639</v>
      </c>
      <c r="E820" s="219" t="s">
        <v>271</v>
      </c>
      <c r="F820" s="76">
        <v>0</v>
      </c>
      <c r="G820" s="40">
        <v>0</v>
      </c>
      <c r="H820" s="40">
        <v>0</v>
      </c>
      <c r="I820" s="77">
        <v>0</v>
      </c>
      <c r="J820" s="110">
        <v>0</v>
      </c>
      <c r="K820" s="51">
        <v>0</v>
      </c>
      <c r="L820" s="51">
        <v>0</v>
      </c>
      <c r="M820" s="111">
        <v>0</v>
      </c>
      <c r="N820" s="76">
        <v>0</v>
      </c>
      <c r="O820" s="40">
        <v>0</v>
      </c>
      <c r="P820" s="40">
        <v>0</v>
      </c>
      <c r="Q820" s="77">
        <v>0</v>
      </c>
    </row>
    <row r="821" spans="1:17" ht="14.25" hidden="1" customHeight="1" x14ac:dyDescent="0.25">
      <c r="A821" s="608"/>
      <c r="B821" s="610"/>
      <c r="C821" s="612"/>
      <c r="D821" s="630"/>
      <c r="E821" s="219" t="s">
        <v>279</v>
      </c>
      <c r="F821" s="76">
        <v>0</v>
      </c>
      <c r="G821" s="40">
        <v>0</v>
      </c>
      <c r="H821" s="40">
        <v>0</v>
      </c>
      <c r="I821" s="77">
        <v>0</v>
      </c>
      <c r="J821" s="110">
        <v>0</v>
      </c>
      <c r="K821" s="51">
        <v>0</v>
      </c>
      <c r="L821" s="51">
        <v>0</v>
      </c>
      <c r="M821" s="111">
        <v>0</v>
      </c>
      <c r="N821" s="76">
        <v>0</v>
      </c>
      <c r="O821" s="40">
        <v>0</v>
      </c>
      <c r="P821" s="40">
        <v>0</v>
      </c>
      <c r="Q821" s="77">
        <v>0</v>
      </c>
    </row>
    <row r="822" spans="1:17" ht="15.75" hidden="1" thickBot="1" x14ac:dyDescent="0.3">
      <c r="A822" s="607" t="s">
        <v>735</v>
      </c>
      <c r="B822" s="609" t="s">
        <v>736</v>
      </c>
      <c r="C822" s="611" t="s">
        <v>737</v>
      </c>
      <c r="D822" s="6"/>
      <c r="E822" s="219"/>
      <c r="F822" s="76">
        <v>0</v>
      </c>
      <c r="G822" s="40">
        <v>0</v>
      </c>
      <c r="H822" s="40">
        <v>0</v>
      </c>
      <c r="I822" s="77">
        <v>0</v>
      </c>
      <c r="J822" s="110">
        <v>0</v>
      </c>
      <c r="K822" s="51">
        <v>0</v>
      </c>
      <c r="L822" s="51">
        <v>0</v>
      </c>
      <c r="M822" s="111">
        <v>0</v>
      </c>
      <c r="N822" s="76">
        <v>0</v>
      </c>
      <c r="O822" s="40">
        <v>0</v>
      </c>
      <c r="P822" s="40">
        <v>0</v>
      </c>
      <c r="Q822" s="77">
        <v>0</v>
      </c>
    </row>
    <row r="823" spans="1:17" ht="30.75" hidden="1" thickBot="1" x14ac:dyDescent="0.3">
      <c r="A823" s="608"/>
      <c r="B823" s="610"/>
      <c r="C823" s="612"/>
      <c r="D823" s="35" t="s">
        <v>214</v>
      </c>
      <c r="E823" s="219"/>
      <c r="F823" s="76">
        <v>0</v>
      </c>
      <c r="G823" s="40">
        <v>0</v>
      </c>
      <c r="H823" s="40">
        <v>0</v>
      </c>
      <c r="I823" s="77">
        <v>0</v>
      </c>
      <c r="J823" s="110">
        <v>0</v>
      </c>
      <c r="K823" s="51">
        <v>0</v>
      </c>
      <c r="L823" s="51">
        <v>0</v>
      </c>
      <c r="M823" s="111">
        <v>0</v>
      </c>
      <c r="N823" s="76">
        <v>0</v>
      </c>
      <c r="O823" s="40">
        <v>0</v>
      </c>
      <c r="P823" s="40">
        <v>0</v>
      </c>
      <c r="Q823" s="77">
        <v>0</v>
      </c>
    </row>
    <row r="824" spans="1:17" ht="15.75" hidden="1" thickBot="1" x14ac:dyDescent="0.3">
      <c r="A824" s="608"/>
      <c r="B824" s="610"/>
      <c r="C824" s="612"/>
      <c r="D824" s="613" t="s">
        <v>639</v>
      </c>
      <c r="E824" s="219" t="s">
        <v>271</v>
      </c>
      <c r="F824" s="76">
        <v>0</v>
      </c>
      <c r="G824" s="40">
        <v>0</v>
      </c>
      <c r="H824" s="40">
        <v>0</v>
      </c>
      <c r="I824" s="77">
        <v>0</v>
      </c>
      <c r="J824" s="110">
        <v>0</v>
      </c>
      <c r="K824" s="51">
        <v>0</v>
      </c>
      <c r="L824" s="51">
        <v>0</v>
      </c>
      <c r="M824" s="111">
        <v>0</v>
      </c>
      <c r="N824" s="76">
        <v>0</v>
      </c>
      <c r="O824" s="40">
        <v>0</v>
      </c>
      <c r="P824" s="40">
        <v>0</v>
      </c>
      <c r="Q824" s="77">
        <v>0</v>
      </c>
    </row>
    <row r="825" spans="1:17" ht="14.25" hidden="1" customHeight="1" x14ac:dyDescent="0.25">
      <c r="A825" s="608"/>
      <c r="B825" s="610"/>
      <c r="C825" s="612"/>
      <c r="D825" s="630"/>
      <c r="E825" s="219" t="s">
        <v>279</v>
      </c>
      <c r="F825" s="76">
        <v>0</v>
      </c>
      <c r="G825" s="40">
        <v>0</v>
      </c>
      <c r="H825" s="40">
        <v>0</v>
      </c>
      <c r="I825" s="77">
        <v>0</v>
      </c>
      <c r="J825" s="110">
        <v>0</v>
      </c>
      <c r="K825" s="51">
        <v>0</v>
      </c>
      <c r="L825" s="51">
        <v>0</v>
      </c>
      <c r="M825" s="111">
        <v>0</v>
      </c>
      <c r="N825" s="76">
        <v>0</v>
      </c>
      <c r="O825" s="40">
        <v>0</v>
      </c>
      <c r="P825" s="40">
        <v>0</v>
      </c>
      <c r="Q825" s="77">
        <v>0</v>
      </c>
    </row>
    <row r="826" spans="1:17" ht="15.75" hidden="1" thickBot="1" x14ac:dyDescent="0.3">
      <c r="A826" s="615" t="s">
        <v>738</v>
      </c>
      <c r="B826" s="616" t="s">
        <v>739</v>
      </c>
      <c r="C826" s="617" t="s">
        <v>740</v>
      </c>
      <c r="D826" s="12"/>
      <c r="E826" s="219"/>
      <c r="F826" s="76">
        <v>0</v>
      </c>
      <c r="G826" s="40">
        <v>0</v>
      </c>
      <c r="H826" s="40">
        <v>0</v>
      </c>
      <c r="I826" s="77">
        <v>0</v>
      </c>
      <c r="J826" s="110">
        <v>0</v>
      </c>
      <c r="K826" s="51">
        <v>0</v>
      </c>
      <c r="L826" s="51">
        <v>0</v>
      </c>
      <c r="M826" s="111">
        <v>0</v>
      </c>
      <c r="N826" s="76">
        <v>0</v>
      </c>
      <c r="O826" s="40">
        <v>0</v>
      </c>
      <c r="P826" s="40">
        <v>0</v>
      </c>
      <c r="Q826" s="77">
        <v>0</v>
      </c>
    </row>
    <row r="827" spans="1:17" ht="30.75" hidden="1" thickBot="1" x14ac:dyDescent="0.3">
      <c r="A827" s="615"/>
      <c r="B827" s="616"/>
      <c r="C827" s="617"/>
      <c r="D827" s="35" t="s">
        <v>214</v>
      </c>
      <c r="E827" s="219"/>
      <c r="F827" s="76">
        <v>0</v>
      </c>
      <c r="G827" s="40">
        <v>0</v>
      </c>
      <c r="H827" s="40">
        <v>0</v>
      </c>
      <c r="I827" s="77">
        <v>0</v>
      </c>
      <c r="J827" s="110">
        <v>0</v>
      </c>
      <c r="K827" s="51">
        <v>0</v>
      </c>
      <c r="L827" s="51">
        <v>0</v>
      </c>
      <c r="M827" s="111">
        <v>0</v>
      </c>
      <c r="N827" s="76">
        <v>0</v>
      </c>
      <c r="O827" s="40">
        <v>0</v>
      </c>
      <c r="P827" s="40">
        <v>0</v>
      </c>
      <c r="Q827" s="77">
        <v>0</v>
      </c>
    </row>
    <row r="828" spans="1:17" ht="15.75" hidden="1" thickBot="1" x14ac:dyDescent="0.3">
      <c r="A828" s="615"/>
      <c r="B828" s="616"/>
      <c r="C828" s="617"/>
      <c r="D828" s="613" t="s">
        <v>639</v>
      </c>
      <c r="E828" s="219" t="s">
        <v>271</v>
      </c>
      <c r="F828" s="76"/>
      <c r="G828" s="40"/>
      <c r="H828" s="40"/>
      <c r="I828" s="77"/>
      <c r="J828" s="110"/>
      <c r="K828" s="51"/>
      <c r="L828" s="51"/>
      <c r="M828" s="111"/>
      <c r="N828" s="76"/>
      <c r="O828" s="40"/>
      <c r="P828" s="40"/>
      <c r="Q828" s="77"/>
    </row>
    <row r="829" spans="1:17" ht="15.75" hidden="1" thickBot="1" x14ac:dyDescent="0.3">
      <c r="A829" s="615"/>
      <c r="B829" s="616"/>
      <c r="C829" s="617"/>
      <c r="D829" s="630"/>
      <c r="E829" s="219" t="s">
        <v>279</v>
      </c>
      <c r="F829" s="76">
        <v>0</v>
      </c>
      <c r="G829" s="40">
        <v>0</v>
      </c>
      <c r="H829" s="40">
        <v>0</v>
      </c>
      <c r="I829" s="77">
        <v>0</v>
      </c>
      <c r="J829" s="110">
        <v>0</v>
      </c>
      <c r="K829" s="51">
        <v>0</v>
      </c>
      <c r="L829" s="51">
        <v>0</v>
      </c>
      <c r="M829" s="111">
        <v>0</v>
      </c>
      <c r="N829" s="76">
        <v>0</v>
      </c>
      <c r="O829" s="40">
        <v>0</v>
      </c>
      <c r="P829" s="40">
        <v>0</v>
      </c>
      <c r="Q829" s="77">
        <v>0</v>
      </c>
    </row>
    <row r="830" spans="1:17" ht="15.75" hidden="1" thickBot="1" x14ac:dyDescent="0.3">
      <c r="A830" s="615" t="s">
        <v>741</v>
      </c>
      <c r="B830" s="609" t="s">
        <v>742</v>
      </c>
      <c r="C830" s="611" t="s">
        <v>743</v>
      </c>
      <c r="D830" s="6"/>
      <c r="E830" s="219"/>
      <c r="F830" s="76">
        <v>0</v>
      </c>
      <c r="G830" s="40">
        <v>0</v>
      </c>
      <c r="H830" s="40">
        <v>0</v>
      </c>
      <c r="I830" s="77">
        <v>0</v>
      </c>
      <c r="J830" s="110">
        <v>0</v>
      </c>
      <c r="K830" s="51">
        <v>0</v>
      </c>
      <c r="L830" s="51">
        <v>0</v>
      </c>
      <c r="M830" s="111">
        <v>0</v>
      </c>
      <c r="N830" s="76">
        <v>0</v>
      </c>
      <c r="O830" s="40">
        <v>0</v>
      </c>
      <c r="P830" s="40">
        <v>0</v>
      </c>
      <c r="Q830" s="77">
        <v>0</v>
      </c>
    </row>
    <row r="831" spans="1:17" ht="30.75" hidden="1" thickBot="1" x14ac:dyDescent="0.3">
      <c r="A831" s="615"/>
      <c r="B831" s="610"/>
      <c r="C831" s="612"/>
      <c r="D831" s="35" t="s">
        <v>214</v>
      </c>
      <c r="E831" s="219"/>
      <c r="F831" s="76">
        <v>0</v>
      </c>
      <c r="G831" s="40">
        <v>0</v>
      </c>
      <c r="H831" s="40">
        <v>0</v>
      </c>
      <c r="I831" s="77">
        <v>0</v>
      </c>
      <c r="J831" s="110">
        <v>0</v>
      </c>
      <c r="K831" s="51">
        <v>0</v>
      </c>
      <c r="L831" s="51">
        <v>0</v>
      </c>
      <c r="M831" s="111">
        <v>0</v>
      </c>
      <c r="N831" s="76">
        <v>0</v>
      </c>
      <c r="O831" s="40">
        <v>0</v>
      </c>
      <c r="P831" s="40">
        <v>0</v>
      </c>
      <c r="Q831" s="77">
        <v>0</v>
      </c>
    </row>
    <row r="832" spans="1:17" ht="15.75" hidden="1" thickBot="1" x14ac:dyDescent="0.3">
      <c r="A832" s="615"/>
      <c r="B832" s="610"/>
      <c r="C832" s="612"/>
      <c r="D832" s="613" t="s">
        <v>639</v>
      </c>
      <c r="E832" s="219" t="s">
        <v>271</v>
      </c>
      <c r="F832" s="76"/>
      <c r="G832" s="40"/>
      <c r="H832" s="40"/>
      <c r="I832" s="77"/>
      <c r="J832" s="110"/>
      <c r="K832" s="51"/>
      <c r="L832" s="51"/>
      <c r="M832" s="111"/>
      <c r="N832" s="76"/>
      <c r="O832" s="40"/>
      <c r="P832" s="40"/>
      <c r="Q832" s="77"/>
    </row>
    <row r="833" spans="1:17" ht="15.75" hidden="1" thickBot="1" x14ac:dyDescent="0.3">
      <c r="A833" s="607"/>
      <c r="B833" s="610"/>
      <c r="C833" s="629"/>
      <c r="D833" s="630"/>
      <c r="E833" s="236" t="s">
        <v>279</v>
      </c>
      <c r="F833" s="80">
        <v>0</v>
      </c>
      <c r="G833" s="47">
        <v>0</v>
      </c>
      <c r="H833" s="47">
        <v>0</v>
      </c>
      <c r="I833" s="81">
        <v>0</v>
      </c>
      <c r="J833" s="190">
        <v>0</v>
      </c>
      <c r="K833" s="191">
        <v>0</v>
      </c>
      <c r="L833" s="191">
        <v>0</v>
      </c>
      <c r="M833" s="192">
        <v>0</v>
      </c>
      <c r="N833" s="80">
        <v>0</v>
      </c>
      <c r="O833" s="47">
        <v>0</v>
      </c>
      <c r="P833" s="47">
        <v>0</v>
      </c>
      <c r="Q833" s="81">
        <v>0</v>
      </c>
    </row>
    <row r="834" spans="1:17" ht="15.75" thickBot="1" x14ac:dyDescent="0.3">
      <c r="A834" s="619" t="s">
        <v>868</v>
      </c>
      <c r="B834" s="622" t="s">
        <v>744</v>
      </c>
      <c r="C834" s="832"/>
      <c r="D834" s="653" t="s">
        <v>214</v>
      </c>
      <c r="E834" s="222" t="s">
        <v>271</v>
      </c>
      <c r="F834" s="193">
        <f t="shared" ref="F834:M834" si="373">F835+F843+F846</f>
        <v>53372.9</v>
      </c>
      <c r="G834" s="194">
        <f t="shared" si="373"/>
        <v>0</v>
      </c>
      <c r="H834" s="194">
        <f t="shared" si="373"/>
        <v>1464</v>
      </c>
      <c r="I834" s="195">
        <f t="shared" si="373"/>
        <v>51908.9</v>
      </c>
      <c r="J834" s="193">
        <f t="shared" si="373"/>
        <v>44225.3</v>
      </c>
      <c r="K834" s="194">
        <f t="shared" si="373"/>
        <v>0</v>
      </c>
      <c r="L834" s="194">
        <f t="shared" si="373"/>
        <v>0</v>
      </c>
      <c r="M834" s="195">
        <f t="shared" si="373"/>
        <v>44225.3</v>
      </c>
      <c r="N834" s="196">
        <f>J834/F834*100</f>
        <v>82.860965021574614</v>
      </c>
      <c r="O834" s="197">
        <v>0</v>
      </c>
      <c r="P834" s="197">
        <v>0</v>
      </c>
      <c r="Q834" s="198">
        <f>M834/I834*100</f>
        <v>85.197914037862489</v>
      </c>
    </row>
    <row r="835" spans="1:17" x14ac:dyDescent="0.25">
      <c r="A835" s="620"/>
      <c r="B835" s="623"/>
      <c r="C835" s="833"/>
      <c r="D835" s="630"/>
      <c r="E835" s="237"/>
      <c r="F835" s="104">
        <f t="shared" ref="F835:M835" si="374">SUM(F836:F842)</f>
        <v>36313.5</v>
      </c>
      <c r="G835" s="42">
        <f t="shared" si="374"/>
        <v>0</v>
      </c>
      <c r="H835" s="42">
        <f t="shared" si="374"/>
        <v>1464</v>
      </c>
      <c r="I835" s="105">
        <f t="shared" si="374"/>
        <v>34849.5</v>
      </c>
      <c r="J835" s="104">
        <f t="shared" si="374"/>
        <v>32679.4</v>
      </c>
      <c r="K835" s="42">
        <f t="shared" si="374"/>
        <v>0</v>
      </c>
      <c r="L835" s="42">
        <f t="shared" si="374"/>
        <v>0</v>
      </c>
      <c r="M835" s="105">
        <f t="shared" si="374"/>
        <v>32679.4</v>
      </c>
      <c r="N835" s="79">
        <f>J835/F835*100</f>
        <v>89.992427058807337</v>
      </c>
      <c r="O835" s="42">
        <f t="shared" ref="O835:P835" si="375">O836+O837+O838</f>
        <v>0</v>
      </c>
      <c r="P835" s="42">
        <f t="shared" si="375"/>
        <v>0</v>
      </c>
      <c r="Q835" s="78">
        <f>M835/I835*100</f>
        <v>93.772937918764981</v>
      </c>
    </row>
    <row r="836" spans="1:17" x14ac:dyDescent="0.25">
      <c r="A836" s="620"/>
      <c r="B836" s="623"/>
      <c r="C836" s="833"/>
      <c r="D836" s="613" t="s">
        <v>639</v>
      </c>
      <c r="E836" s="220" t="s">
        <v>745</v>
      </c>
      <c r="F836" s="102">
        <f>G836+H836+I836</f>
        <v>27493</v>
      </c>
      <c r="G836" s="43">
        <f>G839+G842+G850</f>
        <v>0</v>
      </c>
      <c r="H836" s="43">
        <v>0</v>
      </c>
      <c r="I836" s="103">
        <v>27493</v>
      </c>
      <c r="J836" s="102">
        <f>K836+L836+M836</f>
        <v>26449</v>
      </c>
      <c r="K836" s="43">
        <f>K839+K842</f>
        <v>0</v>
      </c>
      <c r="L836" s="43">
        <f>L839+L842</f>
        <v>0</v>
      </c>
      <c r="M836" s="103">
        <v>26449</v>
      </c>
      <c r="N836" s="76">
        <f t="shared" ref="N836:N850" si="376">J836/F836*100</f>
        <v>96.202669770487034</v>
      </c>
      <c r="O836" s="40">
        <v>0</v>
      </c>
      <c r="P836" s="40">
        <v>0</v>
      </c>
      <c r="Q836" s="77">
        <f t="shared" ref="Q836:Q848" si="377">M836/I836*100</f>
        <v>96.202669770487034</v>
      </c>
    </row>
    <row r="837" spans="1:17" x14ac:dyDescent="0.25">
      <c r="A837" s="620"/>
      <c r="B837" s="623"/>
      <c r="C837" s="833"/>
      <c r="D837" s="614"/>
      <c r="E837" s="220" t="s">
        <v>746</v>
      </c>
      <c r="F837" s="102">
        <f t="shared" ref="F837:F842" si="378">G837+H837+I837</f>
        <v>1842.5</v>
      </c>
      <c r="G837" s="43">
        <v>0</v>
      </c>
      <c r="H837" s="43">
        <v>0</v>
      </c>
      <c r="I837" s="103">
        <v>1842.5</v>
      </c>
      <c r="J837" s="102">
        <f t="shared" ref="J837:J842" si="379">K837+L837+M837</f>
        <v>666.5</v>
      </c>
      <c r="K837" s="43">
        <v>0</v>
      </c>
      <c r="L837" s="43">
        <v>0</v>
      </c>
      <c r="M837" s="103">
        <v>666.5</v>
      </c>
      <c r="N837" s="76">
        <f t="shared" si="376"/>
        <v>36.173677069199456</v>
      </c>
      <c r="O837" s="40">
        <v>0</v>
      </c>
      <c r="P837" s="40">
        <v>0</v>
      </c>
      <c r="Q837" s="77">
        <f t="shared" si="377"/>
        <v>36.173677069199456</v>
      </c>
    </row>
    <row r="838" spans="1:17" x14ac:dyDescent="0.25">
      <c r="A838" s="620"/>
      <c r="B838" s="623"/>
      <c r="C838" s="833"/>
      <c r="D838" s="614"/>
      <c r="E838" s="220" t="s">
        <v>747</v>
      </c>
      <c r="F838" s="102">
        <f t="shared" si="378"/>
        <v>3</v>
      </c>
      <c r="G838" s="43">
        <v>0</v>
      </c>
      <c r="H838" s="43">
        <v>0</v>
      </c>
      <c r="I838" s="103">
        <v>3</v>
      </c>
      <c r="J838" s="102">
        <f t="shared" si="379"/>
        <v>0.5</v>
      </c>
      <c r="K838" s="43">
        <v>0</v>
      </c>
      <c r="L838" s="43">
        <v>0</v>
      </c>
      <c r="M838" s="103">
        <v>0.5</v>
      </c>
      <c r="N838" s="76">
        <f t="shared" si="376"/>
        <v>16.666666666666664</v>
      </c>
      <c r="O838" s="40">
        <v>0</v>
      </c>
      <c r="P838" s="40">
        <v>0</v>
      </c>
      <c r="Q838" s="77">
        <f t="shared" si="377"/>
        <v>16.666666666666664</v>
      </c>
    </row>
    <row r="839" spans="1:17" x14ac:dyDescent="0.25">
      <c r="A839" s="620"/>
      <c r="B839" s="623"/>
      <c r="C839" s="833"/>
      <c r="D839" s="614"/>
      <c r="E839" s="220" t="s">
        <v>748</v>
      </c>
      <c r="F839" s="102">
        <f t="shared" si="378"/>
        <v>4860</v>
      </c>
      <c r="G839" s="43">
        <v>0</v>
      </c>
      <c r="H839" s="43">
        <v>0</v>
      </c>
      <c r="I839" s="103">
        <v>4860</v>
      </c>
      <c r="J839" s="102">
        <f t="shared" si="379"/>
        <v>5143.3999999999996</v>
      </c>
      <c r="K839" s="43">
        <v>0</v>
      </c>
      <c r="L839" s="43">
        <v>0</v>
      </c>
      <c r="M839" s="103">
        <v>5143.3999999999996</v>
      </c>
      <c r="N839" s="76">
        <f t="shared" si="376"/>
        <v>105.8312757201646</v>
      </c>
      <c r="O839" s="40">
        <v>0</v>
      </c>
      <c r="P839" s="40">
        <v>0</v>
      </c>
      <c r="Q839" s="77">
        <f t="shared" si="377"/>
        <v>105.8312757201646</v>
      </c>
    </row>
    <row r="840" spans="1:17" x14ac:dyDescent="0.25">
      <c r="A840" s="620"/>
      <c r="B840" s="623"/>
      <c r="C840" s="833"/>
      <c r="D840" s="614"/>
      <c r="E840" s="220" t="s">
        <v>749</v>
      </c>
      <c r="F840" s="102">
        <f t="shared" si="378"/>
        <v>135</v>
      </c>
      <c r="G840" s="43">
        <v>0</v>
      </c>
      <c r="H840" s="43">
        <v>0</v>
      </c>
      <c r="I840" s="103">
        <v>135</v>
      </c>
      <c r="J840" s="102">
        <f t="shared" si="379"/>
        <v>0</v>
      </c>
      <c r="K840" s="43">
        <v>0</v>
      </c>
      <c r="L840" s="43">
        <v>0</v>
      </c>
      <c r="M840" s="103">
        <v>0</v>
      </c>
      <c r="N840" s="76">
        <f t="shared" si="376"/>
        <v>0</v>
      </c>
      <c r="O840" s="40">
        <v>0</v>
      </c>
      <c r="P840" s="40">
        <v>0</v>
      </c>
      <c r="Q840" s="77">
        <f t="shared" si="377"/>
        <v>0</v>
      </c>
    </row>
    <row r="841" spans="1:17" x14ac:dyDescent="0.25">
      <c r="A841" s="620"/>
      <c r="B841" s="623"/>
      <c r="C841" s="833"/>
      <c r="D841" s="614"/>
      <c r="E841" s="220" t="s">
        <v>750</v>
      </c>
      <c r="F841" s="102">
        <f t="shared" si="378"/>
        <v>1464</v>
      </c>
      <c r="G841" s="43">
        <v>0</v>
      </c>
      <c r="H841" s="43">
        <v>1464</v>
      </c>
      <c r="I841" s="103">
        <v>0</v>
      </c>
      <c r="J841" s="102">
        <f t="shared" si="379"/>
        <v>0</v>
      </c>
      <c r="K841" s="43">
        <v>0</v>
      </c>
      <c r="L841" s="43">
        <v>0</v>
      </c>
      <c r="M841" s="103">
        <v>0</v>
      </c>
      <c r="N841" s="76">
        <v>0</v>
      </c>
      <c r="O841" s="40">
        <v>0</v>
      </c>
      <c r="P841" s="40">
        <v>0</v>
      </c>
      <c r="Q841" s="77">
        <v>0</v>
      </c>
    </row>
    <row r="842" spans="1:17" x14ac:dyDescent="0.25">
      <c r="A842" s="620"/>
      <c r="B842" s="623"/>
      <c r="C842" s="833"/>
      <c r="D842" s="630"/>
      <c r="E842" s="220" t="s">
        <v>751</v>
      </c>
      <c r="F842" s="102">
        <f t="shared" si="378"/>
        <v>516</v>
      </c>
      <c r="G842" s="43">
        <v>0</v>
      </c>
      <c r="H842" s="43">
        <v>0</v>
      </c>
      <c r="I842" s="103">
        <v>516</v>
      </c>
      <c r="J842" s="102">
        <f t="shared" si="379"/>
        <v>420</v>
      </c>
      <c r="K842" s="43">
        <v>0</v>
      </c>
      <c r="L842" s="43">
        <v>0</v>
      </c>
      <c r="M842" s="103">
        <v>420</v>
      </c>
      <c r="N842" s="76">
        <f t="shared" si="376"/>
        <v>81.395348837209298</v>
      </c>
      <c r="O842" s="40">
        <v>0</v>
      </c>
      <c r="P842" s="40">
        <v>0</v>
      </c>
      <c r="Q842" s="77">
        <f t="shared" si="377"/>
        <v>81.395348837209298</v>
      </c>
    </row>
    <row r="843" spans="1:17" x14ac:dyDescent="0.25">
      <c r="A843" s="620"/>
      <c r="B843" s="623"/>
      <c r="C843" s="833"/>
      <c r="D843" s="613" t="s">
        <v>752</v>
      </c>
      <c r="E843" s="220" t="s">
        <v>271</v>
      </c>
      <c r="F843" s="102">
        <f>F844+F845</f>
        <v>3956</v>
      </c>
      <c r="G843" s="43">
        <f t="shared" ref="G843:M843" si="380">G844+G845</f>
        <v>0</v>
      </c>
      <c r="H843" s="43">
        <f t="shared" si="380"/>
        <v>0</v>
      </c>
      <c r="I843" s="103">
        <f t="shared" si="380"/>
        <v>3956</v>
      </c>
      <c r="J843" s="102">
        <f t="shared" si="380"/>
        <v>3029.1000000000004</v>
      </c>
      <c r="K843" s="43">
        <f t="shared" si="380"/>
        <v>0</v>
      </c>
      <c r="L843" s="43">
        <f t="shared" si="380"/>
        <v>0</v>
      </c>
      <c r="M843" s="103">
        <f t="shared" si="380"/>
        <v>3029.1000000000004</v>
      </c>
      <c r="N843" s="76">
        <f t="shared" si="376"/>
        <v>76.569767441860463</v>
      </c>
      <c r="O843" s="40">
        <v>0</v>
      </c>
      <c r="P843" s="40">
        <v>0</v>
      </c>
      <c r="Q843" s="77">
        <f t="shared" si="377"/>
        <v>76.569767441860463</v>
      </c>
    </row>
    <row r="844" spans="1:17" x14ac:dyDescent="0.25">
      <c r="A844" s="620"/>
      <c r="B844" s="623"/>
      <c r="C844" s="833"/>
      <c r="D844" s="614"/>
      <c r="E844" s="220" t="s">
        <v>753</v>
      </c>
      <c r="F844" s="102">
        <f>G844+H844+I844</f>
        <v>2689.6</v>
      </c>
      <c r="G844" s="43">
        <v>0</v>
      </c>
      <c r="H844" s="43">
        <v>0</v>
      </c>
      <c r="I844" s="103">
        <v>2689.6</v>
      </c>
      <c r="J844" s="102">
        <f>K844+L844+M844</f>
        <v>2323.4</v>
      </c>
      <c r="K844" s="43">
        <v>0</v>
      </c>
      <c r="L844" s="43">
        <v>0</v>
      </c>
      <c r="M844" s="103">
        <v>2323.4</v>
      </c>
      <c r="N844" s="76">
        <f t="shared" si="376"/>
        <v>86.384592504461637</v>
      </c>
      <c r="O844" s="40">
        <v>0</v>
      </c>
      <c r="P844" s="40">
        <v>0</v>
      </c>
      <c r="Q844" s="77">
        <f t="shared" si="377"/>
        <v>86.384592504461637</v>
      </c>
    </row>
    <row r="845" spans="1:17" x14ac:dyDescent="0.25">
      <c r="A845" s="620"/>
      <c r="B845" s="623"/>
      <c r="C845" s="833"/>
      <c r="D845" s="630"/>
      <c r="E845" s="220" t="s">
        <v>754</v>
      </c>
      <c r="F845" s="102">
        <f>G845+H845+I845</f>
        <v>1266.4000000000001</v>
      </c>
      <c r="G845" s="43">
        <v>0</v>
      </c>
      <c r="H845" s="43">
        <v>0</v>
      </c>
      <c r="I845" s="103">
        <v>1266.4000000000001</v>
      </c>
      <c r="J845" s="102">
        <f>K845+L845+M845</f>
        <v>705.7</v>
      </c>
      <c r="K845" s="43">
        <v>0</v>
      </c>
      <c r="L845" s="43">
        <v>0</v>
      </c>
      <c r="M845" s="103">
        <v>705.7</v>
      </c>
      <c r="N845" s="76">
        <f t="shared" si="376"/>
        <v>55.724889450410608</v>
      </c>
      <c r="O845" s="40">
        <v>0</v>
      </c>
      <c r="P845" s="40">
        <v>0</v>
      </c>
      <c r="Q845" s="77">
        <f t="shared" si="377"/>
        <v>55.724889450410608</v>
      </c>
    </row>
    <row r="846" spans="1:17" x14ac:dyDescent="0.25">
      <c r="A846" s="620"/>
      <c r="B846" s="623"/>
      <c r="C846" s="833"/>
      <c r="D846" s="613" t="s">
        <v>642</v>
      </c>
      <c r="E846" s="220" t="s">
        <v>271</v>
      </c>
      <c r="F846" s="102">
        <f>F847+F848+F849</f>
        <v>13103.4</v>
      </c>
      <c r="G846" s="43">
        <f t="shared" ref="G846:M846" si="381">G847+G848+G849</f>
        <v>0</v>
      </c>
      <c r="H846" s="43">
        <f t="shared" si="381"/>
        <v>0</v>
      </c>
      <c r="I846" s="103">
        <f t="shared" si="381"/>
        <v>13103.4</v>
      </c>
      <c r="J846" s="102">
        <f t="shared" si="381"/>
        <v>8516.7999999999993</v>
      </c>
      <c r="K846" s="43">
        <f t="shared" si="381"/>
        <v>0</v>
      </c>
      <c r="L846" s="43">
        <f t="shared" si="381"/>
        <v>0</v>
      </c>
      <c r="M846" s="103">
        <f t="shared" si="381"/>
        <v>8516.7999999999993</v>
      </c>
      <c r="N846" s="76">
        <f t="shared" si="376"/>
        <v>64.99687104110383</v>
      </c>
      <c r="O846" s="40">
        <f t="shared" ref="O846:P846" si="382">O847+O848+O849</f>
        <v>0</v>
      </c>
      <c r="P846" s="40">
        <f t="shared" si="382"/>
        <v>0</v>
      </c>
      <c r="Q846" s="77">
        <f t="shared" si="377"/>
        <v>64.99687104110383</v>
      </c>
    </row>
    <row r="847" spans="1:17" x14ac:dyDescent="0.25">
      <c r="A847" s="620"/>
      <c r="B847" s="623"/>
      <c r="C847" s="833"/>
      <c r="D847" s="614"/>
      <c r="E847" s="220" t="s">
        <v>755</v>
      </c>
      <c r="F847" s="102">
        <f>G847+H847+I847</f>
        <v>11551.4</v>
      </c>
      <c r="G847" s="43">
        <v>0</v>
      </c>
      <c r="H847" s="43">
        <v>0</v>
      </c>
      <c r="I847" s="103">
        <v>11551.4</v>
      </c>
      <c r="J847" s="102">
        <f>K847+L847+M847</f>
        <v>7824.4</v>
      </c>
      <c r="K847" s="43">
        <v>0</v>
      </c>
      <c r="L847" s="43">
        <v>0</v>
      </c>
      <c r="M847" s="103">
        <v>7824.4</v>
      </c>
      <c r="N847" s="76">
        <f t="shared" si="376"/>
        <v>67.735512578561909</v>
      </c>
      <c r="O847" s="40">
        <v>0</v>
      </c>
      <c r="P847" s="40">
        <v>0</v>
      </c>
      <c r="Q847" s="77">
        <f t="shared" si="377"/>
        <v>67.735512578561909</v>
      </c>
    </row>
    <row r="848" spans="1:17" x14ac:dyDescent="0.25">
      <c r="A848" s="620"/>
      <c r="B848" s="623"/>
      <c r="C848" s="833"/>
      <c r="D848" s="614"/>
      <c r="E848" s="220" t="s">
        <v>756</v>
      </c>
      <c r="F848" s="102">
        <f t="shared" ref="F848:F849" si="383">G848+H848+I848</f>
        <v>1552</v>
      </c>
      <c r="G848" s="43">
        <v>0</v>
      </c>
      <c r="H848" s="43">
        <v>0</v>
      </c>
      <c r="I848" s="103">
        <v>1552</v>
      </c>
      <c r="J848" s="102">
        <f t="shared" ref="J848:J849" si="384">K848+L848+M848</f>
        <v>692.4</v>
      </c>
      <c r="K848" s="43">
        <v>0</v>
      </c>
      <c r="L848" s="43">
        <v>0</v>
      </c>
      <c r="M848" s="103">
        <v>692.4</v>
      </c>
      <c r="N848" s="76">
        <f t="shared" si="376"/>
        <v>44.613402061855666</v>
      </c>
      <c r="O848" s="40">
        <v>0</v>
      </c>
      <c r="P848" s="40">
        <v>0</v>
      </c>
      <c r="Q848" s="77">
        <f t="shared" si="377"/>
        <v>44.613402061855666</v>
      </c>
    </row>
    <row r="849" spans="1:17" ht="15.75" thickBot="1" x14ac:dyDescent="0.3">
      <c r="A849" s="621"/>
      <c r="B849" s="624"/>
      <c r="C849" s="836"/>
      <c r="D849" s="630"/>
      <c r="E849" s="220" t="s">
        <v>757</v>
      </c>
      <c r="F849" s="102">
        <f t="shared" si="383"/>
        <v>0</v>
      </c>
      <c r="G849" s="43">
        <v>0</v>
      </c>
      <c r="H849" s="43">
        <v>0</v>
      </c>
      <c r="I849" s="103">
        <v>0</v>
      </c>
      <c r="J849" s="102">
        <f t="shared" si="384"/>
        <v>0</v>
      </c>
      <c r="K849" s="43">
        <v>0</v>
      </c>
      <c r="L849" s="43">
        <v>0</v>
      </c>
      <c r="M849" s="103">
        <v>0</v>
      </c>
      <c r="N849" s="76">
        <v>0</v>
      </c>
      <c r="O849" s="40">
        <v>0</v>
      </c>
      <c r="P849" s="40">
        <v>0</v>
      </c>
      <c r="Q849" s="77">
        <v>0</v>
      </c>
    </row>
    <row r="850" spans="1:17" x14ac:dyDescent="0.25">
      <c r="A850" s="608" t="s">
        <v>40</v>
      </c>
      <c r="B850" s="610" t="s">
        <v>758</v>
      </c>
      <c r="C850" s="609" t="s">
        <v>759</v>
      </c>
      <c r="D850" s="613" t="s">
        <v>214</v>
      </c>
      <c r="E850" s="803"/>
      <c r="F850" s="798">
        <f>F852+F860+F863</f>
        <v>53372.9</v>
      </c>
      <c r="G850" s="813">
        <f t="shared" ref="G850:M850" si="385">G852+G860+G863</f>
        <v>0</v>
      </c>
      <c r="H850" s="813">
        <f t="shared" si="385"/>
        <v>1464</v>
      </c>
      <c r="I850" s="816">
        <f t="shared" si="385"/>
        <v>51908.9</v>
      </c>
      <c r="J850" s="798">
        <f t="shared" si="385"/>
        <v>44225.3</v>
      </c>
      <c r="K850" s="813">
        <f t="shared" si="385"/>
        <v>0</v>
      </c>
      <c r="L850" s="813">
        <f t="shared" si="385"/>
        <v>0</v>
      </c>
      <c r="M850" s="816">
        <f t="shared" si="385"/>
        <v>44225.3</v>
      </c>
      <c r="N850" s="798">
        <f t="shared" si="376"/>
        <v>82.860965021574614</v>
      </c>
      <c r="O850" s="813">
        <v>0</v>
      </c>
      <c r="P850" s="813">
        <v>0</v>
      </c>
      <c r="Q850" s="816">
        <f t="shared" ref="Q850" si="386">M850/I850*100</f>
        <v>85.197914037862489</v>
      </c>
    </row>
    <row r="851" spans="1:17" x14ac:dyDescent="0.25">
      <c r="A851" s="608"/>
      <c r="B851" s="610"/>
      <c r="C851" s="610"/>
      <c r="D851" s="630"/>
      <c r="E851" s="805"/>
      <c r="F851" s="800"/>
      <c r="G851" s="815"/>
      <c r="H851" s="815"/>
      <c r="I851" s="818"/>
      <c r="J851" s="800"/>
      <c r="K851" s="815"/>
      <c r="L851" s="815"/>
      <c r="M851" s="818"/>
      <c r="N851" s="800"/>
      <c r="O851" s="815"/>
      <c r="P851" s="815"/>
      <c r="Q851" s="818"/>
    </row>
    <row r="852" spans="1:17" x14ac:dyDescent="0.25">
      <c r="A852" s="608"/>
      <c r="B852" s="610"/>
      <c r="C852" s="610"/>
      <c r="D852" s="613" t="s">
        <v>639</v>
      </c>
      <c r="E852" s="248" t="s">
        <v>271</v>
      </c>
      <c r="F852" s="79">
        <f>SUM(F853:F859)</f>
        <v>36313.5</v>
      </c>
      <c r="G852" s="41">
        <f t="shared" ref="G852:M852" si="387">SUM(G853:G859)</f>
        <v>0</v>
      </c>
      <c r="H852" s="41">
        <f t="shared" si="387"/>
        <v>1464</v>
      </c>
      <c r="I852" s="78">
        <f t="shared" si="387"/>
        <v>34849.5</v>
      </c>
      <c r="J852" s="79">
        <f t="shared" si="387"/>
        <v>32679.4</v>
      </c>
      <c r="K852" s="41">
        <f t="shared" si="387"/>
        <v>0</v>
      </c>
      <c r="L852" s="41">
        <f t="shared" si="387"/>
        <v>0</v>
      </c>
      <c r="M852" s="78">
        <f t="shared" si="387"/>
        <v>32679.4</v>
      </c>
      <c r="N852" s="79">
        <f>J852/F852*100</f>
        <v>89.992427058807337</v>
      </c>
      <c r="O852" s="41">
        <v>0</v>
      </c>
      <c r="P852" s="41">
        <v>0</v>
      </c>
      <c r="Q852" s="78">
        <f t="shared" ref="Q852:Q865" si="388">M852/I852*100</f>
        <v>93.772937918764981</v>
      </c>
    </row>
    <row r="853" spans="1:17" x14ac:dyDescent="0.25">
      <c r="A853" s="608"/>
      <c r="B853" s="610"/>
      <c r="C853" s="610"/>
      <c r="D853" s="614"/>
      <c r="E853" s="220" t="s">
        <v>745</v>
      </c>
      <c r="F853" s="102">
        <f>G853+H853+I853</f>
        <v>27493</v>
      </c>
      <c r="G853" s="43">
        <f>G856+G859+G867</f>
        <v>0</v>
      </c>
      <c r="H853" s="43">
        <f>H856+H859+H867</f>
        <v>0</v>
      </c>
      <c r="I853" s="103">
        <v>27493</v>
      </c>
      <c r="J853" s="102">
        <f>K853+L853+M853</f>
        <v>26449</v>
      </c>
      <c r="K853" s="43">
        <f>K856+K859</f>
        <v>0</v>
      </c>
      <c r="L853" s="43">
        <f>L856+L859</f>
        <v>0</v>
      </c>
      <c r="M853" s="103">
        <v>26449</v>
      </c>
      <c r="N853" s="79">
        <f t="shared" ref="N853:N865" si="389">J853/F853*100</f>
        <v>96.202669770487034</v>
      </c>
      <c r="O853" s="41">
        <v>0</v>
      </c>
      <c r="P853" s="41">
        <v>0</v>
      </c>
      <c r="Q853" s="78">
        <f t="shared" si="388"/>
        <v>96.202669770487034</v>
      </c>
    </row>
    <row r="854" spans="1:17" x14ac:dyDescent="0.25">
      <c r="A854" s="608"/>
      <c r="B854" s="610"/>
      <c r="C854" s="610"/>
      <c r="D854" s="614"/>
      <c r="E854" s="220" t="s">
        <v>746</v>
      </c>
      <c r="F854" s="102">
        <f t="shared" ref="F854:F859" si="390">G854+H854+I854</f>
        <v>1842.5</v>
      </c>
      <c r="G854" s="43">
        <v>0</v>
      </c>
      <c r="H854" s="43">
        <v>0</v>
      </c>
      <c r="I854" s="103">
        <v>1842.5</v>
      </c>
      <c r="J854" s="102">
        <f t="shared" ref="J854:J859" si="391">K854+L854+M854</f>
        <v>666.5</v>
      </c>
      <c r="K854" s="43">
        <v>0</v>
      </c>
      <c r="L854" s="43">
        <v>0</v>
      </c>
      <c r="M854" s="103">
        <v>666.5</v>
      </c>
      <c r="N854" s="79">
        <f t="shared" si="389"/>
        <v>36.173677069199456</v>
      </c>
      <c r="O854" s="41">
        <v>0</v>
      </c>
      <c r="P854" s="41">
        <v>0</v>
      </c>
      <c r="Q854" s="78">
        <f t="shared" si="388"/>
        <v>36.173677069199456</v>
      </c>
    </row>
    <row r="855" spans="1:17" x14ac:dyDescent="0.25">
      <c r="A855" s="608"/>
      <c r="B855" s="610"/>
      <c r="C855" s="610"/>
      <c r="D855" s="614"/>
      <c r="E855" s="220" t="s">
        <v>747</v>
      </c>
      <c r="F855" s="102">
        <f t="shared" si="390"/>
        <v>3</v>
      </c>
      <c r="G855" s="43">
        <v>0</v>
      </c>
      <c r="H855" s="43">
        <v>0</v>
      </c>
      <c r="I855" s="103">
        <v>3</v>
      </c>
      <c r="J855" s="102">
        <f t="shared" si="391"/>
        <v>0.5</v>
      </c>
      <c r="K855" s="43">
        <v>0</v>
      </c>
      <c r="L855" s="43">
        <v>0</v>
      </c>
      <c r="M855" s="103">
        <v>0.5</v>
      </c>
      <c r="N855" s="79">
        <f t="shared" si="389"/>
        <v>16.666666666666664</v>
      </c>
      <c r="O855" s="41">
        <v>0</v>
      </c>
      <c r="P855" s="41">
        <v>0</v>
      </c>
      <c r="Q855" s="78">
        <f t="shared" si="388"/>
        <v>16.666666666666664</v>
      </c>
    </row>
    <row r="856" spans="1:17" x14ac:dyDescent="0.25">
      <c r="A856" s="608"/>
      <c r="B856" s="610"/>
      <c r="C856" s="610"/>
      <c r="D856" s="614"/>
      <c r="E856" s="220" t="s">
        <v>748</v>
      </c>
      <c r="F856" s="102">
        <f t="shared" si="390"/>
        <v>4860</v>
      </c>
      <c r="G856" s="43">
        <v>0</v>
      </c>
      <c r="H856" s="43">
        <v>0</v>
      </c>
      <c r="I856" s="103">
        <v>4860</v>
      </c>
      <c r="J856" s="102">
        <f t="shared" si="391"/>
        <v>5143.3999999999996</v>
      </c>
      <c r="K856" s="43">
        <v>0</v>
      </c>
      <c r="L856" s="43">
        <v>0</v>
      </c>
      <c r="M856" s="103">
        <v>5143.3999999999996</v>
      </c>
      <c r="N856" s="79">
        <f t="shared" si="389"/>
        <v>105.8312757201646</v>
      </c>
      <c r="O856" s="41">
        <v>0</v>
      </c>
      <c r="P856" s="41">
        <v>0</v>
      </c>
      <c r="Q856" s="78">
        <f t="shared" si="388"/>
        <v>105.8312757201646</v>
      </c>
    </row>
    <row r="857" spans="1:17" x14ac:dyDescent="0.25">
      <c r="A857" s="608"/>
      <c r="B857" s="610"/>
      <c r="C857" s="610"/>
      <c r="D857" s="614"/>
      <c r="E857" s="220" t="s">
        <v>749</v>
      </c>
      <c r="F857" s="102">
        <f t="shared" si="390"/>
        <v>135</v>
      </c>
      <c r="G857" s="43">
        <v>0</v>
      </c>
      <c r="H857" s="43">
        <v>0</v>
      </c>
      <c r="I857" s="103">
        <v>135</v>
      </c>
      <c r="J857" s="102">
        <f t="shared" si="391"/>
        <v>0</v>
      </c>
      <c r="K857" s="43">
        <v>0</v>
      </c>
      <c r="L857" s="43">
        <v>0</v>
      </c>
      <c r="M857" s="103">
        <v>0</v>
      </c>
      <c r="N857" s="79">
        <f t="shared" si="389"/>
        <v>0</v>
      </c>
      <c r="O857" s="41">
        <v>0</v>
      </c>
      <c r="P857" s="41">
        <v>0</v>
      </c>
      <c r="Q857" s="78">
        <f t="shared" si="388"/>
        <v>0</v>
      </c>
    </row>
    <row r="858" spans="1:17" x14ac:dyDescent="0.25">
      <c r="A858" s="608"/>
      <c r="B858" s="610"/>
      <c r="C858" s="610"/>
      <c r="D858" s="614"/>
      <c r="E858" s="220" t="s">
        <v>750</v>
      </c>
      <c r="F858" s="102">
        <f t="shared" si="390"/>
        <v>1464</v>
      </c>
      <c r="G858" s="43">
        <v>0</v>
      </c>
      <c r="H858" s="43">
        <v>1464</v>
      </c>
      <c r="I858" s="103">
        <v>0</v>
      </c>
      <c r="J858" s="102">
        <f t="shared" si="391"/>
        <v>0</v>
      </c>
      <c r="K858" s="43">
        <v>0</v>
      </c>
      <c r="L858" s="43">
        <v>0</v>
      </c>
      <c r="M858" s="103">
        <v>0</v>
      </c>
      <c r="N858" s="79">
        <v>0</v>
      </c>
      <c r="O858" s="41">
        <v>0</v>
      </c>
      <c r="P858" s="41">
        <v>0</v>
      </c>
      <c r="Q858" s="78">
        <v>0</v>
      </c>
    </row>
    <row r="859" spans="1:17" x14ac:dyDescent="0.25">
      <c r="A859" s="608"/>
      <c r="B859" s="610"/>
      <c r="C859" s="610"/>
      <c r="D859" s="630"/>
      <c r="E859" s="220" t="s">
        <v>751</v>
      </c>
      <c r="F859" s="102">
        <f t="shared" si="390"/>
        <v>516</v>
      </c>
      <c r="G859" s="43">
        <v>0</v>
      </c>
      <c r="H859" s="43">
        <v>0</v>
      </c>
      <c r="I859" s="103">
        <v>516</v>
      </c>
      <c r="J859" s="102">
        <f t="shared" si="391"/>
        <v>420</v>
      </c>
      <c r="K859" s="43">
        <v>0</v>
      </c>
      <c r="L859" s="43">
        <v>0</v>
      </c>
      <c r="M859" s="103">
        <v>420</v>
      </c>
      <c r="N859" s="79">
        <f t="shared" si="389"/>
        <v>81.395348837209298</v>
      </c>
      <c r="O859" s="40">
        <v>0</v>
      </c>
      <c r="P859" s="40">
        <v>0</v>
      </c>
      <c r="Q859" s="78">
        <f t="shared" si="388"/>
        <v>81.395348837209298</v>
      </c>
    </row>
    <row r="860" spans="1:17" x14ac:dyDescent="0.25">
      <c r="A860" s="608"/>
      <c r="B860" s="610"/>
      <c r="C860" s="610"/>
      <c r="D860" s="613" t="s">
        <v>752</v>
      </c>
      <c r="E860" s="220" t="s">
        <v>271</v>
      </c>
      <c r="F860" s="102">
        <f>F861+F862</f>
        <v>3956</v>
      </c>
      <c r="G860" s="43">
        <f t="shared" ref="G860:M860" si="392">G861+G862</f>
        <v>0</v>
      </c>
      <c r="H860" s="43">
        <f t="shared" si="392"/>
        <v>0</v>
      </c>
      <c r="I860" s="103">
        <f t="shared" si="392"/>
        <v>3956</v>
      </c>
      <c r="J860" s="102">
        <f t="shared" si="392"/>
        <v>3029.1000000000004</v>
      </c>
      <c r="K860" s="43">
        <v>0</v>
      </c>
      <c r="L860" s="43">
        <f t="shared" si="392"/>
        <v>0</v>
      </c>
      <c r="M860" s="103">
        <f t="shared" si="392"/>
        <v>3029.1000000000004</v>
      </c>
      <c r="N860" s="79">
        <f t="shared" si="389"/>
        <v>76.569767441860463</v>
      </c>
      <c r="O860" s="40">
        <v>0</v>
      </c>
      <c r="P860" s="40">
        <v>0</v>
      </c>
      <c r="Q860" s="78">
        <f t="shared" si="388"/>
        <v>76.569767441860463</v>
      </c>
    </row>
    <row r="861" spans="1:17" x14ac:dyDescent="0.25">
      <c r="A861" s="608"/>
      <c r="B861" s="610"/>
      <c r="C861" s="610"/>
      <c r="D861" s="614"/>
      <c r="E861" s="220" t="s">
        <v>753</v>
      </c>
      <c r="F861" s="102">
        <f>G861+H861+I861</f>
        <v>2689.6</v>
      </c>
      <c r="G861" s="43">
        <v>0</v>
      </c>
      <c r="H861" s="43">
        <v>0</v>
      </c>
      <c r="I861" s="103">
        <v>2689.6</v>
      </c>
      <c r="J861" s="102">
        <f>K861+L861+M861</f>
        <v>2323.4</v>
      </c>
      <c r="K861" s="43">
        <v>0</v>
      </c>
      <c r="L861" s="43">
        <v>0</v>
      </c>
      <c r="M861" s="103">
        <v>2323.4</v>
      </c>
      <c r="N861" s="79">
        <f t="shared" si="389"/>
        <v>86.384592504461637</v>
      </c>
      <c r="O861" s="40">
        <v>0</v>
      </c>
      <c r="P861" s="40">
        <v>0</v>
      </c>
      <c r="Q861" s="78">
        <f t="shared" si="388"/>
        <v>86.384592504461637</v>
      </c>
    </row>
    <row r="862" spans="1:17" x14ac:dyDescent="0.25">
      <c r="A862" s="608"/>
      <c r="B862" s="610"/>
      <c r="C862" s="610"/>
      <c r="D862" s="630"/>
      <c r="E862" s="220" t="s">
        <v>754</v>
      </c>
      <c r="F862" s="102">
        <f>G862+H862+I862</f>
        <v>1266.4000000000001</v>
      </c>
      <c r="G862" s="43">
        <v>0</v>
      </c>
      <c r="H862" s="43">
        <v>0</v>
      </c>
      <c r="I862" s="103">
        <v>1266.4000000000001</v>
      </c>
      <c r="J862" s="102">
        <f>K862+L862+M862</f>
        <v>705.7</v>
      </c>
      <c r="K862" s="43">
        <v>0</v>
      </c>
      <c r="L862" s="43">
        <v>0</v>
      </c>
      <c r="M862" s="103">
        <v>705.7</v>
      </c>
      <c r="N862" s="79">
        <f t="shared" si="389"/>
        <v>55.724889450410608</v>
      </c>
      <c r="O862" s="40">
        <v>0</v>
      </c>
      <c r="P862" s="40">
        <v>0</v>
      </c>
      <c r="Q862" s="78">
        <f t="shared" si="388"/>
        <v>55.724889450410608</v>
      </c>
    </row>
    <row r="863" spans="1:17" x14ac:dyDescent="0.25">
      <c r="A863" s="608"/>
      <c r="B863" s="610"/>
      <c r="C863" s="610"/>
      <c r="D863" s="613" t="s">
        <v>642</v>
      </c>
      <c r="E863" s="220" t="s">
        <v>271</v>
      </c>
      <c r="F863" s="102">
        <f>F864+F865+F866</f>
        <v>13103.4</v>
      </c>
      <c r="G863" s="43">
        <f t="shared" ref="G863:M863" si="393">G864+G865+G866</f>
        <v>0</v>
      </c>
      <c r="H863" s="43">
        <f t="shared" si="393"/>
        <v>0</v>
      </c>
      <c r="I863" s="103">
        <f t="shared" si="393"/>
        <v>13103.4</v>
      </c>
      <c r="J863" s="102">
        <f t="shared" si="393"/>
        <v>8516.7999999999993</v>
      </c>
      <c r="K863" s="43">
        <f t="shared" si="393"/>
        <v>0</v>
      </c>
      <c r="L863" s="43">
        <f t="shared" si="393"/>
        <v>0</v>
      </c>
      <c r="M863" s="103">
        <f t="shared" si="393"/>
        <v>8516.7999999999993</v>
      </c>
      <c r="N863" s="79">
        <f t="shared" si="389"/>
        <v>64.99687104110383</v>
      </c>
      <c r="O863" s="40">
        <v>0</v>
      </c>
      <c r="P863" s="40">
        <v>0</v>
      </c>
      <c r="Q863" s="78">
        <f t="shared" si="388"/>
        <v>64.99687104110383</v>
      </c>
    </row>
    <row r="864" spans="1:17" x14ac:dyDescent="0.25">
      <c r="A864" s="608"/>
      <c r="B864" s="610"/>
      <c r="C864" s="610"/>
      <c r="D864" s="614"/>
      <c r="E864" s="220" t="s">
        <v>755</v>
      </c>
      <c r="F864" s="102">
        <f>G864+H864+I864</f>
        <v>11551.4</v>
      </c>
      <c r="G864" s="43">
        <v>0</v>
      </c>
      <c r="H864" s="43">
        <v>0</v>
      </c>
      <c r="I864" s="103">
        <v>11551.4</v>
      </c>
      <c r="J864" s="102">
        <f>K864+L864+M864</f>
        <v>7824.4</v>
      </c>
      <c r="K864" s="43">
        <v>0</v>
      </c>
      <c r="L864" s="43">
        <v>0</v>
      </c>
      <c r="M864" s="103">
        <v>7824.4</v>
      </c>
      <c r="N864" s="79">
        <f t="shared" si="389"/>
        <v>67.735512578561909</v>
      </c>
      <c r="O864" s="40">
        <v>0</v>
      </c>
      <c r="P864" s="40">
        <v>0</v>
      </c>
      <c r="Q864" s="78">
        <f t="shared" si="388"/>
        <v>67.735512578561909</v>
      </c>
    </row>
    <row r="865" spans="1:17" x14ac:dyDescent="0.25">
      <c r="A865" s="608"/>
      <c r="B865" s="610"/>
      <c r="C865" s="610"/>
      <c r="D865" s="614"/>
      <c r="E865" s="220" t="s">
        <v>756</v>
      </c>
      <c r="F865" s="102">
        <f t="shared" ref="F865:F866" si="394">G865+H865+I865</f>
        <v>1552</v>
      </c>
      <c r="G865" s="43">
        <v>0</v>
      </c>
      <c r="H865" s="43">
        <v>0</v>
      </c>
      <c r="I865" s="103">
        <v>1552</v>
      </c>
      <c r="J865" s="102">
        <f>K865+L865+M865</f>
        <v>692.4</v>
      </c>
      <c r="K865" s="43">
        <v>0</v>
      </c>
      <c r="L865" s="43">
        <v>0</v>
      </c>
      <c r="M865" s="103">
        <v>692.4</v>
      </c>
      <c r="N865" s="79">
        <f t="shared" si="389"/>
        <v>44.613402061855666</v>
      </c>
      <c r="O865" s="40">
        <v>0</v>
      </c>
      <c r="P865" s="40">
        <v>0</v>
      </c>
      <c r="Q865" s="78">
        <f t="shared" si="388"/>
        <v>44.613402061855666</v>
      </c>
    </row>
    <row r="866" spans="1:17" x14ac:dyDescent="0.25">
      <c r="A866" s="627"/>
      <c r="B866" s="628"/>
      <c r="C866" s="628"/>
      <c r="D866" s="630"/>
      <c r="E866" s="220" t="s">
        <v>757</v>
      </c>
      <c r="F866" s="102">
        <f t="shared" si="394"/>
        <v>0</v>
      </c>
      <c r="G866" s="43">
        <v>0</v>
      </c>
      <c r="H866" s="43">
        <v>0</v>
      </c>
      <c r="I866" s="103">
        <v>0</v>
      </c>
      <c r="J866" s="102">
        <f t="shared" ref="J866" si="395">K866+L866+M866</f>
        <v>0</v>
      </c>
      <c r="K866" s="43">
        <v>0</v>
      </c>
      <c r="L866" s="43">
        <v>0</v>
      </c>
      <c r="M866" s="103">
        <v>0</v>
      </c>
      <c r="N866" s="79">
        <v>0</v>
      </c>
      <c r="O866" s="40">
        <v>0</v>
      </c>
      <c r="P866" s="40">
        <v>0</v>
      </c>
      <c r="Q866" s="78">
        <v>0</v>
      </c>
    </row>
    <row r="867" spans="1:17" x14ac:dyDescent="0.25">
      <c r="A867" s="607" t="s">
        <v>869</v>
      </c>
      <c r="B867" s="609" t="s">
        <v>760</v>
      </c>
      <c r="C867" s="611" t="s">
        <v>761</v>
      </c>
      <c r="D867" s="613" t="s">
        <v>214</v>
      </c>
      <c r="E867" s="819" t="s">
        <v>271</v>
      </c>
      <c r="F867" s="826">
        <f>F869+F870</f>
        <v>3956</v>
      </c>
      <c r="G867" s="822">
        <f t="shared" ref="G867:M867" si="396">G869+G870</f>
        <v>0</v>
      </c>
      <c r="H867" s="822">
        <f t="shared" si="396"/>
        <v>0</v>
      </c>
      <c r="I867" s="824">
        <f t="shared" si="396"/>
        <v>3956</v>
      </c>
      <c r="J867" s="826">
        <f t="shared" si="396"/>
        <v>3029.1000000000004</v>
      </c>
      <c r="K867" s="822">
        <f t="shared" si="396"/>
        <v>0</v>
      </c>
      <c r="L867" s="822">
        <f t="shared" si="396"/>
        <v>0</v>
      </c>
      <c r="M867" s="824">
        <f t="shared" si="396"/>
        <v>3029.1000000000004</v>
      </c>
      <c r="N867" s="798">
        <f>J867/F867*100</f>
        <v>76.569767441860463</v>
      </c>
      <c r="O867" s="813">
        <v>0</v>
      </c>
      <c r="P867" s="813">
        <v>0</v>
      </c>
      <c r="Q867" s="816">
        <f>M867/I867*100</f>
        <v>76.569767441860463</v>
      </c>
    </row>
    <row r="868" spans="1:17" x14ac:dyDescent="0.25">
      <c r="A868" s="608"/>
      <c r="B868" s="610"/>
      <c r="C868" s="612"/>
      <c r="D868" s="630"/>
      <c r="E868" s="820"/>
      <c r="F868" s="827"/>
      <c r="G868" s="823"/>
      <c r="H868" s="823"/>
      <c r="I868" s="825"/>
      <c r="J868" s="827"/>
      <c r="K868" s="823"/>
      <c r="L868" s="823"/>
      <c r="M868" s="825"/>
      <c r="N868" s="800"/>
      <c r="O868" s="815"/>
      <c r="P868" s="815"/>
      <c r="Q868" s="818"/>
    </row>
    <row r="869" spans="1:17" x14ac:dyDescent="0.25">
      <c r="A869" s="608"/>
      <c r="B869" s="610"/>
      <c r="C869" s="612"/>
      <c r="D869" s="613" t="s">
        <v>752</v>
      </c>
      <c r="E869" s="248" t="s">
        <v>753</v>
      </c>
      <c r="F869" s="102">
        <f>I869</f>
        <v>2689.6</v>
      </c>
      <c r="G869" s="43">
        <v>0</v>
      </c>
      <c r="H869" s="43">
        <v>0</v>
      </c>
      <c r="I869" s="103">
        <v>2689.6</v>
      </c>
      <c r="J869" s="102">
        <f>K869+L869+M869</f>
        <v>2323.4</v>
      </c>
      <c r="K869" s="43">
        <v>0</v>
      </c>
      <c r="L869" s="43">
        <v>0</v>
      </c>
      <c r="M869" s="103">
        <v>2323.4</v>
      </c>
      <c r="N869" s="79">
        <f>J869/F869*100</f>
        <v>86.384592504461637</v>
      </c>
      <c r="O869" s="41">
        <v>0</v>
      </c>
      <c r="P869" s="41">
        <v>0</v>
      </c>
      <c r="Q869" s="78">
        <f>M869/I869*100</f>
        <v>86.384592504461637</v>
      </c>
    </row>
    <row r="870" spans="1:17" x14ac:dyDescent="0.25">
      <c r="A870" s="608"/>
      <c r="B870" s="610"/>
      <c r="C870" s="612"/>
      <c r="D870" s="630"/>
      <c r="E870" s="220" t="s">
        <v>754</v>
      </c>
      <c r="F870" s="102">
        <v>1266.4000000000001</v>
      </c>
      <c r="G870" s="43">
        <v>0</v>
      </c>
      <c r="H870" s="43">
        <v>0</v>
      </c>
      <c r="I870" s="103">
        <v>1266.4000000000001</v>
      </c>
      <c r="J870" s="102">
        <f>M870</f>
        <v>705.7</v>
      </c>
      <c r="K870" s="43">
        <v>0</v>
      </c>
      <c r="L870" s="43">
        <v>0</v>
      </c>
      <c r="M870" s="103">
        <v>705.7</v>
      </c>
      <c r="N870" s="76">
        <f>J870/F870*100</f>
        <v>55.724889450410608</v>
      </c>
      <c r="O870" s="40">
        <v>0</v>
      </c>
      <c r="P870" s="40">
        <v>0</v>
      </c>
      <c r="Q870" s="77">
        <f>M870/I870*100</f>
        <v>55.724889450410608</v>
      </c>
    </row>
    <row r="871" spans="1:17" x14ac:dyDescent="0.25">
      <c r="A871" s="615" t="s">
        <v>870</v>
      </c>
      <c r="B871" s="616" t="s">
        <v>762</v>
      </c>
      <c r="C871" s="617" t="s">
        <v>763</v>
      </c>
      <c r="D871" s="613" t="s">
        <v>214</v>
      </c>
      <c r="E871" s="819" t="s">
        <v>271</v>
      </c>
      <c r="F871" s="826">
        <f>F873</f>
        <v>4860</v>
      </c>
      <c r="G871" s="822">
        <v>0</v>
      </c>
      <c r="H871" s="822">
        <v>0</v>
      </c>
      <c r="I871" s="824">
        <f>I873</f>
        <v>4860</v>
      </c>
      <c r="J871" s="826">
        <f>J873</f>
        <v>5143.3999999999996</v>
      </c>
      <c r="K871" s="822">
        <v>0</v>
      </c>
      <c r="L871" s="822">
        <v>0</v>
      </c>
      <c r="M871" s="824">
        <f>M873</f>
        <v>5143.3999999999996</v>
      </c>
      <c r="N871" s="798">
        <f>J871/F871*100</f>
        <v>105.8312757201646</v>
      </c>
      <c r="O871" s="813">
        <v>0</v>
      </c>
      <c r="P871" s="813">
        <v>0</v>
      </c>
      <c r="Q871" s="816">
        <f>M871/I871*100</f>
        <v>105.8312757201646</v>
      </c>
    </row>
    <row r="872" spans="1:17" x14ac:dyDescent="0.25">
      <c r="A872" s="615"/>
      <c r="B872" s="616"/>
      <c r="C872" s="617"/>
      <c r="D872" s="630"/>
      <c r="E872" s="820"/>
      <c r="F872" s="827"/>
      <c r="G872" s="823"/>
      <c r="H872" s="823"/>
      <c r="I872" s="825"/>
      <c r="J872" s="827"/>
      <c r="K872" s="823"/>
      <c r="L872" s="823"/>
      <c r="M872" s="825"/>
      <c r="N872" s="800"/>
      <c r="O872" s="815"/>
      <c r="P872" s="815"/>
      <c r="Q872" s="818"/>
    </row>
    <row r="873" spans="1:17" ht="60" x14ac:dyDescent="0.25">
      <c r="A873" s="615"/>
      <c r="B873" s="616"/>
      <c r="C873" s="617"/>
      <c r="D873" s="6" t="s">
        <v>639</v>
      </c>
      <c r="E873" s="220" t="s">
        <v>748</v>
      </c>
      <c r="F873" s="102">
        <f>G873+H873+I873</f>
        <v>4860</v>
      </c>
      <c r="G873" s="43">
        <v>0</v>
      </c>
      <c r="H873" s="43">
        <v>0</v>
      </c>
      <c r="I873" s="103">
        <v>4860</v>
      </c>
      <c r="J873" s="102">
        <f>K873+L873+M873</f>
        <v>5143.3999999999996</v>
      </c>
      <c r="K873" s="43">
        <v>0</v>
      </c>
      <c r="L873" s="43">
        <v>0</v>
      </c>
      <c r="M873" s="103">
        <v>5143.3999999999996</v>
      </c>
      <c r="N873" s="76">
        <f>J873/F873*100</f>
        <v>105.8312757201646</v>
      </c>
      <c r="O873" s="40">
        <v>0</v>
      </c>
      <c r="P873" s="40">
        <v>0</v>
      </c>
      <c r="Q873" s="77">
        <f t="shared" ref="Q873:Q875" si="397">M873/I873*100</f>
        <v>105.8312757201646</v>
      </c>
    </row>
    <row r="874" spans="1:17" ht="30" x14ac:dyDescent="0.25">
      <c r="A874" s="615" t="s">
        <v>871</v>
      </c>
      <c r="B874" s="609" t="s">
        <v>764</v>
      </c>
      <c r="C874" s="611" t="s">
        <v>765</v>
      </c>
      <c r="D874" s="49" t="s">
        <v>214</v>
      </c>
      <c r="E874" s="219" t="s">
        <v>271</v>
      </c>
      <c r="F874" s="102">
        <f>F875</f>
        <v>135</v>
      </c>
      <c r="G874" s="43">
        <f t="shared" ref="G874:L874" si="398">G875</f>
        <v>0</v>
      </c>
      <c r="H874" s="43">
        <f t="shared" si="398"/>
        <v>0</v>
      </c>
      <c r="I874" s="103">
        <f t="shared" si="398"/>
        <v>135</v>
      </c>
      <c r="J874" s="102">
        <f>J875</f>
        <v>0</v>
      </c>
      <c r="K874" s="43">
        <f t="shared" si="398"/>
        <v>0</v>
      </c>
      <c r="L874" s="43">
        <f t="shared" si="398"/>
        <v>0</v>
      </c>
      <c r="M874" s="103">
        <f>M875</f>
        <v>0</v>
      </c>
      <c r="N874" s="76">
        <f>J874/F874*100</f>
        <v>0</v>
      </c>
      <c r="O874" s="40">
        <v>0</v>
      </c>
      <c r="P874" s="40">
        <v>0</v>
      </c>
      <c r="Q874" s="77">
        <f t="shared" si="397"/>
        <v>0</v>
      </c>
    </row>
    <row r="875" spans="1:17" ht="33" customHeight="1" x14ac:dyDescent="0.25">
      <c r="A875" s="615"/>
      <c r="B875" s="628"/>
      <c r="C875" s="629"/>
      <c r="D875" s="46" t="s">
        <v>639</v>
      </c>
      <c r="E875" s="219"/>
      <c r="F875" s="102">
        <f>I875</f>
        <v>135</v>
      </c>
      <c r="G875" s="43">
        <v>0</v>
      </c>
      <c r="H875" s="43">
        <v>0</v>
      </c>
      <c r="I875" s="103">
        <v>135</v>
      </c>
      <c r="J875" s="102">
        <f>K875+L875+M875</f>
        <v>0</v>
      </c>
      <c r="K875" s="43">
        <v>0</v>
      </c>
      <c r="L875" s="43">
        <v>0</v>
      </c>
      <c r="M875" s="103">
        <v>0</v>
      </c>
      <c r="N875" s="76">
        <f>J875/F875*100</f>
        <v>0</v>
      </c>
      <c r="O875" s="40">
        <v>0</v>
      </c>
      <c r="P875" s="40">
        <v>0</v>
      </c>
      <c r="Q875" s="77">
        <f t="shared" si="397"/>
        <v>0</v>
      </c>
    </row>
    <row r="876" spans="1:17" ht="30" x14ac:dyDescent="0.25">
      <c r="A876" s="607" t="s">
        <v>872</v>
      </c>
      <c r="B876" s="609" t="s">
        <v>766</v>
      </c>
      <c r="C876" s="611" t="s">
        <v>767</v>
      </c>
      <c r="D876" s="35" t="s">
        <v>214</v>
      </c>
      <c r="E876" s="219" t="s">
        <v>271</v>
      </c>
      <c r="F876" s="102">
        <f>F877</f>
        <v>516</v>
      </c>
      <c r="G876" s="43">
        <f t="shared" ref="G876:Q876" si="399">G877</f>
        <v>0</v>
      </c>
      <c r="H876" s="43">
        <f t="shared" si="399"/>
        <v>0</v>
      </c>
      <c r="I876" s="103">
        <f t="shared" si="399"/>
        <v>516</v>
      </c>
      <c r="J876" s="102">
        <f t="shared" si="399"/>
        <v>420</v>
      </c>
      <c r="K876" s="43">
        <f t="shared" si="399"/>
        <v>0</v>
      </c>
      <c r="L876" s="43">
        <f t="shared" si="399"/>
        <v>0</v>
      </c>
      <c r="M876" s="103">
        <f t="shared" si="399"/>
        <v>420</v>
      </c>
      <c r="N876" s="76">
        <f t="shared" si="399"/>
        <v>81.395348837209298</v>
      </c>
      <c r="O876" s="40">
        <f t="shared" si="399"/>
        <v>0</v>
      </c>
      <c r="P876" s="40">
        <f t="shared" si="399"/>
        <v>0</v>
      </c>
      <c r="Q876" s="77">
        <f t="shared" si="399"/>
        <v>81.395348837209298</v>
      </c>
    </row>
    <row r="877" spans="1:17" x14ac:dyDescent="0.25">
      <c r="A877" s="608"/>
      <c r="B877" s="610"/>
      <c r="C877" s="612"/>
      <c r="D877" s="613" t="s">
        <v>639</v>
      </c>
      <c r="E877" s="803" t="s">
        <v>751</v>
      </c>
      <c r="F877" s="826">
        <f>G877+H877+I877</f>
        <v>516</v>
      </c>
      <c r="G877" s="822">
        <v>0</v>
      </c>
      <c r="H877" s="822">
        <v>0</v>
      </c>
      <c r="I877" s="824">
        <v>516</v>
      </c>
      <c r="J877" s="826">
        <f>K877+L877+M877</f>
        <v>420</v>
      </c>
      <c r="K877" s="822">
        <v>0</v>
      </c>
      <c r="L877" s="822">
        <v>0</v>
      </c>
      <c r="M877" s="824">
        <v>420</v>
      </c>
      <c r="N877" s="798">
        <f>M877/F877*100</f>
        <v>81.395348837209298</v>
      </c>
      <c r="O877" s="813">
        <v>0</v>
      </c>
      <c r="P877" s="813">
        <v>0</v>
      </c>
      <c r="Q877" s="816">
        <f>M877/I877*100</f>
        <v>81.395348837209298</v>
      </c>
    </row>
    <row r="878" spans="1:17" x14ac:dyDescent="0.25">
      <c r="A878" s="608"/>
      <c r="B878" s="610"/>
      <c r="C878" s="612"/>
      <c r="D878" s="630"/>
      <c r="E878" s="805"/>
      <c r="F878" s="827"/>
      <c r="G878" s="823"/>
      <c r="H878" s="823"/>
      <c r="I878" s="825"/>
      <c r="J878" s="827"/>
      <c r="K878" s="823"/>
      <c r="L878" s="823"/>
      <c r="M878" s="825"/>
      <c r="N878" s="800"/>
      <c r="O878" s="815"/>
      <c r="P878" s="815"/>
      <c r="Q878" s="818"/>
    </row>
    <row r="879" spans="1:17" ht="30" x14ac:dyDescent="0.25">
      <c r="A879" s="615" t="s">
        <v>873</v>
      </c>
      <c r="B879" s="616" t="s">
        <v>768</v>
      </c>
      <c r="C879" s="609" t="s">
        <v>769</v>
      </c>
      <c r="D879" s="35" t="s">
        <v>214</v>
      </c>
      <c r="E879" s="219" t="s">
        <v>271</v>
      </c>
      <c r="F879" s="102">
        <f>F880+F881+F882</f>
        <v>13103.4</v>
      </c>
      <c r="G879" s="43">
        <f t="shared" ref="G879:P879" si="400">G880+G881+G882</f>
        <v>0</v>
      </c>
      <c r="H879" s="43">
        <f t="shared" si="400"/>
        <v>0</v>
      </c>
      <c r="I879" s="103">
        <f t="shared" si="400"/>
        <v>13103.4</v>
      </c>
      <c r="J879" s="102">
        <f t="shared" si="400"/>
        <v>8516.7999999999993</v>
      </c>
      <c r="K879" s="43">
        <f t="shared" si="400"/>
        <v>0</v>
      </c>
      <c r="L879" s="43">
        <f t="shared" si="400"/>
        <v>0</v>
      </c>
      <c r="M879" s="103">
        <f>M880+M881</f>
        <v>8516.7999999999993</v>
      </c>
      <c r="N879" s="76">
        <f>J879/F879*100</f>
        <v>64.99687104110383</v>
      </c>
      <c r="O879" s="40">
        <f t="shared" si="400"/>
        <v>0</v>
      </c>
      <c r="P879" s="40">
        <f t="shared" si="400"/>
        <v>0</v>
      </c>
      <c r="Q879" s="77">
        <f>M879/I879*100</f>
        <v>64.99687104110383</v>
      </c>
    </row>
    <row r="880" spans="1:17" x14ac:dyDescent="0.25">
      <c r="A880" s="615"/>
      <c r="B880" s="616"/>
      <c r="C880" s="610"/>
      <c r="D880" s="614" t="s">
        <v>642</v>
      </c>
      <c r="E880" s="220" t="s">
        <v>755</v>
      </c>
      <c r="F880" s="102">
        <f>G880+H880+I880</f>
        <v>11551.4</v>
      </c>
      <c r="G880" s="43">
        <v>0</v>
      </c>
      <c r="H880" s="43">
        <v>0</v>
      </c>
      <c r="I880" s="103">
        <v>11551.4</v>
      </c>
      <c r="J880" s="102">
        <f>M880</f>
        <v>7824.4</v>
      </c>
      <c r="K880" s="43">
        <v>0</v>
      </c>
      <c r="L880" s="43">
        <v>0</v>
      </c>
      <c r="M880" s="103">
        <v>7824.4</v>
      </c>
      <c r="N880" s="76">
        <f t="shared" ref="N880:N881" si="401">J880/F880*100</f>
        <v>67.735512578561909</v>
      </c>
      <c r="O880" s="40">
        <v>0</v>
      </c>
      <c r="P880" s="40">
        <v>0</v>
      </c>
      <c r="Q880" s="77">
        <f t="shared" ref="Q880:Q881" si="402">M880/I880*100</f>
        <v>67.735512578561909</v>
      </c>
    </row>
    <row r="881" spans="1:17" x14ac:dyDescent="0.25">
      <c r="A881" s="615"/>
      <c r="B881" s="616"/>
      <c r="C881" s="610"/>
      <c r="D881" s="614"/>
      <c r="E881" s="220" t="s">
        <v>756</v>
      </c>
      <c r="F881" s="102">
        <f t="shared" ref="F881:F882" si="403">G881+H881+I881</f>
        <v>1552</v>
      </c>
      <c r="G881" s="43">
        <v>0</v>
      </c>
      <c r="H881" s="43">
        <v>0</v>
      </c>
      <c r="I881" s="103">
        <v>1552</v>
      </c>
      <c r="J881" s="102">
        <f>M881</f>
        <v>692.4</v>
      </c>
      <c r="K881" s="43">
        <v>0</v>
      </c>
      <c r="L881" s="43">
        <v>0</v>
      </c>
      <c r="M881" s="103">
        <v>692.4</v>
      </c>
      <c r="N881" s="76">
        <f t="shared" si="401"/>
        <v>44.613402061855666</v>
      </c>
      <c r="O881" s="40">
        <v>0</v>
      </c>
      <c r="P881" s="40">
        <v>0</v>
      </c>
      <c r="Q881" s="77">
        <f t="shared" si="402"/>
        <v>44.613402061855666</v>
      </c>
    </row>
    <row r="882" spans="1:17" ht="15.75" thickBot="1" x14ac:dyDescent="0.3">
      <c r="A882" s="607"/>
      <c r="B882" s="609"/>
      <c r="C882" s="628"/>
      <c r="D882" s="630"/>
      <c r="E882" s="221" t="s">
        <v>757</v>
      </c>
      <c r="F882" s="107">
        <f t="shared" si="403"/>
        <v>0</v>
      </c>
      <c r="G882" s="45">
        <v>0</v>
      </c>
      <c r="H882" s="45">
        <v>0</v>
      </c>
      <c r="I882" s="106">
        <v>0</v>
      </c>
      <c r="J882" s="107">
        <f t="shared" ref="J882" si="404">K882+L882+M882</f>
        <v>0</v>
      </c>
      <c r="K882" s="45">
        <v>0</v>
      </c>
      <c r="L882" s="45">
        <v>0</v>
      </c>
      <c r="M882" s="106">
        <v>0</v>
      </c>
      <c r="N882" s="80">
        <v>0</v>
      </c>
      <c r="O882" s="47">
        <v>0</v>
      </c>
      <c r="P882" s="47">
        <v>0</v>
      </c>
      <c r="Q882" s="81">
        <v>0</v>
      </c>
    </row>
    <row r="883" spans="1:17" ht="30.75" thickBot="1" x14ac:dyDescent="0.3">
      <c r="A883" s="648" t="s">
        <v>14</v>
      </c>
      <c r="B883" s="650" t="s">
        <v>770</v>
      </c>
      <c r="C883" s="752" t="s">
        <v>202</v>
      </c>
      <c r="D883" s="115" t="s">
        <v>214</v>
      </c>
      <c r="E883" s="229" t="s">
        <v>845</v>
      </c>
      <c r="F883" s="303">
        <v>269850.34999999998</v>
      </c>
      <c r="G883" s="346">
        <v>60783.15</v>
      </c>
      <c r="H883" s="346">
        <v>133680.18</v>
      </c>
      <c r="I883" s="389">
        <v>75387.02</v>
      </c>
      <c r="J883" s="303">
        <v>156591.44</v>
      </c>
      <c r="K883" s="346">
        <v>54320.63</v>
      </c>
      <c r="L883" s="346">
        <v>58563.100000000006</v>
      </c>
      <c r="M883" s="389">
        <v>43707.710000000006</v>
      </c>
      <c r="N883" s="496">
        <v>58.028992736159132</v>
      </c>
      <c r="O883" s="539">
        <v>89.36790870496182</v>
      </c>
      <c r="P883" s="539">
        <v>43.808364112017209</v>
      </c>
      <c r="Q883" s="597">
        <v>57.977765933711147</v>
      </c>
    </row>
    <row r="884" spans="1:17" x14ac:dyDescent="0.25">
      <c r="A884" s="806"/>
      <c r="B884" s="807"/>
      <c r="C884" s="753"/>
      <c r="D884" s="746" t="s">
        <v>771</v>
      </c>
      <c r="E884" s="844" t="s">
        <v>205</v>
      </c>
      <c r="F884" s="845">
        <v>269850.34999999998</v>
      </c>
      <c r="G884" s="846">
        <v>60783.15</v>
      </c>
      <c r="H884" s="846">
        <v>133680.18</v>
      </c>
      <c r="I884" s="843">
        <v>75387.02</v>
      </c>
      <c r="J884" s="845">
        <v>156591.44</v>
      </c>
      <c r="K884" s="846">
        <v>54320.63</v>
      </c>
      <c r="L884" s="846">
        <v>58563.100000000006</v>
      </c>
      <c r="M884" s="843">
        <v>43707.710000000006</v>
      </c>
      <c r="N884" s="870">
        <v>58.028992736159132</v>
      </c>
      <c r="O884" s="852">
        <v>89.36790870496182</v>
      </c>
      <c r="P884" s="852">
        <v>43.808364112017209</v>
      </c>
      <c r="Q884" s="853">
        <v>57.977765933711147</v>
      </c>
    </row>
    <row r="885" spans="1:17" ht="15.75" thickBot="1" x14ac:dyDescent="0.3">
      <c r="A885" s="649"/>
      <c r="B885" s="651"/>
      <c r="C885" s="768"/>
      <c r="D885" s="757"/>
      <c r="E885" s="844"/>
      <c r="F885" s="845">
        <v>24000</v>
      </c>
      <c r="G885" s="846">
        <v>0</v>
      </c>
      <c r="H885" s="846">
        <v>0</v>
      </c>
      <c r="I885" s="843">
        <v>24000</v>
      </c>
      <c r="J885" s="845">
        <v>0</v>
      </c>
      <c r="K885" s="846"/>
      <c r="L885" s="846"/>
      <c r="M885" s="843"/>
      <c r="N885" s="870"/>
      <c r="O885" s="852"/>
      <c r="P885" s="852"/>
      <c r="Q885" s="853"/>
    </row>
    <row r="886" spans="1:17" ht="30" x14ac:dyDescent="0.25">
      <c r="A886" s="619" t="s">
        <v>96</v>
      </c>
      <c r="B886" s="622" t="s">
        <v>772</v>
      </c>
      <c r="C886" s="752" t="s">
        <v>202</v>
      </c>
      <c r="D886" s="113" t="s">
        <v>214</v>
      </c>
      <c r="E886" s="214"/>
      <c r="F886" s="265">
        <v>24000</v>
      </c>
      <c r="G886" s="314"/>
      <c r="H886" s="314"/>
      <c r="I886" s="354">
        <v>24000</v>
      </c>
      <c r="J886" s="400"/>
      <c r="K886" s="425"/>
      <c r="L886" s="425"/>
      <c r="M886" s="446"/>
      <c r="N886" s="497"/>
      <c r="O886" s="540"/>
      <c r="P886" s="540"/>
      <c r="Q886" s="598"/>
    </row>
    <row r="887" spans="1:17" ht="15.75" thickBot="1" x14ac:dyDescent="0.3">
      <c r="A887" s="620"/>
      <c r="B887" s="623"/>
      <c r="C887" s="753"/>
      <c r="D887" s="847" t="s">
        <v>771</v>
      </c>
      <c r="E887" s="251" t="s">
        <v>271</v>
      </c>
      <c r="F887" s="304">
        <v>24000</v>
      </c>
      <c r="G887" s="347">
        <v>0</v>
      </c>
      <c r="H887" s="347">
        <v>0</v>
      </c>
      <c r="I887" s="390">
        <v>24000</v>
      </c>
      <c r="J887" s="304">
        <v>19975.280000000002</v>
      </c>
      <c r="K887" s="347">
        <v>0</v>
      </c>
      <c r="L887" s="347">
        <v>0</v>
      </c>
      <c r="M887" s="390">
        <v>19975.280000000002</v>
      </c>
      <c r="N887" s="498">
        <v>83.230333333333334</v>
      </c>
      <c r="O887" s="541">
        <v>0</v>
      </c>
      <c r="P887" s="541">
        <v>0</v>
      </c>
      <c r="Q887" s="599">
        <v>83.230333333333334</v>
      </c>
    </row>
    <row r="888" spans="1:17" x14ac:dyDescent="0.25">
      <c r="A888" s="620"/>
      <c r="B888" s="623"/>
      <c r="C888" s="753"/>
      <c r="D888" s="751"/>
      <c r="E888" s="248" t="s">
        <v>773</v>
      </c>
      <c r="F888" s="305">
        <v>500</v>
      </c>
      <c r="G888" s="316">
        <v>0</v>
      </c>
      <c r="H888" s="316">
        <v>0</v>
      </c>
      <c r="I888" s="356">
        <v>500</v>
      </c>
      <c r="J888" s="267">
        <v>213.08</v>
      </c>
      <c r="K888" s="316">
        <v>0</v>
      </c>
      <c r="L888" s="316">
        <v>0</v>
      </c>
      <c r="M888" s="356">
        <v>213.08</v>
      </c>
      <c r="N888" s="305">
        <v>42.616000000000007</v>
      </c>
      <c r="O888" s="542">
        <v>0</v>
      </c>
      <c r="P888" s="543">
        <v>0</v>
      </c>
      <c r="Q888" s="455">
        <v>42.616000000000007</v>
      </c>
    </row>
    <row r="889" spans="1:17" ht="15.75" thickBot="1" x14ac:dyDescent="0.3">
      <c r="A889" s="621"/>
      <c r="B889" s="624"/>
      <c r="C889" s="753"/>
      <c r="D889" s="751"/>
      <c r="E889" s="220" t="s">
        <v>774</v>
      </c>
      <c r="F889" s="306">
        <v>23500</v>
      </c>
      <c r="G889" s="317">
        <v>0</v>
      </c>
      <c r="H889" s="317"/>
      <c r="I889" s="357">
        <v>23500</v>
      </c>
      <c r="J889" s="268">
        <v>19762.2</v>
      </c>
      <c r="K889" s="426">
        <v>0</v>
      </c>
      <c r="L889" s="426">
        <v>0</v>
      </c>
      <c r="M889" s="447">
        <v>19762.2</v>
      </c>
      <c r="N889" s="306">
        <v>84.094468085106385</v>
      </c>
      <c r="O889" s="432">
        <v>0</v>
      </c>
      <c r="P889" s="432">
        <v>0</v>
      </c>
      <c r="Q889" s="448">
        <v>84.094468085106385</v>
      </c>
    </row>
    <row r="890" spans="1:17" ht="30" x14ac:dyDescent="0.25">
      <c r="A890" s="745" t="s">
        <v>220</v>
      </c>
      <c r="B890" s="747" t="s">
        <v>775</v>
      </c>
      <c r="C890" s="748" t="s">
        <v>776</v>
      </c>
      <c r="D890" s="37" t="s">
        <v>214</v>
      </c>
      <c r="E890" s="219"/>
      <c r="F890" s="268"/>
      <c r="G890" s="317"/>
      <c r="H890" s="317"/>
      <c r="I890" s="357"/>
      <c r="J890" s="401"/>
      <c r="K890" s="426"/>
      <c r="L890" s="426"/>
      <c r="M890" s="447"/>
      <c r="N890" s="306"/>
      <c r="O890" s="432"/>
      <c r="P890" s="432"/>
      <c r="Q890" s="448"/>
    </row>
    <row r="891" spans="1:17" x14ac:dyDescent="0.25">
      <c r="A891" s="745"/>
      <c r="B891" s="747"/>
      <c r="C891" s="749"/>
      <c r="D891" s="750" t="s">
        <v>771</v>
      </c>
      <c r="E891" s="219" t="s">
        <v>271</v>
      </c>
      <c r="F891" s="268">
        <v>500</v>
      </c>
      <c r="G891" s="317">
        <v>0</v>
      </c>
      <c r="H891" s="317">
        <v>0</v>
      </c>
      <c r="I891" s="357">
        <v>500</v>
      </c>
      <c r="J891" s="401">
        <v>213.08</v>
      </c>
      <c r="K891" s="426">
        <v>0</v>
      </c>
      <c r="L891" s="426">
        <v>0</v>
      </c>
      <c r="M891" s="447">
        <v>213.08</v>
      </c>
      <c r="N891" s="306">
        <v>42.616000000000007</v>
      </c>
      <c r="O891" s="432">
        <v>0</v>
      </c>
      <c r="P891" s="432">
        <v>0</v>
      </c>
      <c r="Q891" s="448">
        <v>42.616000000000007</v>
      </c>
    </row>
    <row r="892" spans="1:17" x14ac:dyDescent="0.25">
      <c r="A892" s="745"/>
      <c r="B892" s="747"/>
      <c r="C892" s="749"/>
      <c r="D892" s="751"/>
      <c r="E892" s="220" t="s">
        <v>773</v>
      </c>
      <c r="F892" s="268">
        <v>500</v>
      </c>
      <c r="G892" s="317">
        <v>0</v>
      </c>
      <c r="H892" s="317">
        <v>0</v>
      </c>
      <c r="I892" s="357">
        <v>500</v>
      </c>
      <c r="J892" s="401">
        <v>213.08</v>
      </c>
      <c r="K892" s="426">
        <v>0</v>
      </c>
      <c r="L892" s="426">
        <v>0</v>
      </c>
      <c r="M892" s="447">
        <v>213.08</v>
      </c>
      <c r="N892" s="306">
        <v>42.616000000000007</v>
      </c>
      <c r="O892" s="432">
        <v>0</v>
      </c>
      <c r="P892" s="432">
        <v>0</v>
      </c>
      <c r="Q892" s="448">
        <v>42.616000000000007</v>
      </c>
    </row>
    <row r="893" spans="1:17" ht="30" x14ac:dyDescent="0.25">
      <c r="A893" s="744" t="s">
        <v>22</v>
      </c>
      <c r="B893" s="746" t="s">
        <v>777</v>
      </c>
      <c r="C893" s="748" t="s">
        <v>778</v>
      </c>
      <c r="D893" s="37" t="s">
        <v>214</v>
      </c>
      <c r="E893" s="219"/>
      <c r="F893" s="268"/>
      <c r="G893" s="317"/>
      <c r="H893" s="317"/>
      <c r="I893" s="357"/>
      <c r="J893" s="401"/>
      <c r="K893" s="426"/>
      <c r="L893" s="426"/>
      <c r="M893" s="447"/>
      <c r="N893" s="306"/>
      <c r="O893" s="432"/>
      <c r="P893" s="432"/>
      <c r="Q893" s="448"/>
    </row>
    <row r="894" spans="1:17" x14ac:dyDescent="0.25">
      <c r="A894" s="745"/>
      <c r="B894" s="747"/>
      <c r="C894" s="749"/>
      <c r="D894" s="750" t="s">
        <v>771</v>
      </c>
      <c r="E894" s="219" t="s">
        <v>271</v>
      </c>
      <c r="F894" s="268">
        <v>23500</v>
      </c>
      <c r="G894" s="317">
        <v>0</v>
      </c>
      <c r="H894" s="317">
        <v>0</v>
      </c>
      <c r="I894" s="357">
        <v>23500</v>
      </c>
      <c r="J894" s="306">
        <v>19762.2</v>
      </c>
      <c r="K894" s="426">
        <v>0</v>
      </c>
      <c r="L894" s="426">
        <v>0</v>
      </c>
      <c r="M894" s="448">
        <v>19762.2</v>
      </c>
      <c r="N894" s="306">
        <v>84.094468085106385</v>
      </c>
      <c r="O894" s="432">
        <v>0</v>
      </c>
      <c r="P894" s="432">
        <v>0</v>
      </c>
      <c r="Q894" s="448">
        <v>84.094468085106385</v>
      </c>
    </row>
    <row r="895" spans="1:17" ht="15.75" thickBot="1" x14ac:dyDescent="0.3">
      <c r="A895" s="745"/>
      <c r="B895" s="747"/>
      <c r="C895" s="749"/>
      <c r="D895" s="751"/>
      <c r="E895" s="221" t="s">
        <v>774</v>
      </c>
      <c r="F895" s="269">
        <v>23500</v>
      </c>
      <c r="G895" s="318">
        <v>0</v>
      </c>
      <c r="H895" s="318">
        <v>0</v>
      </c>
      <c r="I895" s="358">
        <v>23500</v>
      </c>
      <c r="J895" s="402">
        <v>19762.2</v>
      </c>
      <c r="K895" s="427">
        <v>0</v>
      </c>
      <c r="L895" s="427">
        <v>0</v>
      </c>
      <c r="M895" s="449">
        <v>19762.2</v>
      </c>
      <c r="N895" s="402">
        <v>84.094468085106385</v>
      </c>
      <c r="O895" s="434">
        <v>0</v>
      </c>
      <c r="P895" s="434">
        <v>0</v>
      </c>
      <c r="Q895" s="449">
        <v>84.094468085106385</v>
      </c>
    </row>
    <row r="896" spans="1:17" ht="30" customHeight="1" x14ac:dyDescent="0.25">
      <c r="A896" s="619" t="s">
        <v>120</v>
      </c>
      <c r="B896" s="622" t="s">
        <v>779</v>
      </c>
      <c r="C896" s="752" t="s">
        <v>202</v>
      </c>
      <c r="D896" s="113" t="s">
        <v>214</v>
      </c>
      <c r="E896" s="214"/>
      <c r="F896" s="265">
        <v>227945.01999999996</v>
      </c>
      <c r="G896" s="314">
        <v>60783.15</v>
      </c>
      <c r="H896" s="314">
        <v>127560.75</v>
      </c>
      <c r="I896" s="354">
        <v>39601.12000000001</v>
      </c>
      <c r="J896" s="400"/>
      <c r="K896" s="425"/>
      <c r="L896" s="425"/>
      <c r="M896" s="446"/>
      <c r="N896" s="497"/>
      <c r="O896" s="540"/>
      <c r="P896" s="540"/>
      <c r="Q896" s="598"/>
    </row>
    <row r="897" spans="1:17" ht="15.75" thickBot="1" x14ac:dyDescent="0.3">
      <c r="A897" s="620"/>
      <c r="B897" s="623"/>
      <c r="C897" s="753"/>
      <c r="D897" s="847"/>
      <c r="E897" s="251" t="s">
        <v>271</v>
      </c>
      <c r="F897" s="304">
        <v>227945.02000000002</v>
      </c>
      <c r="G897" s="347">
        <v>60783.15</v>
      </c>
      <c r="H897" s="347">
        <v>127560.75</v>
      </c>
      <c r="I897" s="390">
        <v>39601.12000000001</v>
      </c>
      <c r="J897" s="403">
        <v>130549.11</v>
      </c>
      <c r="K897" s="428">
        <v>54320.63</v>
      </c>
      <c r="L897" s="428">
        <v>54294.020000000004</v>
      </c>
      <c r="M897" s="450">
        <v>21934.460000000003</v>
      </c>
      <c r="N897" s="498">
        <v>57.272192215473709</v>
      </c>
      <c r="O897" s="541">
        <v>89.36790870496182</v>
      </c>
      <c r="P897" s="541">
        <v>42.563264954149297</v>
      </c>
      <c r="Q897" s="599">
        <v>55.388483962069756</v>
      </c>
    </row>
    <row r="898" spans="1:17" x14ac:dyDescent="0.25">
      <c r="A898" s="620"/>
      <c r="B898" s="623"/>
      <c r="C898" s="753"/>
      <c r="D898" s="751"/>
      <c r="E898" s="248" t="s">
        <v>780</v>
      </c>
      <c r="F898" s="267">
        <v>11833.5</v>
      </c>
      <c r="G898" s="316">
        <v>1988.25</v>
      </c>
      <c r="H898" s="316">
        <v>6598.25</v>
      </c>
      <c r="I898" s="356">
        <v>3247</v>
      </c>
      <c r="J898" s="305">
        <v>11686.5</v>
      </c>
      <c r="K898" s="429">
        <v>1988.25</v>
      </c>
      <c r="L898" s="429">
        <v>6598.25</v>
      </c>
      <c r="M898" s="451">
        <v>3100</v>
      </c>
      <c r="N898" s="305">
        <v>98.757763975155271</v>
      </c>
      <c r="O898" s="543">
        <v>100</v>
      </c>
      <c r="P898" s="543">
        <v>100</v>
      </c>
      <c r="Q898" s="455">
        <v>95.472744071450563</v>
      </c>
    </row>
    <row r="899" spans="1:17" x14ac:dyDescent="0.25">
      <c r="A899" s="620"/>
      <c r="B899" s="623"/>
      <c r="C899" s="753"/>
      <c r="D899" s="751"/>
      <c r="E899" s="220" t="s">
        <v>781</v>
      </c>
      <c r="F899" s="268">
        <v>11350</v>
      </c>
      <c r="G899" s="317">
        <v>0</v>
      </c>
      <c r="H899" s="317">
        <v>11350</v>
      </c>
      <c r="I899" s="357">
        <v>0</v>
      </c>
      <c r="J899" s="401">
        <v>0</v>
      </c>
      <c r="K899" s="426">
        <v>0</v>
      </c>
      <c r="L899" s="426">
        <v>0</v>
      </c>
      <c r="M899" s="447">
        <v>0</v>
      </c>
      <c r="N899" s="306">
        <v>0</v>
      </c>
      <c r="O899" s="432">
        <v>0</v>
      </c>
      <c r="P899" s="432">
        <v>0</v>
      </c>
      <c r="Q899" s="448">
        <v>0</v>
      </c>
    </row>
    <row r="900" spans="1:17" x14ac:dyDescent="0.25">
      <c r="A900" s="620"/>
      <c r="B900" s="623"/>
      <c r="C900" s="753"/>
      <c r="D900" s="751"/>
      <c r="E900" s="220" t="s">
        <v>782</v>
      </c>
      <c r="F900" s="268">
        <v>21279.57</v>
      </c>
      <c r="G900" s="317">
        <v>0</v>
      </c>
      <c r="H900" s="317">
        <v>14240.5</v>
      </c>
      <c r="I900" s="357">
        <v>7039.07</v>
      </c>
      <c r="J900" s="306">
        <v>12934.34</v>
      </c>
      <c r="K900" s="426">
        <v>0</v>
      </c>
      <c r="L900" s="432">
        <v>8428.2000000000007</v>
      </c>
      <c r="M900" s="448">
        <v>4506.1400000000003</v>
      </c>
      <c r="N900" s="306">
        <v>60.782901158247093</v>
      </c>
      <c r="O900" s="432">
        <v>0</v>
      </c>
      <c r="P900" s="432">
        <v>59.184719637653181</v>
      </c>
      <c r="Q900" s="448">
        <v>64.01612713043059</v>
      </c>
    </row>
    <row r="901" spans="1:17" x14ac:dyDescent="0.25">
      <c r="A901" s="620"/>
      <c r="B901" s="623"/>
      <c r="C901" s="753"/>
      <c r="D901" s="751"/>
      <c r="E901" s="220" t="s">
        <v>783</v>
      </c>
      <c r="F901" s="268">
        <v>74515.7</v>
      </c>
      <c r="G901" s="317">
        <v>0</v>
      </c>
      <c r="H901" s="317">
        <v>50000</v>
      </c>
      <c r="I901" s="357">
        <v>24515.7</v>
      </c>
      <c r="J901" s="401">
        <v>50569.9</v>
      </c>
      <c r="K901" s="426">
        <v>0</v>
      </c>
      <c r="L901" s="426">
        <v>36242.57</v>
      </c>
      <c r="M901" s="447">
        <v>14327.33</v>
      </c>
      <c r="N901" s="306">
        <v>67.864758701857468</v>
      </c>
      <c r="O901" s="432">
        <v>0</v>
      </c>
      <c r="P901" s="432">
        <v>72.485140000000001</v>
      </c>
      <c r="Q901" s="448">
        <v>58.441447725335195</v>
      </c>
    </row>
    <row r="902" spans="1:17" x14ac:dyDescent="0.25">
      <c r="A902" s="620"/>
      <c r="B902" s="623"/>
      <c r="C902" s="753"/>
      <c r="D902" s="751"/>
      <c r="E902" s="220" t="s">
        <v>784</v>
      </c>
      <c r="F902" s="268">
        <v>10716.5</v>
      </c>
      <c r="G902" s="317">
        <v>0</v>
      </c>
      <c r="H902" s="317">
        <v>10716.5</v>
      </c>
      <c r="I902" s="357">
        <v>0</v>
      </c>
      <c r="J902" s="268">
        <v>1956.9</v>
      </c>
      <c r="K902" s="317">
        <v>0</v>
      </c>
      <c r="L902" s="317">
        <v>1956.9</v>
      </c>
      <c r="M902" s="357">
        <v>0</v>
      </c>
      <c r="N902" s="306">
        <v>18.260626137264964</v>
      </c>
      <c r="O902" s="432">
        <v>0</v>
      </c>
      <c r="P902" s="432">
        <v>18.260626137264964</v>
      </c>
      <c r="Q902" s="448">
        <v>0</v>
      </c>
    </row>
    <row r="903" spans="1:17" x14ac:dyDescent="0.25">
      <c r="A903" s="620"/>
      <c r="B903" s="623"/>
      <c r="C903" s="753"/>
      <c r="D903" s="751"/>
      <c r="E903" s="220" t="s">
        <v>785</v>
      </c>
      <c r="F903" s="268">
        <v>2800</v>
      </c>
      <c r="G903" s="317">
        <v>0</v>
      </c>
      <c r="H903" s="317">
        <v>0</v>
      </c>
      <c r="I903" s="357">
        <v>2800</v>
      </c>
      <c r="J903" s="268">
        <v>0</v>
      </c>
      <c r="K903" s="317">
        <v>0</v>
      </c>
      <c r="L903" s="426">
        <v>0</v>
      </c>
      <c r="M903" s="357">
        <v>0</v>
      </c>
      <c r="N903" s="306">
        <v>0</v>
      </c>
      <c r="O903" s="432">
        <v>0</v>
      </c>
      <c r="P903" s="432">
        <v>0</v>
      </c>
      <c r="Q903" s="448">
        <v>0</v>
      </c>
    </row>
    <row r="904" spans="1:17" x14ac:dyDescent="0.25">
      <c r="A904" s="620"/>
      <c r="B904" s="623"/>
      <c r="C904" s="753"/>
      <c r="D904" s="751"/>
      <c r="E904" s="220" t="s">
        <v>786</v>
      </c>
      <c r="F904" s="268">
        <v>680.93</v>
      </c>
      <c r="G904" s="317">
        <v>0</v>
      </c>
      <c r="H904" s="317">
        <v>0</v>
      </c>
      <c r="I904" s="357">
        <v>680.93</v>
      </c>
      <c r="J904" s="268">
        <v>0</v>
      </c>
      <c r="K904" s="317">
        <v>0</v>
      </c>
      <c r="L904" s="317">
        <v>0</v>
      </c>
      <c r="M904" s="357">
        <v>0</v>
      </c>
      <c r="N904" s="306">
        <v>0</v>
      </c>
      <c r="O904" s="432">
        <v>0</v>
      </c>
      <c r="P904" s="432">
        <v>0</v>
      </c>
      <c r="Q904" s="448">
        <v>0</v>
      </c>
    </row>
    <row r="905" spans="1:17" x14ac:dyDescent="0.25">
      <c r="A905" s="620"/>
      <c r="B905" s="623"/>
      <c r="C905" s="753"/>
      <c r="D905" s="751"/>
      <c r="E905" s="220" t="s">
        <v>787</v>
      </c>
      <c r="F905" s="268">
        <v>60094.020000000004</v>
      </c>
      <c r="G905" s="317">
        <v>58794.9</v>
      </c>
      <c r="H905" s="317">
        <v>1298</v>
      </c>
      <c r="I905" s="357">
        <v>1.1200000000000001</v>
      </c>
      <c r="J905" s="401">
        <v>53401.469999999994</v>
      </c>
      <c r="K905" s="426">
        <v>52332.38</v>
      </c>
      <c r="L905" s="426">
        <v>1068.0999999999999</v>
      </c>
      <c r="M905" s="447">
        <v>0.99</v>
      </c>
      <c r="N905" s="306">
        <v>88.863201363463446</v>
      </c>
      <c r="O905" s="432">
        <v>89.008366371913212</v>
      </c>
      <c r="P905" s="432">
        <v>82.288135593220332</v>
      </c>
      <c r="Q905" s="448">
        <v>88.392857142857125</v>
      </c>
    </row>
    <row r="906" spans="1:17" x14ac:dyDescent="0.25">
      <c r="A906" s="620"/>
      <c r="B906" s="623"/>
      <c r="C906" s="753"/>
      <c r="D906" s="751"/>
      <c r="E906" s="220" t="s">
        <v>788</v>
      </c>
      <c r="F906" s="268">
        <v>960.8</v>
      </c>
      <c r="G906" s="317">
        <v>0</v>
      </c>
      <c r="H906" s="317">
        <v>0</v>
      </c>
      <c r="I906" s="357">
        <v>960.8</v>
      </c>
      <c r="J906" s="401">
        <v>0</v>
      </c>
      <c r="K906" s="426">
        <v>0</v>
      </c>
      <c r="L906" s="426">
        <v>0</v>
      </c>
      <c r="M906" s="447">
        <v>0</v>
      </c>
      <c r="N906" s="306">
        <v>0</v>
      </c>
      <c r="O906" s="432">
        <v>0</v>
      </c>
      <c r="P906" s="432">
        <v>0</v>
      </c>
      <c r="Q906" s="448">
        <v>0</v>
      </c>
    </row>
    <row r="907" spans="1:17" x14ac:dyDescent="0.25">
      <c r="A907" s="620"/>
      <c r="B907" s="623"/>
      <c r="C907" s="753"/>
      <c r="D907" s="751"/>
      <c r="E907" s="220" t="s">
        <v>789</v>
      </c>
      <c r="F907" s="268">
        <v>32164</v>
      </c>
      <c r="G907" s="317">
        <v>0</v>
      </c>
      <c r="H907" s="317">
        <v>32164</v>
      </c>
      <c r="I907" s="357">
        <v>0</v>
      </c>
      <c r="J907" s="401">
        <v>0</v>
      </c>
      <c r="K907" s="426">
        <v>0</v>
      </c>
      <c r="L907" s="426">
        <v>0</v>
      </c>
      <c r="M907" s="447">
        <v>0</v>
      </c>
      <c r="N907" s="306">
        <v>0</v>
      </c>
      <c r="O907" s="432">
        <v>0</v>
      </c>
      <c r="P907" s="432">
        <v>0</v>
      </c>
      <c r="Q907" s="448">
        <v>0</v>
      </c>
    </row>
    <row r="908" spans="1:17" ht="15.75" thickBot="1" x14ac:dyDescent="0.3">
      <c r="A908" s="621"/>
      <c r="B908" s="624"/>
      <c r="C908" s="200"/>
      <c r="D908" s="55"/>
      <c r="E908" s="220" t="s">
        <v>790</v>
      </c>
      <c r="F908" s="268">
        <v>1550</v>
      </c>
      <c r="G908" s="317">
        <v>0</v>
      </c>
      <c r="H908" s="317">
        <v>1193.5</v>
      </c>
      <c r="I908" s="357">
        <v>356.5</v>
      </c>
      <c r="J908" s="401">
        <v>0</v>
      </c>
      <c r="K908" s="426">
        <v>0</v>
      </c>
      <c r="L908" s="426">
        <v>0</v>
      </c>
      <c r="M908" s="447">
        <v>0</v>
      </c>
      <c r="N908" s="306"/>
      <c r="O908" s="432"/>
      <c r="P908" s="432">
        <v>0</v>
      </c>
      <c r="Q908" s="448">
        <v>0</v>
      </c>
    </row>
    <row r="909" spans="1:17" ht="30" x14ac:dyDescent="0.25">
      <c r="A909" s="745" t="s">
        <v>245</v>
      </c>
      <c r="B909" s="747" t="s">
        <v>791</v>
      </c>
      <c r="C909" s="748" t="s">
        <v>792</v>
      </c>
      <c r="D909" s="37" t="s">
        <v>214</v>
      </c>
      <c r="E909" s="219"/>
      <c r="F909" s="268"/>
      <c r="G909" s="317"/>
      <c r="H909" s="317"/>
      <c r="I909" s="357"/>
      <c r="J909" s="401"/>
      <c r="K909" s="426"/>
      <c r="L909" s="426"/>
      <c r="M909" s="447"/>
      <c r="N909" s="306"/>
      <c r="O909" s="432"/>
      <c r="P909" s="432"/>
      <c r="Q909" s="448"/>
    </row>
    <row r="910" spans="1:17" x14ac:dyDescent="0.25">
      <c r="A910" s="745"/>
      <c r="B910" s="747"/>
      <c r="C910" s="749"/>
      <c r="D910" s="750" t="s">
        <v>793</v>
      </c>
      <c r="E910" s="219" t="s">
        <v>271</v>
      </c>
      <c r="F910" s="268">
        <v>11833.5</v>
      </c>
      <c r="G910" s="317">
        <v>1988.25</v>
      </c>
      <c r="H910" s="317">
        <v>6598.25</v>
      </c>
      <c r="I910" s="357">
        <v>3247</v>
      </c>
      <c r="J910" s="401">
        <v>11686.5</v>
      </c>
      <c r="K910" s="426">
        <v>1988.25</v>
      </c>
      <c r="L910" s="426">
        <v>6598.25</v>
      </c>
      <c r="M910" s="447">
        <v>3100</v>
      </c>
      <c r="N910" s="306">
        <v>98.757763975155271</v>
      </c>
      <c r="O910" s="432">
        <v>100</v>
      </c>
      <c r="P910" s="432">
        <v>100</v>
      </c>
      <c r="Q910" s="448">
        <v>95.472744071450563</v>
      </c>
    </row>
    <row r="911" spans="1:17" x14ac:dyDescent="0.25">
      <c r="A911" s="745"/>
      <c r="B911" s="747"/>
      <c r="C911" s="749"/>
      <c r="D911" s="751"/>
      <c r="E911" s="220" t="s">
        <v>780</v>
      </c>
      <c r="F911" s="268">
        <v>11833.5</v>
      </c>
      <c r="G911" s="317">
        <v>1988.25</v>
      </c>
      <c r="H911" s="317">
        <v>6598.25</v>
      </c>
      <c r="I911" s="357">
        <v>3247</v>
      </c>
      <c r="J911" s="401">
        <v>11686.5</v>
      </c>
      <c r="K911" s="317">
        <v>1988.25</v>
      </c>
      <c r="L911" s="317">
        <v>6598.25</v>
      </c>
      <c r="M911" s="357">
        <v>3100</v>
      </c>
      <c r="N911" s="306">
        <v>98.757763975155271</v>
      </c>
      <c r="O911" s="432">
        <v>100</v>
      </c>
      <c r="P911" s="432">
        <v>100</v>
      </c>
      <c r="Q911" s="448">
        <v>95.472744071450563</v>
      </c>
    </row>
    <row r="912" spans="1:17" ht="30" x14ac:dyDescent="0.25">
      <c r="A912" s="744" t="s">
        <v>250</v>
      </c>
      <c r="B912" s="746" t="s">
        <v>794</v>
      </c>
      <c r="C912" s="839" t="s">
        <v>795</v>
      </c>
      <c r="D912" s="37" t="s">
        <v>214</v>
      </c>
      <c r="E912" s="219"/>
      <c r="F912" s="268"/>
      <c r="G912" s="317"/>
      <c r="H912" s="317"/>
      <c r="I912" s="357"/>
      <c r="J912" s="404"/>
      <c r="K912" s="426"/>
      <c r="L912" s="426"/>
      <c r="M912" s="447"/>
      <c r="N912" s="306"/>
      <c r="O912" s="432"/>
      <c r="P912" s="432"/>
      <c r="Q912" s="448"/>
    </row>
    <row r="913" spans="1:17" x14ac:dyDescent="0.25">
      <c r="A913" s="745"/>
      <c r="B913" s="747"/>
      <c r="C913" s="840"/>
      <c r="D913" s="750" t="s">
        <v>796</v>
      </c>
      <c r="E913" s="219" t="s">
        <v>271</v>
      </c>
      <c r="F913" s="268">
        <v>11350</v>
      </c>
      <c r="G913" s="317">
        <v>0</v>
      </c>
      <c r="H913" s="317">
        <v>11350</v>
      </c>
      <c r="I913" s="357">
        <v>0</v>
      </c>
      <c r="J913" s="404">
        <v>0</v>
      </c>
      <c r="K913" s="426">
        <v>0</v>
      </c>
      <c r="L913" s="426">
        <v>0</v>
      </c>
      <c r="M913" s="447">
        <v>0</v>
      </c>
      <c r="N913" s="306">
        <v>0</v>
      </c>
      <c r="O913" s="432">
        <v>0</v>
      </c>
      <c r="P913" s="432">
        <v>0</v>
      </c>
      <c r="Q913" s="448">
        <v>0</v>
      </c>
    </row>
    <row r="914" spans="1:17" x14ac:dyDescent="0.25">
      <c r="A914" s="745"/>
      <c r="B914" s="757"/>
      <c r="C914" s="841"/>
      <c r="D914" s="751"/>
      <c r="E914" s="220" t="s">
        <v>781</v>
      </c>
      <c r="F914" s="268">
        <v>11350</v>
      </c>
      <c r="G914" s="317">
        <v>0</v>
      </c>
      <c r="H914" s="317">
        <v>11350</v>
      </c>
      <c r="I914" s="357">
        <v>0</v>
      </c>
      <c r="J914" s="404">
        <v>0</v>
      </c>
      <c r="K914" s="317">
        <v>0</v>
      </c>
      <c r="L914" s="426">
        <v>0</v>
      </c>
      <c r="M914" s="447">
        <v>0</v>
      </c>
      <c r="N914" s="306">
        <v>0</v>
      </c>
      <c r="O914" s="432">
        <v>0</v>
      </c>
      <c r="P914" s="432">
        <v>0</v>
      </c>
      <c r="Q914" s="448">
        <v>0</v>
      </c>
    </row>
    <row r="915" spans="1:17" ht="30" x14ac:dyDescent="0.25">
      <c r="A915" s="744" t="s">
        <v>874</v>
      </c>
      <c r="B915" s="746" t="s">
        <v>797</v>
      </c>
      <c r="C915" s="748" t="s">
        <v>798</v>
      </c>
      <c r="D915" s="37" t="s">
        <v>214</v>
      </c>
      <c r="E915" s="219"/>
      <c r="F915" s="268">
        <v>143986.57</v>
      </c>
      <c r="G915" s="317">
        <v>0</v>
      </c>
      <c r="H915" s="317">
        <v>108314.5</v>
      </c>
      <c r="I915" s="357">
        <v>35672.07</v>
      </c>
      <c r="J915" s="404"/>
      <c r="K915" s="426"/>
      <c r="L915" s="426"/>
      <c r="M915" s="447"/>
      <c r="N915" s="306"/>
      <c r="O915" s="432"/>
      <c r="P915" s="432"/>
      <c r="Q915" s="448"/>
    </row>
    <row r="916" spans="1:17" x14ac:dyDescent="0.25">
      <c r="A916" s="745"/>
      <c r="B916" s="747"/>
      <c r="C916" s="749"/>
      <c r="D916" s="750" t="s">
        <v>796</v>
      </c>
      <c r="E916" s="219" t="s">
        <v>271</v>
      </c>
      <c r="F916" s="268">
        <v>143986.57</v>
      </c>
      <c r="G916" s="317">
        <v>0</v>
      </c>
      <c r="H916" s="317">
        <v>108314.5</v>
      </c>
      <c r="I916" s="357">
        <v>35672.07</v>
      </c>
      <c r="J916" s="404">
        <v>65461.140000000007</v>
      </c>
      <c r="K916" s="426">
        <v>0</v>
      </c>
      <c r="L916" s="426">
        <v>46627.670000000006</v>
      </c>
      <c r="M916" s="447">
        <v>18833.47</v>
      </c>
      <c r="N916" s="306">
        <v>45.46336509023029</v>
      </c>
      <c r="O916" s="432">
        <v>0</v>
      </c>
      <c r="P916" s="432">
        <v>43.048409954345914</v>
      </c>
      <c r="Q916" s="448">
        <v>52.796123129383865</v>
      </c>
    </row>
    <row r="917" spans="1:17" x14ac:dyDescent="0.25">
      <c r="A917" s="745"/>
      <c r="B917" s="747"/>
      <c r="C917" s="749"/>
      <c r="D917" s="751"/>
      <c r="E917" s="220" t="s">
        <v>782</v>
      </c>
      <c r="F917" s="268">
        <v>21279.57</v>
      </c>
      <c r="G917" s="317">
        <v>0</v>
      </c>
      <c r="H917" s="317">
        <v>14240.5</v>
      </c>
      <c r="I917" s="357">
        <v>7039.07</v>
      </c>
      <c r="J917" s="405">
        <v>12934.34</v>
      </c>
      <c r="K917" s="426">
        <v>0</v>
      </c>
      <c r="L917" s="432">
        <v>8428.2000000000007</v>
      </c>
      <c r="M917" s="448">
        <v>4506.1400000000003</v>
      </c>
      <c r="N917" s="306">
        <v>60.782901158247093</v>
      </c>
      <c r="O917" s="432">
        <v>0</v>
      </c>
      <c r="P917" s="432">
        <v>59.184719637653181</v>
      </c>
      <c r="Q917" s="448">
        <v>64.01612713043059</v>
      </c>
    </row>
    <row r="918" spans="1:17" x14ac:dyDescent="0.25">
      <c r="A918" s="745"/>
      <c r="B918" s="747"/>
      <c r="C918" s="749"/>
      <c r="D918" s="751"/>
      <c r="E918" s="220" t="s">
        <v>783</v>
      </c>
      <c r="F918" s="268">
        <v>74515.7</v>
      </c>
      <c r="G918" s="317">
        <v>0</v>
      </c>
      <c r="H918" s="317">
        <v>50000</v>
      </c>
      <c r="I918" s="357">
        <v>24515.7</v>
      </c>
      <c r="J918" s="404">
        <v>50569.9</v>
      </c>
      <c r="K918" s="426">
        <v>0</v>
      </c>
      <c r="L918" s="426">
        <v>36242.57</v>
      </c>
      <c r="M918" s="447">
        <v>14327.33</v>
      </c>
      <c r="N918" s="306">
        <v>67.864758701857468</v>
      </c>
      <c r="O918" s="432">
        <v>0</v>
      </c>
      <c r="P918" s="432">
        <v>72.485140000000001</v>
      </c>
      <c r="Q918" s="448">
        <v>58.441447725335195</v>
      </c>
    </row>
    <row r="919" spans="1:17" x14ac:dyDescent="0.25">
      <c r="A919" s="745"/>
      <c r="B919" s="747"/>
      <c r="C919" s="749"/>
      <c r="D919" s="751"/>
      <c r="E919" s="220" t="s">
        <v>789</v>
      </c>
      <c r="F919" s="268">
        <v>32164</v>
      </c>
      <c r="G919" s="317">
        <v>0</v>
      </c>
      <c r="H919" s="317">
        <v>32164</v>
      </c>
      <c r="I919" s="357">
        <v>0</v>
      </c>
      <c r="J919" s="404">
        <v>0</v>
      </c>
      <c r="K919" s="426">
        <v>0</v>
      </c>
      <c r="L919" s="426">
        <v>0</v>
      </c>
      <c r="M919" s="447">
        <v>0</v>
      </c>
      <c r="N919" s="306">
        <v>0</v>
      </c>
      <c r="O919" s="432">
        <v>0</v>
      </c>
      <c r="P919" s="432">
        <v>0</v>
      </c>
      <c r="Q919" s="448">
        <v>0</v>
      </c>
    </row>
    <row r="920" spans="1:17" x14ac:dyDescent="0.25">
      <c r="A920" s="745"/>
      <c r="B920" s="747"/>
      <c r="C920" s="749"/>
      <c r="D920" s="751"/>
      <c r="E920" s="220" t="s">
        <v>788</v>
      </c>
      <c r="F920" s="268">
        <v>960.8</v>
      </c>
      <c r="G920" s="317">
        <v>0</v>
      </c>
      <c r="H920" s="317"/>
      <c r="I920" s="357">
        <v>960.8</v>
      </c>
      <c r="J920" s="404">
        <v>0</v>
      </c>
      <c r="K920" s="426">
        <v>0</v>
      </c>
      <c r="L920" s="426">
        <v>0</v>
      </c>
      <c r="M920" s="447">
        <v>0</v>
      </c>
      <c r="N920" s="306">
        <v>0</v>
      </c>
      <c r="O920" s="432">
        <v>0</v>
      </c>
      <c r="P920" s="432">
        <v>0</v>
      </c>
      <c r="Q920" s="448">
        <v>0</v>
      </c>
    </row>
    <row r="921" spans="1:17" x14ac:dyDescent="0.25">
      <c r="A921" s="745"/>
      <c r="B921" s="747"/>
      <c r="C921" s="749"/>
      <c r="D921" s="751"/>
      <c r="E921" s="220" t="s">
        <v>784</v>
      </c>
      <c r="F921" s="268">
        <v>10716.5</v>
      </c>
      <c r="G921" s="317">
        <v>0</v>
      </c>
      <c r="H921" s="317">
        <v>10716.5</v>
      </c>
      <c r="I921" s="357">
        <v>0</v>
      </c>
      <c r="J921" s="404">
        <v>1956.9</v>
      </c>
      <c r="K921" s="426">
        <v>0</v>
      </c>
      <c r="L921" s="432">
        <v>1956.9</v>
      </c>
      <c r="M921" s="447">
        <v>0</v>
      </c>
      <c r="N921" s="306">
        <v>18.260626137264964</v>
      </c>
      <c r="O921" s="432">
        <v>0</v>
      </c>
      <c r="P921" s="432">
        <v>18.260626137264964</v>
      </c>
      <c r="Q921" s="448">
        <v>0</v>
      </c>
    </row>
    <row r="922" spans="1:17" x14ac:dyDescent="0.25">
      <c r="A922" s="745"/>
      <c r="B922" s="747"/>
      <c r="C922" s="749"/>
      <c r="D922" s="751"/>
      <c r="E922" s="220" t="s">
        <v>785</v>
      </c>
      <c r="F922" s="268">
        <v>2800</v>
      </c>
      <c r="G922" s="317">
        <v>0</v>
      </c>
      <c r="H922" s="317">
        <v>0</v>
      </c>
      <c r="I922" s="357">
        <v>2800</v>
      </c>
      <c r="J922" s="404">
        <v>0</v>
      </c>
      <c r="K922" s="426">
        <v>0</v>
      </c>
      <c r="L922" s="426">
        <v>0</v>
      </c>
      <c r="M922" s="447">
        <v>0</v>
      </c>
      <c r="N922" s="306">
        <v>0</v>
      </c>
      <c r="O922" s="432">
        <v>0</v>
      </c>
      <c r="P922" s="432">
        <v>0</v>
      </c>
      <c r="Q922" s="448">
        <v>0</v>
      </c>
    </row>
    <row r="923" spans="1:17" x14ac:dyDescent="0.25">
      <c r="A923" s="254"/>
      <c r="B923" s="199"/>
      <c r="C923" s="9"/>
      <c r="D923" s="55"/>
      <c r="E923" s="220" t="s">
        <v>790</v>
      </c>
      <c r="F923" s="268">
        <v>1550</v>
      </c>
      <c r="G923" s="317">
        <v>0</v>
      </c>
      <c r="H923" s="317">
        <v>1193.5</v>
      </c>
      <c r="I923" s="357">
        <v>356.5</v>
      </c>
      <c r="J923" s="404">
        <v>0</v>
      </c>
      <c r="K923" s="426">
        <v>0</v>
      </c>
      <c r="L923" s="426">
        <v>0</v>
      </c>
      <c r="M923" s="447">
        <v>0</v>
      </c>
      <c r="N923" s="306"/>
      <c r="O923" s="432"/>
      <c r="P923" s="432">
        <v>0</v>
      </c>
      <c r="Q923" s="448">
        <v>0</v>
      </c>
    </row>
    <row r="924" spans="1:17" ht="30" x14ac:dyDescent="0.25">
      <c r="A924" s="744" t="s">
        <v>849</v>
      </c>
      <c r="B924" s="746" t="s">
        <v>799</v>
      </c>
      <c r="C924" s="748" t="s">
        <v>800</v>
      </c>
      <c r="D924" s="37" t="s">
        <v>214</v>
      </c>
      <c r="E924" s="219"/>
      <c r="F924" s="268"/>
      <c r="G924" s="317"/>
      <c r="H924" s="317"/>
      <c r="I924" s="357"/>
      <c r="J924" s="404"/>
      <c r="K924" s="426"/>
      <c r="L924" s="426"/>
      <c r="M924" s="447"/>
      <c r="N924" s="306"/>
      <c r="O924" s="432"/>
      <c r="P924" s="432"/>
      <c r="Q924" s="448"/>
    </row>
    <row r="925" spans="1:17" x14ac:dyDescent="0.25">
      <c r="A925" s="745"/>
      <c r="B925" s="747"/>
      <c r="C925" s="749"/>
      <c r="D925" s="750" t="s">
        <v>801</v>
      </c>
      <c r="E925" s="219" t="s">
        <v>271</v>
      </c>
      <c r="F925" s="268">
        <v>680.93</v>
      </c>
      <c r="G925" s="317">
        <v>0</v>
      </c>
      <c r="H925" s="317">
        <v>0</v>
      </c>
      <c r="I925" s="357">
        <v>680.93</v>
      </c>
      <c r="J925" s="404">
        <v>0</v>
      </c>
      <c r="K925" s="426">
        <v>0</v>
      </c>
      <c r="L925" s="426">
        <v>0</v>
      </c>
      <c r="M925" s="447">
        <v>0</v>
      </c>
      <c r="N925" s="306">
        <v>0</v>
      </c>
      <c r="O925" s="432">
        <v>0</v>
      </c>
      <c r="P925" s="432">
        <v>0</v>
      </c>
      <c r="Q925" s="448">
        <v>0</v>
      </c>
    </row>
    <row r="926" spans="1:17" x14ac:dyDescent="0.25">
      <c r="A926" s="745"/>
      <c r="B926" s="747"/>
      <c r="C926" s="749"/>
      <c r="D926" s="751"/>
      <c r="E926" s="220" t="s">
        <v>786</v>
      </c>
      <c r="F926" s="268">
        <v>680.93</v>
      </c>
      <c r="G926" s="317">
        <v>0</v>
      </c>
      <c r="H926" s="317">
        <v>0</v>
      </c>
      <c r="I926" s="357">
        <v>680.93</v>
      </c>
      <c r="J926" s="404">
        <v>0</v>
      </c>
      <c r="K926" s="317">
        <v>0</v>
      </c>
      <c r="L926" s="426">
        <v>0</v>
      </c>
      <c r="M926" s="447">
        <v>0</v>
      </c>
      <c r="N926" s="306">
        <v>0</v>
      </c>
      <c r="O926" s="432">
        <v>0</v>
      </c>
      <c r="P926" s="432">
        <v>0</v>
      </c>
      <c r="Q926" s="448">
        <v>0</v>
      </c>
    </row>
    <row r="927" spans="1:17" ht="30" x14ac:dyDescent="0.25">
      <c r="A927" s="769" t="s">
        <v>851</v>
      </c>
      <c r="B927" s="746" t="s">
        <v>802</v>
      </c>
      <c r="C927" s="842"/>
      <c r="D927" s="37" t="s">
        <v>214</v>
      </c>
      <c r="E927" s="219"/>
      <c r="F927" s="268"/>
      <c r="G927" s="317"/>
      <c r="H927" s="317"/>
      <c r="I927" s="357"/>
      <c r="J927" s="404"/>
      <c r="K927" s="317"/>
      <c r="L927" s="426"/>
      <c r="M927" s="447"/>
      <c r="N927" s="306"/>
      <c r="O927" s="432"/>
      <c r="P927" s="432"/>
      <c r="Q927" s="448"/>
    </row>
    <row r="928" spans="1:17" x14ac:dyDescent="0.25">
      <c r="A928" s="769"/>
      <c r="B928" s="747"/>
      <c r="C928" s="842"/>
      <c r="D928" s="750" t="s">
        <v>796</v>
      </c>
      <c r="E928" s="219" t="s">
        <v>271</v>
      </c>
      <c r="F928" s="268">
        <v>60094.020000000004</v>
      </c>
      <c r="G928" s="317">
        <v>58794.9</v>
      </c>
      <c r="H928" s="317">
        <v>1298</v>
      </c>
      <c r="I928" s="357">
        <v>1.1200000000000001</v>
      </c>
      <c r="J928" s="405">
        <v>53401.469999999994</v>
      </c>
      <c r="K928" s="317">
        <v>52332.38</v>
      </c>
      <c r="L928" s="432">
        <v>1068.0999999999999</v>
      </c>
      <c r="M928" s="448">
        <v>0.99</v>
      </c>
      <c r="N928" s="306">
        <v>88.863201363463446</v>
      </c>
      <c r="O928" s="432">
        <v>89.008366371913212</v>
      </c>
      <c r="P928" s="432">
        <v>82.288135593220332</v>
      </c>
      <c r="Q928" s="448">
        <v>88.392857142857125</v>
      </c>
    </row>
    <row r="929" spans="1:17" ht="15.75" thickBot="1" x14ac:dyDescent="0.3">
      <c r="A929" s="744"/>
      <c r="B929" s="747"/>
      <c r="C929" s="842"/>
      <c r="D929" s="751"/>
      <c r="E929" s="221" t="s">
        <v>787</v>
      </c>
      <c r="F929" s="269">
        <v>60094.020000000004</v>
      </c>
      <c r="G929" s="318">
        <v>58794.9</v>
      </c>
      <c r="H929" s="318">
        <v>1298</v>
      </c>
      <c r="I929" s="358">
        <v>1.1200000000000001</v>
      </c>
      <c r="J929" s="406">
        <v>53401.469999999994</v>
      </c>
      <c r="K929" s="318">
        <v>52332.38</v>
      </c>
      <c r="L929" s="434">
        <v>1068.0999999999999</v>
      </c>
      <c r="M929" s="449">
        <v>0.99</v>
      </c>
      <c r="N929" s="402">
        <v>88.863201363463446</v>
      </c>
      <c r="O929" s="434">
        <v>89.008366371913212</v>
      </c>
      <c r="P929" s="434">
        <v>82.288135593220332</v>
      </c>
      <c r="Q929" s="449">
        <v>88.392857142857125</v>
      </c>
    </row>
    <row r="930" spans="1:17" ht="30.75" thickBot="1" x14ac:dyDescent="0.3">
      <c r="A930" s="619" t="s">
        <v>129</v>
      </c>
      <c r="B930" s="622" t="s">
        <v>803</v>
      </c>
      <c r="C930" s="837" t="s">
        <v>202</v>
      </c>
      <c r="D930" s="114" t="s">
        <v>214</v>
      </c>
      <c r="E930" s="222" t="s">
        <v>271</v>
      </c>
      <c r="F930" s="270">
        <v>5950</v>
      </c>
      <c r="G930" s="319">
        <v>0</v>
      </c>
      <c r="H930" s="319">
        <v>0</v>
      </c>
      <c r="I930" s="359">
        <v>5950</v>
      </c>
      <c r="J930" s="407">
        <v>0</v>
      </c>
      <c r="K930" s="319">
        <v>0</v>
      </c>
      <c r="L930" s="430">
        <v>0</v>
      </c>
      <c r="M930" s="452">
        <v>0</v>
      </c>
      <c r="N930" s="412">
        <v>0</v>
      </c>
      <c r="O930" s="431">
        <v>0</v>
      </c>
      <c r="P930" s="431">
        <v>0</v>
      </c>
      <c r="Q930" s="454">
        <v>0</v>
      </c>
    </row>
    <row r="931" spans="1:17" ht="60.75" thickBot="1" x14ac:dyDescent="0.3">
      <c r="A931" s="621"/>
      <c r="B931" s="624"/>
      <c r="C931" s="838"/>
      <c r="D931" s="37" t="s">
        <v>796</v>
      </c>
      <c r="E931" s="248" t="s">
        <v>804</v>
      </c>
      <c r="F931" s="267">
        <v>5950</v>
      </c>
      <c r="G931" s="316">
        <v>0</v>
      </c>
      <c r="H931" s="316">
        <v>0</v>
      </c>
      <c r="I931" s="356">
        <v>5950</v>
      </c>
      <c r="J931" s="408">
        <v>0</v>
      </c>
      <c r="K931" s="316">
        <v>0</v>
      </c>
      <c r="L931" s="429">
        <v>0</v>
      </c>
      <c r="M931" s="451">
        <v>0</v>
      </c>
      <c r="N931" s="305">
        <v>0</v>
      </c>
      <c r="O931" s="543">
        <v>0</v>
      </c>
      <c r="P931" s="543">
        <v>0</v>
      </c>
      <c r="Q931" s="455">
        <v>0</v>
      </c>
    </row>
    <row r="932" spans="1:17" ht="30" x14ac:dyDescent="0.25">
      <c r="A932" s="745" t="s">
        <v>261</v>
      </c>
      <c r="B932" s="747" t="s">
        <v>805</v>
      </c>
      <c r="C932" s="746" t="s">
        <v>806</v>
      </c>
      <c r="D932" s="48" t="s">
        <v>214</v>
      </c>
      <c r="E932" s="219" t="s">
        <v>271</v>
      </c>
      <c r="F932" s="268">
        <v>5950</v>
      </c>
      <c r="G932" s="317">
        <v>0</v>
      </c>
      <c r="H932" s="317">
        <v>0</v>
      </c>
      <c r="I932" s="357">
        <v>5950</v>
      </c>
      <c r="J932" s="404">
        <v>0</v>
      </c>
      <c r="K932" s="317">
        <v>0</v>
      </c>
      <c r="L932" s="426">
        <v>0</v>
      </c>
      <c r="M932" s="447">
        <v>0</v>
      </c>
      <c r="N932" s="306">
        <v>0</v>
      </c>
      <c r="O932" s="432">
        <v>0</v>
      </c>
      <c r="P932" s="432">
        <v>0</v>
      </c>
      <c r="Q932" s="448">
        <v>0</v>
      </c>
    </row>
    <row r="933" spans="1:17" ht="60.75" thickBot="1" x14ac:dyDescent="0.3">
      <c r="A933" s="745"/>
      <c r="B933" s="747"/>
      <c r="C933" s="757"/>
      <c r="D933" s="37" t="s">
        <v>796</v>
      </c>
      <c r="E933" s="220" t="s">
        <v>804</v>
      </c>
      <c r="F933" s="268">
        <v>5950</v>
      </c>
      <c r="G933" s="317">
        <v>0</v>
      </c>
      <c r="H933" s="317">
        <v>0</v>
      </c>
      <c r="I933" s="357">
        <v>5950</v>
      </c>
      <c r="J933" s="404">
        <v>0</v>
      </c>
      <c r="K933" s="317">
        <v>0</v>
      </c>
      <c r="L933" s="426">
        <v>0</v>
      </c>
      <c r="M933" s="447">
        <v>0</v>
      </c>
      <c r="N933" s="306">
        <v>0</v>
      </c>
      <c r="O933" s="432">
        <v>0</v>
      </c>
      <c r="P933" s="432">
        <v>0</v>
      </c>
      <c r="Q933" s="448">
        <v>0</v>
      </c>
    </row>
    <row r="934" spans="1:17" ht="30.75" thickBot="1" x14ac:dyDescent="0.3">
      <c r="A934" s="864" t="s">
        <v>138</v>
      </c>
      <c r="B934" s="867" t="s">
        <v>807</v>
      </c>
      <c r="C934" s="752" t="s">
        <v>202</v>
      </c>
      <c r="D934" s="37" t="s">
        <v>214</v>
      </c>
      <c r="E934" s="236"/>
      <c r="F934" s="269"/>
      <c r="G934" s="318"/>
      <c r="H934" s="318"/>
      <c r="I934" s="358"/>
      <c r="J934" s="409"/>
      <c r="K934" s="427"/>
      <c r="L934" s="427"/>
      <c r="M934" s="453"/>
      <c r="N934" s="402"/>
      <c r="O934" s="434"/>
      <c r="P934" s="434"/>
      <c r="Q934" s="449"/>
    </row>
    <row r="935" spans="1:17" ht="15.75" thickBot="1" x14ac:dyDescent="0.3">
      <c r="A935" s="865"/>
      <c r="B935" s="868"/>
      <c r="C935" s="753"/>
      <c r="D935" s="847" t="s">
        <v>268</v>
      </c>
      <c r="E935" s="222" t="s">
        <v>271</v>
      </c>
      <c r="F935" s="270">
        <v>100</v>
      </c>
      <c r="G935" s="319">
        <v>0</v>
      </c>
      <c r="H935" s="319">
        <v>0</v>
      </c>
      <c r="I935" s="359">
        <v>100</v>
      </c>
      <c r="J935" s="410">
        <v>0</v>
      </c>
      <c r="K935" s="430">
        <v>0</v>
      </c>
      <c r="L935" s="430">
        <v>0</v>
      </c>
      <c r="M935" s="452">
        <v>0</v>
      </c>
      <c r="N935" s="412">
        <v>0</v>
      </c>
      <c r="O935" s="431">
        <v>0</v>
      </c>
      <c r="P935" s="431">
        <v>0</v>
      </c>
      <c r="Q935" s="454">
        <v>0</v>
      </c>
    </row>
    <row r="936" spans="1:17" ht="15.75" thickBot="1" x14ac:dyDescent="0.3">
      <c r="A936" s="866"/>
      <c r="B936" s="869"/>
      <c r="C936" s="753"/>
      <c r="D936" s="751"/>
      <c r="E936" s="248" t="s">
        <v>808</v>
      </c>
      <c r="F936" s="267">
        <v>100</v>
      </c>
      <c r="G936" s="316">
        <v>0</v>
      </c>
      <c r="H936" s="316">
        <v>0</v>
      </c>
      <c r="I936" s="356">
        <v>100</v>
      </c>
      <c r="J936" s="411">
        <v>0</v>
      </c>
      <c r="K936" s="429">
        <v>0</v>
      </c>
      <c r="L936" s="429">
        <v>0</v>
      </c>
      <c r="M936" s="451">
        <v>0</v>
      </c>
      <c r="N936" s="305">
        <v>0</v>
      </c>
      <c r="O936" s="543">
        <v>0</v>
      </c>
      <c r="P936" s="543">
        <v>0</v>
      </c>
      <c r="Q936" s="455">
        <v>0</v>
      </c>
    </row>
    <row r="937" spans="1:17" ht="30" x14ac:dyDescent="0.25">
      <c r="A937" s="745" t="s">
        <v>875</v>
      </c>
      <c r="B937" s="747" t="s">
        <v>809</v>
      </c>
      <c r="C937" s="748" t="s">
        <v>806</v>
      </c>
      <c r="D937" s="37" t="s">
        <v>214</v>
      </c>
      <c r="E937" s="219"/>
      <c r="F937" s="268"/>
      <c r="G937" s="317"/>
      <c r="H937" s="317"/>
      <c r="I937" s="357"/>
      <c r="J937" s="401"/>
      <c r="K937" s="426"/>
      <c r="L937" s="426"/>
      <c r="M937" s="447"/>
      <c r="N937" s="306"/>
      <c r="O937" s="432"/>
      <c r="P937" s="432"/>
      <c r="Q937" s="448"/>
    </row>
    <row r="938" spans="1:17" x14ac:dyDescent="0.25">
      <c r="A938" s="745"/>
      <c r="B938" s="747"/>
      <c r="C938" s="749"/>
      <c r="D938" s="750" t="s">
        <v>796</v>
      </c>
      <c r="E938" s="219" t="s">
        <v>271</v>
      </c>
      <c r="F938" s="268">
        <v>100</v>
      </c>
      <c r="G938" s="317">
        <v>0</v>
      </c>
      <c r="H938" s="317">
        <v>0</v>
      </c>
      <c r="I938" s="357">
        <v>100</v>
      </c>
      <c r="J938" s="401">
        <v>0</v>
      </c>
      <c r="K938" s="426">
        <v>0</v>
      </c>
      <c r="L938" s="426">
        <v>0</v>
      </c>
      <c r="M938" s="447">
        <v>0</v>
      </c>
      <c r="N938" s="306">
        <v>0</v>
      </c>
      <c r="O938" s="432">
        <v>0</v>
      </c>
      <c r="P938" s="432">
        <v>0</v>
      </c>
      <c r="Q938" s="448">
        <v>0</v>
      </c>
    </row>
    <row r="939" spans="1:17" ht="15.75" thickBot="1" x14ac:dyDescent="0.3">
      <c r="A939" s="745"/>
      <c r="B939" s="747"/>
      <c r="C939" s="749"/>
      <c r="D939" s="751"/>
      <c r="E939" s="220" t="s">
        <v>808</v>
      </c>
      <c r="F939" s="268">
        <v>100</v>
      </c>
      <c r="G939" s="317">
        <v>0</v>
      </c>
      <c r="H939" s="317">
        <v>0</v>
      </c>
      <c r="I939" s="357">
        <v>100</v>
      </c>
      <c r="J939" s="401">
        <v>0</v>
      </c>
      <c r="K939" s="426">
        <v>0</v>
      </c>
      <c r="L939" s="426">
        <v>0</v>
      </c>
      <c r="M939" s="447">
        <v>0</v>
      </c>
      <c r="N939" s="306">
        <v>0</v>
      </c>
      <c r="O939" s="432">
        <v>0</v>
      </c>
      <c r="P939" s="432">
        <v>0</v>
      </c>
      <c r="Q939" s="448">
        <v>0</v>
      </c>
    </row>
    <row r="940" spans="1:17" ht="30.75" thickBot="1" x14ac:dyDescent="0.3">
      <c r="A940" s="619" t="s">
        <v>154</v>
      </c>
      <c r="B940" s="622" t="s">
        <v>810</v>
      </c>
      <c r="C940" s="752" t="s">
        <v>202</v>
      </c>
      <c r="D940" s="37" t="s">
        <v>214</v>
      </c>
      <c r="E940" s="236"/>
      <c r="F940" s="269"/>
      <c r="G940" s="318"/>
      <c r="H940" s="318"/>
      <c r="I940" s="358"/>
      <c r="J940" s="409"/>
      <c r="K940" s="427"/>
      <c r="L940" s="427"/>
      <c r="M940" s="453"/>
      <c r="N940" s="402"/>
      <c r="O940" s="434"/>
      <c r="P940" s="434"/>
      <c r="Q940" s="449"/>
    </row>
    <row r="941" spans="1:17" ht="15.75" thickBot="1" x14ac:dyDescent="0.3">
      <c r="A941" s="620"/>
      <c r="B941" s="623"/>
      <c r="C941" s="753"/>
      <c r="D941" s="847"/>
      <c r="E941" s="252" t="s">
        <v>271</v>
      </c>
      <c r="F941" s="270">
        <v>105</v>
      </c>
      <c r="G941" s="319">
        <v>0</v>
      </c>
      <c r="H941" s="319">
        <v>0</v>
      </c>
      <c r="I941" s="359">
        <v>105</v>
      </c>
      <c r="J941" s="412">
        <v>23.93</v>
      </c>
      <c r="K941" s="431">
        <v>0</v>
      </c>
      <c r="L941" s="431">
        <v>0</v>
      </c>
      <c r="M941" s="454">
        <v>23.93</v>
      </c>
      <c r="N941" s="412">
        <v>22.790476190476191</v>
      </c>
      <c r="O941" s="431">
        <v>0</v>
      </c>
      <c r="P941" s="431">
        <v>0</v>
      </c>
      <c r="Q941" s="454">
        <v>22.790476190476191</v>
      </c>
    </row>
    <row r="942" spans="1:17" x14ac:dyDescent="0.25">
      <c r="A942" s="620"/>
      <c r="B942" s="623"/>
      <c r="C942" s="753"/>
      <c r="D942" s="751"/>
      <c r="E942" s="150" t="s">
        <v>811</v>
      </c>
      <c r="F942" s="267">
        <v>24</v>
      </c>
      <c r="G942" s="316">
        <v>0</v>
      </c>
      <c r="H942" s="316">
        <v>0</v>
      </c>
      <c r="I942" s="356">
        <v>24</v>
      </c>
      <c r="J942" s="305">
        <v>23.93</v>
      </c>
      <c r="K942" s="316">
        <v>0</v>
      </c>
      <c r="L942" s="316">
        <v>0</v>
      </c>
      <c r="M942" s="455">
        <v>23.93</v>
      </c>
      <c r="N942" s="305">
        <v>99.708333333333329</v>
      </c>
      <c r="O942" s="543">
        <v>0</v>
      </c>
      <c r="P942" s="543">
        <v>0</v>
      </c>
      <c r="Q942" s="455">
        <v>99.708333333333329</v>
      </c>
    </row>
    <row r="943" spans="1:17" x14ac:dyDescent="0.25">
      <c r="A943" s="620"/>
      <c r="B943" s="623"/>
      <c r="C943" s="753"/>
      <c r="D943" s="751"/>
      <c r="E943" s="112" t="s">
        <v>812</v>
      </c>
      <c r="F943" s="268">
        <v>35</v>
      </c>
      <c r="G943" s="317">
        <v>0</v>
      </c>
      <c r="H943" s="317">
        <v>0</v>
      </c>
      <c r="I943" s="357">
        <v>35</v>
      </c>
      <c r="J943" s="306">
        <v>0</v>
      </c>
      <c r="K943" s="317">
        <v>0</v>
      </c>
      <c r="L943" s="317">
        <v>0</v>
      </c>
      <c r="M943" s="448">
        <v>0</v>
      </c>
      <c r="N943" s="306">
        <v>0</v>
      </c>
      <c r="O943" s="432">
        <v>0</v>
      </c>
      <c r="P943" s="432">
        <v>0</v>
      </c>
      <c r="Q943" s="448">
        <v>0</v>
      </c>
    </row>
    <row r="944" spans="1:17" x14ac:dyDescent="0.25">
      <c r="A944" s="620"/>
      <c r="B944" s="623"/>
      <c r="C944" s="753"/>
      <c r="D944" s="751"/>
      <c r="E944" s="112" t="s">
        <v>813</v>
      </c>
      <c r="F944" s="268">
        <v>10</v>
      </c>
      <c r="G944" s="317">
        <v>0</v>
      </c>
      <c r="H944" s="317">
        <v>0</v>
      </c>
      <c r="I944" s="357">
        <v>10</v>
      </c>
      <c r="J944" s="306">
        <v>0</v>
      </c>
      <c r="K944" s="317">
        <v>0</v>
      </c>
      <c r="L944" s="317">
        <v>0</v>
      </c>
      <c r="M944" s="448">
        <v>0</v>
      </c>
      <c r="N944" s="306">
        <v>0</v>
      </c>
      <c r="O944" s="432">
        <v>0</v>
      </c>
      <c r="P944" s="432">
        <v>0</v>
      </c>
      <c r="Q944" s="448">
        <v>0</v>
      </c>
    </row>
    <row r="945" spans="1:17" x14ac:dyDescent="0.25">
      <c r="A945" s="620"/>
      <c r="B945" s="623"/>
      <c r="C945" s="753"/>
      <c r="D945" s="751"/>
      <c r="E945" s="112" t="s">
        <v>814</v>
      </c>
      <c r="F945" s="268">
        <v>6</v>
      </c>
      <c r="G945" s="317">
        <v>0</v>
      </c>
      <c r="H945" s="317">
        <v>0</v>
      </c>
      <c r="I945" s="357">
        <v>6</v>
      </c>
      <c r="J945" s="306">
        <v>0</v>
      </c>
      <c r="K945" s="317">
        <v>0</v>
      </c>
      <c r="L945" s="317">
        <v>0</v>
      </c>
      <c r="M945" s="448">
        <v>0</v>
      </c>
      <c r="N945" s="306">
        <v>0</v>
      </c>
      <c r="O945" s="432">
        <v>0</v>
      </c>
      <c r="P945" s="432">
        <v>0</v>
      </c>
      <c r="Q945" s="448">
        <v>0</v>
      </c>
    </row>
    <row r="946" spans="1:17" x14ac:dyDescent="0.25">
      <c r="A946" s="620"/>
      <c r="B946" s="623"/>
      <c r="C946" s="753"/>
      <c r="D946" s="751"/>
      <c r="E946" s="112" t="s">
        <v>815</v>
      </c>
      <c r="F946" s="268">
        <v>0</v>
      </c>
      <c r="G946" s="317">
        <v>0</v>
      </c>
      <c r="H946" s="317">
        <v>0</v>
      </c>
      <c r="I946" s="357">
        <v>0</v>
      </c>
      <c r="J946" s="306">
        <v>0</v>
      </c>
      <c r="K946" s="317">
        <v>0</v>
      </c>
      <c r="L946" s="317">
        <v>0</v>
      </c>
      <c r="M946" s="448">
        <v>0</v>
      </c>
      <c r="N946" s="306">
        <v>0</v>
      </c>
      <c r="O946" s="432">
        <v>0</v>
      </c>
      <c r="P946" s="432">
        <v>0</v>
      </c>
      <c r="Q946" s="448">
        <v>0</v>
      </c>
    </row>
    <row r="947" spans="1:17" x14ac:dyDescent="0.25">
      <c r="A947" s="620"/>
      <c r="B947" s="623"/>
      <c r="C947" s="753"/>
      <c r="D947" s="751"/>
      <c r="E947" s="112" t="s">
        <v>816</v>
      </c>
      <c r="F947" s="268">
        <v>10</v>
      </c>
      <c r="G947" s="317">
        <v>0</v>
      </c>
      <c r="H947" s="317">
        <v>0</v>
      </c>
      <c r="I947" s="357">
        <v>10</v>
      </c>
      <c r="J947" s="306">
        <v>0</v>
      </c>
      <c r="K947" s="317">
        <v>0</v>
      </c>
      <c r="L947" s="317">
        <v>0</v>
      </c>
      <c r="M947" s="448">
        <v>0</v>
      </c>
      <c r="N947" s="306">
        <v>0</v>
      </c>
      <c r="O947" s="432">
        <v>0</v>
      </c>
      <c r="P947" s="432">
        <v>0</v>
      </c>
      <c r="Q947" s="448">
        <v>0</v>
      </c>
    </row>
    <row r="948" spans="1:17" ht="15.75" thickBot="1" x14ac:dyDescent="0.3">
      <c r="A948" s="621"/>
      <c r="B948" s="624"/>
      <c r="C948" s="768"/>
      <c r="D948" s="751"/>
      <c r="E948" s="112" t="s">
        <v>817</v>
      </c>
      <c r="F948" s="268">
        <v>20</v>
      </c>
      <c r="G948" s="317">
        <v>0</v>
      </c>
      <c r="H948" s="317">
        <v>0</v>
      </c>
      <c r="I948" s="357">
        <v>20</v>
      </c>
      <c r="J948" s="306">
        <v>0</v>
      </c>
      <c r="K948" s="317">
        <v>0</v>
      </c>
      <c r="L948" s="317">
        <v>0</v>
      </c>
      <c r="M948" s="448">
        <v>0</v>
      </c>
      <c r="N948" s="306">
        <v>0</v>
      </c>
      <c r="O948" s="432">
        <v>0</v>
      </c>
      <c r="P948" s="432">
        <v>0</v>
      </c>
      <c r="Q948" s="448">
        <v>0</v>
      </c>
    </row>
    <row r="949" spans="1:17" ht="30" x14ac:dyDescent="0.25">
      <c r="A949" s="745" t="s">
        <v>51</v>
      </c>
      <c r="B949" s="747" t="s">
        <v>818</v>
      </c>
      <c r="C949" s="748" t="s">
        <v>819</v>
      </c>
      <c r="D949" s="37" t="s">
        <v>214</v>
      </c>
      <c r="E949" s="219"/>
      <c r="F949" s="268"/>
      <c r="G949" s="317"/>
      <c r="H949" s="317"/>
      <c r="I949" s="357"/>
      <c r="J949" s="401"/>
      <c r="K949" s="426"/>
      <c r="L949" s="426"/>
      <c r="M949" s="447"/>
      <c r="N949" s="306"/>
      <c r="O949" s="432"/>
      <c r="P949" s="432"/>
      <c r="Q949" s="448"/>
    </row>
    <row r="950" spans="1:17" x14ac:dyDescent="0.25">
      <c r="A950" s="745"/>
      <c r="B950" s="747"/>
      <c r="C950" s="749"/>
      <c r="D950" s="750"/>
      <c r="E950" s="219" t="s">
        <v>271</v>
      </c>
      <c r="F950" s="268">
        <v>24</v>
      </c>
      <c r="G950" s="317">
        <v>0</v>
      </c>
      <c r="H950" s="317">
        <v>0</v>
      </c>
      <c r="I950" s="357">
        <v>24</v>
      </c>
      <c r="J950" s="401">
        <v>23.93</v>
      </c>
      <c r="K950" s="426">
        <v>0</v>
      </c>
      <c r="L950" s="426">
        <v>0</v>
      </c>
      <c r="M950" s="447">
        <v>23.93</v>
      </c>
      <c r="N950" s="306">
        <v>99.708333333333329</v>
      </c>
      <c r="O950" s="432">
        <v>0</v>
      </c>
      <c r="P950" s="432">
        <v>0</v>
      </c>
      <c r="Q950" s="448">
        <v>99.708333333333329</v>
      </c>
    </row>
    <row r="951" spans="1:17" x14ac:dyDescent="0.25">
      <c r="A951" s="745"/>
      <c r="B951" s="747"/>
      <c r="C951" s="749"/>
      <c r="D951" s="751"/>
      <c r="E951" s="220" t="s">
        <v>811</v>
      </c>
      <c r="F951" s="268">
        <v>24</v>
      </c>
      <c r="G951" s="317">
        <v>0</v>
      </c>
      <c r="H951" s="317">
        <v>0</v>
      </c>
      <c r="I951" s="357">
        <v>24</v>
      </c>
      <c r="J951" s="401">
        <v>23.93</v>
      </c>
      <c r="K951" s="426">
        <v>0</v>
      </c>
      <c r="L951" s="426">
        <v>0</v>
      </c>
      <c r="M951" s="447">
        <v>23.93</v>
      </c>
      <c r="N951" s="306">
        <v>99.708333333333329</v>
      </c>
      <c r="O951" s="432">
        <v>0</v>
      </c>
      <c r="P951" s="432">
        <v>0</v>
      </c>
      <c r="Q951" s="448">
        <v>99.708333333333329</v>
      </c>
    </row>
    <row r="952" spans="1:17" ht="30" x14ac:dyDescent="0.25">
      <c r="A952" s="744" t="s">
        <v>53</v>
      </c>
      <c r="B952" s="746" t="s">
        <v>820</v>
      </c>
      <c r="C952" s="748" t="s">
        <v>821</v>
      </c>
      <c r="D952" s="37" t="s">
        <v>214</v>
      </c>
      <c r="E952" s="219"/>
      <c r="F952" s="268"/>
      <c r="G952" s="317"/>
      <c r="H952" s="317"/>
      <c r="I952" s="357"/>
      <c r="J952" s="401"/>
      <c r="K952" s="426"/>
      <c r="L952" s="426"/>
      <c r="M952" s="447"/>
      <c r="N952" s="306"/>
      <c r="O952" s="432"/>
      <c r="P952" s="432"/>
      <c r="Q952" s="448"/>
    </row>
    <row r="953" spans="1:17" x14ac:dyDescent="0.25">
      <c r="A953" s="745"/>
      <c r="B953" s="747"/>
      <c r="C953" s="749"/>
      <c r="D953" s="750"/>
      <c r="E953" s="219" t="s">
        <v>271</v>
      </c>
      <c r="F953" s="268">
        <v>35</v>
      </c>
      <c r="G953" s="317">
        <v>0</v>
      </c>
      <c r="H953" s="317">
        <v>0</v>
      </c>
      <c r="I953" s="357">
        <v>35</v>
      </c>
      <c r="J953" s="401">
        <v>0</v>
      </c>
      <c r="K953" s="426">
        <v>0</v>
      </c>
      <c r="L953" s="426">
        <v>0</v>
      </c>
      <c r="M953" s="447">
        <v>0</v>
      </c>
      <c r="N953" s="306">
        <v>0</v>
      </c>
      <c r="O953" s="432">
        <v>0</v>
      </c>
      <c r="P953" s="432">
        <v>0</v>
      </c>
      <c r="Q953" s="448">
        <v>0</v>
      </c>
    </row>
    <row r="954" spans="1:17" x14ac:dyDescent="0.25">
      <c r="A954" s="745"/>
      <c r="B954" s="747"/>
      <c r="C954" s="749"/>
      <c r="D954" s="751"/>
      <c r="E954" s="220" t="s">
        <v>812</v>
      </c>
      <c r="F954" s="268">
        <v>35</v>
      </c>
      <c r="G954" s="317">
        <v>0</v>
      </c>
      <c r="H954" s="317">
        <v>0</v>
      </c>
      <c r="I954" s="357">
        <v>35</v>
      </c>
      <c r="J954" s="401">
        <v>0</v>
      </c>
      <c r="K954" s="426">
        <v>0</v>
      </c>
      <c r="L954" s="426">
        <v>0</v>
      </c>
      <c r="M954" s="447">
        <v>0</v>
      </c>
      <c r="N954" s="306">
        <v>0</v>
      </c>
      <c r="O954" s="432">
        <v>0</v>
      </c>
      <c r="P954" s="432">
        <v>0</v>
      </c>
      <c r="Q954" s="448">
        <v>0</v>
      </c>
    </row>
    <row r="955" spans="1:17" ht="30" x14ac:dyDescent="0.25">
      <c r="A955" s="744" t="s">
        <v>55</v>
      </c>
      <c r="B955" s="746" t="s">
        <v>822</v>
      </c>
      <c r="C955" s="748" t="s">
        <v>823</v>
      </c>
      <c r="D955" s="37" t="s">
        <v>214</v>
      </c>
      <c r="E955" s="219"/>
      <c r="F955" s="268"/>
      <c r="G955" s="317"/>
      <c r="H955" s="317"/>
      <c r="I955" s="357"/>
      <c r="J955" s="401"/>
      <c r="K955" s="426"/>
      <c r="L955" s="426"/>
      <c r="M955" s="447"/>
      <c r="N955" s="306"/>
      <c r="O955" s="432"/>
      <c r="P955" s="432"/>
      <c r="Q955" s="448"/>
    </row>
    <row r="956" spans="1:17" x14ac:dyDescent="0.25">
      <c r="A956" s="745"/>
      <c r="B956" s="747"/>
      <c r="C956" s="749"/>
      <c r="D956" s="750"/>
      <c r="E956" s="219" t="s">
        <v>271</v>
      </c>
      <c r="F956" s="268">
        <v>10</v>
      </c>
      <c r="G956" s="317">
        <v>0</v>
      </c>
      <c r="H956" s="317">
        <v>0</v>
      </c>
      <c r="I956" s="357">
        <v>10</v>
      </c>
      <c r="J956" s="401">
        <v>0</v>
      </c>
      <c r="K956" s="426">
        <v>0</v>
      </c>
      <c r="L956" s="426">
        <v>0</v>
      </c>
      <c r="M956" s="447">
        <v>0</v>
      </c>
      <c r="N956" s="306">
        <v>0</v>
      </c>
      <c r="O956" s="432">
        <v>0</v>
      </c>
      <c r="P956" s="432">
        <v>0</v>
      </c>
      <c r="Q956" s="448">
        <v>0</v>
      </c>
    </row>
    <row r="957" spans="1:17" x14ac:dyDescent="0.25">
      <c r="A957" s="745"/>
      <c r="B957" s="747"/>
      <c r="C957" s="749"/>
      <c r="D957" s="751"/>
      <c r="E957" s="220" t="s">
        <v>813</v>
      </c>
      <c r="F957" s="268">
        <v>10</v>
      </c>
      <c r="G957" s="317">
        <v>0</v>
      </c>
      <c r="H957" s="317">
        <v>0</v>
      </c>
      <c r="I957" s="357">
        <v>10</v>
      </c>
      <c r="J957" s="401">
        <v>0</v>
      </c>
      <c r="K957" s="426">
        <v>0</v>
      </c>
      <c r="L957" s="426">
        <v>0</v>
      </c>
      <c r="M957" s="447">
        <v>0</v>
      </c>
      <c r="N957" s="306">
        <v>0</v>
      </c>
      <c r="O957" s="432">
        <v>0</v>
      </c>
      <c r="P957" s="432">
        <v>0</v>
      </c>
      <c r="Q957" s="448">
        <v>0</v>
      </c>
    </row>
    <row r="958" spans="1:17" ht="30" x14ac:dyDescent="0.25">
      <c r="A958" s="744" t="s">
        <v>57</v>
      </c>
      <c r="B958" s="746" t="s">
        <v>824</v>
      </c>
      <c r="C958" s="748" t="s">
        <v>825</v>
      </c>
      <c r="D958" s="37" t="s">
        <v>214</v>
      </c>
      <c r="E958" s="219"/>
      <c r="F958" s="268"/>
      <c r="G958" s="317"/>
      <c r="H958" s="317"/>
      <c r="I958" s="357"/>
      <c r="J958" s="401"/>
      <c r="K958" s="426"/>
      <c r="L958" s="426"/>
      <c r="M958" s="447"/>
      <c r="N958" s="306"/>
      <c r="O958" s="432"/>
      <c r="P958" s="432"/>
      <c r="Q958" s="448"/>
    </row>
    <row r="959" spans="1:17" x14ac:dyDescent="0.25">
      <c r="A959" s="745"/>
      <c r="B959" s="747"/>
      <c r="C959" s="749"/>
      <c r="D959" s="750"/>
      <c r="E959" s="219" t="s">
        <v>271</v>
      </c>
      <c r="F959" s="268">
        <v>6</v>
      </c>
      <c r="G959" s="317">
        <v>0</v>
      </c>
      <c r="H959" s="317">
        <v>0</v>
      </c>
      <c r="I959" s="357">
        <v>6</v>
      </c>
      <c r="J959" s="401">
        <v>0</v>
      </c>
      <c r="K959" s="426">
        <v>0</v>
      </c>
      <c r="L959" s="426">
        <v>0</v>
      </c>
      <c r="M959" s="447">
        <v>0</v>
      </c>
      <c r="N959" s="306">
        <v>0</v>
      </c>
      <c r="O959" s="432">
        <v>0</v>
      </c>
      <c r="P959" s="432">
        <v>0</v>
      </c>
      <c r="Q959" s="448">
        <v>0</v>
      </c>
    </row>
    <row r="960" spans="1:17" x14ac:dyDescent="0.25">
      <c r="A960" s="745"/>
      <c r="B960" s="747"/>
      <c r="C960" s="749"/>
      <c r="D960" s="751"/>
      <c r="E960" s="220" t="s">
        <v>814</v>
      </c>
      <c r="F960" s="268">
        <v>6</v>
      </c>
      <c r="G960" s="317">
        <v>0</v>
      </c>
      <c r="H960" s="317">
        <v>0</v>
      </c>
      <c r="I960" s="357">
        <v>6</v>
      </c>
      <c r="J960" s="401">
        <v>0</v>
      </c>
      <c r="K960" s="426">
        <v>0</v>
      </c>
      <c r="L960" s="426">
        <v>0</v>
      </c>
      <c r="M960" s="447">
        <v>0</v>
      </c>
      <c r="N960" s="306">
        <v>0</v>
      </c>
      <c r="O960" s="432">
        <v>0</v>
      </c>
      <c r="P960" s="432">
        <v>0</v>
      </c>
      <c r="Q960" s="448">
        <v>0</v>
      </c>
    </row>
    <row r="961" spans="1:17" ht="30" x14ac:dyDescent="0.25">
      <c r="A961" s="744" t="s">
        <v>59</v>
      </c>
      <c r="B961" s="746" t="s">
        <v>826</v>
      </c>
      <c r="C961" s="748" t="s">
        <v>827</v>
      </c>
      <c r="D961" s="37" t="s">
        <v>214</v>
      </c>
      <c r="E961" s="219"/>
      <c r="F961" s="268"/>
      <c r="G961" s="317"/>
      <c r="H961" s="317"/>
      <c r="I961" s="357"/>
      <c r="J961" s="401"/>
      <c r="K961" s="426"/>
      <c r="L961" s="426"/>
      <c r="M961" s="447"/>
      <c r="N961" s="306"/>
      <c r="O961" s="432"/>
      <c r="P961" s="432"/>
      <c r="Q961" s="448"/>
    </row>
    <row r="962" spans="1:17" x14ac:dyDescent="0.25">
      <c r="A962" s="745"/>
      <c r="B962" s="747"/>
      <c r="C962" s="749"/>
      <c r="D962" s="750"/>
      <c r="E962" s="219" t="s">
        <v>271</v>
      </c>
      <c r="F962" s="268">
        <v>0</v>
      </c>
      <c r="G962" s="317">
        <v>0</v>
      </c>
      <c r="H962" s="317">
        <v>0</v>
      </c>
      <c r="I962" s="357">
        <v>0</v>
      </c>
      <c r="J962" s="401">
        <v>0</v>
      </c>
      <c r="K962" s="426">
        <v>0</v>
      </c>
      <c r="L962" s="426">
        <v>0</v>
      </c>
      <c r="M962" s="447">
        <v>0</v>
      </c>
      <c r="N962" s="306">
        <v>0</v>
      </c>
      <c r="O962" s="432">
        <v>0</v>
      </c>
      <c r="P962" s="432">
        <v>0</v>
      </c>
      <c r="Q962" s="448">
        <v>0</v>
      </c>
    </row>
    <row r="963" spans="1:17" x14ac:dyDescent="0.25">
      <c r="A963" s="745"/>
      <c r="B963" s="747"/>
      <c r="C963" s="749"/>
      <c r="D963" s="751"/>
      <c r="E963" s="220" t="s">
        <v>815</v>
      </c>
      <c r="F963" s="268">
        <v>0</v>
      </c>
      <c r="G963" s="317">
        <v>0</v>
      </c>
      <c r="H963" s="317">
        <v>0</v>
      </c>
      <c r="I963" s="357">
        <v>0</v>
      </c>
      <c r="J963" s="401">
        <v>0</v>
      </c>
      <c r="K963" s="426">
        <v>0</v>
      </c>
      <c r="L963" s="426">
        <v>0</v>
      </c>
      <c r="M963" s="447">
        <v>0</v>
      </c>
      <c r="N963" s="306">
        <v>0</v>
      </c>
      <c r="O963" s="432">
        <v>0</v>
      </c>
      <c r="P963" s="432">
        <v>0</v>
      </c>
      <c r="Q963" s="448">
        <v>0</v>
      </c>
    </row>
    <row r="964" spans="1:17" ht="30" x14ac:dyDescent="0.25">
      <c r="A964" s="744" t="s">
        <v>61</v>
      </c>
      <c r="B964" s="746" t="s">
        <v>828</v>
      </c>
      <c r="C964" s="748" t="s">
        <v>829</v>
      </c>
      <c r="D964" s="37" t="s">
        <v>214</v>
      </c>
      <c r="E964" s="219"/>
      <c r="F964" s="268"/>
      <c r="G964" s="317"/>
      <c r="H964" s="317"/>
      <c r="I964" s="357"/>
      <c r="J964" s="401"/>
      <c r="K964" s="426"/>
      <c r="L964" s="426"/>
      <c r="M964" s="447"/>
      <c r="N964" s="306"/>
      <c r="O964" s="432"/>
      <c r="P964" s="432"/>
      <c r="Q964" s="448"/>
    </row>
    <row r="965" spans="1:17" x14ac:dyDescent="0.25">
      <c r="A965" s="745"/>
      <c r="B965" s="747"/>
      <c r="C965" s="749"/>
      <c r="D965" s="750"/>
      <c r="E965" s="219" t="s">
        <v>271</v>
      </c>
      <c r="F965" s="268">
        <v>10</v>
      </c>
      <c r="G965" s="317">
        <v>0</v>
      </c>
      <c r="H965" s="317">
        <v>0</v>
      </c>
      <c r="I965" s="357">
        <v>10</v>
      </c>
      <c r="J965" s="401">
        <v>0</v>
      </c>
      <c r="K965" s="426">
        <v>0</v>
      </c>
      <c r="L965" s="426">
        <v>0</v>
      </c>
      <c r="M965" s="447">
        <v>0</v>
      </c>
      <c r="N965" s="306">
        <v>0</v>
      </c>
      <c r="O965" s="432">
        <v>0</v>
      </c>
      <c r="P965" s="432">
        <v>0</v>
      </c>
      <c r="Q965" s="448">
        <v>0</v>
      </c>
    </row>
    <row r="966" spans="1:17" x14ac:dyDescent="0.25">
      <c r="A966" s="745"/>
      <c r="B966" s="747"/>
      <c r="C966" s="749"/>
      <c r="D966" s="751"/>
      <c r="E966" s="220" t="s">
        <v>816</v>
      </c>
      <c r="F966" s="268">
        <v>10</v>
      </c>
      <c r="G966" s="317">
        <v>0</v>
      </c>
      <c r="H966" s="317">
        <v>0</v>
      </c>
      <c r="I966" s="357">
        <v>10</v>
      </c>
      <c r="J966" s="401">
        <v>0</v>
      </c>
      <c r="K966" s="426">
        <v>0</v>
      </c>
      <c r="L966" s="426">
        <v>0</v>
      </c>
      <c r="M966" s="447">
        <v>0</v>
      </c>
      <c r="N966" s="306">
        <v>0</v>
      </c>
      <c r="O966" s="432">
        <v>0</v>
      </c>
      <c r="P966" s="432">
        <v>0</v>
      </c>
      <c r="Q966" s="448">
        <v>0</v>
      </c>
    </row>
    <row r="967" spans="1:17" ht="30" x14ac:dyDescent="0.25">
      <c r="A967" s="744" t="s">
        <v>88</v>
      </c>
      <c r="B967" s="746" t="s">
        <v>830</v>
      </c>
      <c r="C967" s="748" t="s">
        <v>829</v>
      </c>
      <c r="D967" s="37" t="s">
        <v>214</v>
      </c>
      <c r="E967" s="219"/>
      <c r="F967" s="268"/>
      <c r="G967" s="317"/>
      <c r="H967" s="317"/>
      <c r="I967" s="357"/>
      <c r="J967" s="401"/>
      <c r="K967" s="426"/>
      <c r="L967" s="426"/>
      <c r="M967" s="447"/>
      <c r="N967" s="306"/>
      <c r="O967" s="432"/>
      <c r="P967" s="432"/>
      <c r="Q967" s="448"/>
    </row>
    <row r="968" spans="1:17" x14ac:dyDescent="0.25">
      <c r="A968" s="745"/>
      <c r="B968" s="747"/>
      <c r="C968" s="749"/>
      <c r="D968" s="750"/>
      <c r="E968" s="219" t="s">
        <v>271</v>
      </c>
      <c r="F968" s="268">
        <v>20</v>
      </c>
      <c r="G968" s="317">
        <v>0</v>
      </c>
      <c r="H968" s="317">
        <v>0</v>
      </c>
      <c r="I968" s="357">
        <v>20</v>
      </c>
      <c r="J968" s="401">
        <v>0</v>
      </c>
      <c r="K968" s="426">
        <v>0</v>
      </c>
      <c r="L968" s="426">
        <v>0</v>
      </c>
      <c r="M968" s="447">
        <v>0</v>
      </c>
      <c r="N968" s="306">
        <v>0</v>
      </c>
      <c r="O968" s="432">
        <v>0</v>
      </c>
      <c r="P968" s="432">
        <v>0</v>
      </c>
      <c r="Q968" s="448">
        <v>0</v>
      </c>
    </row>
    <row r="969" spans="1:17" ht="15.75" thickBot="1" x14ac:dyDescent="0.3">
      <c r="A969" s="745"/>
      <c r="B969" s="747"/>
      <c r="C969" s="749"/>
      <c r="D969" s="751"/>
      <c r="E969" s="220" t="s">
        <v>817</v>
      </c>
      <c r="F969" s="268">
        <v>20</v>
      </c>
      <c r="G969" s="317">
        <v>0</v>
      </c>
      <c r="H969" s="317">
        <v>0</v>
      </c>
      <c r="I969" s="357">
        <v>20</v>
      </c>
      <c r="J969" s="401">
        <v>0</v>
      </c>
      <c r="K969" s="426">
        <v>0</v>
      </c>
      <c r="L969" s="426">
        <v>0</v>
      </c>
      <c r="M969" s="447">
        <v>0</v>
      </c>
      <c r="N969" s="306">
        <v>0</v>
      </c>
      <c r="O969" s="432">
        <v>0</v>
      </c>
      <c r="P969" s="432">
        <v>0</v>
      </c>
      <c r="Q969" s="448">
        <v>0</v>
      </c>
    </row>
    <row r="970" spans="1:17" ht="30.75" thickBot="1" x14ac:dyDescent="0.3">
      <c r="A970" s="619" t="s">
        <v>855</v>
      </c>
      <c r="B970" s="622" t="s">
        <v>831</v>
      </c>
      <c r="C970" s="752" t="s">
        <v>202</v>
      </c>
      <c r="D970" s="37" t="s">
        <v>214</v>
      </c>
      <c r="E970" s="236"/>
      <c r="F970" s="269"/>
      <c r="G970" s="318"/>
      <c r="H970" s="318"/>
      <c r="I970" s="358"/>
      <c r="J970" s="409"/>
      <c r="K970" s="427"/>
      <c r="L970" s="427"/>
      <c r="M970" s="453"/>
      <c r="N970" s="402"/>
      <c r="O970" s="434"/>
      <c r="P970" s="434"/>
      <c r="Q970" s="449"/>
    </row>
    <row r="971" spans="1:17" ht="15.75" thickBot="1" x14ac:dyDescent="0.3">
      <c r="A971" s="620"/>
      <c r="B971" s="623"/>
      <c r="C971" s="753"/>
      <c r="D971" s="847" t="s">
        <v>832</v>
      </c>
      <c r="E971" s="222" t="s">
        <v>271</v>
      </c>
      <c r="F971" s="270">
        <v>250.32999999999998</v>
      </c>
      <c r="G971" s="319">
        <v>0</v>
      </c>
      <c r="H971" s="319">
        <v>20.329999999999998</v>
      </c>
      <c r="I971" s="359">
        <v>230</v>
      </c>
      <c r="J971" s="410">
        <v>0</v>
      </c>
      <c r="K971" s="430">
        <v>0</v>
      </c>
      <c r="L971" s="430">
        <v>0</v>
      </c>
      <c r="M971" s="452">
        <v>0</v>
      </c>
      <c r="N971" s="412">
        <v>0</v>
      </c>
      <c r="O971" s="431">
        <v>0</v>
      </c>
      <c r="P971" s="431">
        <v>0</v>
      </c>
      <c r="Q971" s="454">
        <v>0</v>
      </c>
    </row>
    <row r="972" spans="1:17" x14ac:dyDescent="0.25">
      <c r="A972" s="620"/>
      <c r="B972" s="623"/>
      <c r="C972" s="753"/>
      <c r="D972" s="751"/>
      <c r="E972" s="248" t="s">
        <v>833</v>
      </c>
      <c r="F972" s="267">
        <v>120.33</v>
      </c>
      <c r="G972" s="316">
        <v>0</v>
      </c>
      <c r="H972" s="316">
        <v>20.329999999999998</v>
      </c>
      <c r="I972" s="356">
        <v>100</v>
      </c>
      <c r="J972" s="411">
        <v>0</v>
      </c>
      <c r="K972" s="429">
        <v>0</v>
      </c>
      <c r="L972" s="429">
        <v>0</v>
      </c>
      <c r="M972" s="451">
        <v>0</v>
      </c>
      <c r="N972" s="305">
        <v>0</v>
      </c>
      <c r="O972" s="543">
        <v>0</v>
      </c>
      <c r="P972" s="543">
        <v>0</v>
      </c>
      <c r="Q972" s="455">
        <v>0</v>
      </c>
    </row>
    <row r="973" spans="1:17" ht="15.75" thickBot="1" x14ac:dyDescent="0.3">
      <c r="A973" s="621"/>
      <c r="B973" s="624"/>
      <c r="C973" s="768"/>
      <c r="D973" s="751"/>
      <c r="E973" s="220" t="s">
        <v>834</v>
      </c>
      <c r="F973" s="268">
        <v>130</v>
      </c>
      <c r="G973" s="317">
        <v>0</v>
      </c>
      <c r="H973" s="317">
        <v>0</v>
      </c>
      <c r="I973" s="357">
        <v>130</v>
      </c>
      <c r="J973" s="401">
        <v>0</v>
      </c>
      <c r="K973" s="426">
        <v>0</v>
      </c>
      <c r="L973" s="426">
        <v>0</v>
      </c>
      <c r="M973" s="447">
        <v>0</v>
      </c>
      <c r="N973" s="306">
        <v>0</v>
      </c>
      <c r="O973" s="432">
        <v>0</v>
      </c>
      <c r="P973" s="432">
        <v>0</v>
      </c>
      <c r="Q973" s="448">
        <v>0</v>
      </c>
    </row>
    <row r="974" spans="1:17" ht="30" x14ac:dyDescent="0.25">
      <c r="A974" s="745" t="s">
        <v>876</v>
      </c>
      <c r="B974" s="747" t="s">
        <v>835</v>
      </c>
      <c r="C974" s="748" t="s">
        <v>836</v>
      </c>
      <c r="D974" s="37" t="s">
        <v>214</v>
      </c>
      <c r="E974" s="219"/>
      <c r="F974" s="268"/>
      <c r="G974" s="317"/>
      <c r="H974" s="317"/>
      <c r="I974" s="357"/>
      <c r="J974" s="401"/>
      <c r="K974" s="426"/>
      <c r="L974" s="426"/>
      <c r="M974" s="447"/>
      <c r="N974" s="306"/>
      <c r="O974" s="432"/>
      <c r="P974" s="432"/>
      <c r="Q974" s="448"/>
    </row>
    <row r="975" spans="1:17" x14ac:dyDescent="0.25">
      <c r="A975" s="745"/>
      <c r="B975" s="747"/>
      <c r="C975" s="749"/>
      <c r="D975" s="750" t="s">
        <v>832</v>
      </c>
      <c r="E975" s="219" t="s">
        <v>271</v>
      </c>
      <c r="F975" s="268">
        <v>120.33</v>
      </c>
      <c r="G975" s="317">
        <v>0</v>
      </c>
      <c r="H975" s="317">
        <v>20.329999999999998</v>
      </c>
      <c r="I975" s="357">
        <v>100</v>
      </c>
      <c r="J975" s="401">
        <v>0</v>
      </c>
      <c r="K975" s="426">
        <v>0</v>
      </c>
      <c r="L975" s="426">
        <v>0</v>
      </c>
      <c r="M975" s="447">
        <v>0</v>
      </c>
      <c r="N975" s="306">
        <v>0</v>
      </c>
      <c r="O975" s="432">
        <v>0</v>
      </c>
      <c r="P975" s="432">
        <v>0</v>
      </c>
      <c r="Q975" s="448">
        <v>0</v>
      </c>
    </row>
    <row r="976" spans="1:17" x14ac:dyDescent="0.25">
      <c r="A976" s="745"/>
      <c r="B976" s="747"/>
      <c r="C976" s="749"/>
      <c r="D976" s="751"/>
      <c r="E976" s="220" t="s">
        <v>833</v>
      </c>
      <c r="F976" s="268">
        <v>120.33</v>
      </c>
      <c r="G976" s="317">
        <v>0</v>
      </c>
      <c r="H976" s="317">
        <v>20.329999999999998</v>
      </c>
      <c r="I976" s="357">
        <v>100</v>
      </c>
      <c r="J976" s="401">
        <v>0</v>
      </c>
      <c r="K976" s="426">
        <v>0</v>
      </c>
      <c r="L976" s="426">
        <v>0</v>
      </c>
      <c r="M976" s="447">
        <v>0</v>
      </c>
      <c r="N976" s="306">
        <v>0</v>
      </c>
      <c r="O976" s="432">
        <v>0</v>
      </c>
      <c r="P976" s="432">
        <v>0</v>
      </c>
      <c r="Q976" s="448">
        <v>0</v>
      </c>
    </row>
    <row r="977" spans="1:17" ht="30" x14ac:dyDescent="0.25">
      <c r="A977" s="744" t="s">
        <v>877</v>
      </c>
      <c r="B977" s="746" t="s">
        <v>837</v>
      </c>
      <c r="C977" s="748" t="s">
        <v>836</v>
      </c>
      <c r="D977" s="37" t="s">
        <v>214</v>
      </c>
      <c r="E977" s="219"/>
      <c r="F977" s="268"/>
      <c r="G977" s="317"/>
      <c r="H977" s="317"/>
      <c r="I977" s="357"/>
      <c r="J977" s="401"/>
      <c r="K977" s="426"/>
      <c r="L977" s="426"/>
      <c r="M977" s="447"/>
      <c r="N977" s="306"/>
      <c r="O977" s="432"/>
      <c r="P977" s="432"/>
      <c r="Q977" s="448"/>
    </row>
    <row r="978" spans="1:17" ht="15.75" thickBot="1" x14ac:dyDescent="0.3">
      <c r="A978" s="745"/>
      <c r="B978" s="747"/>
      <c r="C978" s="749"/>
      <c r="D978" s="750" t="s">
        <v>832</v>
      </c>
      <c r="E978" s="219" t="s">
        <v>271</v>
      </c>
      <c r="F978" s="268">
        <v>130</v>
      </c>
      <c r="G978" s="317">
        <v>0</v>
      </c>
      <c r="H978" s="317">
        <v>0</v>
      </c>
      <c r="I978" s="357">
        <v>130</v>
      </c>
      <c r="J978" s="401">
        <v>0</v>
      </c>
      <c r="K978" s="426">
        <v>0</v>
      </c>
      <c r="L978" s="426">
        <v>0</v>
      </c>
      <c r="M978" s="447">
        <v>0</v>
      </c>
      <c r="N978" s="306">
        <v>0</v>
      </c>
      <c r="O978" s="432">
        <v>0</v>
      </c>
      <c r="P978" s="432">
        <v>0</v>
      </c>
      <c r="Q978" s="448">
        <v>0</v>
      </c>
    </row>
    <row r="979" spans="1:17" ht="15.75" hidden="1" thickBot="1" x14ac:dyDescent="0.3">
      <c r="A979" s="745"/>
      <c r="B979" s="747"/>
      <c r="C979" s="749"/>
      <c r="D979" s="751"/>
      <c r="E979" s="220" t="s">
        <v>834</v>
      </c>
      <c r="F979" s="268">
        <v>130</v>
      </c>
      <c r="G979" s="317">
        <v>0</v>
      </c>
      <c r="H979" s="317">
        <v>0</v>
      </c>
      <c r="I979" s="357">
        <v>130</v>
      </c>
      <c r="J979" s="401">
        <v>0</v>
      </c>
      <c r="K979" s="426">
        <v>0</v>
      </c>
      <c r="L979" s="426">
        <v>0</v>
      </c>
      <c r="M979" s="447">
        <v>0</v>
      </c>
      <c r="N979" s="306">
        <v>0</v>
      </c>
      <c r="O979" s="432" t="e">
        <v>#DIV/0!</v>
      </c>
      <c r="P979" s="432" t="e">
        <v>#DIV/0!</v>
      </c>
      <c r="Q979" s="448">
        <v>0</v>
      </c>
    </row>
    <row r="980" spans="1:17" ht="30.75" thickBot="1" x14ac:dyDescent="0.3">
      <c r="A980" s="619" t="s">
        <v>878</v>
      </c>
      <c r="B980" s="622" t="s">
        <v>838</v>
      </c>
      <c r="C980" s="752" t="s">
        <v>202</v>
      </c>
      <c r="D980" s="37" t="s">
        <v>214</v>
      </c>
      <c r="E980" s="236"/>
      <c r="F980" s="269"/>
      <c r="G980" s="318"/>
      <c r="H980" s="318"/>
      <c r="I980" s="358"/>
      <c r="J980" s="409"/>
      <c r="K980" s="427"/>
      <c r="L980" s="427"/>
      <c r="M980" s="453"/>
      <c r="N980" s="402"/>
      <c r="O980" s="434"/>
      <c r="P980" s="434"/>
      <c r="Q980" s="449"/>
    </row>
    <row r="981" spans="1:17" ht="15.75" thickBot="1" x14ac:dyDescent="0.3">
      <c r="A981" s="620"/>
      <c r="B981" s="623"/>
      <c r="C981" s="753"/>
      <c r="D981" s="847" t="s">
        <v>796</v>
      </c>
      <c r="E981" s="222" t="s">
        <v>271</v>
      </c>
      <c r="F981" s="270">
        <v>11500</v>
      </c>
      <c r="G981" s="319">
        <v>0</v>
      </c>
      <c r="H981" s="319">
        <v>6099.1</v>
      </c>
      <c r="I981" s="359">
        <v>5400.9</v>
      </c>
      <c r="J981" s="270">
        <v>6043.12</v>
      </c>
      <c r="K981" s="430">
        <v>0</v>
      </c>
      <c r="L981" s="431">
        <v>4269.08</v>
      </c>
      <c r="M981" s="359">
        <v>1774.04</v>
      </c>
      <c r="N981" s="412">
        <v>52.548869565217394</v>
      </c>
      <c r="O981" s="431">
        <v>0</v>
      </c>
      <c r="P981" s="431">
        <v>69.995245200111484</v>
      </c>
      <c r="Q981" s="454">
        <v>32.84711807291378</v>
      </c>
    </row>
    <row r="982" spans="1:17" x14ac:dyDescent="0.25">
      <c r="A982" s="620"/>
      <c r="B982" s="623"/>
      <c r="C982" s="753"/>
      <c r="D982" s="751"/>
      <c r="E982" s="248" t="s">
        <v>839</v>
      </c>
      <c r="F982" s="267">
        <v>3579.1</v>
      </c>
      <c r="G982" s="316">
        <v>0</v>
      </c>
      <c r="H982" s="316">
        <v>0</v>
      </c>
      <c r="I982" s="356">
        <v>3579.1</v>
      </c>
      <c r="J982" s="411">
        <v>0</v>
      </c>
      <c r="K982" s="429">
        <v>0</v>
      </c>
      <c r="L982" s="429">
        <v>0</v>
      </c>
      <c r="M982" s="451">
        <v>0</v>
      </c>
      <c r="N982" s="305">
        <v>0</v>
      </c>
      <c r="O982" s="543">
        <v>0</v>
      </c>
      <c r="P982" s="543">
        <v>0</v>
      </c>
      <c r="Q982" s="455">
        <v>0</v>
      </c>
    </row>
    <row r="983" spans="1:17" ht="15.75" thickBot="1" x14ac:dyDescent="0.3">
      <c r="A983" s="621"/>
      <c r="B983" s="624"/>
      <c r="C983" s="753"/>
      <c r="D983" s="751"/>
      <c r="E983" s="220" t="s">
        <v>840</v>
      </c>
      <c r="F983" s="268">
        <v>7920.9000000000005</v>
      </c>
      <c r="G983" s="317">
        <v>0</v>
      </c>
      <c r="H983" s="317">
        <v>6099.1</v>
      </c>
      <c r="I983" s="357">
        <v>1821.8</v>
      </c>
      <c r="J983" s="401">
        <v>6043.12</v>
      </c>
      <c r="K983" s="426">
        <v>0</v>
      </c>
      <c r="L983" s="432">
        <v>4269.08</v>
      </c>
      <c r="M983" s="447">
        <v>1774.04</v>
      </c>
      <c r="N983" s="306">
        <v>76.29335050309939</v>
      </c>
      <c r="O983" s="432">
        <v>0</v>
      </c>
      <c r="P983" s="432">
        <v>69.995245200111484</v>
      </c>
      <c r="Q983" s="448">
        <v>97.378416950268971</v>
      </c>
    </row>
    <row r="984" spans="1:17" ht="30" x14ac:dyDescent="0.25">
      <c r="A984" s="756" t="s">
        <v>879</v>
      </c>
      <c r="B984" s="757" t="s">
        <v>841</v>
      </c>
      <c r="C984" s="770" t="s">
        <v>841</v>
      </c>
      <c r="D984" s="37" t="s">
        <v>214</v>
      </c>
      <c r="E984" s="219"/>
      <c r="F984" s="268"/>
      <c r="G984" s="317"/>
      <c r="H984" s="317"/>
      <c r="I984" s="357"/>
      <c r="J984" s="401"/>
      <c r="K984" s="426"/>
      <c r="L984" s="426"/>
      <c r="M984" s="447"/>
      <c r="N984" s="306"/>
      <c r="O984" s="432"/>
      <c r="P984" s="432"/>
      <c r="Q984" s="448"/>
    </row>
    <row r="985" spans="1:17" x14ac:dyDescent="0.25">
      <c r="A985" s="769"/>
      <c r="B985" s="772"/>
      <c r="C985" s="770"/>
      <c r="D985" s="771" t="s">
        <v>796</v>
      </c>
      <c r="E985" s="219" t="s">
        <v>271</v>
      </c>
      <c r="F985" s="268">
        <v>11500</v>
      </c>
      <c r="G985" s="317">
        <v>0</v>
      </c>
      <c r="H985" s="317">
        <v>6099.1</v>
      </c>
      <c r="I985" s="357">
        <v>5400.9</v>
      </c>
      <c r="J985" s="401">
        <v>6043.12</v>
      </c>
      <c r="K985" s="426">
        <v>0</v>
      </c>
      <c r="L985" s="432">
        <v>4269.08</v>
      </c>
      <c r="M985" s="447">
        <v>1774.04</v>
      </c>
      <c r="N985" s="306">
        <v>52.548869565217394</v>
      </c>
      <c r="O985" s="432">
        <v>0</v>
      </c>
      <c r="P985" s="432">
        <v>69.995245200111484</v>
      </c>
      <c r="Q985" s="448">
        <v>32.84711807291378</v>
      </c>
    </row>
    <row r="986" spans="1:17" x14ac:dyDescent="0.25">
      <c r="A986" s="769"/>
      <c r="B986" s="772"/>
      <c r="C986" s="770"/>
      <c r="D986" s="771"/>
      <c r="E986" s="220" t="s">
        <v>839</v>
      </c>
      <c r="F986" s="268">
        <v>3579.1</v>
      </c>
      <c r="G986" s="317">
        <v>0</v>
      </c>
      <c r="H986" s="317">
        <v>0</v>
      </c>
      <c r="I986" s="357">
        <v>3579.1</v>
      </c>
      <c r="J986" s="306">
        <v>0</v>
      </c>
      <c r="K986" s="432">
        <v>0</v>
      </c>
      <c r="L986" s="432">
        <v>0</v>
      </c>
      <c r="M986" s="448">
        <v>0</v>
      </c>
      <c r="N986" s="306">
        <v>0</v>
      </c>
      <c r="O986" s="432">
        <v>0</v>
      </c>
      <c r="P986" s="432">
        <v>0</v>
      </c>
      <c r="Q986" s="448">
        <v>0</v>
      </c>
    </row>
    <row r="987" spans="1:17" ht="15.75" thickBot="1" x14ac:dyDescent="0.3">
      <c r="A987" s="848"/>
      <c r="B987" s="849"/>
      <c r="C987" s="850"/>
      <c r="D987" s="851"/>
      <c r="E987" s="253" t="s">
        <v>840</v>
      </c>
      <c r="F987" s="266">
        <v>7920.9000000000005</v>
      </c>
      <c r="G987" s="315">
        <v>0</v>
      </c>
      <c r="H987" s="315">
        <v>6099.1</v>
      </c>
      <c r="I987" s="355">
        <v>1821.8</v>
      </c>
      <c r="J987" s="413">
        <v>6043.12</v>
      </c>
      <c r="K987" s="433">
        <v>0</v>
      </c>
      <c r="L987" s="435">
        <v>4269.08</v>
      </c>
      <c r="M987" s="456">
        <v>1774.04</v>
      </c>
      <c r="N987" s="499">
        <v>76.29335050309939</v>
      </c>
      <c r="O987" s="435">
        <v>0</v>
      </c>
      <c r="P987" s="435">
        <v>69.995245200111484</v>
      </c>
      <c r="Q987" s="600">
        <v>97.378416950268971</v>
      </c>
    </row>
  </sheetData>
  <mergeCells count="1333">
    <mergeCell ref="P884:P885"/>
    <mergeCell ref="Q884:Q885"/>
    <mergeCell ref="J884:J885"/>
    <mergeCell ref="A11:E11"/>
    <mergeCell ref="P673:P674"/>
    <mergeCell ref="Q673:Q674"/>
    <mergeCell ref="A720:A728"/>
    <mergeCell ref="B720:B728"/>
    <mergeCell ref="A736:A739"/>
    <mergeCell ref="B736:B739"/>
    <mergeCell ref="A681:A701"/>
    <mergeCell ref="B681:B701"/>
    <mergeCell ref="A896:A908"/>
    <mergeCell ref="B896:B908"/>
    <mergeCell ref="A934:A936"/>
    <mergeCell ref="B934:B936"/>
    <mergeCell ref="C934:C936"/>
    <mergeCell ref="D935:D936"/>
    <mergeCell ref="O884:O885"/>
    <mergeCell ref="K884:K885"/>
    <mergeCell ref="L884:L885"/>
    <mergeCell ref="M884:M885"/>
    <mergeCell ref="N884:N885"/>
    <mergeCell ref="A915:A922"/>
    <mergeCell ref="B915:B922"/>
    <mergeCell ref="C915:C922"/>
    <mergeCell ref="D916:D922"/>
    <mergeCell ref="A924:A926"/>
    <mergeCell ref="B924:B926"/>
    <mergeCell ref="C924:C926"/>
    <mergeCell ref="D925:D926"/>
    <mergeCell ref="A949:A951"/>
    <mergeCell ref="B949:B951"/>
    <mergeCell ref="C949:C951"/>
    <mergeCell ref="D950:D951"/>
    <mergeCell ref="A952:A954"/>
    <mergeCell ref="B952:B954"/>
    <mergeCell ref="C952:C954"/>
    <mergeCell ref="D953:D954"/>
    <mergeCell ref="A937:A939"/>
    <mergeCell ref="B937:B939"/>
    <mergeCell ref="C937:C939"/>
    <mergeCell ref="D938:D939"/>
    <mergeCell ref="A940:A948"/>
    <mergeCell ref="B940:B948"/>
    <mergeCell ref="C940:C948"/>
    <mergeCell ref="D941:D948"/>
    <mergeCell ref="A955:A957"/>
    <mergeCell ref="B955:B957"/>
    <mergeCell ref="C955:C957"/>
    <mergeCell ref="D956:D957"/>
    <mergeCell ref="A984:A987"/>
    <mergeCell ref="B984:B987"/>
    <mergeCell ref="C984:C987"/>
    <mergeCell ref="D985:D987"/>
    <mergeCell ref="A974:A976"/>
    <mergeCell ref="B974:B976"/>
    <mergeCell ref="C974:C976"/>
    <mergeCell ref="D975:D976"/>
    <mergeCell ref="A977:A979"/>
    <mergeCell ref="B977:B979"/>
    <mergeCell ref="C977:C979"/>
    <mergeCell ref="D978:D979"/>
    <mergeCell ref="A980:A983"/>
    <mergeCell ref="B980:B983"/>
    <mergeCell ref="C980:C983"/>
    <mergeCell ref="D981:D983"/>
    <mergeCell ref="A958:A960"/>
    <mergeCell ref="B958:B960"/>
    <mergeCell ref="C958:C960"/>
    <mergeCell ref="D959:D960"/>
    <mergeCell ref="A967:A969"/>
    <mergeCell ref="B967:B969"/>
    <mergeCell ref="C967:C969"/>
    <mergeCell ref="D968:D969"/>
    <mergeCell ref="A970:A973"/>
    <mergeCell ref="B970:B973"/>
    <mergeCell ref="C970:C973"/>
    <mergeCell ref="D971:D973"/>
    <mergeCell ref="A961:A963"/>
    <mergeCell ref="B961:B963"/>
    <mergeCell ref="C961:C963"/>
    <mergeCell ref="D962:D963"/>
    <mergeCell ref="A964:A966"/>
    <mergeCell ref="B964:B966"/>
    <mergeCell ref="C964:C966"/>
    <mergeCell ref="D965:D966"/>
    <mergeCell ref="C890:C892"/>
    <mergeCell ref="D891:D892"/>
    <mergeCell ref="A893:A895"/>
    <mergeCell ref="B893:B895"/>
    <mergeCell ref="C893:C895"/>
    <mergeCell ref="I884:I885"/>
    <mergeCell ref="A883:A885"/>
    <mergeCell ref="B883:B885"/>
    <mergeCell ref="C883:C885"/>
    <mergeCell ref="D884:D885"/>
    <mergeCell ref="A909:A911"/>
    <mergeCell ref="B909:B911"/>
    <mergeCell ref="C909:C911"/>
    <mergeCell ref="D910:D911"/>
    <mergeCell ref="D894:D895"/>
    <mergeCell ref="E884:E885"/>
    <mergeCell ref="F884:F885"/>
    <mergeCell ref="G884:G885"/>
    <mergeCell ref="A886:A889"/>
    <mergeCell ref="B886:B889"/>
    <mergeCell ref="C886:C889"/>
    <mergeCell ref="D887:D889"/>
    <mergeCell ref="C896:C907"/>
    <mergeCell ref="D897:D907"/>
    <mergeCell ref="H884:H885"/>
    <mergeCell ref="A890:A892"/>
    <mergeCell ref="B890:B892"/>
    <mergeCell ref="D913:D914"/>
    <mergeCell ref="C930:C931"/>
    <mergeCell ref="B930:B931"/>
    <mergeCell ref="A930:A931"/>
    <mergeCell ref="B932:B933"/>
    <mergeCell ref="A932:A933"/>
    <mergeCell ref="C932:C933"/>
    <mergeCell ref="A912:A914"/>
    <mergeCell ref="B912:B914"/>
    <mergeCell ref="C912:C914"/>
    <mergeCell ref="A927:A929"/>
    <mergeCell ref="B927:B929"/>
    <mergeCell ref="C927:C929"/>
    <mergeCell ref="J877:J878"/>
    <mergeCell ref="K877:K878"/>
    <mergeCell ref="L877:L878"/>
    <mergeCell ref="M877:M878"/>
    <mergeCell ref="N877:N878"/>
    <mergeCell ref="D928:D929"/>
    <mergeCell ref="O877:O878"/>
    <mergeCell ref="P877:P878"/>
    <mergeCell ref="Q877:Q878"/>
    <mergeCell ref="A879:A882"/>
    <mergeCell ref="B879:B882"/>
    <mergeCell ref="C879:C882"/>
    <mergeCell ref="D880:D882"/>
    <mergeCell ref="A876:A878"/>
    <mergeCell ref="B876:B878"/>
    <mergeCell ref="C876:C878"/>
    <mergeCell ref="D877:D878"/>
    <mergeCell ref="E877:E878"/>
    <mergeCell ref="F877:F878"/>
    <mergeCell ref="G877:G878"/>
    <mergeCell ref="H877:H878"/>
    <mergeCell ref="I877:I878"/>
    <mergeCell ref="J871:J872"/>
    <mergeCell ref="K871:K872"/>
    <mergeCell ref="L871:L872"/>
    <mergeCell ref="M871:M872"/>
    <mergeCell ref="N871:N872"/>
    <mergeCell ref="O871:O872"/>
    <mergeCell ref="P871:P872"/>
    <mergeCell ref="Q871:Q872"/>
    <mergeCell ref="A874:A875"/>
    <mergeCell ref="B874:B875"/>
    <mergeCell ref="C874:C875"/>
    <mergeCell ref="A871:A873"/>
    <mergeCell ref="B871:B873"/>
    <mergeCell ref="C871:C873"/>
    <mergeCell ref="D871:D872"/>
    <mergeCell ref="E871:E872"/>
    <mergeCell ref="F871:F872"/>
    <mergeCell ref="G871:G872"/>
    <mergeCell ref="H871:H872"/>
    <mergeCell ref="I871:I872"/>
    <mergeCell ref="J867:J868"/>
    <mergeCell ref="K867:K868"/>
    <mergeCell ref="L867:L868"/>
    <mergeCell ref="M867:M868"/>
    <mergeCell ref="N867:N868"/>
    <mergeCell ref="O867:O868"/>
    <mergeCell ref="P867:P868"/>
    <mergeCell ref="Q867:Q868"/>
    <mergeCell ref="D869:D870"/>
    <mergeCell ref="A867:A870"/>
    <mergeCell ref="B867:B870"/>
    <mergeCell ref="C867:C870"/>
    <mergeCell ref="D867:D868"/>
    <mergeCell ref="E867:E868"/>
    <mergeCell ref="F867:F868"/>
    <mergeCell ref="G867:G868"/>
    <mergeCell ref="H867:H868"/>
    <mergeCell ref="I867:I868"/>
    <mergeCell ref="J850:J851"/>
    <mergeCell ref="K850:K851"/>
    <mergeCell ref="L850:L851"/>
    <mergeCell ref="M850:M851"/>
    <mergeCell ref="N850:N851"/>
    <mergeCell ref="O850:O851"/>
    <mergeCell ref="P850:P851"/>
    <mergeCell ref="Q850:Q851"/>
    <mergeCell ref="D852:D859"/>
    <mergeCell ref="A850:A866"/>
    <mergeCell ref="B850:B866"/>
    <mergeCell ref="C850:C866"/>
    <mergeCell ref="D850:D851"/>
    <mergeCell ref="E850:E851"/>
    <mergeCell ref="F850:F851"/>
    <mergeCell ref="G850:G851"/>
    <mergeCell ref="H850:H851"/>
    <mergeCell ref="I850:I851"/>
    <mergeCell ref="D860:D862"/>
    <mergeCell ref="D863:D866"/>
    <mergeCell ref="A826:A829"/>
    <mergeCell ref="B826:B829"/>
    <mergeCell ref="C826:C829"/>
    <mergeCell ref="D828:D829"/>
    <mergeCell ref="A830:A833"/>
    <mergeCell ref="B830:B833"/>
    <mergeCell ref="C830:C833"/>
    <mergeCell ref="D832:D833"/>
    <mergeCell ref="A834:A849"/>
    <mergeCell ref="B834:B849"/>
    <mergeCell ref="C834:C849"/>
    <mergeCell ref="D834:D835"/>
    <mergeCell ref="D836:D842"/>
    <mergeCell ref="D843:D845"/>
    <mergeCell ref="D846:D849"/>
    <mergeCell ref="O813:O814"/>
    <mergeCell ref="P813:P814"/>
    <mergeCell ref="Q813:Q814"/>
    <mergeCell ref="D815:D816"/>
    <mergeCell ref="A818:A821"/>
    <mergeCell ref="B818:B821"/>
    <mergeCell ref="C818:C821"/>
    <mergeCell ref="D820:D821"/>
    <mergeCell ref="A822:A825"/>
    <mergeCell ref="B822:B825"/>
    <mergeCell ref="C822:C825"/>
    <mergeCell ref="D824:D825"/>
    <mergeCell ref="F813:F814"/>
    <mergeCell ref="G813:G814"/>
    <mergeCell ref="H813:H814"/>
    <mergeCell ref="I813:I814"/>
    <mergeCell ref="J813:J814"/>
    <mergeCell ref="K813:K814"/>
    <mergeCell ref="L813:L814"/>
    <mergeCell ref="M813:M814"/>
    <mergeCell ref="N813:N814"/>
    <mergeCell ref="A809:A812"/>
    <mergeCell ref="B809:B812"/>
    <mergeCell ref="C809:C812"/>
    <mergeCell ref="D811:D812"/>
    <mergeCell ref="A813:A817"/>
    <mergeCell ref="B813:B817"/>
    <mergeCell ref="C813:C817"/>
    <mergeCell ref="D813:D814"/>
    <mergeCell ref="E813:E814"/>
    <mergeCell ref="A800:A804"/>
    <mergeCell ref="B800:B804"/>
    <mergeCell ref="C800:C804"/>
    <mergeCell ref="D802:D804"/>
    <mergeCell ref="E803:E804"/>
    <mergeCell ref="A805:A808"/>
    <mergeCell ref="B805:B808"/>
    <mergeCell ref="C805:C808"/>
    <mergeCell ref="D807:D808"/>
    <mergeCell ref="Q789:Q790"/>
    <mergeCell ref="C791:C794"/>
    <mergeCell ref="D792:D794"/>
    <mergeCell ref="A795:A799"/>
    <mergeCell ref="B795:B799"/>
    <mergeCell ref="C795:C799"/>
    <mergeCell ref="D795:D796"/>
    <mergeCell ref="E795:E796"/>
    <mergeCell ref="D797:D799"/>
    <mergeCell ref="E798:E799"/>
    <mergeCell ref="G789:G790"/>
    <mergeCell ref="H789:H790"/>
    <mergeCell ref="I789:I790"/>
    <mergeCell ref="J789:J790"/>
    <mergeCell ref="K789:K790"/>
    <mergeCell ref="L789:L790"/>
    <mergeCell ref="M789:M790"/>
    <mergeCell ref="N789:N790"/>
    <mergeCell ref="O789:O790"/>
    <mergeCell ref="A787:A788"/>
    <mergeCell ref="B787:B788"/>
    <mergeCell ref="C787:C788"/>
    <mergeCell ref="A789:A794"/>
    <mergeCell ref="B789:B794"/>
    <mergeCell ref="C789:C790"/>
    <mergeCell ref="D789:D790"/>
    <mergeCell ref="E789:E790"/>
    <mergeCell ref="F789:F790"/>
    <mergeCell ref="J779:J780"/>
    <mergeCell ref="K779:K780"/>
    <mergeCell ref="L779:L780"/>
    <mergeCell ref="M779:M780"/>
    <mergeCell ref="N779:N780"/>
    <mergeCell ref="O779:O780"/>
    <mergeCell ref="P779:P780"/>
    <mergeCell ref="Q779:Q780"/>
    <mergeCell ref="A782:A786"/>
    <mergeCell ref="B782:B786"/>
    <mergeCell ref="C782:C786"/>
    <mergeCell ref="E782:E783"/>
    <mergeCell ref="D783:D786"/>
    <mergeCell ref="A779:A781"/>
    <mergeCell ref="B779:B781"/>
    <mergeCell ref="C779:C781"/>
    <mergeCell ref="D779:D780"/>
    <mergeCell ref="E779:E780"/>
    <mergeCell ref="F779:F780"/>
    <mergeCell ref="G779:G780"/>
    <mergeCell ref="H779:H780"/>
    <mergeCell ref="I779:I780"/>
    <mergeCell ref="P789:P790"/>
    <mergeCell ref="Q773:Q774"/>
    <mergeCell ref="A776:A778"/>
    <mergeCell ref="B776:B778"/>
    <mergeCell ref="C776:C778"/>
    <mergeCell ref="D776:D777"/>
    <mergeCell ref="E776:E777"/>
    <mergeCell ref="F776:F777"/>
    <mergeCell ref="G776:G777"/>
    <mergeCell ref="H776:H777"/>
    <mergeCell ref="I776:I777"/>
    <mergeCell ref="J776:J777"/>
    <mergeCell ref="K776:K777"/>
    <mergeCell ref="L776:L777"/>
    <mergeCell ref="M776:M777"/>
    <mergeCell ref="N776:N777"/>
    <mergeCell ref="O776:O777"/>
    <mergeCell ref="P776:P777"/>
    <mergeCell ref="Q776:Q777"/>
    <mergeCell ref="A773:A775"/>
    <mergeCell ref="B773:B775"/>
    <mergeCell ref="C773:C775"/>
    <mergeCell ref="D773:D774"/>
    <mergeCell ref="E773:E774"/>
    <mergeCell ref="F773:F774"/>
    <mergeCell ref="G773:G774"/>
    <mergeCell ref="H773:H774"/>
    <mergeCell ref="I773:I774"/>
    <mergeCell ref="J773:J774"/>
    <mergeCell ref="K773:K774"/>
    <mergeCell ref="L773:L774"/>
    <mergeCell ref="M773:M774"/>
    <mergeCell ref="N773:N774"/>
    <mergeCell ref="O773:O774"/>
    <mergeCell ref="P773:P774"/>
    <mergeCell ref="A770:A772"/>
    <mergeCell ref="B770:B772"/>
    <mergeCell ref="C770:C772"/>
    <mergeCell ref="D770:D771"/>
    <mergeCell ref="E770:E771"/>
    <mergeCell ref="F770:F771"/>
    <mergeCell ref="G770:G771"/>
    <mergeCell ref="H770:H771"/>
    <mergeCell ref="I770:I771"/>
    <mergeCell ref="Q764:Q765"/>
    <mergeCell ref="A767:A769"/>
    <mergeCell ref="B767:B769"/>
    <mergeCell ref="C767:C769"/>
    <mergeCell ref="D767:D768"/>
    <mergeCell ref="E767:E768"/>
    <mergeCell ref="F767:F768"/>
    <mergeCell ref="G767:G768"/>
    <mergeCell ref="H767:H768"/>
    <mergeCell ref="I767:I768"/>
    <mergeCell ref="J767:J768"/>
    <mergeCell ref="K767:K768"/>
    <mergeCell ref="L767:L768"/>
    <mergeCell ref="M767:M768"/>
    <mergeCell ref="N767:N768"/>
    <mergeCell ref="O767:O768"/>
    <mergeCell ref="P767:P768"/>
    <mergeCell ref="Q767:Q768"/>
    <mergeCell ref="J770:J771"/>
    <mergeCell ref="K770:K771"/>
    <mergeCell ref="L770:L771"/>
    <mergeCell ref="M770:M771"/>
    <mergeCell ref="N770:N771"/>
    <mergeCell ref="O770:O771"/>
    <mergeCell ref="P770:P771"/>
    <mergeCell ref="Q770:Q771"/>
    <mergeCell ref="A764:A766"/>
    <mergeCell ref="B764:B766"/>
    <mergeCell ref="C764:C766"/>
    <mergeCell ref="D764:D765"/>
    <mergeCell ref="E764:E765"/>
    <mergeCell ref="F764:F765"/>
    <mergeCell ref="G764:G765"/>
    <mergeCell ref="H764:H765"/>
    <mergeCell ref="I764:I765"/>
    <mergeCell ref="J764:J765"/>
    <mergeCell ref="K764:K765"/>
    <mergeCell ref="L764:L765"/>
    <mergeCell ref="M764:M765"/>
    <mergeCell ref="N764:N765"/>
    <mergeCell ref="O764:O765"/>
    <mergeCell ref="P764:P765"/>
    <mergeCell ref="A761:A763"/>
    <mergeCell ref="B761:B763"/>
    <mergeCell ref="C761:C763"/>
    <mergeCell ref="D761:D762"/>
    <mergeCell ref="E761:E762"/>
    <mergeCell ref="F761:F762"/>
    <mergeCell ref="G761:G762"/>
    <mergeCell ref="H761:H762"/>
    <mergeCell ref="I761:I762"/>
    <mergeCell ref="Q755:Q756"/>
    <mergeCell ref="A758:A760"/>
    <mergeCell ref="B758:B760"/>
    <mergeCell ref="C758:C760"/>
    <mergeCell ref="D758:D759"/>
    <mergeCell ref="E758:E759"/>
    <mergeCell ref="F758:F759"/>
    <mergeCell ref="G758:G759"/>
    <mergeCell ref="H758:H759"/>
    <mergeCell ref="I758:I759"/>
    <mergeCell ref="J758:J759"/>
    <mergeCell ref="K758:K759"/>
    <mergeCell ref="L758:L759"/>
    <mergeCell ref="M758:M759"/>
    <mergeCell ref="N758:N759"/>
    <mergeCell ref="O758:O759"/>
    <mergeCell ref="P758:P759"/>
    <mergeCell ref="Q758:Q759"/>
    <mergeCell ref="J761:J762"/>
    <mergeCell ref="K761:K762"/>
    <mergeCell ref="L761:L762"/>
    <mergeCell ref="M761:M762"/>
    <mergeCell ref="N761:N762"/>
    <mergeCell ref="O761:O762"/>
    <mergeCell ref="P761:P762"/>
    <mergeCell ref="Q761:Q762"/>
    <mergeCell ref="A755:A757"/>
    <mergeCell ref="B755:B757"/>
    <mergeCell ref="C755:C757"/>
    <mergeCell ref="D755:D756"/>
    <mergeCell ref="E755:E756"/>
    <mergeCell ref="F755:F756"/>
    <mergeCell ref="G755:G756"/>
    <mergeCell ref="H755:H756"/>
    <mergeCell ref="I755:I756"/>
    <mergeCell ref="J755:J756"/>
    <mergeCell ref="K755:K756"/>
    <mergeCell ref="L755:L756"/>
    <mergeCell ref="M755:M756"/>
    <mergeCell ref="N755:N756"/>
    <mergeCell ref="O755:O756"/>
    <mergeCell ref="P755:P756"/>
    <mergeCell ref="A752:A754"/>
    <mergeCell ref="B752:B754"/>
    <mergeCell ref="C752:C754"/>
    <mergeCell ref="D752:D753"/>
    <mergeCell ref="E752:E753"/>
    <mergeCell ref="F752:F753"/>
    <mergeCell ref="G752:G753"/>
    <mergeCell ref="H752:H753"/>
    <mergeCell ref="I752:I753"/>
    <mergeCell ref="Q744:Q745"/>
    <mergeCell ref="A746:A748"/>
    <mergeCell ref="B746:B748"/>
    <mergeCell ref="C746:C748"/>
    <mergeCell ref="D747:D748"/>
    <mergeCell ref="E747:E748"/>
    <mergeCell ref="A749:A751"/>
    <mergeCell ref="B749:B751"/>
    <mergeCell ref="C749:C751"/>
    <mergeCell ref="D749:D750"/>
    <mergeCell ref="E749:E750"/>
    <mergeCell ref="F749:F750"/>
    <mergeCell ref="G749:G750"/>
    <mergeCell ref="H749:H750"/>
    <mergeCell ref="I749:I750"/>
    <mergeCell ref="J749:J750"/>
    <mergeCell ref="K749:K750"/>
    <mergeCell ref="L749:L750"/>
    <mergeCell ref="M749:M750"/>
    <mergeCell ref="N749:N750"/>
    <mergeCell ref="O749:O750"/>
    <mergeCell ref="P749:P750"/>
    <mergeCell ref="Q749:Q750"/>
    <mergeCell ref="J752:J753"/>
    <mergeCell ref="K752:K753"/>
    <mergeCell ref="L752:L753"/>
    <mergeCell ref="M752:M753"/>
    <mergeCell ref="N752:N753"/>
    <mergeCell ref="O752:O753"/>
    <mergeCell ref="P752:P753"/>
    <mergeCell ref="Q752:Q753"/>
    <mergeCell ref="Q741:Q742"/>
    <mergeCell ref="A743:A745"/>
    <mergeCell ref="B743:B745"/>
    <mergeCell ref="C743:C745"/>
    <mergeCell ref="D744:D745"/>
    <mergeCell ref="E744:E745"/>
    <mergeCell ref="F744:F745"/>
    <mergeCell ref="G744:G745"/>
    <mergeCell ref="H744:H745"/>
    <mergeCell ref="I744:I745"/>
    <mergeCell ref="J744:J745"/>
    <mergeCell ref="K744:K745"/>
    <mergeCell ref="L744:L745"/>
    <mergeCell ref="M744:M745"/>
    <mergeCell ref="N744:N745"/>
    <mergeCell ref="O744:O745"/>
    <mergeCell ref="P744:P745"/>
    <mergeCell ref="A740:A742"/>
    <mergeCell ref="B740:B742"/>
    <mergeCell ref="C740:C742"/>
    <mergeCell ref="D741:D742"/>
    <mergeCell ref="E741:E742"/>
    <mergeCell ref="F741:F742"/>
    <mergeCell ref="G741:G742"/>
    <mergeCell ref="H741:H742"/>
    <mergeCell ref="I741:I742"/>
    <mergeCell ref="J734:J735"/>
    <mergeCell ref="K734:K735"/>
    <mergeCell ref="L734:L735"/>
    <mergeCell ref="M734:M735"/>
    <mergeCell ref="N734:N735"/>
    <mergeCell ref="O734:O735"/>
    <mergeCell ref="P734:P735"/>
    <mergeCell ref="Q734:Q735"/>
    <mergeCell ref="C736:C738"/>
    <mergeCell ref="D736:D737"/>
    <mergeCell ref="E736:E737"/>
    <mergeCell ref="N736:N737"/>
    <mergeCell ref="O736:O737"/>
    <mergeCell ref="P736:P737"/>
    <mergeCell ref="Q736:Q737"/>
    <mergeCell ref="A733:A735"/>
    <mergeCell ref="B733:B735"/>
    <mergeCell ref="C733:C735"/>
    <mergeCell ref="D734:D735"/>
    <mergeCell ref="E734:E735"/>
    <mergeCell ref="F734:F735"/>
    <mergeCell ref="G734:G735"/>
    <mergeCell ref="H734:H735"/>
    <mergeCell ref="I734:I735"/>
    <mergeCell ref="J741:J742"/>
    <mergeCell ref="K741:K742"/>
    <mergeCell ref="L741:L742"/>
    <mergeCell ref="M741:M742"/>
    <mergeCell ref="N741:N742"/>
    <mergeCell ref="O741:O742"/>
    <mergeCell ref="P741:P742"/>
    <mergeCell ref="J729:J730"/>
    <mergeCell ref="K729:K730"/>
    <mergeCell ref="L729:L730"/>
    <mergeCell ref="M729:M730"/>
    <mergeCell ref="N729:N730"/>
    <mergeCell ref="O729:O730"/>
    <mergeCell ref="P729:P730"/>
    <mergeCell ref="Q729:Q730"/>
    <mergeCell ref="D731:D732"/>
    <mergeCell ref="A729:A732"/>
    <mergeCell ref="B729:B732"/>
    <mergeCell ref="C729:C732"/>
    <mergeCell ref="D729:D730"/>
    <mergeCell ref="E729:E730"/>
    <mergeCell ref="F729:F730"/>
    <mergeCell ref="G729:G730"/>
    <mergeCell ref="H729:H730"/>
    <mergeCell ref="I729:I730"/>
    <mergeCell ref="Q716:Q719"/>
    <mergeCell ref="C720:C726"/>
    <mergeCell ref="D720:D721"/>
    <mergeCell ref="E720:E721"/>
    <mergeCell ref="F720:F721"/>
    <mergeCell ref="G720:G721"/>
    <mergeCell ref="H720:H721"/>
    <mergeCell ref="I720:I721"/>
    <mergeCell ref="J720:J721"/>
    <mergeCell ref="K720:K721"/>
    <mergeCell ref="L720:L721"/>
    <mergeCell ref="M720:M721"/>
    <mergeCell ref="N720:N721"/>
    <mergeCell ref="O720:O721"/>
    <mergeCell ref="P720:P721"/>
    <mergeCell ref="Q720:Q721"/>
    <mergeCell ref="D722:D726"/>
    <mergeCell ref="H716:H719"/>
    <mergeCell ref="I716:I719"/>
    <mergeCell ref="J716:J719"/>
    <mergeCell ref="K716:K719"/>
    <mergeCell ref="L716:L719"/>
    <mergeCell ref="M716:M719"/>
    <mergeCell ref="N716:N719"/>
    <mergeCell ref="O716:O719"/>
    <mergeCell ref="P716:P719"/>
    <mergeCell ref="O710:O713"/>
    <mergeCell ref="P710:P712"/>
    <mergeCell ref="Q710:Q713"/>
    <mergeCell ref="A714:A719"/>
    <mergeCell ref="B714:B719"/>
    <mergeCell ref="C714:C719"/>
    <mergeCell ref="D714:D715"/>
    <mergeCell ref="E714:E715"/>
    <mergeCell ref="F714:F715"/>
    <mergeCell ref="G714:G715"/>
    <mergeCell ref="H714:H715"/>
    <mergeCell ref="I714:I715"/>
    <mergeCell ref="J714:J715"/>
    <mergeCell ref="K714:K715"/>
    <mergeCell ref="L714:L715"/>
    <mergeCell ref="M714:M715"/>
    <mergeCell ref="N714:N715"/>
    <mergeCell ref="O714:O715"/>
    <mergeCell ref="P714:P715"/>
    <mergeCell ref="Q714:Q715"/>
    <mergeCell ref="D716:D719"/>
    <mergeCell ref="E716:E719"/>
    <mergeCell ref="F716:F719"/>
    <mergeCell ref="G716:G719"/>
    <mergeCell ref="F710:F713"/>
    <mergeCell ref="G710:G713"/>
    <mergeCell ref="H710:H713"/>
    <mergeCell ref="I710:I713"/>
    <mergeCell ref="J710:J713"/>
    <mergeCell ref="K710:K713"/>
    <mergeCell ref="L710:L713"/>
    <mergeCell ref="M710:M713"/>
    <mergeCell ref="N710:N712"/>
    <mergeCell ref="A705:A707"/>
    <mergeCell ref="B705:B707"/>
    <mergeCell ref="C705:C707"/>
    <mergeCell ref="D706:D707"/>
    <mergeCell ref="A708:A713"/>
    <mergeCell ref="B708:B713"/>
    <mergeCell ref="C708:C713"/>
    <mergeCell ref="D709:D713"/>
    <mergeCell ref="E710:E713"/>
    <mergeCell ref="A676:A680"/>
    <mergeCell ref="B676:B680"/>
    <mergeCell ref="C676:C680"/>
    <mergeCell ref="C681:C699"/>
    <mergeCell ref="D682:D699"/>
    <mergeCell ref="A702:A704"/>
    <mergeCell ref="B702:B704"/>
    <mergeCell ref="C702:C704"/>
    <mergeCell ref="D703:D704"/>
    <mergeCell ref="J669:J670"/>
    <mergeCell ref="K669:K670"/>
    <mergeCell ref="L669:L670"/>
    <mergeCell ref="M669:M670"/>
    <mergeCell ref="N669:N670"/>
    <mergeCell ref="O669:O670"/>
    <mergeCell ref="A671:A675"/>
    <mergeCell ref="B671:B675"/>
    <mergeCell ref="C672:C675"/>
    <mergeCell ref="D672:D675"/>
    <mergeCell ref="E673:E674"/>
    <mergeCell ref="F673:F674"/>
    <mergeCell ref="G673:G674"/>
    <mergeCell ref="H673:H674"/>
    <mergeCell ref="I673:I674"/>
    <mergeCell ref="J673:J674"/>
    <mergeCell ref="K673:K674"/>
    <mergeCell ref="L673:L674"/>
    <mergeCell ref="M673:M674"/>
    <mergeCell ref="N673:N674"/>
    <mergeCell ref="O673:O674"/>
    <mergeCell ref="A666:A670"/>
    <mergeCell ref="B666:B670"/>
    <mergeCell ref="C666:C670"/>
    <mergeCell ref="D667:D670"/>
    <mergeCell ref="E669:E670"/>
    <mergeCell ref="F669:F670"/>
    <mergeCell ref="G669:G670"/>
    <mergeCell ref="H669:H670"/>
    <mergeCell ref="I669:I670"/>
    <mergeCell ref="A652:A656"/>
    <mergeCell ref="B652:B656"/>
    <mergeCell ref="C653:C655"/>
    <mergeCell ref="D653:D655"/>
    <mergeCell ref="A657:A661"/>
    <mergeCell ref="B657:B661"/>
    <mergeCell ref="C657:C661"/>
    <mergeCell ref="D658:D660"/>
    <mergeCell ref="A662:A665"/>
    <mergeCell ref="B662:B665"/>
    <mergeCell ref="C662:C665"/>
    <mergeCell ref="D663:D665"/>
    <mergeCell ref="A639:A643"/>
    <mergeCell ref="B639:B643"/>
    <mergeCell ref="C640:C643"/>
    <mergeCell ref="D640:D642"/>
    <mergeCell ref="A644:A647"/>
    <mergeCell ref="B644:B647"/>
    <mergeCell ref="C644:C647"/>
    <mergeCell ref="D645:D647"/>
    <mergeCell ref="A648:A651"/>
    <mergeCell ref="B648:B651"/>
    <mergeCell ref="C648:C651"/>
    <mergeCell ref="D649:D651"/>
    <mergeCell ref="D627:D628"/>
    <mergeCell ref="A629:A631"/>
    <mergeCell ref="B629:B631"/>
    <mergeCell ref="C629:C631"/>
    <mergeCell ref="D630:D631"/>
    <mergeCell ref="A632:A634"/>
    <mergeCell ref="B632:B634"/>
    <mergeCell ref="C632:C634"/>
    <mergeCell ref="A635:A638"/>
    <mergeCell ref="B635:B638"/>
    <mergeCell ref="C635:C638"/>
    <mergeCell ref="D636:D638"/>
    <mergeCell ref="A620:A622"/>
    <mergeCell ref="B620:B622"/>
    <mergeCell ref="C620:C622"/>
    <mergeCell ref="A623:A625"/>
    <mergeCell ref="B623:B625"/>
    <mergeCell ref="C623:C625"/>
    <mergeCell ref="A626:A628"/>
    <mergeCell ref="B626:B628"/>
    <mergeCell ref="C626:C628"/>
    <mergeCell ref="A607:A609"/>
    <mergeCell ref="B607:B609"/>
    <mergeCell ref="C607:C609"/>
    <mergeCell ref="D608:D609"/>
    <mergeCell ref="A610:A612"/>
    <mergeCell ref="B610:B612"/>
    <mergeCell ref="C610:C612"/>
    <mergeCell ref="D611:D612"/>
    <mergeCell ref="A615:A617"/>
    <mergeCell ref="B615:B617"/>
    <mergeCell ref="C615:C617"/>
    <mergeCell ref="D616:D617"/>
    <mergeCell ref="A598:A600"/>
    <mergeCell ref="B598:B600"/>
    <mergeCell ref="C598:C600"/>
    <mergeCell ref="D599:D600"/>
    <mergeCell ref="A601:A603"/>
    <mergeCell ref="B601:B603"/>
    <mergeCell ref="C601:C603"/>
    <mergeCell ref="D602:D603"/>
    <mergeCell ref="A604:A606"/>
    <mergeCell ref="B604:B606"/>
    <mergeCell ref="C604:C606"/>
    <mergeCell ref="D605:D606"/>
    <mergeCell ref="A581:A583"/>
    <mergeCell ref="B581:B583"/>
    <mergeCell ref="C581:C583"/>
    <mergeCell ref="D582:D583"/>
    <mergeCell ref="A584:A586"/>
    <mergeCell ref="B584:B586"/>
    <mergeCell ref="C584:C586"/>
    <mergeCell ref="D585:D586"/>
    <mergeCell ref="A587:A596"/>
    <mergeCell ref="B587:B596"/>
    <mergeCell ref="C587:C596"/>
    <mergeCell ref="D588:D596"/>
    <mergeCell ref="A572:A574"/>
    <mergeCell ref="B572:B574"/>
    <mergeCell ref="C572:C574"/>
    <mergeCell ref="D573:D574"/>
    <mergeCell ref="A575:A577"/>
    <mergeCell ref="B575:B577"/>
    <mergeCell ref="C575:C577"/>
    <mergeCell ref="D576:D577"/>
    <mergeCell ref="A578:A580"/>
    <mergeCell ref="B578:B580"/>
    <mergeCell ref="C578:C580"/>
    <mergeCell ref="D579:D580"/>
    <mergeCell ref="A563:A565"/>
    <mergeCell ref="B563:B565"/>
    <mergeCell ref="C563:C565"/>
    <mergeCell ref="D564:D565"/>
    <mergeCell ref="A566:A568"/>
    <mergeCell ref="B566:B568"/>
    <mergeCell ref="C566:C568"/>
    <mergeCell ref="D567:D568"/>
    <mergeCell ref="A569:A571"/>
    <mergeCell ref="B569:B571"/>
    <mergeCell ref="C569:C571"/>
    <mergeCell ref="D570:D571"/>
    <mergeCell ref="A554:A556"/>
    <mergeCell ref="B554:B556"/>
    <mergeCell ref="C554:C556"/>
    <mergeCell ref="D555:D556"/>
    <mergeCell ref="A557:A559"/>
    <mergeCell ref="B557:B559"/>
    <mergeCell ref="C557:C559"/>
    <mergeCell ref="D558:D559"/>
    <mergeCell ref="A560:A562"/>
    <mergeCell ref="B560:B562"/>
    <mergeCell ref="C560:C562"/>
    <mergeCell ref="D561:D562"/>
    <mergeCell ref="A545:A547"/>
    <mergeCell ref="B545:B547"/>
    <mergeCell ref="C545:C547"/>
    <mergeCell ref="D546:D547"/>
    <mergeCell ref="A548:A550"/>
    <mergeCell ref="B548:B550"/>
    <mergeCell ref="C548:C550"/>
    <mergeCell ref="D549:D550"/>
    <mergeCell ref="A551:A553"/>
    <mergeCell ref="B551:B553"/>
    <mergeCell ref="C551:C553"/>
    <mergeCell ref="D552:D553"/>
    <mergeCell ref="A536:A538"/>
    <mergeCell ref="B536:B538"/>
    <mergeCell ref="C536:C538"/>
    <mergeCell ref="D537:D538"/>
    <mergeCell ref="A539:A541"/>
    <mergeCell ref="B539:B541"/>
    <mergeCell ref="C539:C541"/>
    <mergeCell ref="D540:D541"/>
    <mergeCell ref="A542:A544"/>
    <mergeCell ref="B542:B544"/>
    <mergeCell ref="C542:C544"/>
    <mergeCell ref="D543:D544"/>
    <mergeCell ref="A527:A529"/>
    <mergeCell ref="B527:B529"/>
    <mergeCell ref="C527:C529"/>
    <mergeCell ref="D528:D529"/>
    <mergeCell ref="A530:A532"/>
    <mergeCell ref="B530:B532"/>
    <mergeCell ref="C530:C532"/>
    <mergeCell ref="D531:D532"/>
    <mergeCell ref="A533:A535"/>
    <mergeCell ref="B533:B535"/>
    <mergeCell ref="C533:C535"/>
    <mergeCell ref="D534:D535"/>
    <mergeCell ref="A518:A520"/>
    <mergeCell ref="B518:B520"/>
    <mergeCell ref="C518:C520"/>
    <mergeCell ref="D519:D520"/>
    <mergeCell ref="A521:A523"/>
    <mergeCell ref="B521:B523"/>
    <mergeCell ref="C521:C523"/>
    <mergeCell ref="D522:D523"/>
    <mergeCell ref="A524:A526"/>
    <mergeCell ref="B524:B526"/>
    <mergeCell ref="C524:C526"/>
    <mergeCell ref="D525:D526"/>
    <mergeCell ref="A509:A511"/>
    <mergeCell ref="B509:B511"/>
    <mergeCell ref="C509:C511"/>
    <mergeCell ref="D510:D511"/>
    <mergeCell ref="A512:A514"/>
    <mergeCell ref="B512:B514"/>
    <mergeCell ref="C512:C514"/>
    <mergeCell ref="D513:D514"/>
    <mergeCell ref="A515:A517"/>
    <mergeCell ref="B515:B517"/>
    <mergeCell ref="C515:C517"/>
    <mergeCell ref="D516:D517"/>
    <mergeCell ref="A500:A502"/>
    <mergeCell ref="B500:B502"/>
    <mergeCell ref="C500:C502"/>
    <mergeCell ref="D501:D502"/>
    <mergeCell ref="A503:A505"/>
    <mergeCell ref="B503:B505"/>
    <mergeCell ref="C503:C505"/>
    <mergeCell ref="D504:D505"/>
    <mergeCell ref="A506:A508"/>
    <mergeCell ref="B506:B508"/>
    <mergeCell ref="C506:C508"/>
    <mergeCell ref="D507:D508"/>
    <mergeCell ref="A491:A493"/>
    <mergeCell ref="B491:B493"/>
    <mergeCell ref="C491:C493"/>
    <mergeCell ref="D492:D493"/>
    <mergeCell ref="A494:A496"/>
    <mergeCell ref="B494:B496"/>
    <mergeCell ref="C494:C496"/>
    <mergeCell ref="D495:D496"/>
    <mergeCell ref="A497:A499"/>
    <mergeCell ref="B497:B499"/>
    <mergeCell ref="C497:C499"/>
    <mergeCell ref="D498:D499"/>
    <mergeCell ref="A483:A484"/>
    <mergeCell ref="B483:B484"/>
    <mergeCell ref="C483:C484"/>
    <mergeCell ref="A485:A487"/>
    <mergeCell ref="B485:B487"/>
    <mergeCell ref="C485:C487"/>
    <mergeCell ref="D486:D487"/>
    <mergeCell ref="A488:A490"/>
    <mergeCell ref="B488:B490"/>
    <mergeCell ref="C488:C490"/>
    <mergeCell ref="D489:D490"/>
    <mergeCell ref="O8:Q8"/>
    <mergeCell ref="A3:P3"/>
    <mergeCell ref="A4:P4"/>
    <mergeCell ref="A5:P5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N8:N9"/>
    <mergeCell ref="A18:A25"/>
    <mergeCell ref="B18:B25"/>
    <mergeCell ref="C18:C25"/>
    <mergeCell ref="D18:D25"/>
    <mergeCell ref="A26:A58"/>
    <mergeCell ref="B26:B58"/>
    <mergeCell ref="C26:C58"/>
    <mergeCell ref="D26:D58"/>
    <mergeCell ref="A12:A14"/>
    <mergeCell ref="B12:B14"/>
    <mergeCell ref="C12:C17"/>
    <mergeCell ref="D12:D17"/>
    <mergeCell ref="A15:A17"/>
    <mergeCell ref="B15:B17"/>
    <mergeCell ref="A59:A60"/>
    <mergeCell ref="B59:B60"/>
    <mergeCell ref="C59:C73"/>
    <mergeCell ref="D59:D73"/>
    <mergeCell ref="A61:A62"/>
    <mergeCell ref="B61:B62"/>
    <mergeCell ref="A63:A64"/>
    <mergeCell ref="B63:B64"/>
    <mergeCell ref="A65:A66"/>
    <mergeCell ref="B65:B66"/>
    <mergeCell ref="A67:A68"/>
    <mergeCell ref="B67:B68"/>
    <mergeCell ref="A69:A70"/>
    <mergeCell ref="B69:B70"/>
    <mergeCell ref="A71:A73"/>
    <mergeCell ref="B71:B73"/>
    <mergeCell ref="A87:A88"/>
    <mergeCell ref="B87:B88"/>
    <mergeCell ref="C87:C90"/>
    <mergeCell ref="D87:D90"/>
    <mergeCell ref="A89:A90"/>
    <mergeCell ref="B89:B90"/>
    <mergeCell ref="A74:A75"/>
    <mergeCell ref="B74:B75"/>
    <mergeCell ref="C74:C86"/>
    <mergeCell ref="D74:D86"/>
    <mergeCell ref="A76:A77"/>
    <mergeCell ref="B76:B77"/>
    <mergeCell ref="A78:A82"/>
    <mergeCell ref="B78:B82"/>
    <mergeCell ref="A85:A86"/>
    <mergeCell ref="B85:B86"/>
    <mergeCell ref="B83:B84"/>
    <mergeCell ref="A83:A84"/>
    <mergeCell ref="A91:A92"/>
    <mergeCell ref="B91:B92"/>
    <mergeCell ref="C91:C114"/>
    <mergeCell ref="D91:D114"/>
    <mergeCell ref="A93:A97"/>
    <mergeCell ref="B93:B97"/>
    <mergeCell ref="A98:A100"/>
    <mergeCell ref="B98:B100"/>
    <mergeCell ref="A101:A102"/>
    <mergeCell ref="B101:B102"/>
    <mergeCell ref="A103:A105"/>
    <mergeCell ref="B103:B105"/>
    <mergeCell ref="A106:A110"/>
    <mergeCell ref="B106:B110"/>
    <mergeCell ref="A111:A114"/>
    <mergeCell ref="B111:B114"/>
    <mergeCell ref="A115:A116"/>
    <mergeCell ref="B115:B116"/>
    <mergeCell ref="C115:C135"/>
    <mergeCell ref="D115:D135"/>
    <mergeCell ref="A117:A122"/>
    <mergeCell ref="B117:B122"/>
    <mergeCell ref="A123:A124"/>
    <mergeCell ref="B123:B124"/>
    <mergeCell ref="A125:A126"/>
    <mergeCell ref="B125:B126"/>
    <mergeCell ref="A127:A129"/>
    <mergeCell ref="B127:B129"/>
    <mergeCell ref="A130:A132"/>
    <mergeCell ref="B130:B132"/>
    <mergeCell ref="A133:A135"/>
    <mergeCell ref="B133:B135"/>
    <mergeCell ref="A142:A145"/>
    <mergeCell ref="B142:B145"/>
    <mergeCell ref="C142:C145"/>
    <mergeCell ref="D142:D145"/>
    <mergeCell ref="A136:A137"/>
    <mergeCell ref="B136:B137"/>
    <mergeCell ref="C136:C141"/>
    <mergeCell ref="D136:D141"/>
    <mergeCell ref="A138:A141"/>
    <mergeCell ref="B138:B141"/>
    <mergeCell ref="D155:D157"/>
    <mergeCell ref="A160:A166"/>
    <mergeCell ref="B160:B166"/>
    <mergeCell ref="C160:C166"/>
    <mergeCell ref="D163:D166"/>
    <mergeCell ref="A167:A172"/>
    <mergeCell ref="B167:B172"/>
    <mergeCell ref="C167:C172"/>
    <mergeCell ref="D170:D172"/>
    <mergeCell ref="A146:A147"/>
    <mergeCell ref="B146:B147"/>
    <mergeCell ref="C146:C147"/>
    <mergeCell ref="A148:A151"/>
    <mergeCell ref="B148:B151"/>
    <mergeCell ref="C148:C151"/>
    <mergeCell ref="A152:A159"/>
    <mergeCell ref="B152:B159"/>
    <mergeCell ref="C152:C159"/>
    <mergeCell ref="A173:A177"/>
    <mergeCell ref="B173:B177"/>
    <mergeCell ref="C173:C177"/>
    <mergeCell ref="A178:A183"/>
    <mergeCell ref="B178:B183"/>
    <mergeCell ref="C178:C183"/>
    <mergeCell ref="A184:A187"/>
    <mergeCell ref="B184:B187"/>
    <mergeCell ref="C184:C187"/>
    <mergeCell ref="A188:A192"/>
    <mergeCell ref="B188:B192"/>
    <mergeCell ref="C188:C192"/>
    <mergeCell ref="A193:A196"/>
    <mergeCell ref="B193:B196"/>
    <mergeCell ref="C193:C196"/>
    <mergeCell ref="A197:A200"/>
    <mergeCell ref="B197:B200"/>
    <mergeCell ref="C197:C200"/>
    <mergeCell ref="A201:A204"/>
    <mergeCell ref="B201:B204"/>
    <mergeCell ref="C201:C204"/>
    <mergeCell ref="A205:A210"/>
    <mergeCell ref="B205:B210"/>
    <mergeCell ref="C205:C210"/>
    <mergeCell ref="A211:A212"/>
    <mergeCell ref="B211:B212"/>
    <mergeCell ref="C211:C212"/>
    <mergeCell ref="A213:A218"/>
    <mergeCell ref="B213:B218"/>
    <mergeCell ref="C213:C218"/>
    <mergeCell ref="D214:D218"/>
    <mergeCell ref="A219:A221"/>
    <mergeCell ref="B219:B221"/>
    <mergeCell ref="C219:C221"/>
    <mergeCell ref="D220:D221"/>
    <mergeCell ref="A222:A224"/>
    <mergeCell ref="B222:B224"/>
    <mergeCell ref="C222:C224"/>
    <mergeCell ref="D223:D224"/>
    <mergeCell ref="A225:A227"/>
    <mergeCell ref="B225:B227"/>
    <mergeCell ref="C225:C227"/>
    <mergeCell ref="D226:D227"/>
    <mergeCell ref="A228:A230"/>
    <mergeCell ref="B228:B230"/>
    <mergeCell ref="C228:C230"/>
    <mergeCell ref="D229:D230"/>
    <mergeCell ref="A231:A233"/>
    <mergeCell ref="B231:B233"/>
    <mergeCell ref="C231:C233"/>
    <mergeCell ref="D232:D233"/>
    <mergeCell ref="A234:A236"/>
    <mergeCell ref="B234:B236"/>
    <mergeCell ref="C234:C236"/>
    <mergeCell ref="D235:D236"/>
    <mergeCell ref="A237:A239"/>
    <mergeCell ref="B237:B239"/>
    <mergeCell ref="C237:C239"/>
    <mergeCell ref="D238:D239"/>
    <mergeCell ref="A240:A242"/>
    <mergeCell ref="B240:B242"/>
    <mergeCell ref="C240:C242"/>
    <mergeCell ref="D241:D242"/>
    <mergeCell ref="A243:A245"/>
    <mergeCell ref="B243:B245"/>
    <mergeCell ref="C243:C245"/>
    <mergeCell ref="D244:D245"/>
    <mergeCell ref="A246:A248"/>
    <mergeCell ref="B246:B248"/>
    <mergeCell ref="C246:C248"/>
    <mergeCell ref="D247:D248"/>
    <mergeCell ref="A249:A251"/>
    <mergeCell ref="B249:B251"/>
    <mergeCell ref="C249:C251"/>
    <mergeCell ref="D250:D251"/>
    <mergeCell ref="A252:A254"/>
    <mergeCell ref="B252:B254"/>
    <mergeCell ref="C252:C254"/>
    <mergeCell ref="D253:D254"/>
    <mergeCell ref="A255:A257"/>
    <mergeCell ref="B255:B257"/>
    <mergeCell ref="C255:C257"/>
    <mergeCell ref="D256:D257"/>
    <mergeCell ref="A258:A260"/>
    <mergeCell ref="B258:B260"/>
    <mergeCell ref="C258:C260"/>
    <mergeCell ref="D259:D260"/>
    <mergeCell ref="A261:A263"/>
    <mergeCell ref="B261:B263"/>
    <mergeCell ref="C261:C263"/>
    <mergeCell ref="D262:D263"/>
    <mergeCell ref="A264:A266"/>
    <mergeCell ref="B264:B266"/>
    <mergeCell ref="C264:C266"/>
    <mergeCell ref="D265:D266"/>
    <mergeCell ref="A267:A269"/>
    <mergeCell ref="B267:B269"/>
    <mergeCell ref="C267:C269"/>
    <mergeCell ref="D268:D269"/>
    <mergeCell ref="A270:A272"/>
    <mergeCell ref="B270:B272"/>
    <mergeCell ref="C270:C272"/>
    <mergeCell ref="D271:D272"/>
    <mergeCell ref="A273:A275"/>
    <mergeCell ref="B273:B275"/>
    <mergeCell ref="C273:C275"/>
    <mergeCell ref="D274:D275"/>
    <mergeCell ref="A276:A278"/>
    <mergeCell ref="B276:B278"/>
    <mergeCell ref="C276:C278"/>
    <mergeCell ref="D277:D278"/>
    <mergeCell ref="A279:A281"/>
    <mergeCell ref="B279:B281"/>
    <mergeCell ref="C279:C281"/>
    <mergeCell ref="D280:D281"/>
    <mergeCell ref="A282:A284"/>
    <mergeCell ref="B282:B284"/>
    <mergeCell ref="C282:C284"/>
    <mergeCell ref="D283:D284"/>
    <mergeCell ref="A285:A287"/>
    <mergeCell ref="B285:B287"/>
    <mergeCell ref="C285:C287"/>
    <mergeCell ref="D286:D287"/>
    <mergeCell ref="A288:A290"/>
    <mergeCell ref="B288:B290"/>
    <mergeCell ref="C288:C290"/>
    <mergeCell ref="D289:D290"/>
    <mergeCell ref="A291:A293"/>
    <mergeCell ref="B291:B293"/>
    <mergeCell ref="C291:C293"/>
    <mergeCell ref="D292:D293"/>
    <mergeCell ref="A294:A299"/>
    <mergeCell ref="B294:B299"/>
    <mergeCell ref="C294:C299"/>
    <mergeCell ref="D295:D299"/>
    <mergeCell ref="A300:A302"/>
    <mergeCell ref="B300:B302"/>
    <mergeCell ref="C300:C302"/>
    <mergeCell ref="D301:D302"/>
    <mergeCell ref="A303:A308"/>
    <mergeCell ref="B303:B308"/>
    <mergeCell ref="C303:C308"/>
    <mergeCell ref="D304:D308"/>
    <mergeCell ref="A309:A311"/>
    <mergeCell ref="B309:B311"/>
    <mergeCell ref="C309:C311"/>
    <mergeCell ref="D310:D311"/>
    <mergeCell ref="A312:A314"/>
    <mergeCell ref="B312:B314"/>
    <mergeCell ref="C312:C314"/>
    <mergeCell ref="D313:D314"/>
    <mergeCell ref="A315:A317"/>
    <mergeCell ref="B315:B317"/>
    <mergeCell ref="C315:C317"/>
    <mergeCell ref="D316:D317"/>
    <mergeCell ref="A318:A320"/>
    <mergeCell ref="B318:B320"/>
    <mergeCell ref="C318:C320"/>
    <mergeCell ref="D319:D320"/>
    <mergeCell ref="A321:A323"/>
    <mergeCell ref="B321:B323"/>
    <mergeCell ref="C321:C323"/>
    <mergeCell ref="D322:D323"/>
    <mergeCell ref="A324:A326"/>
    <mergeCell ref="B324:B326"/>
    <mergeCell ref="C324:C326"/>
    <mergeCell ref="D325:D326"/>
    <mergeCell ref="A327:A329"/>
    <mergeCell ref="B327:B329"/>
    <mergeCell ref="C327:C329"/>
    <mergeCell ref="D328:D329"/>
    <mergeCell ref="A330:A332"/>
    <mergeCell ref="B330:B332"/>
    <mergeCell ref="C330:C332"/>
    <mergeCell ref="D331:D332"/>
    <mergeCell ref="A333:A335"/>
    <mergeCell ref="B333:B335"/>
    <mergeCell ref="C333:C335"/>
    <mergeCell ref="D334:D335"/>
    <mergeCell ref="A336:A338"/>
    <mergeCell ref="B336:B338"/>
    <mergeCell ref="C336:C338"/>
    <mergeCell ref="D337:D338"/>
    <mergeCell ref="A339:A341"/>
    <mergeCell ref="B339:B341"/>
    <mergeCell ref="C339:C341"/>
    <mergeCell ref="D340:D341"/>
    <mergeCell ref="A342:A344"/>
    <mergeCell ref="B342:B344"/>
    <mergeCell ref="C342:C344"/>
    <mergeCell ref="D343:D344"/>
    <mergeCell ref="A345:A347"/>
    <mergeCell ref="B345:B347"/>
    <mergeCell ref="C345:C347"/>
    <mergeCell ref="D346:D347"/>
    <mergeCell ref="A348:A350"/>
    <mergeCell ref="B348:B350"/>
    <mergeCell ref="C348:C350"/>
    <mergeCell ref="D349:D350"/>
    <mergeCell ref="A351:A353"/>
    <mergeCell ref="B351:B353"/>
    <mergeCell ref="C351:C353"/>
    <mergeCell ref="D352:D353"/>
    <mergeCell ref="A354:A356"/>
    <mergeCell ref="B354:B356"/>
    <mergeCell ref="C354:C356"/>
    <mergeCell ref="D355:D356"/>
    <mergeCell ref="A357:A359"/>
    <mergeCell ref="B357:B359"/>
    <mergeCell ref="C357:C359"/>
    <mergeCell ref="D358:D359"/>
    <mergeCell ref="A360:A362"/>
    <mergeCell ref="B360:B362"/>
    <mergeCell ref="C360:C362"/>
    <mergeCell ref="D361:D362"/>
    <mergeCell ref="A363:A365"/>
    <mergeCell ref="B363:B365"/>
    <mergeCell ref="C363:C365"/>
    <mergeCell ref="D364:D365"/>
    <mergeCell ref="A366:A368"/>
    <mergeCell ref="B366:B368"/>
    <mergeCell ref="C366:C368"/>
    <mergeCell ref="D367:D368"/>
    <mergeCell ref="A369:A381"/>
    <mergeCell ref="B369:B381"/>
    <mergeCell ref="C369:C381"/>
    <mergeCell ref="D370:D381"/>
    <mergeCell ref="A382:A384"/>
    <mergeCell ref="B382:B384"/>
    <mergeCell ref="C382:C384"/>
    <mergeCell ref="D383:D384"/>
    <mergeCell ref="A385:A387"/>
    <mergeCell ref="B385:B387"/>
    <mergeCell ref="C385:C387"/>
    <mergeCell ref="D386:D387"/>
    <mergeCell ref="A388:A391"/>
    <mergeCell ref="B388:B391"/>
    <mergeCell ref="C388:C391"/>
    <mergeCell ref="D389:D391"/>
    <mergeCell ref="A392:A394"/>
    <mergeCell ref="B392:B394"/>
    <mergeCell ref="C392:C394"/>
    <mergeCell ref="D393:D394"/>
    <mergeCell ref="A395:A398"/>
    <mergeCell ref="B395:B398"/>
    <mergeCell ref="C395:C398"/>
    <mergeCell ref="D396:D398"/>
    <mergeCell ref="A399:A402"/>
    <mergeCell ref="B399:B402"/>
    <mergeCell ref="C399:C402"/>
    <mergeCell ref="D400:D402"/>
    <mergeCell ref="A403:A405"/>
    <mergeCell ref="B403:B405"/>
    <mergeCell ref="C403:C405"/>
    <mergeCell ref="D404:D405"/>
    <mergeCell ref="A406:A409"/>
    <mergeCell ref="B406:B409"/>
    <mergeCell ref="C406:C409"/>
    <mergeCell ref="D407:D409"/>
    <mergeCell ref="A410:A412"/>
    <mergeCell ref="B410:B412"/>
    <mergeCell ref="C410:C412"/>
    <mergeCell ref="D411:D412"/>
    <mergeCell ref="A413:A415"/>
    <mergeCell ref="B413:B415"/>
    <mergeCell ref="C413:C415"/>
    <mergeCell ref="D414:D415"/>
    <mergeCell ref="A416:A418"/>
    <mergeCell ref="B416:B418"/>
    <mergeCell ref="C416:C418"/>
    <mergeCell ref="D417:D418"/>
    <mergeCell ref="A419:A421"/>
    <mergeCell ref="B419:B421"/>
    <mergeCell ref="C419:C421"/>
    <mergeCell ref="D420:D421"/>
    <mergeCell ref="A422:A424"/>
    <mergeCell ref="B422:B424"/>
    <mergeCell ref="C422:C424"/>
    <mergeCell ref="D423:D424"/>
    <mergeCell ref="A425:A432"/>
    <mergeCell ref="B425:B432"/>
    <mergeCell ref="C425:C432"/>
    <mergeCell ref="D426:D432"/>
    <mergeCell ref="A433:A443"/>
    <mergeCell ref="B433:B443"/>
    <mergeCell ref="C433:C443"/>
    <mergeCell ref="D434:D443"/>
    <mergeCell ref="A444:A446"/>
    <mergeCell ref="B444:B446"/>
    <mergeCell ref="C444:C446"/>
    <mergeCell ref="D445:D446"/>
    <mergeCell ref="A447:A449"/>
    <mergeCell ref="B447:B449"/>
    <mergeCell ref="C447:C449"/>
    <mergeCell ref="D448:D449"/>
    <mergeCell ref="A474:A476"/>
    <mergeCell ref="B474:B476"/>
    <mergeCell ref="C474:C476"/>
    <mergeCell ref="D475:D476"/>
    <mergeCell ref="A477:A479"/>
    <mergeCell ref="B477:B479"/>
    <mergeCell ref="C477:C479"/>
    <mergeCell ref="D478:D479"/>
    <mergeCell ref="A480:A482"/>
    <mergeCell ref="B480:B482"/>
    <mergeCell ref="C480:C482"/>
    <mergeCell ref="D481:D482"/>
    <mergeCell ref="A450:A455"/>
    <mergeCell ref="B450:B455"/>
    <mergeCell ref="C450:C455"/>
    <mergeCell ref="D451:D455"/>
    <mergeCell ref="A456:A461"/>
    <mergeCell ref="B456:B461"/>
    <mergeCell ref="C456:C461"/>
    <mergeCell ref="D457:D461"/>
    <mergeCell ref="A462:A464"/>
    <mergeCell ref="B462:B464"/>
    <mergeCell ref="C462:C464"/>
    <mergeCell ref="D463:D464"/>
    <mergeCell ref="A465:A467"/>
    <mergeCell ref="B465:B467"/>
    <mergeCell ref="C465:C467"/>
    <mergeCell ref="D466:D467"/>
    <mergeCell ref="A468:A473"/>
    <mergeCell ref="B468:B473"/>
    <mergeCell ref="C468:C473"/>
    <mergeCell ref="D469:D4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2023-04-06T06:52:39Z</dcterms:created>
  <dcterms:modified xsi:type="dcterms:W3CDTF">2024-10-31T05:56:37Z</dcterms:modified>
</cp:coreProperties>
</file>