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Муниципальные программы\2023\год\отчет\сводный\"/>
    </mc:Choice>
  </mc:AlternateContent>
  <bookViews>
    <workbookView xWindow="0" yWindow="0" windowWidth="2160" windowHeight="0" activeTab="2"/>
  </bookViews>
  <sheets>
    <sheet name="отчет" sheetId="1" r:id="rId1"/>
    <sheet name="показатели" sheetId="4" r:id="rId2"/>
    <sheet name="расходы" sheetId="3" r:id="rId3"/>
    <sheet name="Лист1"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1" i="3" l="1"/>
  <c r="F302" i="3"/>
  <c r="F304" i="3"/>
  <c r="F305" i="3"/>
  <c r="F306" i="3"/>
  <c r="F307" i="3"/>
  <c r="F299" i="3"/>
  <c r="F291" i="3"/>
  <c r="F295" i="3"/>
  <c r="F290" i="3"/>
  <c r="F281" i="3"/>
  <c r="F282" i="3"/>
  <c r="F283" i="3"/>
  <c r="F284" i="3"/>
  <c r="F285" i="3"/>
  <c r="F286" i="3"/>
  <c r="F287" i="3"/>
  <c r="F288" i="3"/>
  <c r="F289" i="3"/>
  <c r="F280" i="3"/>
  <c r="E280" i="3"/>
  <c r="D280" i="3"/>
  <c r="F258" i="3" l="1"/>
  <c r="F254" i="3"/>
  <c r="F253" i="3"/>
  <c r="F249" i="3"/>
  <c r="F232" i="3"/>
  <c r="F231" i="3"/>
  <c r="F229" i="3"/>
  <c r="F228" i="3"/>
  <c r="F227" i="3"/>
  <c r="F224" i="3"/>
  <c r="F223" i="3"/>
  <c r="F221" i="3"/>
  <c r="F222" i="3"/>
  <c r="F219" i="3"/>
  <c r="F217" i="3"/>
  <c r="F218" i="3"/>
  <c r="F216" i="3"/>
  <c r="F214" i="3"/>
  <c r="F191" i="3"/>
  <c r="F192" i="3"/>
  <c r="F194" i="3"/>
  <c r="F195" i="3"/>
  <c r="F197" i="3"/>
  <c r="F198" i="3"/>
  <c r="F199" i="3"/>
  <c r="F200" i="3"/>
  <c r="F201" i="3"/>
  <c r="F202" i="3"/>
  <c r="F203" i="3"/>
  <c r="F205" i="3"/>
  <c r="F206" i="3"/>
  <c r="F207" i="3"/>
  <c r="F208" i="3"/>
  <c r="F209" i="3"/>
  <c r="F210" i="3"/>
  <c r="F211" i="3"/>
  <c r="F212" i="3"/>
  <c r="F213" i="3"/>
  <c r="F180" i="3"/>
  <c r="F181" i="3"/>
  <c r="F182" i="3"/>
  <c r="F183" i="3"/>
  <c r="F184" i="3"/>
  <c r="F185" i="3"/>
  <c r="F186" i="3"/>
  <c r="F187" i="3"/>
  <c r="F188" i="3"/>
  <c r="F189" i="3"/>
  <c r="F168" i="3"/>
  <c r="F169" i="3"/>
  <c r="F170" i="3"/>
  <c r="F171" i="3"/>
  <c r="F173" i="3"/>
  <c r="F175" i="3"/>
  <c r="F176" i="3"/>
  <c r="F177" i="3"/>
  <c r="F178" i="3"/>
  <c r="F164" i="3"/>
  <c r="F166" i="3"/>
  <c r="F167" i="3"/>
  <c r="F163" i="3"/>
  <c r="F158" i="3"/>
  <c r="F159" i="3"/>
  <c r="F160" i="3"/>
  <c r="F161" i="3"/>
  <c r="F157" i="3"/>
  <c r="F144" i="3"/>
  <c r="F145" i="3"/>
  <c r="F146" i="3"/>
  <c r="F147" i="3"/>
  <c r="F148" i="3"/>
  <c r="F149" i="3"/>
  <c r="F150" i="3"/>
  <c r="F151" i="3"/>
  <c r="F152" i="3"/>
  <c r="F153" i="3"/>
  <c r="F154" i="3"/>
  <c r="F155" i="3"/>
  <c r="F137" i="3"/>
  <c r="F138" i="3"/>
  <c r="F139" i="3"/>
  <c r="F140" i="3"/>
  <c r="F141" i="3"/>
  <c r="F142" i="3"/>
  <c r="F143" i="3"/>
  <c r="F127" i="3"/>
  <c r="F128" i="3"/>
  <c r="F129" i="3"/>
  <c r="F130" i="3"/>
  <c r="F131" i="3"/>
  <c r="F132" i="3"/>
  <c r="F133" i="3"/>
  <c r="F134" i="3"/>
  <c r="F135" i="3"/>
  <c r="F136" i="3"/>
  <c r="F126" i="3"/>
  <c r="F116" i="3"/>
  <c r="F117" i="3"/>
  <c r="F118" i="3"/>
  <c r="F119" i="3"/>
  <c r="F120" i="3"/>
  <c r="F121" i="3"/>
  <c r="F122" i="3"/>
  <c r="F123" i="3"/>
  <c r="F124" i="3"/>
  <c r="F5" i="3"/>
  <c r="F6" i="3"/>
  <c r="F7" i="3"/>
  <c r="F8" i="3"/>
  <c r="Q148" i="1"/>
  <c r="Q149" i="1"/>
  <c r="P147" i="1"/>
  <c r="Q147" i="1"/>
  <c r="J249" i="4"/>
  <c r="N9" i="1" l="1"/>
  <c r="F11" i="1"/>
  <c r="J998" i="1"/>
  <c r="F998" i="1"/>
  <c r="J997" i="1"/>
  <c r="N997" i="1" s="1"/>
  <c r="F997" i="1"/>
  <c r="J996" i="1"/>
  <c r="N996" i="1" s="1"/>
  <c r="F996" i="1"/>
  <c r="P995" i="1"/>
  <c r="O995" i="1"/>
  <c r="M995" i="1"/>
  <c r="L995" i="1"/>
  <c r="K995" i="1"/>
  <c r="I995" i="1"/>
  <c r="H995" i="1"/>
  <c r="G995" i="1"/>
  <c r="Q993" i="1"/>
  <c r="Q992" i="1" s="1"/>
  <c r="J993" i="1"/>
  <c r="F993" i="1"/>
  <c r="F992" i="1" s="1"/>
  <c r="P992" i="1"/>
  <c r="O992" i="1"/>
  <c r="M992" i="1"/>
  <c r="L992" i="1"/>
  <c r="K992" i="1"/>
  <c r="J992" i="1"/>
  <c r="I992" i="1"/>
  <c r="H992" i="1"/>
  <c r="G992" i="1"/>
  <c r="Q991" i="1"/>
  <c r="J991" i="1"/>
  <c r="N991" i="1" s="1"/>
  <c r="L990" i="1"/>
  <c r="K990" i="1"/>
  <c r="I990" i="1"/>
  <c r="Q990" i="1" s="1"/>
  <c r="H990" i="1"/>
  <c r="G990" i="1"/>
  <c r="F990" i="1"/>
  <c r="Q989" i="1"/>
  <c r="J989" i="1"/>
  <c r="F989" i="1"/>
  <c r="F987" i="1" s="1"/>
  <c r="M987" i="1"/>
  <c r="I987" i="1"/>
  <c r="Q987" i="1" s="1"/>
  <c r="Q986" i="1"/>
  <c r="J986" i="1"/>
  <c r="N986" i="1" s="1"/>
  <c r="Q985" i="1"/>
  <c r="J985" i="1"/>
  <c r="J983" i="1" s="1"/>
  <c r="N983" i="1" s="1"/>
  <c r="M983" i="1"/>
  <c r="L983" i="1"/>
  <c r="K983" i="1"/>
  <c r="I983" i="1"/>
  <c r="H983" i="1"/>
  <c r="H969" i="1" s="1"/>
  <c r="H968" i="1" s="1"/>
  <c r="H966" i="1" s="1"/>
  <c r="G983" i="1"/>
  <c r="G969" i="1" s="1"/>
  <c r="F983" i="1"/>
  <c r="J982" i="1"/>
  <c r="F982" i="1"/>
  <c r="Q981" i="1"/>
  <c r="J981" i="1"/>
  <c r="F981" i="1"/>
  <c r="Q980" i="1"/>
  <c r="J980" i="1"/>
  <c r="F980" i="1"/>
  <c r="M979" i="1"/>
  <c r="L979" i="1"/>
  <c r="K979" i="1"/>
  <c r="I979" i="1"/>
  <c r="H979" i="1"/>
  <c r="G979" i="1"/>
  <c r="Q978" i="1"/>
  <c r="J978" i="1"/>
  <c r="J976" i="1" s="1"/>
  <c r="F978" i="1"/>
  <c r="N978" i="1" s="1"/>
  <c r="Q977" i="1"/>
  <c r="J977" i="1"/>
  <c r="F977" i="1"/>
  <c r="M976" i="1"/>
  <c r="Q976" i="1" s="1"/>
  <c r="L976" i="1"/>
  <c r="I976" i="1"/>
  <c r="H976" i="1"/>
  <c r="G976" i="1"/>
  <c r="Q975" i="1"/>
  <c r="J975" i="1"/>
  <c r="F975" i="1"/>
  <c r="P974" i="1"/>
  <c r="J974" i="1"/>
  <c r="N974" i="1" s="1"/>
  <c r="F974" i="1"/>
  <c r="Q973" i="1"/>
  <c r="J973" i="1"/>
  <c r="F973" i="1"/>
  <c r="Q972" i="1"/>
  <c r="N972" i="1"/>
  <c r="J972" i="1"/>
  <c r="F972" i="1"/>
  <c r="Q971" i="1"/>
  <c r="J971" i="1"/>
  <c r="F971" i="1"/>
  <c r="Q970" i="1"/>
  <c r="J970" i="1"/>
  <c r="N970" i="1" s="1"/>
  <c r="F970" i="1"/>
  <c r="Q969" i="1"/>
  <c r="L969" i="1"/>
  <c r="L968" i="1" s="1"/>
  <c r="L966" i="1" s="1"/>
  <c r="K969" i="1"/>
  <c r="M968" i="1"/>
  <c r="I968" i="1"/>
  <c r="J965" i="1"/>
  <c r="F965" i="1"/>
  <c r="Q964" i="1"/>
  <c r="J964" i="1"/>
  <c r="F964" i="1"/>
  <c r="Q963" i="1"/>
  <c r="J963" i="1"/>
  <c r="N963" i="1" s="1"/>
  <c r="F963" i="1"/>
  <c r="F962" i="1" s="1"/>
  <c r="P962" i="1"/>
  <c r="O962" i="1"/>
  <c r="M962" i="1"/>
  <c r="Q962" i="1" s="1"/>
  <c r="L962" i="1"/>
  <c r="K962" i="1"/>
  <c r="I962" i="1"/>
  <c r="H962" i="1"/>
  <c r="G962" i="1"/>
  <c r="Q961" i="1"/>
  <c r="J961" i="1"/>
  <c r="N961" i="1" s="1"/>
  <c r="F961" i="1"/>
  <c r="Q960" i="1"/>
  <c r="J960" i="1"/>
  <c r="F960" i="1"/>
  <c r="Q959" i="1"/>
  <c r="M959" i="1"/>
  <c r="L959" i="1"/>
  <c r="K959" i="1"/>
  <c r="I959" i="1"/>
  <c r="H959" i="1"/>
  <c r="G959" i="1"/>
  <c r="F959" i="1"/>
  <c r="Q958" i="1"/>
  <c r="J958" i="1"/>
  <c r="N958" i="1" s="1"/>
  <c r="J957" i="1"/>
  <c r="N957" i="1" s="1"/>
  <c r="F957" i="1"/>
  <c r="Q956" i="1"/>
  <c r="J956" i="1"/>
  <c r="N956" i="1" s="1"/>
  <c r="F956" i="1"/>
  <c r="Q955" i="1"/>
  <c r="J955" i="1"/>
  <c r="N955" i="1" s="1"/>
  <c r="Q954" i="1"/>
  <c r="J954" i="1"/>
  <c r="N954" i="1" s="1"/>
  <c r="F954" i="1"/>
  <c r="Q953" i="1"/>
  <c r="J953" i="1"/>
  <c r="F953" i="1"/>
  <c r="N953" i="1" s="1"/>
  <c r="Q952" i="1"/>
  <c r="L952" i="1"/>
  <c r="L951" i="1" s="1"/>
  <c r="L950" i="1" s="1"/>
  <c r="K952" i="1"/>
  <c r="K951" i="1" s="1"/>
  <c r="K950" i="1" s="1"/>
  <c r="P951" i="1"/>
  <c r="O951" i="1"/>
  <c r="M951" i="1"/>
  <c r="I951" i="1"/>
  <c r="H951" i="1"/>
  <c r="H950" i="1"/>
  <c r="F934" i="1"/>
  <c r="Q933" i="1"/>
  <c r="J933" i="1"/>
  <c r="F933" i="1"/>
  <c r="L931" i="1"/>
  <c r="K931" i="1"/>
  <c r="H931" i="1"/>
  <c r="G931" i="1"/>
  <c r="Q910" i="1"/>
  <c r="J910" i="1"/>
  <c r="F910" i="1"/>
  <c r="Q909" i="1"/>
  <c r="N909" i="1"/>
  <c r="J909" i="1"/>
  <c r="F909" i="1"/>
  <c r="F907" i="1" s="1"/>
  <c r="Q908" i="1"/>
  <c r="J908" i="1"/>
  <c r="N908" i="1" s="1"/>
  <c r="F908" i="1"/>
  <c r="M907" i="1"/>
  <c r="Q907" i="1" s="1"/>
  <c r="L907" i="1"/>
  <c r="K907" i="1"/>
  <c r="I907" i="1"/>
  <c r="H907" i="1"/>
  <c r="G907" i="1"/>
  <c r="Q902" i="1"/>
  <c r="J902" i="1"/>
  <c r="N902" i="1" s="1"/>
  <c r="F902" i="1"/>
  <c r="Q901" i="1"/>
  <c r="J901" i="1"/>
  <c r="N901" i="1" s="1"/>
  <c r="Q900" i="1"/>
  <c r="J900" i="1"/>
  <c r="N900" i="1" s="1"/>
  <c r="M899" i="1"/>
  <c r="Q899" i="1" s="1"/>
  <c r="L899" i="1"/>
  <c r="P899" i="1" s="1"/>
  <c r="K899" i="1"/>
  <c r="I899" i="1"/>
  <c r="H899" i="1"/>
  <c r="G899" i="1"/>
  <c r="F899" i="1"/>
  <c r="M898" i="1"/>
  <c r="Q898" i="1" s="1"/>
  <c r="L898" i="1"/>
  <c r="K898" i="1"/>
  <c r="I898" i="1"/>
  <c r="H898" i="1"/>
  <c r="G898" i="1"/>
  <c r="F898" i="1"/>
  <c r="N857" i="1"/>
  <c r="M856" i="1"/>
  <c r="L856" i="1"/>
  <c r="K856" i="1"/>
  <c r="J856" i="1"/>
  <c r="N856" i="1" s="1"/>
  <c r="I856" i="1"/>
  <c r="Q856" i="1" s="1"/>
  <c r="H856" i="1"/>
  <c r="G856" i="1"/>
  <c r="F856" i="1"/>
  <c r="Q855" i="1"/>
  <c r="P855" i="1"/>
  <c r="J855" i="1"/>
  <c r="N855" i="1" s="1"/>
  <c r="F855" i="1"/>
  <c r="K852" i="1"/>
  <c r="J852" i="1"/>
  <c r="I852" i="1"/>
  <c r="Q852" i="1" s="1"/>
  <c r="H852" i="1"/>
  <c r="G852" i="1"/>
  <c r="F852" i="1"/>
  <c r="Q850" i="1"/>
  <c r="N850" i="1"/>
  <c r="M849" i="1"/>
  <c r="Q849" i="1" s="1"/>
  <c r="L849" i="1"/>
  <c r="K849" i="1"/>
  <c r="J849" i="1"/>
  <c r="I849" i="1"/>
  <c r="H849" i="1"/>
  <c r="G849" i="1"/>
  <c r="F849" i="1"/>
  <c r="Q848" i="1"/>
  <c r="N848" i="1"/>
  <c r="Q847" i="1"/>
  <c r="N847" i="1"/>
  <c r="P845" i="1"/>
  <c r="O845" i="1"/>
  <c r="M845" i="1"/>
  <c r="L845" i="1"/>
  <c r="K845" i="1"/>
  <c r="J845" i="1"/>
  <c r="N845" i="1" s="1"/>
  <c r="I845" i="1"/>
  <c r="H845" i="1"/>
  <c r="G845" i="1"/>
  <c r="F845" i="1"/>
  <c r="Q844" i="1"/>
  <c r="N844" i="1"/>
  <c r="Q843" i="1"/>
  <c r="N843" i="1"/>
  <c r="Q841" i="1"/>
  <c r="N841" i="1"/>
  <c r="N840" i="1"/>
  <c r="Q839" i="1"/>
  <c r="J839" i="1"/>
  <c r="J836" i="1" s="1"/>
  <c r="F839" i="1"/>
  <c r="O838" i="1"/>
  <c r="N838" i="1"/>
  <c r="J838" i="1"/>
  <c r="M836" i="1"/>
  <c r="L836" i="1"/>
  <c r="P836" i="1" s="1"/>
  <c r="K836" i="1"/>
  <c r="I836" i="1"/>
  <c r="H836" i="1"/>
  <c r="G836" i="1"/>
  <c r="F836" i="1"/>
  <c r="F799" i="1" s="1"/>
  <c r="P829" i="1"/>
  <c r="N829" i="1"/>
  <c r="P825" i="1"/>
  <c r="N825" i="1"/>
  <c r="Q824" i="1"/>
  <c r="O824" i="1"/>
  <c r="M824" i="1"/>
  <c r="K824" i="1"/>
  <c r="J824" i="1"/>
  <c r="I824" i="1"/>
  <c r="H824" i="1"/>
  <c r="P824" i="1" s="1"/>
  <c r="G824" i="1"/>
  <c r="F824" i="1"/>
  <c r="P822" i="1"/>
  <c r="N822" i="1"/>
  <c r="P821" i="1"/>
  <c r="M821" i="1"/>
  <c r="L821" i="1"/>
  <c r="K821" i="1"/>
  <c r="I821" i="1"/>
  <c r="H821" i="1"/>
  <c r="G821" i="1"/>
  <c r="F821" i="1"/>
  <c r="N821" i="1" s="1"/>
  <c r="Q817" i="1"/>
  <c r="N817" i="1"/>
  <c r="Q816" i="1"/>
  <c r="N816" i="1"/>
  <c r="Q815" i="1"/>
  <c r="N815" i="1"/>
  <c r="Q814" i="1"/>
  <c r="N814" i="1"/>
  <c r="Q813" i="1"/>
  <c r="N813" i="1"/>
  <c r="Q812" i="1"/>
  <c r="N812" i="1"/>
  <c r="Q811" i="1"/>
  <c r="N811" i="1"/>
  <c r="Q810" i="1"/>
  <c r="N810" i="1"/>
  <c r="N809" i="1"/>
  <c r="Q808" i="1"/>
  <c r="J808" i="1"/>
  <c r="N808" i="1" s="1"/>
  <c r="N807" i="1"/>
  <c r="Q806" i="1"/>
  <c r="P806" i="1"/>
  <c r="J806" i="1"/>
  <c r="J798" i="1" s="1"/>
  <c r="N798" i="1" s="1"/>
  <c r="F806" i="1"/>
  <c r="P805" i="1"/>
  <c r="N805" i="1"/>
  <c r="P803" i="1"/>
  <c r="N803" i="1"/>
  <c r="P801" i="1"/>
  <c r="O801" i="1"/>
  <c r="I801" i="1"/>
  <c r="Q801" i="1" s="1"/>
  <c r="H801" i="1"/>
  <c r="G801" i="1"/>
  <c r="F801" i="1"/>
  <c r="N801" i="1" s="1"/>
  <c r="O800" i="1"/>
  <c r="I800" i="1"/>
  <c r="Q800" i="1" s="1"/>
  <c r="H800" i="1"/>
  <c r="P800" i="1" s="1"/>
  <c r="G800" i="1"/>
  <c r="F800" i="1"/>
  <c r="N800" i="1" s="1"/>
  <c r="M799" i="1"/>
  <c r="L799" i="1"/>
  <c r="K799" i="1"/>
  <c r="J799" i="1"/>
  <c r="I799" i="1"/>
  <c r="Q799" i="1" s="1"/>
  <c r="H799" i="1"/>
  <c r="G799" i="1"/>
  <c r="O799" i="1" s="1"/>
  <c r="M798" i="1"/>
  <c r="Q798" i="1" s="1"/>
  <c r="L798" i="1"/>
  <c r="K798" i="1"/>
  <c r="I798" i="1"/>
  <c r="H798" i="1"/>
  <c r="G798" i="1"/>
  <c r="F798" i="1"/>
  <c r="Q796" i="1"/>
  <c r="J796" i="1"/>
  <c r="F796" i="1"/>
  <c r="Q795" i="1"/>
  <c r="J795" i="1"/>
  <c r="F795" i="1"/>
  <c r="Q794" i="1"/>
  <c r="P794" i="1"/>
  <c r="J794" i="1"/>
  <c r="N794" i="1" s="1"/>
  <c r="F794" i="1"/>
  <c r="Q793" i="1"/>
  <c r="P793" i="1"/>
  <c r="O793" i="1"/>
  <c r="J793" i="1"/>
  <c r="J792" i="1" s="1"/>
  <c r="N792" i="1" s="1"/>
  <c r="F793" i="1"/>
  <c r="Q792" i="1"/>
  <c r="P792" i="1"/>
  <c r="O792" i="1"/>
  <c r="F792" i="1"/>
  <c r="N799" i="1" l="1"/>
  <c r="F951" i="1"/>
  <c r="F950" i="1" s="1"/>
  <c r="F979" i="1"/>
  <c r="N989" i="1"/>
  <c r="N795" i="1"/>
  <c r="N980" i="1"/>
  <c r="F995" i="1"/>
  <c r="O798" i="1"/>
  <c r="N796" i="1"/>
  <c r="N933" i="1"/>
  <c r="N960" i="1"/>
  <c r="N975" i="1"/>
  <c r="N981" i="1"/>
  <c r="N836" i="1"/>
  <c r="O836" i="1"/>
  <c r="N852" i="1"/>
  <c r="J995" i="1"/>
  <c r="Q979" i="1"/>
  <c r="Q836" i="1"/>
  <c r="N849" i="1"/>
  <c r="N910" i="1"/>
  <c r="M966" i="1"/>
  <c r="N973" i="1"/>
  <c r="N977" i="1"/>
  <c r="N990" i="1"/>
  <c r="P798" i="1"/>
  <c r="M950" i="1"/>
  <c r="P799" i="1"/>
  <c r="N824" i="1"/>
  <c r="I950" i="1"/>
  <c r="Q950" i="1" s="1"/>
  <c r="J969" i="1"/>
  <c r="N969" i="1" s="1"/>
  <c r="N971" i="1"/>
  <c r="Q983" i="1"/>
  <c r="J990" i="1"/>
  <c r="Q995" i="1"/>
  <c r="O899" i="1"/>
  <c r="J962" i="1"/>
  <c r="N962" i="1" s="1"/>
  <c r="F969" i="1"/>
  <c r="F968" i="1" s="1"/>
  <c r="G968" i="1"/>
  <c r="G966" i="1" s="1"/>
  <c r="G952" i="1" s="1"/>
  <c r="G951" i="1" s="1"/>
  <c r="G950" i="1" s="1"/>
  <c r="N995" i="1"/>
  <c r="J968" i="1"/>
  <c r="N793" i="1"/>
  <c r="N839" i="1"/>
  <c r="J898" i="1"/>
  <c r="N898" i="1" s="1"/>
  <c r="J907" i="1"/>
  <c r="N907" i="1" s="1"/>
  <c r="Q951" i="1"/>
  <c r="J959" i="1"/>
  <c r="N959" i="1" s="1"/>
  <c r="N964" i="1"/>
  <c r="F976" i="1"/>
  <c r="N976" i="1" s="1"/>
  <c r="N985" i="1"/>
  <c r="N806" i="1"/>
  <c r="I966" i="1"/>
  <c r="Q966" i="1" s="1"/>
  <c r="Q968" i="1"/>
  <c r="J987" i="1"/>
  <c r="N987" i="1" s="1"/>
  <c r="N993" i="1"/>
  <c r="N992" i="1" s="1"/>
  <c r="J952" i="1"/>
  <c r="J899" i="1"/>
  <c r="N899" i="1" s="1"/>
  <c r="K968" i="1"/>
  <c r="K966" i="1" s="1"/>
  <c r="J979" i="1"/>
  <c r="N979" i="1" s="1"/>
  <c r="F375" i="3"/>
  <c r="F372" i="3"/>
  <c r="E372" i="3"/>
  <c r="D372" i="3"/>
  <c r="E371" i="3"/>
  <c r="D371" i="3"/>
  <c r="F371" i="3" s="1"/>
  <c r="D370" i="3"/>
  <c r="D369" i="3"/>
  <c r="D368" i="3" s="1"/>
  <c r="F368" i="3" s="1"/>
  <c r="E368" i="3"/>
  <c r="F366" i="3"/>
  <c r="E364" i="3"/>
  <c r="F364" i="3" s="1"/>
  <c r="D364" i="3"/>
  <c r="E360" i="3"/>
  <c r="D360" i="3"/>
  <c r="E356" i="3"/>
  <c r="D356" i="3"/>
  <c r="E355" i="3"/>
  <c r="D355" i="3"/>
  <c r="E353" i="3"/>
  <c r="D353" i="3"/>
  <c r="E352" i="3"/>
  <c r="D352" i="3"/>
  <c r="F350" i="3"/>
  <c r="F348" i="3"/>
  <c r="E348" i="3"/>
  <c r="D348" i="3"/>
  <c r="F347" i="3"/>
  <c r="E344" i="3"/>
  <c r="F344" i="3" s="1"/>
  <c r="D344" i="3"/>
  <c r="F343" i="3"/>
  <c r="E343" i="3"/>
  <c r="D343" i="3"/>
  <c r="E342" i="3"/>
  <c r="F342" i="3" s="1"/>
  <c r="D342" i="3"/>
  <c r="E341" i="3"/>
  <c r="E340" i="3" s="1"/>
  <c r="D341" i="3"/>
  <c r="D340" i="3" s="1"/>
  <c r="F339" i="3"/>
  <c r="F338" i="3"/>
  <c r="F337" i="3"/>
  <c r="F336" i="3"/>
  <c r="E336" i="3"/>
  <c r="D336" i="3"/>
  <c r="F335" i="3"/>
  <c r="F334" i="3"/>
  <c r="F333" i="3"/>
  <c r="E332" i="3"/>
  <c r="F332" i="3" s="1"/>
  <c r="D332" i="3"/>
  <c r="F331" i="3"/>
  <c r="E331" i="3"/>
  <c r="D331" i="3"/>
  <c r="E330" i="3"/>
  <c r="F330" i="3" s="1"/>
  <c r="D330" i="3"/>
  <c r="E329" i="3"/>
  <c r="F329" i="3" s="1"/>
  <c r="D329" i="3"/>
  <c r="F327" i="3"/>
  <c r="E324" i="3"/>
  <c r="E320" i="3" s="1"/>
  <c r="F320" i="3" s="1"/>
  <c r="D324" i="3"/>
  <c r="D320" i="3" s="1"/>
  <c r="F323" i="3"/>
  <c r="E323" i="3"/>
  <c r="D323" i="3"/>
  <c r="E322" i="3"/>
  <c r="D322" i="3"/>
  <c r="E321" i="3"/>
  <c r="E309" i="3" s="1"/>
  <c r="D321" i="3"/>
  <c r="D309" i="3" s="1"/>
  <c r="F318" i="3"/>
  <c r="E316" i="3"/>
  <c r="F316" i="3" s="1"/>
  <c r="D316" i="3"/>
  <c r="D312" i="3" s="1"/>
  <c r="E314" i="3"/>
  <c r="E310" i="3" s="1"/>
  <c r="F310" i="3" s="1"/>
  <c r="D314" i="3"/>
  <c r="D310" i="3" s="1"/>
  <c r="E311" i="3"/>
  <c r="F311" i="3" s="1"/>
  <c r="D311" i="3"/>
  <c r="N952" i="1" l="1"/>
  <c r="J951" i="1"/>
  <c r="F966" i="1"/>
  <c r="N968" i="1"/>
  <c r="J966" i="1"/>
  <c r="N966" i="1" s="1"/>
  <c r="F340" i="3"/>
  <c r="F309" i="3"/>
  <c r="D328" i="3"/>
  <c r="D308" i="3" s="1"/>
  <c r="E312" i="3"/>
  <c r="E328" i="3"/>
  <c r="F328" i="3" s="1"/>
  <c r="F324" i="3"/>
  <c r="F314" i="3"/>
  <c r="N951" i="1" l="1"/>
  <c r="J950" i="1"/>
  <c r="N950" i="1" s="1"/>
  <c r="F312" i="3"/>
  <c r="E308" i="3"/>
  <c r="F308" i="3" s="1"/>
  <c r="E306" i="3" l="1"/>
  <c r="D306" i="3"/>
  <c r="E299" i="3"/>
  <c r="E290" i="3" s="1"/>
  <c r="D299" i="3"/>
  <c r="E291" i="3"/>
  <c r="D291" i="3"/>
  <c r="D290" i="3"/>
  <c r="D9" i="3" l="1"/>
  <c r="E9" i="3"/>
  <c r="D10" i="3"/>
  <c r="E10" i="3"/>
  <c r="D12" i="3"/>
  <c r="E12" i="3"/>
  <c r="F19" i="3"/>
  <c r="F12" i="3" l="1"/>
  <c r="Q69" i="1" l="1"/>
  <c r="P69" i="1" s="1"/>
  <c r="O69" i="1" s="1"/>
  <c r="N69" i="1" s="1"/>
  <c r="M69" i="1" s="1"/>
  <c r="L69" i="1" s="1"/>
  <c r="K69" i="1" s="1"/>
  <c r="H61" i="1"/>
  <c r="P61" i="1"/>
  <c r="H62" i="1"/>
  <c r="I62" i="1"/>
  <c r="I61" i="1" s="1"/>
  <c r="J62" i="1"/>
  <c r="J61" i="1" s="1"/>
  <c r="K62" i="1"/>
  <c r="K61" i="1" s="1"/>
  <c r="L62" i="1"/>
  <c r="L61" i="1" s="1"/>
  <c r="M62" i="1"/>
  <c r="M61" i="1" s="1"/>
  <c r="N62" i="1"/>
  <c r="N61" i="1" s="1"/>
  <c r="O62" i="1"/>
  <c r="O61" i="1" s="1"/>
  <c r="P62" i="1"/>
  <c r="Q62" i="1"/>
  <c r="Q61" i="1" s="1"/>
  <c r="G62" i="1"/>
  <c r="P46" i="1"/>
  <c r="P47" i="1"/>
  <c r="P49" i="1"/>
  <c r="P50" i="1"/>
  <c r="Q46" i="1"/>
  <c r="Q47" i="1"/>
  <c r="Q48" i="1"/>
  <c r="Q44" i="1"/>
  <c r="Q791" i="1" l="1"/>
  <c r="N791" i="1"/>
  <c r="M790" i="1"/>
  <c r="Q790" i="1" s="1"/>
  <c r="L790" i="1"/>
  <c r="K790" i="1"/>
  <c r="J790" i="1"/>
  <c r="N790" i="1" s="1"/>
  <c r="N789" i="1"/>
  <c r="I789" i="1"/>
  <c r="I786" i="1" s="1"/>
  <c r="H789" i="1"/>
  <c r="H786" i="1" s="1"/>
  <c r="G789" i="1"/>
  <c r="F789" i="1"/>
  <c r="F786" i="1" s="1"/>
  <c r="M788" i="1"/>
  <c r="J788" i="1" s="1"/>
  <c r="I788" i="1"/>
  <c r="H788" i="1"/>
  <c r="G788" i="1"/>
  <c r="F788" i="1"/>
  <c r="M787" i="1"/>
  <c r="J787" i="1" s="1"/>
  <c r="I787" i="1"/>
  <c r="H787" i="1"/>
  <c r="G787" i="1"/>
  <c r="F787" i="1"/>
  <c r="M786" i="1"/>
  <c r="L786" i="1"/>
  <c r="K786" i="1"/>
  <c r="G786" i="1"/>
  <c r="P785" i="1"/>
  <c r="J785" i="1"/>
  <c r="N785" i="1" s="1"/>
  <c r="F785" i="1"/>
  <c r="L784" i="1"/>
  <c r="I784" i="1"/>
  <c r="H784" i="1"/>
  <c r="H783" i="1" s="1"/>
  <c r="G784" i="1"/>
  <c r="F784" i="1"/>
  <c r="I783" i="1"/>
  <c r="G783" i="1"/>
  <c r="F783" i="1"/>
  <c r="J782" i="1"/>
  <c r="J759" i="1" s="1"/>
  <c r="F782" i="1"/>
  <c r="J781" i="1"/>
  <c r="F781" i="1"/>
  <c r="F780" i="1" s="1"/>
  <c r="M780" i="1"/>
  <c r="L780" i="1"/>
  <c r="K780" i="1"/>
  <c r="I780" i="1"/>
  <c r="H780" i="1"/>
  <c r="G780" i="1"/>
  <c r="M779" i="1"/>
  <c r="L779" i="1"/>
  <c r="K779" i="1"/>
  <c r="I779" i="1"/>
  <c r="H779" i="1"/>
  <c r="G779" i="1"/>
  <c r="F779" i="1"/>
  <c r="M778" i="1"/>
  <c r="L778" i="1"/>
  <c r="K778" i="1"/>
  <c r="I778" i="1"/>
  <c r="H778" i="1"/>
  <c r="G778" i="1"/>
  <c r="F778" i="1"/>
  <c r="P777" i="1"/>
  <c r="F777" i="1"/>
  <c r="N777" i="1" s="1"/>
  <c r="Q776" i="1"/>
  <c r="N776" i="1"/>
  <c r="P775" i="1"/>
  <c r="M775" i="1"/>
  <c r="L775" i="1"/>
  <c r="K775" i="1"/>
  <c r="J775" i="1"/>
  <c r="I775" i="1"/>
  <c r="H775" i="1"/>
  <c r="G775" i="1"/>
  <c r="F775" i="1"/>
  <c r="M774" i="1"/>
  <c r="Q774" i="1" s="1"/>
  <c r="L774" i="1"/>
  <c r="L773" i="1" s="1"/>
  <c r="P773" i="1" s="1"/>
  <c r="K774" i="1"/>
  <c r="K773" i="1" s="1"/>
  <c r="J774" i="1"/>
  <c r="J773" i="1" s="1"/>
  <c r="N773" i="1" s="1"/>
  <c r="I774" i="1"/>
  <c r="I773" i="1" s="1"/>
  <c r="H774" i="1"/>
  <c r="H773" i="1" s="1"/>
  <c r="G774" i="1"/>
  <c r="F774" i="1"/>
  <c r="F773" i="1" s="1"/>
  <c r="M773" i="1"/>
  <c r="G773" i="1"/>
  <c r="Q769" i="1"/>
  <c r="P769" i="1"/>
  <c r="O769" i="1"/>
  <c r="J769" i="1"/>
  <c r="N769" i="1" s="1"/>
  <c r="F769" i="1"/>
  <c r="M768" i="1"/>
  <c r="M767" i="1" s="1"/>
  <c r="L768" i="1"/>
  <c r="P768" i="1" s="1"/>
  <c r="K768" i="1"/>
  <c r="K767" i="1" s="1"/>
  <c r="I768" i="1"/>
  <c r="I767" i="1" s="1"/>
  <c r="H768" i="1"/>
  <c r="G768" i="1"/>
  <c r="G767" i="1" s="1"/>
  <c r="F768" i="1"/>
  <c r="F767" i="1" s="1"/>
  <c r="H767" i="1"/>
  <c r="Q763" i="1"/>
  <c r="P763" i="1"/>
  <c r="O763" i="1"/>
  <c r="J763" i="1"/>
  <c r="F763" i="1"/>
  <c r="F762" i="1" s="1"/>
  <c r="F761" i="1" s="1"/>
  <c r="M762" i="1"/>
  <c r="L762" i="1"/>
  <c r="P762" i="1" s="1"/>
  <c r="K762" i="1"/>
  <c r="I762" i="1"/>
  <c r="I761" i="1" s="1"/>
  <c r="H762" i="1"/>
  <c r="G762" i="1"/>
  <c r="G761" i="1" s="1"/>
  <c r="K761" i="1"/>
  <c r="H761" i="1"/>
  <c r="M760" i="1"/>
  <c r="L760" i="1"/>
  <c r="K760" i="1"/>
  <c r="I760" i="1"/>
  <c r="H760" i="1"/>
  <c r="G760" i="1"/>
  <c r="F760" i="1"/>
  <c r="M759" i="1"/>
  <c r="L759" i="1"/>
  <c r="K759" i="1"/>
  <c r="I759" i="1"/>
  <c r="H759" i="1"/>
  <c r="G759" i="1"/>
  <c r="F759" i="1"/>
  <c r="M758" i="1"/>
  <c r="L758" i="1"/>
  <c r="K758" i="1"/>
  <c r="J758" i="1"/>
  <c r="I758" i="1"/>
  <c r="H758" i="1"/>
  <c r="G758" i="1"/>
  <c r="F758" i="1"/>
  <c r="M757" i="1"/>
  <c r="L757" i="1"/>
  <c r="K757" i="1"/>
  <c r="J757" i="1"/>
  <c r="I757" i="1"/>
  <c r="H757" i="1"/>
  <c r="G757" i="1"/>
  <c r="F757" i="1"/>
  <c r="Q756" i="1"/>
  <c r="M756" i="1"/>
  <c r="L756" i="1"/>
  <c r="K756" i="1"/>
  <c r="J756" i="1"/>
  <c r="I756" i="1"/>
  <c r="H756" i="1"/>
  <c r="G756" i="1"/>
  <c r="G752" i="1" s="1"/>
  <c r="G751" i="1" s="1"/>
  <c r="F756" i="1"/>
  <c r="N756" i="1" s="1"/>
  <c r="M755" i="1"/>
  <c r="L755" i="1"/>
  <c r="K755" i="1"/>
  <c r="J755" i="1"/>
  <c r="I755" i="1"/>
  <c r="H755" i="1"/>
  <c r="G755" i="1"/>
  <c r="F755" i="1"/>
  <c r="N755" i="1" s="1"/>
  <c r="M754" i="1"/>
  <c r="L754" i="1"/>
  <c r="K754" i="1"/>
  <c r="I754" i="1"/>
  <c r="I753" i="1" s="1"/>
  <c r="H754" i="1"/>
  <c r="G754" i="1"/>
  <c r="F754" i="1"/>
  <c r="K753" i="1"/>
  <c r="M739" i="1"/>
  <c r="L739" i="1"/>
  <c r="K739" i="1"/>
  <c r="J739" i="1"/>
  <c r="I739" i="1"/>
  <c r="H739" i="1"/>
  <c r="G739" i="1"/>
  <c r="F739" i="1"/>
  <c r="Q735" i="1"/>
  <c r="J735" i="1"/>
  <c r="F735" i="1"/>
  <c r="F732" i="1" s="1"/>
  <c r="M734" i="1"/>
  <c r="M733" i="1" s="1"/>
  <c r="L734" i="1"/>
  <c r="L733" i="1" s="1"/>
  <c r="K734" i="1"/>
  <c r="K733" i="1" s="1"/>
  <c r="I734" i="1"/>
  <c r="F734" i="1" s="1"/>
  <c r="H734" i="1"/>
  <c r="G734" i="1"/>
  <c r="G733" i="1" s="1"/>
  <c r="H733" i="1"/>
  <c r="M732" i="1"/>
  <c r="L732" i="1"/>
  <c r="L729" i="1" s="1"/>
  <c r="K732" i="1"/>
  <c r="K729" i="1" s="1"/>
  <c r="I732" i="1"/>
  <c r="H732" i="1"/>
  <c r="H731" i="1" s="1"/>
  <c r="H730" i="1" s="1"/>
  <c r="G732" i="1"/>
  <c r="G729" i="1" s="1"/>
  <c r="M731" i="1"/>
  <c r="J731" i="1" s="1"/>
  <c r="L731" i="1"/>
  <c r="L730" i="1" s="1"/>
  <c r="K731" i="1"/>
  <c r="K730" i="1" s="1"/>
  <c r="H729" i="1"/>
  <c r="M727" i="1"/>
  <c r="L727" i="1"/>
  <c r="K727" i="1"/>
  <c r="J727" i="1"/>
  <c r="I727" i="1"/>
  <c r="H727" i="1"/>
  <c r="G727" i="1"/>
  <c r="F727" i="1"/>
  <c r="M724" i="1"/>
  <c r="L724" i="1"/>
  <c r="J724" i="1"/>
  <c r="I724" i="1"/>
  <c r="H724" i="1"/>
  <c r="F724" i="1"/>
  <c r="M721" i="1"/>
  <c r="L721" i="1"/>
  <c r="K721" i="1"/>
  <c r="J721" i="1"/>
  <c r="I721" i="1"/>
  <c r="H721" i="1"/>
  <c r="G721" i="1"/>
  <c r="F721" i="1"/>
  <c r="M712" i="1"/>
  <c r="K712" i="1"/>
  <c r="J712" i="1"/>
  <c r="I712" i="1"/>
  <c r="G712" i="1"/>
  <c r="F712" i="1"/>
  <c r="M711" i="1"/>
  <c r="K711" i="1"/>
  <c r="I711" i="1"/>
  <c r="G711" i="1"/>
  <c r="K710" i="1"/>
  <c r="K709" i="1" s="1"/>
  <c r="G710" i="1"/>
  <c r="G709" i="1" s="1"/>
  <c r="M709" i="1"/>
  <c r="J709" i="1"/>
  <c r="I709" i="1"/>
  <c r="F709" i="1"/>
  <c r="L707" i="1"/>
  <c r="L701" i="1" s="1"/>
  <c r="L700" i="1" s="1"/>
  <c r="K707" i="1"/>
  <c r="K706" i="1" s="1"/>
  <c r="H707" i="1"/>
  <c r="H701" i="1" s="1"/>
  <c r="H700" i="1" s="1"/>
  <c r="G707" i="1"/>
  <c r="G706" i="1" s="1"/>
  <c r="L706" i="1"/>
  <c r="L702" i="1"/>
  <c r="K702" i="1"/>
  <c r="J702" i="1"/>
  <c r="H702" i="1"/>
  <c r="G702" i="1"/>
  <c r="F702" i="1"/>
  <c r="K701" i="1"/>
  <c r="G701" i="1"/>
  <c r="M700" i="1"/>
  <c r="K700" i="1"/>
  <c r="I700" i="1"/>
  <c r="G700" i="1"/>
  <c r="P687" i="1"/>
  <c r="J687" i="1"/>
  <c r="J663" i="1" s="1"/>
  <c r="F687" i="1"/>
  <c r="P686" i="1"/>
  <c r="M686" i="1"/>
  <c r="M685" i="1" s="1"/>
  <c r="L686" i="1"/>
  <c r="L685" i="1" s="1"/>
  <c r="P685" i="1" s="1"/>
  <c r="K686" i="1"/>
  <c r="K685" i="1" s="1"/>
  <c r="I686" i="1"/>
  <c r="I685" i="1" s="1"/>
  <c r="H686" i="1"/>
  <c r="G686" i="1"/>
  <c r="G685" i="1" s="1"/>
  <c r="F686" i="1"/>
  <c r="F685" i="1" s="1"/>
  <c r="H685" i="1"/>
  <c r="M663" i="1"/>
  <c r="M662" i="1" s="1"/>
  <c r="M661" i="1" s="1"/>
  <c r="L663" i="1"/>
  <c r="P663" i="1" s="1"/>
  <c r="K663" i="1"/>
  <c r="K662" i="1" s="1"/>
  <c r="K661" i="1" s="1"/>
  <c r="F663" i="1"/>
  <c r="L662" i="1"/>
  <c r="H662" i="1"/>
  <c r="H661" i="1" s="1"/>
  <c r="F661" i="1" s="1"/>
  <c r="F662" i="1"/>
  <c r="M753" i="1" l="1"/>
  <c r="Q753" i="1" s="1"/>
  <c r="P662" i="1"/>
  <c r="G753" i="1"/>
  <c r="P784" i="1"/>
  <c r="Q786" i="1"/>
  <c r="Q789" i="1"/>
  <c r="H753" i="1"/>
  <c r="Q755" i="1"/>
  <c r="Q762" i="1"/>
  <c r="Q775" i="1"/>
  <c r="N775" i="1"/>
  <c r="N788" i="1"/>
  <c r="N735" i="1"/>
  <c r="N757" i="1"/>
  <c r="N763" i="1"/>
  <c r="H706" i="1"/>
  <c r="Q732" i="1"/>
  <c r="K752" i="1"/>
  <c r="K751" i="1" s="1"/>
  <c r="I733" i="1"/>
  <c r="F733" i="1" s="1"/>
  <c r="J760" i="1"/>
  <c r="N760" i="1" s="1"/>
  <c r="L783" i="1"/>
  <c r="P783" i="1" s="1"/>
  <c r="M730" i="1"/>
  <c r="J730" i="1" s="1"/>
  <c r="J732" i="1"/>
  <c r="N732" i="1" s="1"/>
  <c r="M752" i="1"/>
  <c r="M751" i="1" s="1"/>
  <c r="M650" i="1" s="1"/>
  <c r="M651" i="1" s="1"/>
  <c r="L753" i="1"/>
  <c r="L752" i="1"/>
  <c r="L751" i="1" s="1"/>
  <c r="F753" i="1"/>
  <c r="O767" i="1"/>
  <c r="Q773" i="1"/>
  <c r="J733" i="1"/>
  <c r="Q733" i="1"/>
  <c r="Q767" i="1"/>
  <c r="K650" i="1"/>
  <c r="O761" i="1"/>
  <c r="J786" i="1"/>
  <c r="N786" i="1" s="1"/>
  <c r="N787" i="1"/>
  <c r="N663" i="1"/>
  <c r="J662" i="1"/>
  <c r="O768" i="1"/>
  <c r="F752" i="1"/>
  <c r="F751" i="1" s="1"/>
  <c r="J754" i="1"/>
  <c r="L767" i="1"/>
  <c r="P767" i="1" s="1"/>
  <c r="J784" i="1"/>
  <c r="Q734" i="1"/>
  <c r="O762" i="1"/>
  <c r="Q768" i="1"/>
  <c r="Q787" i="1"/>
  <c r="Q788" i="1"/>
  <c r="L661" i="1"/>
  <c r="J686" i="1"/>
  <c r="N687" i="1"/>
  <c r="H752" i="1"/>
  <c r="H751" i="1" s="1"/>
  <c r="H650" i="1" s="1"/>
  <c r="H651" i="1" s="1"/>
  <c r="L761" i="1"/>
  <c r="P761" i="1" s="1"/>
  <c r="J768" i="1"/>
  <c r="J778" i="1"/>
  <c r="G731" i="1"/>
  <c r="G730" i="1" s="1"/>
  <c r="G650" i="1" s="1"/>
  <c r="G651" i="1" s="1"/>
  <c r="I752" i="1"/>
  <c r="I751" i="1" s="1"/>
  <c r="M761" i="1"/>
  <c r="Q761" i="1" s="1"/>
  <c r="N774" i="1"/>
  <c r="J734" i="1"/>
  <c r="N734" i="1" s="1"/>
  <c r="J762" i="1"/>
  <c r="P774" i="1"/>
  <c r="J779" i="1"/>
  <c r="I731" i="1"/>
  <c r="J780" i="1"/>
  <c r="Q751" i="1" l="1"/>
  <c r="N733" i="1"/>
  <c r="N686" i="1"/>
  <c r="J685" i="1"/>
  <c r="N685" i="1" s="1"/>
  <c r="I730" i="1"/>
  <c r="F731" i="1"/>
  <c r="N731" i="1" s="1"/>
  <c r="Q731" i="1"/>
  <c r="P661" i="1"/>
  <c r="L650" i="1"/>
  <c r="N784" i="1"/>
  <c r="J783" i="1"/>
  <c r="N783" i="1" s="1"/>
  <c r="J753" i="1"/>
  <c r="N753" i="1" s="1"/>
  <c r="J752" i="1"/>
  <c r="N762" i="1"/>
  <c r="J761" i="1"/>
  <c r="N761" i="1" s="1"/>
  <c r="N768" i="1"/>
  <c r="J767" i="1"/>
  <c r="N767" i="1" s="1"/>
  <c r="K651" i="1"/>
  <c r="O651" i="1" s="1"/>
  <c r="O650" i="1"/>
  <c r="Q752" i="1"/>
  <c r="N662" i="1"/>
  <c r="J661" i="1"/>
  <c r="P650" i="1" l="1"/>
  <c r="L651" i="1"/>
  <c r="P651" i="1" s="1"/>
  <c r="N661" i="1"/>
  <c r="J751" i="1"/>
  <c r="N751" i="1" s="1"/>
  <c r="N752" i="1"/>
  <c r="F730" i="1"/>
  <c r="Q730" i="1"/>
  <c r="I650" i="1"/>
  <c r="J650" i="1" l="1"/>
  <c r="I651" i="1"/>
  <c r="Q651" i="1" s="1"/>
  <c r="Q650" i="1"/>
  <c r="F650" i="1"/>
  <c r="F651" i="1" s="1"/>
  <c r="N730" i="1"/>
  <c r="J651" i="1"/>
  <c r="N651" i="1" s="1"/>
  <c r="N650" i="1" l="1"/>
  <c r="J640" i="1"/>
  <c r="F640" i="1"/>
  <c r="Q639" i="1"/>
  <c r="J639" i="1"/>
  <c r="N639" i="1" s="1"/>
  <c r="F639" i="1"/>
  <c r="Q638" i="1"/>
  <c r="N638" i="1"/>
  <c r="J638" i="1"/>
  <c r="J636" i="1" s="1"/>
  <c r="F638" i="1"/>
  <c r="Q637" i="1"/>
  <c r="J637" i="1"/>
  <c r="F637" i="1"/>
  <c r="M636" i="1"/>
  <c r="M635" i="1" s="1"/>
  <c r="Q635" i="1" s="1"/>
  <c r="L636" i="1"/>
  <c r="L635" i="1" s="1"/>
  <c r="K636" i="1"/>
  <c r="K635" i="1" s="1"/>
  <c r="I636" i="1"/>
  <c r="H636" i="1"/>
  <c r="G636" i="1"/>
  <c r="F636" i="1" s="1"/>
  <c r="F635" i="1" s="1"/>
  <c r="I635" i="1"/>
  <c r="H635" i="1"/>
  <c r="M628" i="1"/>
  <c r="J628" i="1" s="1"/>
  <c r="J622" i="1" s="1"/>
  <c r="I628" i="1"/>
  <c r="F628" i="1"/>
  <c r="F622" i="1" s="1"/>
  <c r="M627" i="1"/>
  <c r="L627" i="1"/>
  <c r="K627" i="1"/>
  <c r="K621" i="1" s="1"/>
  <c r="J627" i="1"/>
  <c r="I627" i="1"/>
  <c r="H627" i="1"/>
  <c r="H621" i="1" s="1"/>
  <c r="G627" i="1"/>
  <c r="M626" i="1"/>
  <c r="L626" i="1"/>
  <c r="L620" i="1" s="1"/>
  <c r="K626" i="1"/>
  <c r="I626" i="1"/>
  <c r="Q626" i="1" s="1"/>
  <c r="H626" i="1"/>
  <c r="H624" i="1" s="1"/>
  <c r="G626" i="1"/>
  <c r="Q625" i="1"/>
  <c r="L625" i="1"/>
  <c r="K625" i="1"/>
  <c r="J625" i="1" s="1"/>
  <c r="H625" i="1"/>
  <c r="G625" i="1"/>
  <c r="F625" i="1" s="1"/>
  <c r="F619" i="1" s="1"/>
  <c r="L624" i="1"/>
  <c r="L623" i="1" s="1"/>
  <c r="K624" i="1"/>
  <c r="K623" i="1" s="1"/>
  <c r="I622" i="1"/>
  <c r="L621" i="1"/>
  <c r="I621" i="1"/>
  <c r="M620" i="1"/>
  <c r="K620" i="1"/>
  <c r="M619" i="1"/>
  <c r="L619" i="1"/>
  <c r="I619" i="1"/>
  <c r="Q619" i="1" s="1"/>
  <c r="H619" i="1"/>
  <c r="F616" i="1"/>
  <c r="M615" i="1"/>
  <c r="M614" i="1" s="1"/>
  <c r="M613" i="1" s="1"/>
  <c r="M612" i="1" s="1"/>
  <c r="M611" i="1" s="1"/>
  <c r="L615" i="1"/>
  <c r="L614" i="1" s="1"/>
  <c r="L613" i="1" s="1"/>
  <c r="L612" i="1" s="1"/>
  <c r="L611" i="1" s="1"/>
  <c r="K615" i="1"/>
  <c r="J615" i="1"/>
  <c r="J614" i="1" s="1"/>
  <c r="I615" i="1"/>
  <c r="I614" i="1" s="1"/>
  <c r="I613" i="1" s="1"/>
  <c r="I612" i="1" s="1"/>
  <c r="I611" i="1" s="1"/>
  <c r="H615" i="1"/>
  <c r="G615" i="1"/>
  <c r="F615" i="1"/>
  <c r="F614" i="1" s="1"/>
  <c r="K614" i="1"/>
  <c r="K613" i="1" s="1"/>
  <c r="H614" i="1"/>
  <c r="H613" i="1" s="1"/>
  <c r="H612" i="1" s="1"/>
  <c r="H611" i="1" s="1"/>
  <c r="G614" i="1"/>
  <c r="G613" i="1" s="1"/>
  <c r="J610" i="1"/>
  <c r="F610" i="1"/>
  <c r="J609" i="1"/>
  <c r="F609" i="1"/>
  <c r="J608" i="1"/>
  <c r="J599" i="1" s="1"/>
  <c r="F608" i="1"/>
  <c r="F599" i="1" s="1"/>
  <c r="J607" i="1"/>
  <c r="F607" i="1"/>
  <c r="J606" i="1"/>
  <c r="F606" i="1"/>
  <c r="P605" i="1"/>
  <c r="J605" i="1"/>
  <c r="N605" i="1" s="1"/>
  <c r="F605" i="1"/>
  <c r="P604" i="1"/>
  <c r="N604" i="1"/>
  <c r="J604" i="1"/>
  <c r="F604" i="1"/>
  <c r="P603" i="1"/>
  <c r="J603" i="1"/>
  <c r="F603" i="1"/>
  <c r="P602" i="1"/>
  <c r="J602" i="1"/>
  <c r="J601" i="1" s="1"/>
  <c r="F602" i="1"/>
  <c r="M601" i="1"/>
  <c r="L601" i="1"/>
  <c r="K601" i="1"/>
  <c r="K600" i="1" s="1"/>
  <c r="I601" i="1"/>
  <c r="I600" i="1" s="1"/>
  <c r="H601" i="1"/>
  <c r="P601" i="1" s="1"/>
  <c r="G601" i="1"/>
  <c r="G600" i="1" s="1"/>
  <c r="M600" i="1"/>
  <c r="L600" i="1"/>
  <c r="M599" i="1"/>
  <c r="L599" i="1"/>
  <c r="K599" i="1"/>
  <c r="H599" i="1"/>
  <c r="M598" i="1"/>
  <c r="M548" i="1" s="1"/>
  <c r="J548" i="1" s="1"/>
  <c r="L598" i="1"/>
  <c r="K598" i="1"/>
  <c r="I598" i="1"/>
  <c r="H598" i="1"/>
  <c r="G598" i="1"/>
  <c r="F598" i="1" s="1"/>
  <c r="M597" i="1"/>
  <c r="L597" i="1"/>
  <c r="K597" i="1"/>
  <c r="J597" i="1" s="1"/>
  <c r="I597" i="1"/>
  <c r="H597" i="1"/>
  <c r="G597" i="1"/>
  <c r="L596" i="1"/>
  <c r="J596" i="1" s="1"/>
  <c r="H596" i="1"/>
  <c r="P596" i="1" s="1"/>
  <c r="L595" i="1"/>
  <c r="J595" i="1" s="1"/>
  <c r="H595" i="1"/>
  <c r="F595" i="1" s="1"/>
  <c r="M594" i="1"/>
  <c r="L594" i="1"/>
  <c r="L593" i="1" s="1"/>
  <c r="K594" i="1"/>
  <c r="I594" i="1"/>
  <c r="I593" i="1" s="1"/>
  <c r="I592" i="1" s="1"/>
  <c r="H594" i="1"/>
  <c r="F594" i="1" s="1"/>
  <c r="Q591" i="1"/>
  <c r="J591" i="1"/>
  <c r="J590" i="1" s="1"/>
  <c r="F591" i="1"/>
  <c r="M590" i="1"/>
  <c r="M589" i="1" s="1"/>
  <c r="L590" i="1"/>
  <c r="L589" i="1" s="1"/>
  <c r="K590" i="1"/>
  <c r="K589" i="1" s="1"/>
  <c r="I590" i="1"/>
  <c r="I584" i="1" s="1"/>
  <c r="I583" i="1" s="1"/>
  <c r="H590" i="1"/>
  <c r="H584" i="1" s="1"/>
  <c r="H583" i="1" s="1"/>
  <c r="G590" i="1"/>
  <c r="G589" i="1" s="1"/>
  <c r="M585" i="1"/>
  <c r="M542" i="1" s="1"/>
  <c r="L585" i="1"/>
  <c r="K585" i="1"/>
  <c r="J585" i="1"/>
  <c r="I585" i="1"/>
  <c r="H585" i="1"/>
  <c r="G585" i="1"/>
  <c r="L584" i="1"/>
  <c r="L583" i="1" s="1"/>
  <c r="K584" i="1"/>
  <c r="K583" i="1" s="1"/>
  <c r="G584" i="1"/>
  <c r="G583" i="1" s="1"/>
  <c r="Q576" i="1"/>
  <c r="J576" i="1"/>
  <c r="N576" i="1" s="1"/>
  <c r="F576" i="1"/>
  <c r="Q575" i="1"/>
  <c r="J575" i="1"/>
  <c r="F575" i="1"/>
  <c r="M574" i="1"/>
  <c r="M573" i="1" s="1"/>
  <c r="L574" i="1"/>
  <c r="K574" i="1"/>
  <c r="K573" i="1" s="1"/>
  <c r="I574" i="1"/>
  <c r="I567" i="1" s="1"/>
  <c r="I566" i="1" s="1"/>
  <c r="H574" i="1"/>
  <c r="H573" i="1" s="1"/>
  <c r="G574" i="1"/>
  <c r="L573" i="1"/>
  <c r="M569" i="1"/>
  <c r="L569" i="1"/>
  <c r="L541" i="1" s="1"/>
  <c r="K569" i="1"/>
  <c r="J569" i="1"/>
  <c r="I569" i="1"/>
  <c r="Q569" i="1" s="1"/>
  <c r="H569" i="1"/>
  <c r="G569" i="1"/>
  <c r="F569" i="1"/>
  <c r="N569" i="1" s="1"/>
  <c r="M568" i="1"/>
  <c r="M540" i="1" s="1"/>
  <c r="L568" i="1"/>
  <c r="K568" i="1"/>
  <c r="K540" i="1" s="1"/>
  <c r="J568" i="1"/>
  <c r="I568" i="1"/>
  <c r="H568" i="1"/>
  <c r="H540" i="1" s="1"/>
  <c r="G568" i="1"/>
  <c r="F568" i="1"/>
  <c r="N568" i="1" s="1"/>
  <c r="N540" i="1" s="1"/>
  <c r="M567" i="1"/>
  <c r="M566" i="1" s="1"/>
  <c r="L567" i="1"/>
  <c r="L566" i="1" s="1"/>
  <c r="K567" i="1"/>
  <c r="H567" i="1"/>
  <c r="H566" i="1" s="1"/>
  <c r="G567" i="1"/>
  <c r="G566" i="1" s="1"/>
  <c r="K566" i="1"/>
  <c r="Q565" i="1"/>
  <c r="J565" i="1"/>
  <c r="F565" i="1"/>
  <c r="N565" i="1" s="1"/>
  <c r="P564" i="1"/>
  <c r="J564" i="1"/>
  <c r="N564" i="1" s="1"/>
  <c r="F564" i="1"/>
  <c r="M563" i="1"/>
  <c r="M562" i="1" s="1"/>
  <c r="L563" i="1"/>
  <c r="L562" i="1" s="1"/>
  <c r="K563" i="1"/>
  <c r="J563" i="1" s="1"/>
  <c r="I563" i="1"/>
  <c r="I562" i="1" s="1"/>
  <c r="H563" i="1"/>
  <c r="G563" i="1"/>
  <c r="H562" i="1"/>
  <c r="G562" i="1"/>
  <c r="M558" i="1"/>
  <c r="L558" i="1"/>
  <c r="L539" i="1" s="1"/>
  <c r="K558" i="1"/>
  <c r="J558" i="1" s="1"/>
  <c r="I558" i="1"/>
  <c r="F558" i="1" s="1"/>
  <c r="M557" i="1"/>
  <c r="L557" i="1"/>
  <c r="P557" i="1" s="1"/>
  <c r="K557" i="1"/>
  <c r="J557" i="1"/>
  <c r="I557" i="1"/>
  <c r="I556" i="1" s="1"/>
  <c r="I555" i="1" s="1"/>
  <c r="H557" i="1"/>
  <c r="H556" i="1" s="1"/>
  <c r="H555" i="1" s="1"/>
  <c r="G557" i="1"/>
  <c r="L556" i="1"/>
  <c r="L555" i="1" s="1"/>
  <c r="K556" i="1"/>
  <c r="K555" i="1" s="1"/>
  <c r="G556" i="1"/>
  <c r="F556" i="1" s="1"/>
  <c r="F555" i="1" s="1"/>
  <c r="L548" i="1"/>
  <c r="K548" i="1"/>
  <c r="I548" i="1"/>
  <c r="H548" i="1"/>
  <c r="K547" i="1"/>
  <c r="J547" i="1" s="1"/>
  <c r="G547" i="1"/>
  <c r="M546" i="1"/>
  <c r="L546" i="1"/>
  <c r="I546" i="1"/>
  <c r="H546" i="1"/>
  <c r="L545" i="1"/>
  <c r="P545" i="1" s="1"/>
  <c r="K545" i="1"/>
  <c r="I545" i="1"/>
  <c r="H545" i="1"/>
  <c r="M544" i="1"/>
  <c r="L544" i="1"/>
  <c r="J544" i="1" s="1"/>
  <c r="N544" i="1" s="1"/>
  <c r="H544" i="1"/>
  <c r="F544" i="1" s="1"/>
  <c r="M543" i="1"/>
  <c r="L543" i="1"/>
  <c r="H543" i="1"/>
  <c r="F543" i="1" s="1"/>
  <c r="L542" i="1"/>
  <c r="K542" i="1"/>
  <c r="I542" i="1"/>
  <c r="H542" i="1"/>
  <c r="G542" i="1"/>
  <c r="F542" i="1" s="1"/>
  <c r="M541" i="1"/>
  <c r="Q541" i="1" s="1"/>
  <c r="K541" i="1"/>
  <c r="I541" i="1"/>
  <c r="H541" i="1"/>
  <c r="G541" i="1"/>
  <c r="F541" i="1" s="1"/>
  <c r="P540" i="1"/>
  <c r="O540" i="1"/>
  <c r="L540" i="1"/>
  <c r="J540" i="1"/>
  <c r="I540" i="1"/>
  <c r="M539" i="1"/>
  <c r="K539" i="1"/>
  <c r="M538" i="1"/>
  <c r="K538" i="1"/>
  <c r="H538" i="1"/>
  <c r="G538" i="1"/>
  <c r="O537" i="1"/>
  <c r="J475" i="1"/>
  <c r="F475" i="1"/>
  <c r="J474" i="1"/>
  <c r="F474" i="1"/>
  <c r="J473" i="1"/>
  <c r="F473" i="1"/>
  <c r="Q472" i="1"/>
  <c r="N472" i="1"/>
  <c r="J472" i="1"/>
  <c r="F472" i="1"/>
  <c r="F471" i="1" s="1"/>
  <c r="F470" i="1" s="1"/>
  <c r="M471" i="1"/>
  <c r="L471" i="1"/>
  <c r="K471" i="1"/>
  <c r="K470" i="1" s="1"/>
  <c r="J471" i="1"/>
  <c r="J470" i="1" s="1"/>
  <c r="I471" i="1"/>
  <c r="I470" i="1" s="1"/>
  <c r="H471" i="1"/>
  <c r="H470" i="1" s="1"/>
  <c r="G471" i="1"/>
  <c r="G470" i="1" s="1"/>
  <c r="M470" i="1"/>
  <c r="L470" i="1"/>
  <c r="J466" i="1"/>
  <c r="F466" i="1"/>
  <c r="J465" i="1"/>
  <c r="F465" i="1"/>
  <c r="J464" i="1"/>
  <c r="I464" i="1"/>
  <c r="F464" i="1"/>
  <c r="M463" i="1"/>
  <c r="M462" i="1" s="1"/>
  <c r="L463" i="1"/>
  <c r="L462" i="1" s="1"/>
  <c r="L461" i="1" s="1"/>
  <c r="K463" i="1"/>
  <c r="J463" i="1" s="1"/>
  <c r="I463" i="1"/>
  <c r="H463" i="1"/>
  <c r="H462" i="1" s="1"/>
  <c r="H461" i="1" s="1"/>
  <c r="G463" i="1"/>
  <c r="F463" i="1" s="1"/>
  <c r="F382" i="1" s="1"/>
  <c r="I462" i="1"/>
  <c r="I461" i="1" s="1"/>
  <c r="G462" i="1"/>
  <c r="J385" i="1"/>
  <c r="I385" i="1"/>
  <c r="H385" i="1"/>
  <c r="G385" i="1"/>
  <c r="J384" i="1"/>
  <c r="I384" i="1"/>
  <c r="H384" i="1"/>
  <c r="F384" i="1" s="1"/>
  <c r="G384" i="1"/>
  <c r="J383" i="1"/>
  <c r="I383" i="1"/>
  <c r="H383" i="1"/>
  <c r="G383" i="1"/>
  <c r="F383" i="1" s="1"/>
  <c r="K382" i="1"/>
  <c r="I382" i="1"/>
  <c r="H382" i="1"/>
  <c r="H381" i="1" s="1"/>
  <c r="G382" i="1"/>
  <c r="G381" i="1"/>
  <c r="G380" i="1" s="1"/>
  <c r="J613" i="1" l="1"/>
  <c r="J612" i="1" s="1"/>
  <c r="J611" i="1" s="1"/>
  <c r="K612" i="1"/>
  <c r="K611" i="1" s="1"/>
  <c r="J584" i="1"/>
  <c r="J583" i="1" s="1"/>
  <c r="J589" i="1"/>
  <c r="F613" i="1"/>
  <c r="G612" i="1"/>
  <c r="P543" i="1"/>
  <c r="Q566" i="1"/>
  <c r="J574" i="1"/>
  <c r="H593" i="1"/>
  <c r="H592" i="1" s="1"/>
  <c r="N602" i="1"/>
  <c r="J621" i="1"/>
  <c r="J626" i="1"/>
  <c r="J624" i="1" s="1"/>
  <c r="N463" i="1"/>
  <c r="N470" i="1"/>
  <c r="H537" i="1"/>
  <c r="H536" i="1" s="1"/>
  <c r="P555" i="1"/>
  <c r="F563" i="1"/>
  <c r="Q567" i="1"/>
  <c r="H589" i="1"/>
  <c r="P595" i="1"/>
  <c r="Q636" i="1"/>
  <c r="I381" i="1"/>
  <c r="F381" i="1" s="1"/>
  <c r="F462" i="1"/>
  <c r="F461" i="1" s="1"/>
  <c r="F548" i="1"/>
  <c r="F557" i="1"/>
  <c r="I573" i="1"/>
  <c r="I589" i="1"/>
  <c r="Q589" i="1" s="1"/>
  <c r="M624" i="1"/>
  <c r="Q542" i="1"/>
  <c r="Q573" i="1"/>
  <c r="Q585" i="1"/>
  <c r="J600" i="1"/>
  <c r="N603" i="1"/>
  <c r="H620" i="1"/>
  <c r="Q627" i="1"/>
  <c r="N637" i="1"/>
  <c r="Q471" i="1"/>
  <c r="J542" i="1"/>
  <c r="N542" i="1" s="1"/>
  <c r="J539" i="1"/>
  <c r="F540" i="1"/>
  <c r="Q574" i="1"/>
  <c r="F590" i="1"/>
  <c r="F589" i="1" s="1"/>
  <c r="N591" i="1"/>
  <c r="J594" i="1"/>
  <c r="F597" i="1"/>
  <c r="F627" i="1"/>
  <c r="F621" i="1" s="1"/>
  <c r="N621" i="1" s="1"/>
  <c r="F385" i="1"/>
  <c r="K546" i="1"/>
  <c r="J546" i="1" s="1"/>
  <c r="P548" i="1"/>
  <c r="P562" i="1"/>
  <c r="F574" i="1"/>
  <c r="F567" i="1" s="1"/>
  <c r="F566" i="1" s="1"/>
  <c r="N575" i="1"/>
  <c r="J598" i="1"/>
  <c r="N598" i="1" s="1"/>
  <c r="G619" i="1"/>
  <c r="M622" i="1"/>
  <c r="F626" i="1"/>
  <c r="F620" i="1" s="1"/>
  <c r="F545" i="1"/>
  <c r="G555" i="1"/>
  <c r="F562" i="1"/>
  <c r="Q562" i="1"/>
  <c r="M593" i="1"/>
  <c r="M592" i="1" s="1"/>
  <c r="P598" i="1"/>
  <c r="F601" i="1"/>
  <c r="N558" i="1"/>
  <c r="Q470" i="1"/>
  <c r="N589" i="1"/>
  <c r="N601" i="1"/>
  <c r="N625" i="1"/>
  <c r="J619" i="1"/>
  <c r="N619" i="1" s="1"/>
  <c r="M623" i="1"/>
  <c r="M618" i="1"/>
  <c r="J556" i="1"/>
  <c r="J562" i="1"/>
  <c r="N562" i="1" s="1"/>
  <c r="N563" i="1"/>
  <c r="J593" i="1"/>
  <c r="N594" i="1"/>
  <c r="J541" i="1"/>
  <c r="N541" i="1" s="1"/>
  <c r="N557" i="1"/>
  <c r="F573" i="1"/>
  <c r="L592" i="1"/>
  <c r="P592" i="1" s="1"/>
  <c r="P593" i="1"/>
  <c r="F600" i="1"/>
  <c r="N600" i="1" s="1"/>
  <c r="Q462" i="1"/>
  <c r="M461" i="1"/>
  <c r="Q461" i="1" s="1"/>
  <c r="J623" i="1"/>
  <c r="J618" i="1"/>
  <c r="H379" i="1"/>
  <c r="H378" i="1" s="1"/>
  <c r="H380" i="1"/>
  <c r="H618" i="1"/>
  <c r="H617" i="1" s="1"/>
  <c r="H623" i="1"/>
  <c r="N636" i="1"/>
  <c r="J635" i="1"/>
  <c r="N635" i="1" s="1"/>
  <c r="I380" i="1"/>
  <c r="N595" i="1"/>
  <c r="N548" i="1"/>
  <c r="N590" i="1"/>
  <c r="L382" i="1"/>
  <c r="L381" i="1" s="1"/>
  <c r="Q463" i="1"/>
  <c r="I538" i="1"/>
  <c r="F538" i="1" s="1"/>
  <c r="I539" i="1"/>
  <c r="J543" i="1"/>
  <c r="N543" i="1" s="1"/>
  <c r="Q568" i="1"/>
  <c r="Q540" i="1" s="1"/>
  <c r="M584" i="1"/>
  <c r="Q590" i="1"/>
  <c r="G593" i="1"/>
  <c r="G592" i="1" s="1"/>
  <c r="F592" i="1" s="1"/>
  <c r="F596" i="1"/>
  <c r="K618" i="1"/>
  <c r="K617" i="1" s="1"/>
  <c r="G620" i="1"/>
  <c r="M621" i="1"/>
  <c r="Q621" i="1" s="1"/>
  <c r="M382" i="1"/>
  <c r="P556" i="1"/>
  <c r="P563" i="1"/>
  <c r="F584" i="1"/>
  <c r="P594" i="1"/>
  <c r="L618" i="1"/>
  <c r="L617" i="1" s="1"/>
  <c r="M556" i="1"/>
  <c r="K462" i="1"/>
  <c r="N471" i="1"/>
  <c r="M545" i="1"/>
  <c r="J545" i="1" s="1"/>
  <c r="N545" i="1" s="1"/>
  <c r="K562" i="1"/>
  <c r="Q563" i="1"/>
  <c r="H600" i="1"/>
  <c r="P600" i="1" s="1"/>
  <c r="K619" i="1"/>
  <c r="I620" i="1"/>
  <c r="Q620" i="1" s="1"/>
  <c r="G621" i="1"/>
  <c r="G624" i="1"/>
  <c r="L538" i="1"/>
  <c r="P544" i="1"/>
  <c r="F585" i="1"/>
  <c r="N585" i="1" s="1"/>
  <c r="J620" i="1"/>
  <c r="N620" i="1" s="1"/>
  <c r="N626" i="1"/>
  <c r="G461" i="1"/>
  <c r="Q558" i="1"/>
  <c r="G573" i="1"/>
  <c r="K593" i="1"/>
  <c r="K592" i="1" s="1"/>
  <c r="I624" i="1"/>
  <c r="Q624" i="1" s="1"/>
  <c r="K381" i="1"/>
  <c r="G635" i="1"/>
  <c r="K537" i="1"/>
  <c r="K536" i="1" s="1"/>
  <c r="G546" i="1"/>
  <c r="F546" i="1" s="1"/>
  <c r="N627" i="1" l="1"/>
  <c r="F593" i="1"/>
  <c r="N593" i="1" s="1"/>
  <c r="F612" i="1"/>
  <c r="F611" i="1" s="1"/>
  <c r="G611" i="1"/>
  <c r="M537" i="1"/>
  <c r="J592" i="1"/>
  <c r="N592" i="1" s="1"/>
  <c r="N574" i="1"/>
  <c r="J567" i="1"/>
  <c r="J566" i="1" s="1"/>
  <c r="N566" i="1" s="1"/>
  <c r="J573" i="1"/>
  <c r="N573" i="1" s="1"/>
  <c r="M536" i="1"/>
  <c r="F583" i="1"/>
  <c r="N583" i="1" s="1"/>
  <c r="N584" i="1"/>
  <c r="P538" i="1"/>
  <c r="L537" i="1"/>
  <c r="L379" i="1" s="1"/>
  <c r="J538" i="1"/>
  <c r="F380" i="1"/>
  <c r="J617" i="1"/>
  <c r="J555" i="1"/>
  <c r="N555" i="1" s="1"/>
  <c r="N556" i="1"/>
  <c r="N596" i="1"/>
  <c r="G618" i="1"/>
  <c r="G617" i="1" s="1"/>
  <c r="F624" i="1"/>
  <c r="G623" i="1"/>
  <c r="G537" i="1"/>
  <c r="M583" i="1"/>
  <c r="Q583" i="1" s="1"/>
  <c r="Q584" i="1"/>
  <c r="J382" i="1"/>
  <c r="L380" i="1"/>
  <c r="J462" i="1"/>
  <c r="K461" i="1"/>
  <c r="Q382" i="1"/>
  <c r="M381" i="1"/>
  <c r="M555" i="1"/>
  <c r="Q555" i="1" s="1"/>
  <c r="Q556" i="1"/>
  <c r="Q539" i="1"/>
  <c r="F539" i="1"/>
  <c r="N539" i="1" s="1"/>
  <c r="K380" i="1"/>
  <c r="K379" i="1"/>
  <c r="K378" i="1" s="1"/>
  <c r="I618" i="1"/>
  <c r="I617" i="1" s="1"/>
  <c r="I623" i="1"/>
  <c r="Q623" i="1" s="1"/>
  <c r="M617" i="1"/>
  <c r="I537" i="1"/>
  <c r="N567" i="1"/>
  <c r="L378" i="1" l="1"/>
  <c r="P378" i="1" s="1"/>
  <c r="P379" i="1"/>
  <c r="N538" i="1"/>
  <c r="J537" i="1"/>
  <c r="N382" i="1"/>
  <c r="J381" i="1"/>
  <c r="L536" i="1"/>
  <c r="P537" i="1"/>
  <c r="I536" i="1"/>
  <c r="Q536" i="1" s="1"/>
  <c r="I379" i="1"/>
  <c r="I378" i="1" s="1"/>
  <c r="M380" i="1"/>
  <c r="Q380" i="1" s="1"/>
  <c r="Q381" i="1"/>
  <c r="M379" i="1"/>
  <c r="F618" i="1"/>
  <c r="F623" i="1"/>
  <c r="N623" i="1" s="1"/>
  <c r="N624" i="1"/>
  <c r="Q617" i="1"/>
  <c r="N462" i="1"/>
  <c r="J461" i="1"/>
  <c r="N461" i="1" s="1"/>
  <c r="Q618" i="1"/>
  <c r="F537" i="1"/>
  <c r="F379" i="1" s="1"/>
  <c r="F378" i="1" s="1"/>
  <c r="G536" i="1"/>
  <c r="G379" i="1"/>
  <c r="G378" i="1" s="1"/>
  <c r="Q537" i="1"/>
  <c r="F536" i="1" l="1"/>
  <c r="F617" i="1"/>
  <c r="N617" i="1" s="1"/>
  <c r="N618" i="1"/>
  <c r="J379" i="1"/>
  <c r="J380" i="1"/>
  <c r="N380" i="1" s="1"/>
  <c r="N381" i="1"/>
  <c r="N537" i="1"/>
  <c r="P536" i="1"/>
  <c r="J536" i="1"/>
  <c r="N536" i="1" s="1"/>
  <c r="Q379" i="1"/>
  <c r="M378" i="1"/>
  <c r="Q378" i="1" s="1"/>
  <c r="J378" i="1" l="1"/>
  <c r="N378" i="1" s="1"/>
  <c r="N379" i="1"/>
  <c r="M368" i="1" l="1"/>
  <c r="I368" i="1"/>
  <c r="H368" i="1"/>
  <c r="F368" i="1"/>
  <c r="F375" i="1"/>
  <c r="I375" i="1" s="1"/>
  <c r="F374" i="1"/>
  <c r="I374" i="1" s="1"/>
  <c r="L373" i="1"/>
  <c r="J371" i="1"/>
  <c r="J375" i="1" s="1"/>
  <c r="M375" i="1" s="1"/>
  <c r="J370" i="1"/>
  <c r="M369" i="1"/>
  <c r="L369" i="1"/>
  <c r="L368" i="1" s="1"/>
  <c r="I369" i="1"/>
  <c r="H369" i="1"/>
  <c r="F369" i="1"/>
  <c r="F373" i="1" s="1"/>
  <c r="I342" i="1"/>
  <c r="I343" i="1" s="1"/>
  <c r="M338" i="1"/>
  <c r="M342" i="1" s="1"/>
  <c r="M343" i="1" s="1"/>
  <c r="J338" i="1"/>
  <c r="J342" i="1" s="1"/>
  <c r="J343" i="1" s="1"/>
  <c r="F338" i="1"/>
  <c r="F342" i="1" s="1"/>
  <c r="F343" i="1" s="1"/>
  <c r="J335" i="1"/>
  <c r="J334" i="1" s="1"/>
  <c r="I335" i="1"/>
  <c r="F335" i="1"/>
  <c r="M334" i="1"/>
  <c r="F334" i="1"/>
  <c r="J337" i="1" l="1"/>
  <c r="J369" i="1"/>
  <c r="M337" i="1"/>
  <c r="F337" i="1"/>
  <c r="I373" i="1"/>
  <c r="J374" i="1"/>
  <c r="M374" i="1" s="1"/>
  <c r="J373" i="1" l="1"/>
  <c r="M373" i="1" s="1"/>
  <c r="J368" i="1"/>
  <c r="J333" i="1"/>
  <c r="F333" i="1"/>
  <c r="Q332" i="1"/>
  <c r="J332" i="1"/>
  <c r="F332" i="1"/>
  <c r="F329" i="1" s="1"/>
  <c r="F328" i="1" s="1"/>
  <c r="Q331" i="1"/>
  <c r="P331" i="1"/>
  <c r="J331" i="1"/>
  <c r="F331" i="1"/>
  <c r="M329" i="1"/>
  <c r="M327" i="1" s="1"/>
  <c r="M325" i="1" s="1"/>
  <c r="L329" i="1"/>
  <c r="L327" i="1" s="1"/>
  <c r="K329" i="1"/>
  <c r="K327" i="1" s="1"/>
  <c r="K324" i="1" s="1"/>
  <c r="J329" i="1"/>
  <c r="J328" i="1" s="1"/>
  <c r="I329" i="1"/>
  <c r="H329" i="1"/>
  <c r="H328" i="1" s="1"/>
  <c r="G329" i="1"/>
  <c r="G327" i="1" s="1"/>
  <c r="M328" i="1"/>
  <c r="L328" i="1"/>
  <c r="K328" i="1"/>
  <c r="I328" i="1"/>
  <c r="H327" i="1"/>
  <c r="H324" i="1" s="1"/>
  <c r="H325" i="1"/>
  <c r="Q323" i="1"/>
  <c r="P323" i="1"/>
  <c r="O323" i="1"/>
  <c r="J323" i="1"/>
  <c r="J321" i="1" s="1"/>
  <c r="F323" i="1"/>
  <c r="M321" i="1"/>
  <c r="L321" i="1"/>
  <c r="P321" i="1" s="1"/>
  <c r="K321" i="1"/>
  <c r="O321" i="1" s="1"/>
  <c r="I321" i="1"/>
  <c r="I320" i="1" s="1"/>
  <c r="H321" i="1"/>
  <c r="G321" i="1"/>
  <c r="F321" i="1"/>
  <c r="F320" i="1" s="1"/>
  <c r="M320" i="1"/>
  <c r="H320" i="1"/>
  <c r="G320" i="1"/>
  <c r="Q319" i="1"/>
  <c r="N319" i="1"/>
  <c r="J319" i="1"/>
  <c r="F319" i="1"/>
  <c r="M317" i="1"/>
  <c r="L317" i="1"/>
  <c r="K317" i="1"/>
  <c r="K316" i="1" s="1"/>
  <c r="J317" i="1"/>
  <c r="I317" i="1"/>
  <c r="I316" i="1" s="1"/>
  <c r="H317" i="1"/>
  <c r="H316" i="1" s="1"/>
  <c r="G317" i="1"/>
  <c r="F317" i="1"/>
  <c r="M316" i="1"/>
  <c r="L316" i="1"/>
  <c r="G316" i="1"/>
  <c r="Q315" i="1"/>
  <c r="J315" i="1"/>
  <c r="N315" i="1" s="1"/>
  <c r="F315" i="1"/>
  <c r="Q314" i="1"/>
  <c r="J314" i="1"/>
  <c r="N314" i="1" s="1"/>
  <c r="F314" i="1"/>
  <c r="Q312" i="1"/>
  <c r="M312" i="1"/>
  <c r="L312" i="1"/>
  <c r="K312" i="1"/>
  <c r="K310" i="1" s="1"/>
  <c r="J312" i="1"/>
  <c r="J311" i="1" s="1"/>
  <c r="I312" i="1"/>
  <c r="H312" i="1"/>
  <c r="H311" i="1" s="1"/>
  <c r="G312" i="1"/>
  <c r="G310" i="1" s="1"/>
  <c r="F312" i="1"/>
  <c r="F311" i="1" s="1"/>
  <c r="M311" i="1"/>
  <c r="L311" i="1"/>
  <c r="K311" i="1"/>
  <c r="I311" i="1"/>
  <c r="M310" i="1"/>
  <c r="L310" i="1"/>
  <c r="H310" i="1"/>
  <c r="H308" i="1" s="1"/>
  <c r="H307" i="1" s="1"/>
  <c r="P306" i="1"/>
  <c r="J306" i="1"/>
  <c r="N306" i="1" s="1"/>
  <c r="F306" i="1"/>
  <c r="Q305" i="1"/>
  <c r="P305" i="1"/>
  <c r="O305" i="1"/>
  <c r="J305" i="1"/>
  <c r="N305" i="1" s="1"/>
  <c r="F305" i="1"/>
  <c r="Q304" i="1"/>
  <c r="P304" i="1"/>
  <c r="O304" i="1"/>
  <c r="J304" i="1"/>
  <c r="F304" i="1"/>
  <c r="M302" i="1"/>
  <c r="M274" i="1" s="1"/>
  <c r="M271" i="1" s="1"/>
  <c r="L302" i="1"/>
  <c r="K302" i="1"/>
  <c r="I302" i="1"/>
  <c r="I301" i="1" s="1"/>
  <c r="H302" i="1"/>
  <c r="H301" i="1" s="1"/>
  <c r="G302" i="1"/>
  <c r="L301" i="1"/>
  <c r="G301" i="1"/>
  <c r="J300" i="1"/>
  <c r="F300" i="1"/>
  <c r="J299" i="1"/>
  <c r="F299" i="1"/>
  <c r="M297" i="1"/>
  <c r="L297" i="1"/>
  <c r="L296" i="1" s="1"/>
  <c r="K297" i="1"/>
  <c r="I297" i="1"/>
  <c r="I296" i="1" s="1"/>
  <c r="H297" i="1"/>
  <c r="G297" i="1"/>
  <c r="M296" i="1"/>
  <c r="K296" i="1"/>
  <c r="H296" i="1"/>
  <c r="G296" i="1"/>
  <c r="Q295" i="1"/>
  <c r="J295" i="1"/>
  <c r="N295" i="1" s="1"/>
  <c r="F295" i="1"/>
  <c r="Q294" i="1"/>
  <c r="N294" i="1"/>
  <c r="J294" i="1"/>
  <c r="F294" i="1"/>
  <c r="Q293" i="1"/>
  <c r="J293" i="1"/>
  <c r="F293" i="1"/>
  <c r="F291" i="1" s="1"/>
  <c r="F290" i="1" s="1"/>
  <c r="M291" i="1"/>
  <c r="L291" i="1"/>
  <c r="L290" i="1" s="1"/>
  <c r="K291" i="1"/>
  <c r="K290" i="1" s="1"/>
  <c r="I291" i="1"/>
  <c r="Q291" i="1" s="1"/>
  <c r="H291" i="1"/>
  <c r="G291" i="1"/>
  <c r="G290" i="1" s="1"/>
  <c r="M290" i="1"/>
  <c r="H290" i="1"/>
  <c r="Q289" i="1"/>
  <c r="P289" i="1"/>
  <c r="O289" i="1"/>
  <c r="J289" i="1"/>
  <c r="F289" i="1"/>
  <c r="Q288" i="1"/>
  <c r="J288" i="1"/>
  <c r="F288" i="1"/>
  <c r="N288" i="1" s="1"/>
  <c r="P287" i="1"/>
  <c r="J287" i="1"/>
  <c r="I287" i="1"/>
  <c r="Q287" i="1" s="1"/>
  <c r="F287" i="1"/>
  <c r="Q286" i="1"/>
  <c r="J286" i="1"/>
  <c r="F286" i="1"/>
  <c r="M284" i="1"/>
  <c r="M283" i="1" s="1"/>
  <c r="Q283" i="1" s="1"/>
  <c r="L284" i="1"/>
  <c r="K284" i="1"/>
  <c r="O284" i="1" s="1"/>
  <c r="I284" i="1"/>
  <c r="I283" i="1" s="1"/>
  <c r="H284" i="1"/>
  <c r="H283" i="1" s="1"/>
  <c r="G284" i="1"/>
  <c r="L283" i="1"/>
  <c r="G283" i="1"/>
  <c r="P282" i="1"/>
  <c r="J282" i="1"/>
  <c r="N282" i="1" s="1"/>
  <c r="F282" i="1"/>
  <c r="J281" i="1"/>
  <c r="F281" i="1"/>
  <c r="Q280" i="1"/>
  <c r="J280" i="1"/>
  <c r="N280" i="1" s="1"/>
  <c r="F280" i="1"/>
  <c r="P279" i="1"/>
  <c r="J279" i="1"/>
  <c r="I279" i="1"/>
  <c r="F279" i="1" s="1"/>
  <c r="F276" i="1" s="1"/>
  <c r="Q278" i="1"/>
  <c r="J278" i="1"/>
  <c r="N278" i="1" s="1"/>
  <c r="F278" i="1"/>
  <c r="M276" i="1"/>
  <c r="L276" i="1"/>
  <c r="K276" i="1"/>
  <c r="K275" i="1" s="1"/>
  <c r="H276" i="1"/>
  <c r="H275" i="1" s="1"/>
  <c r="G276" i="1"/>
  <c r="G274" i="1" s="1"/>
  <c r="G275" i="1"/>
  <c r="N289" i="1" l="1"/>
  <c r="N293" i="1"/>
  <c r="P310" i="1"/>
  <c r="N287" i="1"/>
  <c r="M301" i="1"/>
  <c r="J302" i="1"/>
  <c r="N302" i="1" s="1"/>
  <c r="N332" i="1"/>
  <c r="P276" i="1"/>
  <c r="N304" i="1"/>
  <c r="I310" i="1"/>
  <c r="I308" i="1" s="1"/>
  <c r="I307" i="1" s="1"/>
  <c r="J316" i="1"/>
  <c r="Q328" i="1"/>
  <c r="N311" i="1"/>
  <c r="Q320" i="1"/>
  <c r="P329" i="1"/>
  <c r="Q316" i="1"/>
  <c r="Q317" i="1"/>
  <c r="N321" i="1"/>
  <c r="P283" i="1"/>
  <c r="N286" i="1"/>
  <c r="F297" i="1"/>
  <c r="F296" i="1" s="1"/>
  <c r="O302" i="1"/>
  <c r="N317" i="1"/>
  <c r="N323" i="1"/>
  <c r="N331" i="1"/>
  <c r="J297" i="1"/>
  <c r="J296" i="1" s="1"/>
  <c r="F302" i="1"/>
  <c r="F301" i="1" s="1"/>
  <c r="Q311" i="1"/>
  <c r="Q329" i="1"/>
  <c r="Q327" i="1"/>
  <c r="F275" i="1"/>
  <c r="N328" i="1"/>
  <c r="O310" i="1"/>
  <c r="K308" i="1"/>
  <c r="J310" i="1"/>
  <c r="N279" i="1"/>
  <c r="P301" i="1"/>
  <c r="F310" i="1"/>
  <c r="F308" i="1" s="1"/>
  <c r="F307" i="1" s="1"/>
  <c r="G308" i="1"/>
  <c r="G307" i="1" s="1"/>
  <c r="Q301" i="1"/>
  <c r="Q310" i="1"/>
  <c r="L325" i="1"/>
  <c r="L324" i="1"/>
  <c r="G325" i="1"/>
  <c r="G324" i="1"/>
  <c r="G271" i="1"/>
  <c r="G272" i="1"/>
  <c r="N316" i="1"/>
  <c r="H274" i="1"/>
  <c r="L275" i="1"/>
  <c r="P275" i="1" s="1"/>
  <c r="I276" i="1"/>
  <c r="Q276" i="1" s="1"/>
  <c r="F284" i="1"/>
  <c r="F283" i="1" s="1"/>
  <c r="M272" i="1"/>
  <c r="M275" i="1"/>
  <c r="J276" i="1"/>
  <c r="Q279" i="1"/>
  <c r="K283" i="1"/>
  <c r="O283" i="1" s="1"/>
  <c r="K301" i="1"/>
  <c r="O301" i="1" s="1"/>
  <c r="G311" i="1"/>
  <c r="K320" i="1"/>
  <c r="M324" i="1"/>
  <c r="K325" i="1"/>
  <c r="I327" i="1"/>
  <c r="G328" i="1"/>
  <c r="P284" i="1"/>
  <c r="P302" i="1"/>
  <c r="N312" i="1"/>
  <c r="L320" i="1"/>
  <c r="P320" i="1" s="1"/>
  <c r="J327" i="1"/>
  <c r="N329" i="1"/>
  <c r="Q302" i="1"/>
  <c r="Q321" i="1"/>
  <c r="K274" i="1"/>
  <c r="Q284" i="1"/>
  <c r="I290" i="1"/>
  <c r="Q290" i="1" s="1"/>
  <c r="L274" i="1"/>
  <c r="J284" i="1"/>
  <c r="F316" i="1"/>
  <c r="J291" i="1"/>
  <c r="L308" i="1"/>
  <c r="M308" i="1"/>
  <c r="J301" i="1" l="1"/>
  <c r="N301" i="1" s="1"/>
  <c r="O320" i="1"/>
  <c r="J320" i="1"/>
  <c r="N320" i="1" s="1"/>
  <c r="N310" i="1"/>
  <c r="J308" i="1"/>
  <c r="O308" i="1"/>
  <c r="K307" i="1"/>
  <c r="O307" i="1" s="1"/>
  <c r="Q308" i="1"/>
  <c r="M307" i="1"/>
  <c r="O274" i="1"/>
  <c r="K272" i="1"/>
  <c r="O272" i="1" s="1"/>
  <c r="K271" i="1"/>
  <c r="G269" i="1"/>
  <c r="G270" i="1" s="1"/>
  <c r="L271" i="1"/>
  <c r="P274" i="1"/>
  <c r="L272" i="1"/>
  <c r="P308" i="1"/>
  <c r="L307" i="1"/>
  <c r="P307" i="1" s="1"/>
  <c r="I325" i="1"/>
  <c r="Q325" i="1" s="1"/>
  <c r="I324" i="1"/>
  <c r="J275" i="1"/>
  <c r="N275" i="1" s="1"/>
  <c r="J274" i="1"/>
  <c r="N276" i="1"/>
  <c r="I275" i="1"/>
  <c r="Q275" i="1" s="1"/>
  <c r="I274" i="1"/>
  <c r="H272" i="1"/>
  <c r="H271" i="1"/>
  <c r="H269" i="1" s="1"/>
  <c r="H270" i="1" s="1"/>
  <c r="F327" i="1"/>
  <c r="N327" i="1" s="1"/>
  <c r="J290" i="1"/>
  <c r="N290" i="1" s="1"/>
  <c r="N291" i="1"/>
  <c r="N284" i="1"/>
  <c r="J283" i="1"/>
  <c r="N283" i="1" s="1"/>
  <c r="J324" i="1"/>
  <c r="J325" i="1"/>
  <c r="Q324" i="1"/>
  <c r="F274" i="1"/>
  <c r="F272" i="1" l="1"/>
  <c r="F271" i="1"/>
  <c r="I272" i="1"/>
  <c r="Q272" i="1" s="1"/>
  <c r="I271" i="1"/>
  <c r="Q274" i="1"/>
  <c r="N308" i="1"/>
  <c r="J307" i="1"/>
  <c r="N307" i="1" s="1"/>
  <c r="Q307" i="1"/>
  <c r="M269" i="1"/>
  <c r="J271" i="1"/>
  <c r="N274" i="1"/>
  <c r="J272" i="1"/>
  <c r="L269" i="1"/>
  <c r="P271" i="1"/>
  <c r="F325" i="1"/>
  <c r="N325" i="1" s="1"/>
  <c r="F324" i="1"/>
  <c r="N324" i="1" s="1"/>
  <c r="O271" i="1"/>
  <c r="K269" i="1"/>
  <c r="P272" i="1"/>
  <c r="N272" i="1" l="1"/>
  <c r="L270" i="1"/>
  <c r="P270" i="1" s="1"/>
  <c r="P269" i="1"/>
  <c r="K270" i="1"/>
  <c r="O270" i="1" s="1"/>
  <c r="O269" i="1"/>
  <c r="I269" i="1"/>
  <c r="I270" i="1" s="1"/>
  <c r="Q271" i="1"/>
  <c r="N271" i="1"/>
  <c r="J269" i="1"/>
  <c r="M270" i="1"/>
  <c r="F269" i="1"/>
  <c r="F270" i="1" s="1"/>
  <c r="Q269" i="1" l="1"/>
  <c r="Q270" i="1"/>
  <c r="N269" i="1"/>
  <c r="J270" i="1"/>
  <c r="N270" i="1" s="1"/>
  <c r="J268" i="1" l="1"/>
  <c r="F268" i="1"/>
  <c r="Q267" i="1"/>
  <c r="J267" i="1"/>
  <c r="F267" i="1"/>
  <c r="Q266" i="1"/>
  <c r="J266" i="1"/>
  <c r="N266" i="1" s="1"/>
  <c r="F266" i="1"/>
  <c r="M265" i="1"/>
  <c r="L265" i="1"/>
  <c r="K265" i="1"/>
  <c r="I265" i="1"/>
  <c r="H265" i="1"/>
  <c r="G265" i="1"/>
  <c r="F265" i="1"/>
  <c r="Q264" i="1"/>
  <c r="J264" i="1"/>
  <c r="F264" i="1"/>
  <c r="Q263" i="1"/>
  <c r="J263" i="1"/>
  <c r="N263" i="1" s="1"/>
  <c r="F263" i="1"/>
  <c r="Q262" i="1"/>
  <c r="J262" i="1"/>
  <c r="F262" i="1"/>
  <c r="N262" i="1" s="1"/>
  <c r="P261" i="1"/>
  <c r="J261" i="1"/>
  <c r="N261" i="1" s="1"/>
  <c r="F261" i="1"/>
  <c r="M260" i="1"/>
  <c r="L260" i="1"/>
  <c r="P260" i="1" s="1"/>
  <c r="K260" i="1"/>
  <c r="I260" i="1"/>
  <c r="I259" i="1" s="1"/>
  <c r="I258" i="1" s="1"/>
  <c r="H260" i="1"/>
  <c r="G260" i="1"/>
  <c r="G259" i="1" s="1"/>
  <c r="G258" i="1" s="1"/>
  <c r="M259" i="1"/>
  <c r="Q259" i="1" s="1"/>
  <c r="K259" i="1"/>
  <c r="K258" i="1" s="1"/>
  <c r="Q257" i="1"/>
  <c r="P257" i="1"/>
  <c r="J257" i="1"/>
  <c r="F257" i="1"/>
  <c r="Q256" i="1"/>
  <c r="P256" i="1"/>
  <c r="J256" i="1"/>
  <c r="F256" i="1"/>
  <c r="Q255" i="1"/>
  <c r="P255" i="1"/>
  <c r="J255" i="1"/>
  <c r="N255" i="1" s="1"/>
  <c r="F255" i="1"/>
  <c r="M254" i="1"/>
  <c r="Q254" i="1" s="1"/>
  <c r="L254" i="1"/>
  <c r="K254" i="1"/>
  <c r="I254" i="1"/>
  <c r="H254" i="1"/>
  <c r="P254" i="1" s="1"/>
  <c r="G254" i="1"/>
  <c r="F254" i="1"/>
  <c r="Q253" i="1"/>
  <c r="J253" i="1"/>
  <c r="F253" i="1"/>
  <c r="Q252" i="1"/>
  <c r="J252" i="1"/>
  <c r="F252" i="1"/>
  <c r="M251" i="1"/>
  <c r="Q251" i="1" s="1"/>
  <c r="L251" i="1"/>
  <c r="K251" i="1"/>
  <c r="J251" i="1" s="1"/>
  <c r="N251" i="1" s="1"/>
  <c r="I251" i="1"/>
  <c r="H251" i="1"/>
  <c r="G251" i="1"/>
  <c r="F251" i="1"/>
  <c r="Q250" i="1"/>
  <c r="P250" i="1"/>
  <c r="J250" i="1"/>
  <c r="F250" i="1"/>
  <c r="N250" i="1" s="1"/>
  <c r="Q249" i="1"/>
  <c r="J249" i="1"/>
  <c r="F249" i="1"/>
  <c r="Q248" i="1"/>
  <c r="J248" i="1"/>
  <c r="N248" i="1" s="1"/>
  <c r="F248" i="1"/>
  <c r="M247" i="1"/>
  <c r="Q247" i="1" s="1"/>
  <c r="L247" i="1"/>
  <c r="K247" i="1"/>
  <c r="I247" i="1"/>
  <c r="H247" i="1"/>
  <c r="G247" i="1"/>
  <c r="F247" i="1"/>
  <c r="Q246" i="1"/>
  <c r="J246" i="1"/>
  <c r="N246" i="1" s="1"/>
  <c r="F246" i="1"/>
  <c r="M245" i="1"/>
  <c r="L245" i="1"/>
  <c r="K245" i="1"/>
  <c r="I245" i="1"/>
  <c r="H245" i="1"/>
  <c r="G245" i="1"/>
  <c r="F245" i="1" s="1"/>
  <c r="J244" i="1"/>
  <c r="F244" i="1"/>
  <c r="M243" i="1"/>
  <c r="L243" i="1"/>
  <c r="K243" i="1"/>
  <c r="J243" i="1" s="1"/>
  <c r="I243" i="1"/>
  <c r="H243" i="1"/>
  <c r="G243" i="1"/>
  <c r="Q242" i="1"/>
  <c r="P242" i="1"/>
  <c r="J242" i="1"/>
  <c r="F242" i="1"/>
  <c r="N242" i="1" s="1"/>
  <c r="Q241" i="1"/>
  <c r="P241" i="1"/>
  <c r="J241" i="1"/>
  <c r="F241" i="1"/>
  <c r="N241" i="1" s="1"/>
  <c r="Q240" i="1"/>
  <c r="P240" i="1"/>
  <c r="J240" i="1"/>
  <c r="F240" i="1"/>
  <c r="Q239" i="1"/>
  <c r="N239" i="1"/>
  <c r="J239" i="1"/>
  <c r="F239" i="1"/>
  <c r="Q238" i="1"/>
  <c r="J238" i="1"/>
  <c r="F238" i="1"/>
  <c r="Q237" i="1"/>
  <c r="J237" i="1"/>
  <c r="J236" i="1" s="1"/>
  <c r="F237" i="1"/>
  <c r="N237" i="1" s="1"/>
  <c r="M236" i="1"/>
  <c r="M235" i="1" s="1"/>
  <c r="L236" i="1"/>
  <c r="P236" i="1" s="1"/>
  <c r="K236" i="1"/>
  <c r="K235" i="1" s="1"/>
  <c r="I236" i="1"/>
  <c r="H236" i="1"/>
  <c r="G236" i="1"/>
  <c r="F236" i="1" s="1"/>
  <c r="J233" i="1"/>
  <c r="N233" i="1" s="1"/>
  <c r="F233" i="1"/>
  <c r="Q232" i="1"/>
  <c r="J232" i="1"/>
  <c r="F232" i="1"/>
  <c r="Q231" i="1"/>
  <c r="J231" i="1"/>
  <c r="N231" i="1" s="1"/>
  <c r="F231" i="1"/>
  <c r="M230" i="1"/>
  <c r="L230" i="1"/>
  <c r="K230" i="1"/>
  <c r="J230" i="1" s="1"/>
  <c r="I230" i="1"/>
  <c r="Q230" i="1" s="1"/>
  <c r="H230" i="1"/>
  <c r="G230" i="1"/>
  <c r="F230" i="1" s="1"/>
  <c r="N230" i="1" s="1"/>
  <c r="Q229" i="1"/>
  <c r="P229" i="1"/>
  <c r="J229" i="1"/>
  <c r="N229" i="1" s="1"/>
  <c r="F229" i="1"/>
  <c r="Q228" i="1"/>
  <c r="J228" i="1"/>
  <c r="F228" i="1"/>
  <c r="Q227" i="1"/>
  <c r="J227" i="1"/>
  <c r="F227" i="1"/>
  <c r="N227" i="1" s="1"/>
  <c r="Q226" i="1"/>
  <c r="J226" i="1"/>
  <c r="N226" i="1" s="1"/>
  <c r="F226" i="1"/>
  <c r="M225" i="1"/>
  <c r="L225" i="1"/>
  <c r="K225" i="1"/>
  <c r="J225" i="1" s="1"/>
  <c r="N225" i="1" s="1"/>
  <c r="I225" i="1"/>
  <c r="H225" i="1"/>
  <c r="G225" i="1"/>
  <c r="F225" i="1" s="1"/>
  <c r="Q224" i="1"/>
  <c r="P224" i="1"/>
  <c r="J224" i="1"/>
  <c r="F224" i="1"/>
  <c r="N224" i="1" s="1"/>
  <c r="P223" i="1"/>
  <c r="J223" i="1"/>
  <c r="F223" i="1"/>
  <c r="P222" i="1"/>
  <c r="J222" i="1"/>
  <c r="F222" i="1"/>
  <c r="P221" i="1"/>
  <c r="J221" i="1"/>
  <c r="N221" i="1" s="1"/>
  <c r="F221" i="1"/>
  <c r="M220" i="1"/>
  <c r="Q220" i="1" s="1"/>
  <c r="L220" i="1"/>
  <c r="K220" i="1"/>
  <c r="I220" i="1"/>
  <c r="H220" i="1"/>
  <c r="G220" i="1"/>
  <c r="F220" i="1" s="1"/>
  <c r="Q219" i="1"/>
  <c r="P219" i="1"/>
  <c r="J219" i="1"/>
  <c r="N219" i="1" s="1"/>
  <c r="F219" i="1"/>
  <c r="M218" i="1"/>
  <c r="L218" i="1"/>
  <c r="J218" i="1" s="1"/>
  <c r="K218" i="1"/>
  <c r="I218" i="1"/>
  <c r="Q218" i="1" s="1"/>
  <c r="H218" i="1"/>
  <c r="G218" i="1"/>
  <c r="Q217" i="1"/>
  <c r="P217" i="1"/>
  <c r="J217" i="1"/>
  <c r="N217" i="1" s="1"/>
  <c r="F217" i="1"/>
  <c r="Q216" i="1"/>
  <c r="P216" i="1"/>
  <c r="J216" i="1"/>
  <c r="F216" i="1"/>
  <c r="F215" i="1" s="1"/>
  <c r="M215" i="1"/>
  <c r="L215" i="1"/>
  <c r="K215" i="1"/>
  <c r="J215" i="1" s="1"/>
  <c r="I215" i="1"/>
  <c r="Q215" i="1" s="1"/>
  <c r="H215" i="1"/>
  <c r="P215" i="1" s="1"/>
  <c r="G215" i="1"/>
  <c r="Q214" i="1"/>
  <c r="P214" i="1"/>
  <c r="J214" i="1"/>
  <c r="F214" i="1"/>
  <c r="Q213" i="1"/>
  <c r="P213" i="1"/>
  <c r="J213" i="1"/>
  <c r="F213" i="1"/>
  <c r="M212" i="1"/>
  <c r="M211" i="1" s="1"/>
  <c r="L212" i="1"/>
  <c r="K212" i="1"/>
  <c r="J212" i="1"/>
  <c r="I212" i="1"/>
  <c r="H212" i="1"/>
  <c r="G212" i="1"/>
  <c r="Q209" i="1"/>
  <c r="J209" i="1"/>
  <c r="F209" i="1"/>
  <c r="M208" i="1"/>
  <c r="Q208" i="1" s="1"/>
  <c r="L208" i="1"/>
  <c r="K208" i="1"/>
  <c r="I208" i="1"/>
  <c r="H208" i="1"/>
  <c r="G208" i="1"/>
  <c r="F208" i="1" s="1"/>
  <c r="I207" i="1"/>
  <c r="I206" i="1" s="1"/>
  <c r="H207" i="1"/>
  <c r="H206" i="1" s="1"/>
  <c r="Q205" i="1"/>
  <c r="J205" i="1"/>
  <c r="N205" i="1" s="1"/>
  <c r="F205" i="1"/>
  <c r="Q204" i="1"/>
  <c r="J204" i="1"/>
  <c r="F204" i="1"/>
  <c r="Q203" i="1"/>
  <c r="P203" i="1"/>
  <c r="J203" i="1"/>
  <c r="F203" i="1"/>
  <c r="M202" i="1"/>
  <c r="L202" i="1"/>
  <c r="K202" i="1"/>
  <c r="I202" i="1"/>
  <c r="Q202" i="1" s="1"/>
  <c r="H202" i="1"/>
  <c r="G202" i="1"/>
  <c r="J201" i="1"/>
  <c r="F201" i="1"/>
  <c r="M200" i="1"/>
  <c r="L200" i="1"/>
  <c r="K200" i="1"/>
  <c r="I200" i="1"/>
  <c r="H200" i="1"/>
  <c r="G200" i="1"/>
  <c r="F200" i="1" s="1"/>
  <c r="Q199" i="1"/>
  <c r="N199" i="1"/>
  <c r="J199" i="1"/>
  <c r="F199" i="1"/>
  <c r="M198" i="1"/>
  <c r="Q198" i="1" s="1"/>
  <c r="L198" i="1"/>
  <c r="K198" i="1"/>
  <c r="K197" i="1" s="1"/>
  <c r="I198" i="1"/>
  <c r="H198" i="1"/>
  <c r="H197" i="1" s="1"/>
  <c r="H196" i="1" s="1"/>
  <c r="G198" i="1"/>
  <c r="F198" i="1" s="1"/>
  <c r="I197" i="1"/>
  <c r="I196" i="1" s="1"/>
  <c r="P195" i="1"/>
  <c r="J195" i="1"/>
  <c r="N195" i="1" s="1"/>
  <c r="F195" i="1"/>
  <c r="P194" i="1"/>
  <c r="N194" i="1"/>
  <c r="J194" i="1"/>
  <c r="F194" i="1"/>
  <c r="M193" i="1"/>
  <c r="L193" i="1"/>
  <c r="P193" i="1" s="1"/>
  <c r="K193" i="1"/>
  <c r="I193" i="1"/>
  <c r="H193" i="1"/>
  <c r="G193" i="1"/>
  <c r="P192" i="1"/>
  <c r="J192" i="1"/>
  <c r="F192" i="1"/>
  <c r="M191" i="1"/>
  <c r="L191" i="1"/>
  <c r="J191" i="1" s="1"/>
  <c r="K191" i="1"/>
  <c r="I191" i="1"/>
  <c r="H191" i="1"/>
  <c r="G191" i="1"/>
  <c r="F191" i="1"/>
  <c r="P190" i="1"/>
  <c r="J190" i="1"/>
  <c r="F190" i="1"/>
  <c r="M189" i="1"/>
  <c r="L189" i="1"/>
  <c r="J189" i="1" s="1"/>
  <c r="K189" i="1"/>
  <c r="I189" i="1"/>
  <c r="H189" i="1"/>
  <c r="G189" i="1"/>
  <c r="F189" i="1" s="1"/>
  <c r="P188" i="1"/>
  <c r="J188" i="1"/>
  <c r="F188" i="1"/>
  <c r="M187" i="1"/>
  <c r="L187" i="1"/>
  <c r="K187" i="1"/>
  <c r="I187" i="1"/>
  <c r="H187" i="1"/>
  <c r="F187" i="1" s="1"/>
  <c r="G187" i="1"/>
  <c r="J186" i="1"/>
  <c r="F186" i="1"/>
  <c r="P185" i="1"/>
  <c r="J185" i="1"/>
  <c r="F185" i="1"/>
  <c r="M184" i="1"/>
  <c r="L184" i="1"/>
  <c r="K184" i="1"/>
  <c r="I184" i="1"/>
  <c r="I181" i="1" s="1"/>
  <c r="I180" i="1" s="1"/>
  <c r="H184" i="1"/>
  <c r="G184" i="1"/>
  <c r="F184" i="1"/>
  <c r="J183" i="1"/>
  <c r="F183" i="1"/>
  <c r="M182" i="1"/>
  <c r="L182" i="1"/>
  <c r="K182" i="1"/>
  <c r="I182" i="1"/>
  <c r="H182" i="1"/>
  <c r="F182" i="1" s="1"/>
  <c r="G182" i="1"/>
  <c r="P179" i="1"/>
  <c r="O179" i="1"/>
  <c r="J179" i="1"/>
  <c r="N179" i="1" s="1"/>
  <c r="F179" i="1"/>
  <c r="P178" i="1"/>
  <c r="O178" i="1"/>
  <c r="N178" i="1"/>
  <c r="J178" i="1"/>
  <c r="F178" i="1"/>
  <c r="M177" i="1"/>
  <c r="L177" i="1"/>
  <c r="K177" i="1"/>
  <c r="I177" i="1"/>
  <c r="H177" i="1"/>
  <c r="G177" i="1"/>
  <c r="O177" i="1" s="1"/>
  <c r="Q176" i="1"/>
  <c r="P176" i="1"/>
  <c r="O176" i="1"/>
  <c r="J176" i="1"/>
  <c r="F176" i="1"/>
  <c r="M175" i="1"/>
  <c r="L175" i="1"/>
  <c r="K175" i="1"/>
  <c r="J175" i="1" s="1"/>
  <c r="I175" i="1"/>
  <c r="Q175" i="1" s="1"/>
  <c r="H175" i="1"/>
  <c r="P175" i="1" s="1"/>
  <c r="G175" i="1"/>
  <c r="Q174" i="1"/>
  <c r="P174" i="1"/>
  <c r="J174" i="1"/>
  <c r="N174" i="1" s="1"/>
  <c r="F174" i="1"/>
  <c r="Q173" i="1"/>
  <c r="P173" i="1"/>
  <c r="O173" i="1"/>
  <c r="J173" i="1"/>
  <c r="N173" i="1" s="1"/>
  <c r="F173" i="1"/>
  <c r="M172" i="1"/>
  <c r="L172" i="1"/>
  <c r="K172" i="1"/>
  <c r="J172" i="1"/>
  <c r="I172" i="1"/>
  <c r="I171" i="1" s="1"/>
  <c r="H172" i="1"/>
  <c r="G172" i="1"/>
  <c r="G171" i="1" s="1"/>
  <c r="P170" i="1"/>
  <c r="N170" i="1"/>
  <c r="J170" i="1"/>
  <c r="F170" i="1"/>
  <c r="Q169" i="1"/>
  <c r="J169" i="1"/>
  <c r="F169" i="1"/>
  <c r="Q168" i="1"/>
  <c r="P168" i="1"/>
  <c r="J168" i="1"/>
  <c r="N168" i="1" s="1"/>
  <c r="F168" i="1"/>
  <c r="Q167" i="1"/>
  <c r="P167" i="1"/>
  <c r="J167" i="1"/>
  <c r="N167" i="1" s="1"/>
  <c r="F167" i="1"/>
  <c r="Q166" i="1"/>
  <c r="P166" i="1"/>
  <c r="J166" i="1"/>
  <c r="N166" i="1" s="1"/>
  <c r="F166" i="1"/>
  <c r="P165" i="1"/>
  <c r="J165" i="1"/>
  <c r="F165" i="1"/>
  <c r="Q164" i="1"/>
  <c r="P164" i="1"/>
  <c r="J164" i="1"/>
  <c r="N164" i="1" s="1"/>
  <c r="F164" i="1"/>
  <c r="Q163" i="1"/>
  <c r="P163" i="1"/>
  <c r="J163" i="1"/>
  <c r="F163" i="1"/>
  <c r="Q162" i="1"/>
  <c r="P162" i="1"/>
  <c r="J162" i="1"/>
  <c r="N162" i="1" s="1"/>
  <c r="F162" i="1"/>
  <c r="Q161" i="1"/>
  <c r="P161" i="1"/>
  <c r="J161" i="1"/>
  <c r="N161" i="1" s="1"/>
  <c r="F161" i="1"/>
  <c r="Q160" i="1"/>
  <c r="P160" i="1"/>
  <c r="O160" i="1"/>
  <c r="J160" i="1"/>
  <c r="F160" i="1"/>
  <c r="Q159" i="1"/>
  <c r="P159" i="1"/>
  <c r="O159" i="1"/>
  <c r="J159" i="1"/>
  <c r="F159" i="1"/>
  <c r="P158" i="1"/>
  <c r="J158" i="1"/>
  <c r="N158" i="1" s="1"/>
  <c r="F158" i="1"/>
  <c r="P157" i="1"/>
  <c r="J157" i="1"/>
  <c r="F157" i="1"/>
  <c r="P156" i="1"/>
  <c r="J156" i="1"/>
  <c r="F156" i="1"/>
  <c r="P155" i="1"/>
  <c r="J155" i="1"/>
  <c r="F155" i="1"/>
  <c r="P154" i="1"/>
  <c r="J154" i="1"/>
  <c r="N154" i="1" s="1"/>
  <c r="F154" i="1"/>
  <c r="P153" i="1"/>
  <c r="J153" i="1"/>
  <c r="F153" i="1"/>
  <c r="O152" i="1"/>
  <c r="J152" i="1"/>
  <c r="F152" i="1"/>
  <c r="O151" i="1"/>
  <c r="J151" i="1"/>
  <c r="N151" i="1" s="1"/>
  <c r="F151" i="1"/>
  <c r="P150" i="1"/>
  <c r="J150" i="1"/>
  <c r="F150" i="1"/>
  <c r="N150" i="1" s="1"/>
  <c r="P149" i="1"/>
  <c r="J149" i="1"/>
  <c r="F149" i="1"/>
  <c r="J148" i="1"/>
  <c r="N148" i="1" s="1"/>
  <c r="F148" i="1"/>
  <c r="J147" i="1"/>
  <c r="N147" i="1" s="1"/>
  <c r="F147" i="1"/>
  <c r="Q146" i="1"/>
  <c r="P146" i="1"/>
  <c r="O146" i="1"/>
  <c r="J146" i="1"/>
  <c r="N146" i="1" s="1"/>
  <c r="F146" i="1"/>
  <c r="M145" i="1"/>
  <c r="L145" i="1"/>
  <c r="K145" i="1"/>
  <c r="I145" i="1"/>
  <c r="H145" i="1"/>
  <c r="G145" i="1"/>
  <c r="Q144" i="1"/>
  <c r="P144" i="1"/>
  <c r="O144" i="1"/>
  <c r="J144" i="1"/>
  <c r="F144" i="1"/>
  <c r="M143" i="1"/>
  <c r="M142" i="1" s="1"/>
  <c r="L143" i="1"/>
  <c r="K143" i="1"/>
  <c r="J143" i="1" s="1"/>
  <c r="I143" i="1"/>
  <c r="H143" i="1"/>
  <c r="G143" i="1"/>
  <c r="F143" i="1" s="1"/>
  <c r="Q141" i="1"/>
  <c r="P141" i="1"/>
  <c r="O141" i="1"/>
  <c r="J141" i="1"/>
  <c r="N141" i="1" s="1"/>
  <c r="F141" i="1"/>
  <c r="M140" i="1"/>
  <c r="L140" i="1"/>
  <c r="K140" i="1"/>
  <c r="I140" i="1"/>
  <c r="H140" i="1"/>
  <c r="G140" i="1"/>
  <c r="O140" i="1" s="1"/>
  <c r="Q139" i="1"/>
  <c r="P139" i="1"/>
  <c r="O139" i="1"/>
  <c r="J139" i="1"/>
  <c r="N139" i="1" s="1"/>
  <c r="F139" i="1"/>
  <c r="Q138" i="1"/>
  <c r="P138" i="1"/>
  <c r="O138" i="1"/>
  <c r="N138" i="1"/>
  <c r="J138" i="1"/>
  <c r="F138" i="1"/>
  <c r="Q137" i="1"/>
  <c r="P137" i="1"/>
  <c r="O137" i="1"/>
  <c r="J137" i="1"/>
  <c r="F137" i="1"/>
  <c r="Q136" i="1"/>
  <c r="P136" i="1"/>
  <c r="O136" i="1"/>
  <c r="J136" i="1"/>
  <c r="N136" i="1" s="1"/>
  <c r="F136" i="1"/>
  <c r="Q135" i="1"/>
  <c r="P135" i="1"/>
  <c r="O135" i="1"/>
  <c r="J135" i="1"/>
  <c r="N135" i="1" s="1"/>
  <c r="F135" i="1"/>
  <c r="Q134" i="1"/>
  <c r="P134" i="1"/>
  <c r="O134" i="1"/>
  <c r="N134" i="1"/>
  <c r="J134" i="1"/>
  <c r="F134" i="1"/>
  <c r="Q133" i="1"/>
  <c r="P133" i="1"/>
  <c r="O133" i="1"/>
  <c r="J133" i="1"/>
  <c r="F133" i="1"/>
  <c r="Q132" i="1"/>
  <c r="P132" i="1"/>
  <c r="O132" i="1"/>
  <c r="J132" i="1"/>
  <c r="N132" i="1" s="1"/>
  <c r="F132" i="1"/>
  <c r="M131" i="1"/>
  <c r="M130" i="1" s="1"/>
  <c r="L131" i="1"/>
  <c r="K131" i="1"/>
  <c r="O131" i="1" s="1"/>
  <c r="I131" i="1"/>
  <c r="H131" i="1"/>
  <c r="H130" i="1" s="1"/>
  <c r="G131" i="1"/>
  <c r="G129" i="1" s="1"/>
  <c r="L130" i="1"/>
  <c r="M128" i="1"/>
  <c r="H128" i="1"/>
  <c r="H125" i="1" s="1"/>
  <c r="G128" i="1"/>
  <c r="G125" i="1" s="1"/>
  <c r="Q145" i="1" l="1"/>
  <c r="H142" i="1"/>
  <c r="I142" i="1"/>
  <c r="O145" i="1"/>
  <c r="G127" i="1"/>
  <c r="I128" i="1"/>
  <c r="I125" i="1" s="1"/>
  <c r="K234" i="1"/>
  <c r="N143" i="1"/>
  <c r="M129" i="1"/>
  <c r="J140" i="1"/>
  <c r="N160" i="1"/>
  <c r="N163" i="1"/>
  <c r="P184" i="1"/>
  <c r="N192" i="1"/>
  <c r="J193" i="1"/>
  <c r="N204" i="1"/>
  <c r="N214" i="1"/>
  <c r="P220" i="1"/>
  <c r="N257" i="1"/>
  <c r="L259" i="1"/>
  <c r="G130" i="1"/>
  <c r="P140" i="1"/>
  <c r="K142" i="1"/>
  <c r="K171" i="1"/>
  <c r="O171" i="1" s="1"/>
  <c r="J182" i="1"/>
  <c r="J187" i="1"/>
  <c r="N187" i="1" s="1"/>
  <c r="P189" i="1"/>
  <c r="P191" i="1"/>
  <c r="G211" i="1"/>
  <c r="G210" i="1" s="1"/>
  <c r="P218" i="1"/>
  <c r="I235" i="1"/>
  <c r="I234" i="1" s="1"/>
  <c r="J254" i="1"/>
  <c r="N254" i="1" s="1"/>
  <c r="N191" i="1"/>
  <c r="P130" i="1"/>
  <c r="P131" i="1"/>
  <c r="Q140" i="1"/>
  <c r="M171" i="1"/>
  <c r="Q171" i="1" s="1"/>
  <c r="G197" i="1"/>
  <c r="J200" i="1"/>
  <c r="J208" i="1"/>
  <c r="N208" i="1" s="1"/>
  <c r="L211" i="1"/>
  <c r="F218" i="1"/>
  <c r="J220" i="1"/>
  <c r="N220" i="1" s="1"/>
  <c r="N222" i="1"/>
  <c r="P225" i="1"/>
  <c r="N238" i="1"/>
  <c r="N240" i="1"/>
  <c r="K128" i="1"/>
  <c r="N144" i="1"/>
  <c r="N153" i="1"/>
  <c r="N156" i="1"/>
  <c r="N159" i="1"/>
  <c r="F172" i="1"/>
  <c r="N172" i="1" s="1"/>
  <c r="H181" i="1"/>
  <c r="H180" i="1" s="1"/>
  <c r="P187" i="1"/>
  <c r="N190" i="1"/>
  <c r="F202" i="1"/>
  <c r="N203" i="1"/>
  <c r="G207" i="1"/>
  <c r="F212" i="1"/>
  <c r="N216" i="1"/>
  <c r="Q225" i="1"/>
  <c r="G235" i="1"/>
  <c r="G234" i="1" s="1"/>
  <c r="F234" i="1" s="1"/>
  <c r="N267" i="1"/>
  <c r="G142" i="1"/>
  <c r="F193" i="1"/>
  <c r="P202" i="1"/>
  <c r="N213" i="1"/>
  <c r="N228" i="1"/>
  <c r="J245" i="1"/>
  <c r="N245" i="1" s="1"/>
  <c r="N252" i="1"/>
  <c r="H171" i="1"/>
  <c r="F171" i="1" s="1"/>
  <c r="F175" i="1"/>
  <c r="N175" i="1" s="1"/>
  <c r="L235" i="1"/>
  <c r="L234" i="1" s="1"/>
  <c r="J247" i="1"/>
  <c r="N247" i="1" s="1"/>
  <c r="N249" i="1"/>
  <c r="N256" i="1"/>
  <c r="J260" i="1"/>
  <c r="N264" i="1"/>
  <c r="Q265" i="1"/>
  <c r="K129" i="1"/>
  <c r="O129" i="1" s="1"/>
  <c r="I130" i="1"/>
  <c r="Q130" i="1" s="1"/>
  <c r="N152" i="1"/>
  <c r="N155" i="1"/>
  <c r="O175" i="1"/>
  <c r="N176" i="1"/>
  <c r="G181" i="1"/>
  <c r="F181" i="1" s="1"/>
  <c r="J184" i="1"/>
  <c r="N184" i="1" s="1"/>
  <c r="N188" i="1"/>
  <c r="J202" i="1"/>
  <c r="I211" i="1"/>
  <c r="I210" i="1" s="1"/>
  <c r="N232" i="1"/>
  <c r="P247" i="1"/>
  <c r="N253" i="1"/>
  <c r="L128" i="1"/>
  <c r="N137" i="1"/>
  <c r="H211" i="1"/>
  <c r="H210" i="1" s="1"/>
  <c r="P235" i="1"/>
  <c r="Q128" i="1"/>
  <c r="M127" i="1"/>
  <c r="N149" i="1"/>
  <c r="J198" i="1"/>
  <c r="N198" i="1" s="1"/>
  <c r="L197" i="1"/>
  <c r="N202" i="1"/>
  <c r="N212" i="1"/>
  <c r="P145" i="1"/>
  <c r="L129" i="1"/>
  <c r="L142" i="1"/>
  <c r="P142" i="1" s="1"/>
  <c r="L258" i="1"/>
  <c r="N133" i="1"/>
  <c r="N169" i="1"/>
  <c r="L181" i="1"/>
  <c r="H235" i="1"/>
  <c r="H234" i="1" s="1"/>
  <c r="G180" i="1"/>
  <c r="F180" i="1" s="1"/>
  <c r="J128" i="1"/>
  <c r="G126" i="1"/>
  <c r="G124" i="1" s="1"/>
  <c r="H129" i="1"/>
  <c r="Q131" i="1"/>
  <c r="N157" i="1"/>
  <c r="J177" i="1"/>
  <c r="N177" i="1" s="1"/>
  <c r="N185" i="1"/>
  <c r="F210" i="1"/>
  <c r="N215" i="1"/>
  <c r="N223" i="1"/>
  <c r="F260" i="1"/>
  <c r="N260" i="1" s="1"/>
  <c r="H259" i="1"/>
  <c r="J265" i="1"/>
  <c r="N265" i="1" s="1"/>
  <c r="F131" i="1"/>
  <c r="Q142" i="1"/>
  <c r="P177" i="1"/>
  <c r="L171" i="1"/>
  <c r="L210" i="1"/>
  <c r="P210" i="1" s="1"/>
  <c r="N236" i="1"/>
  <c r="I129" i="1"/>
  <c r="M125" i="1"/>
  <c r="J145" i="1"/>
  <c r="J142" i="1" s="1"/>
  <c r="N165" i="1"/>
  <c r="N189" i="1"/>
  <c r="N209" i="1"/>
  <c r="Q211" i="1"/>
  <c r="P212" i="1"/>
  <c r="N218" i="1"/>
  <c r="O143" i="1"/>
  <c r="O172" i="1"/>
  <c r="Q212" i="1"/>
  <c r="Q236" i="1"/>
  <c r="Q260" i="1"/>
  <c r="J131" i="1"/>
  <c r="F140" i="1"/>
  <c r="F128" i="1" s="1"/>
  <c r="P143" i="1"/>
  <c r="F145" i="1"/>
  <c r="F142" i="1" s="1"/>
  <c r="P172" i="1"/>
  <c r="F177" i="1"/>
  <c r="F211" i="1"/>
  <c r="Q143" i="1"/>
  <c r="Q172" i="1"/>
  <c r="K181" i="1"/>
  <c r="Q245" i="1"/>
  <c r="M181" i="1"/>
  <c r="M197" i="1"/>
  <c r="K207" i="1"/>
  <c r="M210" i="1"/>
  <c r="Q210" i="1" s="1"/>
  <c r="M234" i="1"/>
  <c r="M258" i="1"/>
  <c r="Q258" i="1" s="1"/>
  <c r="L207" i="1"/>
  <c r="F243" i="1"/>
  <c r="K130" i="1"/>
  <c r="O130" i="1" s="1"/>
  <c r="K196" i="1"/>
  <c r="M207" i="1"/>
  <c r="K211" i="1"/>
  <c r="O142" i="1" l="1"/>
  <c r="K125" i="1"/>
  <c r="O125" i="1" s="1"/>
  <c r="O128" i="1"/>
  <c r="K127" i="1"/>
  <c r="O127" i="1" s="1"/>
  <c r="F235" i="1"/>
  <c r="N235" i="1" s="1"/>
  <c r="N193" i="1"/>
  <c r="Q235" i="1"/>
  <c r="G196" i="1"/>
  <c r="F196" i="1" s="1"/>
  <c r="G206" i="1"/>
  <c r="F206" i="1" s="1"/>
  <c r="F207" i="1"/>
  <c r="P211" i="1"/>
  <c r="J235" i="1"/>
  <c r="F197" i="1"/>
  <c r="Q234" i="1"/>
  <c r="Q207" i="1"/>
  <c r="M206" i="1"/>
  <c r="Q206" i="1" s="1"/>
  <c r="J207" i="1"/>
  <c r="N207" i="1" s="1"/>
  <c r="K206" i="1"/>
  <c r="F259" i="1"/>
  <c r="H258" i="1"/>
  <c r="F258" i="1" s="1"/>
  <c r="J197" i="1"/>
  <c r="N197" i="1" s="1"/>
  <c r="P197" i="1"/>
  <c r="L196" i="1"/>
  <c r="P196" i="1" s="1"/>
  <c r="I126" i="1"/>
  <c r="I124" i="1" s="1"/>
  <c r="Q129" i="1"/>
  <c r="I127" i="1"/>
  <c r="K180" i="1"/>
  <c r="J181" i="1"/>
  <c r="N181" i="1" s="1"/>
  <c r="K126" i="1"/>
  <c r="F125" i="1"/>
  <c r="P259" i="1"/>
  <c r="P128" i="1"/>
  <c r="L127" i="1"/>
  <c r="L125" i="1"/>
  <c r="N131" i="1"/>
  <c r="J130" i="1"/>
  <c r="J129" i="1"/>
  <c r="J127" i="1" s="1"/>
  <c r="P171" i="1"/>
  <c r="J171" i="1"/>
  <c r="N171" i="1" s="1"/>
  <c r="N142" i="1"/>
  <c r="Q197" i="1"/>
  <c r="M196" i="1"/>
  <c r="Q196" i="1" s="1"/>
  <c r="J258" i="1"/>
  <c r="N258" i="1" s="1"/>
  <c r="P258" i="1"/>
  <c r="M180" i="1"/>
  <c r="M126" i="1"/>
  <c r="Q126" i="1" s="1"/>
  <c r="L206" i="1"/>
  <c r="N145" i="1"/>
  <c r="H127" i="1"/>
  <c r="H126" i="1"/>
  <c r="H124" i="1" s="1"/>
  <c r="P181" i="1"/>
  <c r="L180" i="1"/>
  <c r="P180" i="1" s="1"/>
  <c r="L126" i="1"/>
  <c r="P126" i="1" s="1"/>
  <c r="P129" i="1"/>
  <c r="Q127" i="1"/>
  <c r="N128" i="1"/>
  <c r="J125" i="1"/>
  <c r="J259" i="1"/>
  <c r="J211" i="1"/>
  <c r="N211" i="1" s="1"/>
  <c r="K210" i="1"/>
  <c r="Q125" i="1"/>
  <c r="F129" i="1"/>
  <c r="F127" i="1" s="1"/>
  <c r="F130" i="1"/>
  <c r="N140" i="1"/>
  <c r="J234" i="1"/>
  <c r="N234" i="1" s="1"/>
  <c r="P234" i="1"/>
  <c r="P127" i="1" l="1"/>
  <c r="M124" i="1"/>
  <c r="Q124" i="1" s="1"/>
  <c r="J210" i="1"/>
  <c r="N210" i="1" s="1"/>
  <c r="J206" i="1"/>
  <c r="N206" i="1" s="1"/>
  <c r="N129" i="1"/>
  <c r="J126" i="1"/>
  <c r="N126" i="1" s="1"/>
  <c r="N127" i="1"/>
  <c r="N130" i="1"/>
  <c r="O126" i="1"/>
  <c r="K124" i="1"/>
  <c r="O124" i="1" s="1"/>
  <c r="J196" i="1"/>
  <c r="N196" i="1" s="1"/>
  <c r="F126" i="1"/>
  <c r="F124" i="1" s="1"/>
  <c r="N125" i="1"/>
  <c r="N259" i="1"/>
  <c r="L124" i="1"/>
  <c r="P124" i="1" s="1"/>
  <c r="P125" i="1"/>
  <c r="J180" i="1"/>
  <c r="N180" i="1" s="1"/>
  <c r="J124" i="1" l="1"/>
  <c r="N124" i="1" s="1"/>
  <c r="G55" i="4" l="1"/>
  <c r="G54" i="4"/>
  <c r="G53" i="4"/>
  <c r="G52" i="4"/>
  <c r="G50" i="4"/>
  <c r="G48" i="4"/>
  <c r="G47" i="4"/>
  <c r="G46" i="4"/>
  <c r="G44" i="4"/>
  <c r="G43" i="4"/>
  <c r="G42" i="4"/>
  <c r="G40" i="4"/>
  <c r="G39" i="4"/>
  <c r="G38" i="4"/>
  <c r="G37" i="4"/>
  <c r="G36" i="4"/>
  <c r="G35" i="4"/>
  <c r="G34" i="4"/>
  <c r="G33" i="4"/>
  <c r="G32" i="4"/>
  <c r="G31" i="4"/>
  <c r="G30" i="4"/>
  <c r="G23" i="4"/>
  <c r="G21" i="4"/>
  <c r="G20" i="4"/>
  <c r="G19" i="4"/>
  <c r="G18" i="4"/>
  <c r="G16" i="4"/>
  <c r="G15" i="4"/>
  <c r="G14" i="4"/>
  <c r="G13" i="4"/>
  <c r="G12" i="4"/>
  <c r="G11" i="4"/>
  <c r="G10" i="4"/>
  <c r="G9" i="4"/>
  <c r="D68" i="3" l="1"/>
  <c r="I76" i="1"/>
  <c r="E16" i="3" l="1"/>
  <c r="I121" i="1" l="1"/>
  <c r="E111" i="3" l="1"/>
  <c r="D111" i="3"/>
  <c r="F107" i="3" l="1"/>
  <c r="F39" i="3"/>
  <c r="F34" i="3"/>
  <c r="M35" i="1"/>
  <c r="J35" i="1" s="1"/>
  <c r="L107" i="1"/>
  <c r="J107" i="1" s="1"/>
  <c r="M108" i="1"/>
  <c r="J111" i="1"/>
  <c r="L110" i="1"/>
  <c r="J112" i="1"/>
  <c r="M55" i="1"/>
  <c r="J56" i="1"/>
  <c r="J55" i="1" s="1"/>
  <c r="F62" i="1" l="1"/>
  <c r="G61" i="1"/>
  <c r="F61" i="1" s="1"/>
  <c r="F56" i="1" l="1"/>
  <c r="F55" i="1" s="1"/>
  <c r="I55" i="1"/>
  <c r="I35" i="1" s="1"/>
  <c r="F35" i="1" s="1"/>
  <c r="H55" i="1"/>
  <c r="G55" i="1"/>
  <c r="F43" i="3" l="1"/>
  <c r="D23" i="3" l="1"/>
  <c r="E23" i="3"/>
  <c r="E40" i="3"/>
  <c r="D40" i="3"/>
  <c r="F40" i="3" l="1"/>
  <c r="J41" i="1"/>
  <c r="M64" i="1" l="1"/>
  <c r="E110" i="3" l="1"/>
  <c r="F111" i="1"/>
  <c r="N111" i="1" s="1"/>
  <c r="F112" i="1"/>
  <c r="G110" i="1"/>
  <c r="I110" i="1"/>
  <c r="H110" i="1"/>
  <c r="P110" i="1" s="1"/>
  <c r="H107" i="1"/>
  <c r="F107" i="1" s="1"/>
  <c r="H64" i="1"/>
  <c r="I64" i="1"/>
  <c r="G64" i="1"/>
  <c r="G59" i="1"/>
  <c r="H59" i="1"/>
  <c r="E55" i="3" l="1"/>
  <c r="D55" i="3"/>
  <c r="D54" i="3"/>
  <c r="E53" i="3"/>
  <c r="E21" i="3"/>
  <c r="E22" i="3"/>
  <c r="D21" i="3"/>
  <c r="D22" i="3"/>
  <c r="F31" i="3"/>
  <c r="F30" i="3"/>
  <c r="E28" i="3"/>
  <c r="D28" i="3"/>
  <c r="K119" i="1"/>
  <c r="K117" i="1" s="1"/>
  <c r="L119" i="1"/>
  <c r="L117" i="1" s="1"/>
  <c r="M119" i="1"/>
  <c r="G119" i="1"/>
  <c r="H119" i="1"/>
  <c r="I119" i="1"/>
  <c r="J122" i="1"/>
  <c r="J123" i="1"/>
  <c r="K121" i="1"/>
  <c r="L121" i="1"/>
  <c r="I59" i="1"/>
  <c r="F59" i="1" s="1"/>
  <c r="J65" i="1"/>
  <c r="J64" i="1" s="1"/>
  <c r="F65" i="1"/>
  <c r="L64" i="1"/>
  <c r="L59" i="1" s="1"/>
  <c r="K64" i="1"/>
  <c r="K59" i="1" s="1"/>
  <c r="K34" i="1"/>
  <c r="L34" i="1"/>
  <c r="M34" i="1"/>
  <c r="I34" i="1"/>
  <c r="K33" i="1"/>
  <c r="L33" i="1"/>
  <c r="M33" i="1"/>
  <c r="G33" i="1"/>
  <c r="H33" i="1"/>
  <c r="I33" i="1"/>
  <c r="K32" i="1"/>
  <c r="L32" i="1"/>
  <c r="M32" i="1"/>
  <c r="G32" i="1"/>
  <c r="H32" i="1"/>
  <c r="I32" i="1"/>
  <c r="K31" i="1"/>
  <c r="L31" i="1"/>
  <c r="M31" i="1"/>
  <c r="G31" i="1"/>
  <c r="H31" i="1"/>
  <c r="I31" i="1"/>
  <c r="K30" i="1"/>
  <c r="L30" i="1"/>
  <c r="P30" i="1" s="1"/>
  <c r="M30" i="1"/>
  <c r="G30" i="1"/>
  <c r="H30" i="1"/>
  <c r="I30" i="1"/>
  <c r="K29" i="1"/>
  <c r="L29" i="1"/>
  <c r="M29" i="1"/>
  <c r="G29" i="1"/>
  <c r="H29" i="1"/>
  <c r="I29" i="1"/>
  <c r="K28" i="1"/>
  <c r="L28" i="1"/>
  <c r="M28" i="1"/>
  <c r="G28" i="1"/>
  <c r="H28" i="1"/>
  <c r="I28" i="1"/>
  <c r="K27" i="1"/>
  <c r="L27" i="1"/>
  <c r="M27" i="1"/>
  <c r="G27" i="1"/>
  <c r="H27" i="1"/>
  <c r="I27" i="1"/>
  <c r="K26" i="1"/>
  <c r="L26" i="1"/>
  <c r="P26" i="1" s="1"/>
  <c r="M26" i="1"/>
  <c r="Q26" i="1" s="1"/>
  <c r="G26" i="1"/>
  <c r="I26" i="1"/>
  <c r="H26" i="1"/>
  <c r="Q53" i="1"/>
  <c r="J53" i="1"/>
  <c r="F53" i="1"/>
  <c r="F52" i="1" s="1"/>
  <c r="M52" i="1"/>
  <c r="L52" i="1"/>
  <c r="K52" i="1"/>
  <c r="I52" i="1"/>
  <c r="H52" i="1"/>
  <c r="G52" i="1"/>
  <c r="J50" i="1"/>
  <c r="F50" i="1"/>
  <c r="J49" i="1"/>
  <c r="F49" i="1"/>
  <c r="J48" i="1"/>
  <c r="F48" i="1"/>
  <c r="J47" i="1"/>
  <c r="N47" i="1" s="1"/>
  <c r="F47" i="1"/>
  <c r="J46" i="1"/>
  <c r="F46" i="1"/>
  <c r="Q45" i="1"/>
  <c r="J45" i="1"/>
  <c r="F45" i="1"/>
  <c r="J44" i="1"/>
  <c r="F44" i="1"/>
  <c r="M43" i="1"/>
  <c r="L43" i="1"/>
  <c r="K43" i="1"/>
  <c r="I43" i="1"/>
  <c r="H43" i="1"/>
  <c r="G43" i="1"/>
  <c r="Q41" i="1"/>
  <c r="P41" i="1"/>
  <c r="F41" i="1"/>
  <c r="F40" i="1" s="1"/>
  <c r="M40" i="1"/>
  <c r="L40" i="1"/>
  <c r="K40" i="1"/>
  <c r="I40" i="1"/>
  <c r="H40" i="1"/>
  <c r="G40" i="1"/>
  <c r="Q30" i="1" l="1"/>
  <c r="N46" i="1"/>
  <c r="E20" i="3"/>
  <c r="J32" i="1"/>
  <c r="N48" i="1"/>
  <c r="N49" i="1"/>
  <c r="P43" i="1"/>
  <c r="N44" i="1"/>
  <c r="M117" i="1"/>
  <c r="J117" i="1" s="1"/>
  <c r="J121" i="1"/>
  <c r="P59" i="1"/>
  <c r="N45" i="1"/>
  <c r="E52" i="3"/>
  <c r="J28" i="1"/>
  <c r="F55" i="3"/>
  <c r="F28" i="3"/>
  <c r="N53" i="1"/>
  <c r="J29" i="1"/>
  <c r="J26" i="1"/>
  <c r="J33" i="1"/>
  <c r="J27" i="1"/>
  <c r="J31" i="1"/>
  <c r="J52" i="1"/>
  <c r="N52" i="1" s="1"/>
  <c r="J30" i="1"/>
  <c r="N41" i="1"/>
  <c r="J43" i="1"/>
  <c r="N50" i="1"/>
  <c r="F64" i="1"/>
  <c r="N64" i="1" s="1"/>
  <c r="Q64" i="1"/>
  <c r="M59" i="1"/>
  <c r="J40" i="1"/>
  <c r="N40" i="1" s="1"/>
  <c r="Q52" i="1"/>
  <c r="Q40" i="1"/>
  <c r="P40" i="1"/>
  <c r="F43" i="1"/>
  <c r="Q43" i="1"/>
  <c r="J59" i="1" l="1"/>
  <c r="Q59" i="1"/>
  <c r="N43" i="1"/>
  <c r="N59" i="1" l="1"/>
  <c r="I67" i="1"/>
  <c r="F119" i="1"/>
  <c r="H121" i="1"/>
  <c r="G121" i="1"/>
  <c r="F123" i="1"/>
  <c r="F33" i="1"/>
  <c r="G106" i="1" l="1"/>
  <c r="H106" i="1"/>
  <c r="J118" i="1"/>
  <c r="I118" i="1"/>
  <c r="F118" i="1" s="1"/>
  <c r="E36" i="3"/>
  <c r="D36" i="3"/>
  <c r="F32" i="1" l="1"/>
  <c r="F36" i="3"/>
  <c r="F31" i="1" l="1"/>
  <c r="K58" i="1" l="1"/>
  <c r="L58" i="1"/>
  <c r="M58" i="1"/>
  <c r="G58" i="1"/>
  <c r="H58" i="1"/>
  <c r="E47" i="3"/>
  <c r="D47" i="3"/>
  <c r="D46" i="3"/>
  <c r="F122" i="1"/>
  <c r="J19" i="1"/>
  <c r="P58" i="1" l="1"/>
  <c r="I58" i="1"/>
  <c r="F58" i="1" s="1"/>
  <c r="F47" i="3"/>
  <c r="E46" i="3"/>
  <c r="J58" i="1"/>
  <c r="D92" i="3"/>
  <c r="E11" i="3"/>
  <c r="E8" i="3" s="1"/>
  <c r="D11" i="3"/>
  <c r="D8" i="3" s="1"/>
  <c r="G68" i="1"/>
  <c r="G67" i="1" s="1"/>
  <c r="H68" i="1"/>
  <c r="H67" i="1" s="1"/>
  <c r="G71" i="1"/>
  <c r="H71" i="1"/>
  <c r="I71" i="1"/>
  <c r="F72" i="1"/>
  <c r="G25" i="1"/>
  <c r="H25" i="1"/>
  <c r="I25" i="1"/>
  <c r="I24" i="1" s="1"/>
  <c r="K25" i="1"/>
  <c r="L25" i="1"/>
  <c r="M25" i="1"/>
  <c r="I15" i="1"/>
  <c r="F15" i="1" s="1"/>
  <c r="M24" i="1" l="1"/>
  <c r="Q25" i="1"/>
  <c r="F11" i="3"/>
  <c r="F67" i="1"/>
  <c r="H24" i="1"/>
  <c r="G24" i="1"/>
  <c r="P25" i="1"/>
  <c r="F28" i="1"/>
  <c r="F71" i="1"/>
  <c r="F29" i="1"/>
  <c r="F30" i="1"/>
  <c r="N30" i="1" s="1"/>
  <c r="F68" i="1"/>
  <c r="F26" i="1"/>
  <c r="N26" i="1" s="1"/>
  <c r="F25" i="1"/>
  <c r="J25" i="1"/>
  <c r="O25" i="1"/>
  <c r="F24" i="1" l="1"/>
  <c r="N25" i="1"/>
  <c r="E60" i="3" l="1"/>
  <c r="Q103" i="1" l="1"/>
  <c r="Q85" i="1"/>
  <c r="Q88" i="1"/>
  <c r="Q91" i="1"/>
  <c r="Q100" i="1"/>
  <c r="O38" i="1"/>
  <c r="P38" i="1"/>
  <c r="Q38" i="1"/>
  <c r="Q22" i="1"/>
  <c r="Q19" i="1"/>
  <c r="J108" i="1"/>
  <c r="M114" i="1"/>
  <c r="J114" i="1" s="1"/>
  <c r="J115" i="1"/>
  <c r="K105" i="1"/>
  <c r="M106" i="1"/>
  <c r="M110" i="1"/>
  <c r="J110" i="1" s="1"/>
  <c r="M82" i="1"/>
  <c r="J82" i="1" s="1"/>
  <c r="M81" i="1"/>
  <c r="J81" i="1" s="1"/>
  <c r="M80" i="1"/>
  <c r="J80" i="1" s="1"/>
  <c r="M102" i="1"/>
  <c r="J102" i="1" s="1"/>
  <c r="M99" i="1"/>
  <c r="J99" i="1" s="1"/>
  <c r="J103" i="1"/>
  <c r="J100" i="1"/>
  <c r="K96" i="1"/>
  <c r="L96" i="1"/>
  <c r="M96" i="1"/>
  <c r="J97" i="1"/>
  <c r="M79" i="1"/>
  <c r="M78" i="1"/>
  <c r="J78" i="1" s="1"/>
  <c r="M93" i="1"/>
  <c r="J94" i="1"/>
  <c r="M90" i="1"/>
  <c r="J90" i="1" s="1"/>
  <c r="L87" i="1"/>
  <c r="M87" i="1"/>
  <c r="K87" i="1"/>
  <c r="J91" i="1"/>
  <c r="J88" i="1"/>
  <c r="M76" i="1"/>
  <c r="K84" i="1"/>
  <c r="L84" i="1"/>
  <c r="M84" i="1"/>
  <c r="J85" i="1"/>
  <c r="K67" i="1"/>
  <c r="L67" i="1"/>
  <c r="K71" i="1"/>
  <c r="L71" i="1"/>
  <c r="M71" i="1"/>
  <c r="J73" i="1"/>
  <c r="K37" i="1"/>
  <c r="L37" i="1"/>
  <c r="M37" i="1"/>
  <c r="J38" i="1"/>
  <c r="K14" i="1"/>
  <c r="L14" i="1"/>
  <c r="M16" i="1"/>
  <c r="J16" i="1" s="1"/>
  <c r="M15" i="1"/>
  <c r="Q15" i="1" s="1"/>
  <c r="K21" i="1"/>
  <c r="L21" i="1"/>
  <c r="M21" i="1"/>
  <c r="J22" i="1"/>
  <c r="J21" i="1" s="1"/>
  <c r="K18" i="1"/>
  <c r="L18" i="1"/>
  <c r="J18" i="1"/>
  <c r="I117" i="1"/>
  <c r="H117" i="1"/>
  <c r="F115" i="1"/>
  <c r="I114" i="1"/>
  <c r="H114" i="1"/>
  <c r="G114" i="1"/>
  <c r="I108" i="1"/>
  <c r="F108" i="1" s="1"/>
  <c r="I106" i="1"/>
  <c r="F106" i="1" s="1"/>
  <c r="F103" i="1"/>
  <c r="F102" i="1" s="1"/>
  <c r="I102" i="1"/>
  <c r="H102" i="1"/>
  <c r="G102" i="1"/>
  <c r="F100" i="1"/>
  <c r="F99" i="1" s="1"/>
  <c r="I99" i="1"/>
  <c r="H99" i="1"/>
  <c r="G99" i="1"/>
  <c r="F97" i="1"/>
  <c r="F96" i="1" s="1"/>
  <c r="I96" i="1"/>
  <c r="H96" i="1"/>
  <c r="G96" i="1"/>
  <c r="F94" i="1"/>
  <c r="F93" i="1" s="1"/>
  <c r="I93" i="1"/>
  <c r="H93" i="1"/>
  <c r="G93" i="1"/>
  <c r="F91" i="1"/>
  <c r="F90" i="1" s="1"/>
  <c r="I90" i="1"/>
  <c r="H90" i="1"/>
  <c r="G90" i="1"/>
  <c r="F88" i="1"/>
  <c r="F87" i="1" s="1"/>
  <c r="I87" i="1"/>
  <c r="H87" i="1"/>
  <c r="G87" i="1"/>
  <c r="F85" i="1"/>
  <c r="F84" i="1" s="1"/>
  <c r="I84" i="1"/>
  <c r="H84" i="1"/>
  <c r="G84" i="1"/>
  <c r="I82" i="1"/>
  <c r="F82" i="1" s="1"/>
  <c r="I81" i="1"/>
  <c r="F81" i="1" s="1"/>
  <c r="I80" i="1"/>
  <c r="F80" i="1" s="1"/>
  <c r="I79" i="1"/>
  <c r="F79" i="1" s="1"/>
  <c r="I78" i="1"/>
  <c r="F78" i="1" s="1"/>
  <c r="I77" i="1"/>
  <c r="F77" i="1" s="1"/>
  <c r="F76" i="1"/>
  <c r="F73" i="1"/>
  <c r="F38" i="1"/>
  <c r="F37" i="1" s="1"/>
  <c r="I37" i="1"/>
  <c r="H37" i="1"/>
  <c r="G37" i="1"/>
  <c r="F34" i="1"/>
  <c r="F22" i="1"/>
  <c r="I16" i="1"/>
  <c r="H21" i="1"/>
  <c r="G21" i="1"/>
  <c r="F19" i="1"/>
  <c r="F18" i="1" s="1"/>
  <c r="I14" i="1"/>
  <c r="H18" i="1"/>
  <c r="G18" i="1"/>
  <c r="G14" i="1" s="1"/>
  <c r="H14" i="1" l="1"/>
  <c r="J69" i="1"/>
  <c r="G117" i="1"/>
  <c r="F117" i="1" s="1"/>
  <c r="F121" i="1"/>
  <c r="F27" i="1"/>
  <c r="N81" i="1"/>
  <c r="J15" i="1"/>
  <c r="N15" i="1" s="1"/>
  <c r="I105" i="1"/>
  <c r="Q102" i="1"/>
  <c r="P37" i="1"/>
  <c r="Q84" i="1"/>
  <c r="J87" i="1"/>
  <c r="N87" i="1" s="1"/>
  <c r="Q77" i="1"/>
  <c r="N88" i="1"/>
  <c r="N90" i="1"/>
  <c r="N99" i="1"/>
  <c r="N82" i="1"/>
  <c r="L105" i="1"/>
  <c r="Q121" i="1"/>
  <c r="N103" i="1"/>
  <c r="N102" i="1"/>
  <c r="N85" i="1"/>
  <c r="O37" i="1"/>
  <c r="N38" i="1"/>
  <c r="K24" i="1"/>
  <c r="K11" i="1" s="1"/>
  <c r="Q34" i="1"/>
  <c r="N78" i="1"/>
  <c r="N34" i="1"/>
  <c r="J77" i="1"/>
  <c r="N77" i="1" s="1"/>
  <c r="N91" i="1"/>
  <c r="Q78" i="1"/>
  <c r="Q81" i="1"/>
  <c r="I75" i="1"/>
  <c r="F110" i="1"/>
  <c r="J37" i="1"/>
  <c r="N37" i="1" s="1"/>
  <c r="Q90" i="1"/>
  <c r="H105" i="1"/>
  <c r="Q37" i="1"/>
  <c r="M67" i="1"/>
  <c r="J84" i="1"/>
  <c r="N84" i="1" s="1"/>
  <c r="M75" i="1"/>
  <c r="J75" i="1" s="1"/>
  <c r="Q87" i="1"/>
  <c r="N100" i="1"/>
  <c r="Q76" i="1"/>
  <c r="G75" i="1"/>
  <c r="G105" i="1"/>
  <c r="F114" i="1"/>
  <c r="J71" i="1"/>
  <c r="J76" i="1"/>
  <c r="N76" i="1" s="1"/>
  <c r="J93" i="1"/>
  <c r="M105" i="1"/>
  <c r="Q27" i="1"/>
  <c r="H75" i="1"/>
  <c r="Q18" i="1"/>
  <c r="L24" i="1"/>
  <c r="J79" i="1"/>
  <c r="J96" i="1"/>
  <c r="J106" i="1"/>
  <c r="Q99" i="1"/>
  <c r="Q82" i="1"/>
  <c r="N22" i="1"/>
  <c r="M14" i="1"/>
  <c r="Q16" i="1"/>
  <c r="F16" i="1"/>
  <c r="N16" i="1" s="1"/>
  <c r="Q21" i="1"/>
  <c r="F21" i="1"/>
  <c r="N21" i="1" s="1"/>
  <c r="N18" i="1"/>
  <c r="N19" i="1"/>
  <c r="F75" i="1"/>
  <c r="L11" i="1" l="1"/>
  <c r="G11" i="1"/>
  <c r="G10" i="1" s="1"/>
  <c r="G9" i="1" s="1"/>
  <c r="H11" i="1"/>
  <c r="H10" i="1" s="1"/>
  <c r="H9" i="1" s="1"/>
  <c r="M11" i="1"/>
  <c r="I11" i="1"/>
  <c r="I10" i="1" s="1"/>
  <c r="I9" i="1" s="1"/>
  <c r="F105" i="1"/>
  <c r="P24" i="1"/>
  <c r="J14" i="1"/>
  <c r="N110" i="1"/>
  <c r="Q117" i="1"/>
  <c r="N117" i="1"/>
  <c r="J67" i="1"/>
  <c r="N121" i="1"/>
  <c r="N27" i="1"/>
  <c r="Q24" i="1"/>
  <c r="J24" i="1"/>
  <c r="N24" i="1" s="1"/>
  <c r="Q75" i="1"/>
  <c r="F14" i="1"/>
  <c r="O24" i="1"/>
  <c r="J105" i="1"/>
  <c r="Q105" i="1"/>
  <c r="N75" i="1"/>
  <c r="K10" i="1"/>
  <c r="K9" i="1" s="1"/>
  <c r="O9" i="1" s="1"/>
  <c r="Q14" i="1"/>
  <c r="F115" i="3"/>
  <c r="F91" i="3"/>
  <c r="F95" i="3"/>
  <c r="F71" i="3"/>
  <c r="F75" i="3"/>
  <c r="F79" i="3"/>
  <c r="F25" i="3"/>
  <c r="F26" i="3"/>
  <c r="F27" i="3"/>
  <c r="F35" i="3"/>
  <c r="F15" i="3"/>
  <c r="E108" i="3"/>
  <c r="E97" i="3"/>
  <c r="E99" i="3"/>
  <c r="E98" i="3"/>
  <c r="E80" i="3"/>
  <c r="J11" i="1" l="1"/>
  <c r="F10" i="1"/>
  <c r="Q11" i="1"/>
  <c r="Q58" i="1"/>
  <c r="N58" i="1"/>
  <c r="N105" i="1"/>
  <c r="O11" i="1"/>
  <c r="O10" i="1"/>
  <c r="M10" i="1"/>
  <c r="M9" i="1" s="1"/>
  <c r="Q9" i="1" s="1"/>
  <c r="N14" i="1"/>
  <c r="L10" i="1"/>
  <c r="L9" i="1" s="1"/>
  <c r="P9" i="1" s="1"/>
  <c r="P11" i="1"/>
  <c r="E96" i="3"/>
  <c r="P10" i="1" l="1"/>
  <c r="J10" i="1"/>
  <c r="Q10" i="1"/>
  <c r="N11" i="1"/>
  <c r="E104" i="3"/>
  <c r="F104" i="3" s="1"/>
  <c r="E112" i="3"/>
  <c r="F111" i="3"/>
  <c r="D110" i="3"/>
  <c r="D109" i="3"/>
  <c r="D112" i="3"/>
  <c r="D104" i="3"/>
  <c r="D99" i="3"/>
  <c r="F99" i="3" s="1"/>
  <c r="D98" i="3"/>
  <c r="D97" i="3"/>
  <c r="E100" i="3"/>
  <c r="D100" i="3"/>
  <c r="E92" i="3"/>
  <c r="E88" i="3"/>
  <c r="E84" i="3"/>
  <c r="E76" i="3"/>
  <c r="E68" i="3"/>
  <c r="E72" i="3"/>
  <c r="D88" i="3"/>
  <c r="D84" i="3"/>
  <c r="D76" i="3"/>
  <c r="D72" i="3"/>
  <c r="E67" i="3"/>
  <c r="D67" i="3"/>
  <c r="E66" i="3"/>
  <c r="D66" i="3"/>
  <c r="E65" i="3"/>
  <c r="D65" i="3"/>
  <c r="E59" i="3"/>
  <c r="E58" i="3"/>
  <c r="D59" i="3"/>
  <c r="D58" i="3"/>
  <c r="E57" i="3"/>
  <c r="D57" i="3"/>
  <c r="E32" i="3"/>
  <c r="D32" i="3"/>
  <c r="F23" i="3"/>
  <c r="F22" i="3"/>
  <c r="F21" i="3"/>
  <c r="E24" i="3"/>
  <c r="D24" i="3"/>
  <c r="D16" i="3"/>
  <c r="N10" i="1" l="1"/>
  <c r="D5" i="3"/>
  <c r="D6" i="3"/>
  <c r="E6" i="3"/>
  <c r="D45" i="3"/>
  <c r="D44" i="3" s="1"/>
  <c r="F72" i="3"/>
  <c r="F88" i="3"/>
  <c r="E45" i="3"/>
  <c r="E44" i="3" s="1"/>
  <c r="E7" i="3"/>
  <c r="D56" i="3"/>
  <c r="D7" i="3"/>
  <c r="F112" i="3"/>
  <c r="F100" i="3"/>
  <c r="F32" i="3"/>
  <c r="F67" i="3"/>
  <c r="F24" i="3"/>
  <c r="F68" i="3"/>
  <c r="F92" i="3"/>
  <c r="F76" i="3"/>
  <c r="F16" i="3"/>
  <c r="E56" i="3"/>
  <c r="D108" i="3"/>
  <c r="F108" i="3" s="1"/>
  <c r="D96" i="3"/>
  <c r="F96" i="3" s="1"/>
  <c r="E64" i="3"/>
  <c r="D64" i="3"/>
  <c r="D20" i="3"/>
  <c r="F20" i="3" s="1"/>
  <c r="D4" i="3" l="1"/>
  <c r="E5" i="3"/>
  <c r="F44" i="3"/>
  <c r="F64" i="3"/>
  <c r="E4" i="3" l="1"/>
  <c r="F4" i="3" s="1"/>
  <c r="D53" i="3"/>
  <c r="D52" i="3" s="1"/>
  <c r="F52" i="3" s="1"/>
</calcChain>
</file>

<file path=xl/sharedStrings.xml><?xml version="1.0" encoding="utf-8"?>
<sst xmlns="http://schemas.openxmlformats.org/spreadsheetml/2006/main" count="3231" uniqueCount="1351">
  <si>
    <t>Статус</t>
  </si>
  <si>
    <t>Наименование муниципальной программы, подпрограммы, основного мероприятия, мероприятия</t>
  </si>
  <si>
    <t xml:space="preserve">   Код бюджетной классификации (в соответствии                 с решением СНД о бюджете района )              (далее - КБК)</t>
  </si>
  <si>
    <t xml:space="preserve">Бюджетные ассигнования на реализацию муниципальной программы в соответствии с решением СНД о бюджете района, (тыс. рублей)              </t>
  </si>
  <si>
    <t>Уровень освоения бюджетных ассигнований (%) &lt;1&gt;</t>
  </si>
  <si>
    <t xml:space="preserve"> поквартальный кассовый план на отчетную дату</t>
  </si>
  <si>
    <t>Кассовое исполнение (на отчетную дату нарастающим итогом)</t>
  </si>
  <si>
    <t>в том числе по источникам</t>
  </si>
  <si>
    <t xml:space="preserve">                                         Всего</t>
  </si>
  <si>
    <t xml:space="preserve">Всего </t>
  </si>
  <si>
    <t>федеральный бюджет</t>
  </si>
  <si>
    <t>областной бюджет</t>
  </si>
  <si>
    <t>местный бюджет</t>
  </si>
  <si>
    <t>Муниципальная программа</t>
  </si>
  <si>
    <t>Отчет о выполнении Плана реализации муниципальнной программы</t>
  </si>
  <si>
    <t>Рамонского муниципального района Воронежской области</t>
  </si>
  <si>
    <t xml:space="preserve">Ожидаемый непосредственный результат реализации муниципальной программы, подпрограммы (краткое описание). Содержание основного мероприятия (мероприятия) в соответствии с принятым Планом реализации </t>
  </si>
  <si>
    <t>Исполнитель мероприятия (структурное подразделение  администрации Россошанского муниципального района, иной главный распорядитель средств  бюджета района), Ф.И.О., должность исполнителя)</t>
  </si>
  <si>
    <t>Основное мероприятие 1.3.</t>
  </si>
  <si>
    <t>Основное мероприятие 4.3.</t>
  </si>
  <si>
    <t>Основное мероприятие 8.2.</t>
  </si>
  <si>
    <t>Основное мероприятие 2.1</t>
  </si>
  <si>
    <t>Основное мероприятие 2.4</t>
  </si>
  <si>
    <t xml:space="preserve">Наименование муниципальной программы, подпрограммы, основного мероприятия </t>
  </si>
  <si>
    <t>Источники ресурсного обеспечения</t>
  </si>
  <si>
    <t>Расходы за отчетный период (тыс. руб.)</t>
  </si>
  <si>
    <t>фактическое финансирование</t>
  </si>
  <si>
    <t>всего, в том числе:</t>
  </si>
  <si>
    <t xml:space="preserve">федеральный бюджет </t>
  </si>
  <si>
    <t>Основное мероприятие 6.1.</t>
  </si>
  <si>
    <t>Основное мероприятие 6.2.</t>
  </si>
  <si>
    <t>Основное мероприятие 6.3.</t>
  </si>
  <si>
    <t>"Создание благоприятных условий для населения Рамонского муниципального района Воронежской области"</t>
  </si>
  <si>
    <t>"Развитие и поддержка малого и среднего предпринимательства в Рамонском муниципальном районе Воронежской области"</t>
  </si>
  <si>
    <t>Основное мероприятие 1.2.</t>
  </si>
  <si>
    <t>Развитие инфраструктуры поддержки предпринимательства.</t>
  </si>
  <si>
    <t>Финансовая поддержка субъектов малого и среднего предпринимательства.</t>
  </si>
  <si>
    <t>Обеспечение жильем  молодых семей</t>
  </si>
  <si>
    <t>Замена/установка современных окон с многокамерными стеклопакетами, входных групп</t>
  </si>
  <si>
    <t xml:space="preserve">Профилактика асоциального поведения граждан в рамках осуществления общественно- массовой и культурно-просветительской деятельности учреждений культуры </t>
  </si>
  <si>
    <t>Проведение рейдов с целью посещения и выявления семей социального риска и несовершеннолетних, ведущих асоциальный образ жизни</t>
  </si>
  <si>
    <t>Создание системы обеспечения вызова экстренных оперативных служб по единому номеру «112» на базе Единой дежурно-диспетчерской службы муниципального района</t>
  </si>
  <si>
    <t>Основное мероприятие 9.1.</t>
  </si>
  <si>
    <t>"Обеспечение доступным и комфортным жильем и коммунальными услугами населения Рамонского муниципального района Воронежской области"</t>
  </si>
  <si>
    <t>Реформирование и модернизация ЖКХ</t>
  </si>
  <si>
    <t>"Энергосбережение на территории Рамонского муниципального района Воронежской области "</t>
  </si>
  <si>
    <t>Основное мероприятие 6.4.</t>
  </si>
  <si>
    <t>"Профилактика правонарушений в Рамонском муниципальном районе Воронежской области"</t>
  </si>
  <si>
    <t>Профилактика и предупреждение детского дорожно-транспортного травматизма</t>
  </si>
  <si>
    <t xml:space="preserve">Проведение межведомственной комплексной профилактической акции «Без наркотиков» на базе образовательных организаций района и летних оздоровительных лагерей </t>
  </si>
  <si>
    <t>Основное мероприятие 6.5.</t>
  </si>
  <si>
    <t>Обеспечение участия подростков, состоящих на учете в органах и учреждениях системы профилактики безнадзорности и правонарушений несовершеннолетних, в работе областного специализированного лагеря</t>
  </si>
  <si>
    <t>Основное мероприятие 6.6.</t>
  </si>
  <si>
    <t>Изготовление и распространение печатной продукции, направленной на профилактику асоциального поведения несовершеннолетних и пропаганду здорового образа жизни</t>
  </si>
  <si>
    <t>Основное мероприятие 6.7.</t>
  </si>
  <si>
    <t>Основное мероприятие 8.1.</t>
  </si>
  <si>
    <t>Производство и размещение в общественных местах наружной рекламы по проблемам асоциального поведения граждан, пропаганде здорового образа жизни</t>
  </si>
  <si>
    <t>"Защита населения и территории Рамонского муниципального района Воронежской области от чрезвычайных ситуаций, пожарной безопасности и безопасности людей на водных объектах"</t>
  </si>
  <si>
    <t>Развитие и модернизация системы защиты  населения от угроз чрезвычайных ситуаций и пожаров</t>
  </si>
  <si>
    <t>"Обеспечение пассажирских перевозок по социально значимым внутримуниципальным маршрутам"</t>
  </si>
  <si>
    <t>Обеспечение экономической устойчивости транспортных предприятий автомобильного транспорта</t>
  </si>
  <si>
    <t>Развитие системы консультационного обслуживания субъектов малого и среднего предпринимательства</t>
  </si>
  <si>
    <t>МУНИЦИПАЛЬНАЯ ПРОГРАММА</t>
  </si>
  <si>
    <t>Создание благоприятных условий для населения Рамонского муниципального района Воронежской области</t>
  </si>
  <si>
    <t>Достижение плановых значений показателей муниципальной программы</t>
  </si>
  <si>
    <t>Всего, в том числе в разрезе ГРБС</t>
  </si>
  <si>
    <t>х</t>
  </si>
  <si>
    <t>ПОДПРОГРАММА 1</t>
  </si>
  <si>
    <t>Всего</t>
  </si>
  <si>
    <t>91404126010280380600</t>
  </si>
  <si>
    <t>91404126010380380800</t>
  </si>
  <si>
    <t>ОСНОВНОЕ МЕРОПРИЯТИЕ 1.2</t>
  </si>
  <si>
    <t>ОСНОВНОЕ МЕРОПРИЯТИЕ 1.3</t>
  </si>
  <si>
    <t>Содействие развитию деятельности малых и средних предприятий, создание новых рабочих мест</t>
  </si>
  <si>
    <t>ПОДПРОГРАММА 2</t>
  </si>
  <si>
    <t>914100460201L4970300</t>
  </si>
  <si>
    <t>91405026020481580800</t>
  </si>
  <si>
    <t>ОСНОВНОЕ МЕРОПРИЯТИЕ 2.1</t>
  </si>
  <si>
    <t>Создание условий для повышения качества жизни граждан путем предоставления государственной поддержки в решении жилищной проблемы молодым семьям, признанным органами местного самоуправления в установленном порядке нуждающимися в жилых помещениях и включенным в сводный список</t>
  </si>
  <si>
    <t>Отдел по образованию, спорту и молодежной политике</t>
  </si>
  <si>
    <t>ОСНОВНОЕ МЕРОПРИЯТИЕ 2.4</t>
  </si>
  <si>
    <t xml:space="preserve">Предоставление гражданам благоустроенного и комфортного жилья. Увеличение количества семей, улучшивших жилищные условия. </t>
  </si>
  <si>
    <t>Отдел муниципального хозяйства, промышленности и дорожной деятельности</t>
  </si>
  <si>
    <t>ПОДПРОГРАММА 4</t>
  </si>
  <si>
    <t>Отдел по финансам</t>
  </si>
  <si>
    <t>92405026040381220200</t>
  </si>
  <si>
    <t>ОСНОВНОЕ МЕРОПРИЯТИЕ 4.3</t>
  </si>
  <si>
    <t>Снижение энергопотребления и уменьшение бюджетных средств, направляемых на оплату энергетических ресурсов.</t>
  </si>
  <si>
    <t>ПОДПРОГРАММА 6</t>
  </si>
  <si>
    <t>92208016060181880200</t>
  </si>
  <si>
    <t>92407036060281880200</t>
  </si>
  <si>
    <t>92407036060381880200</t>
  </si>
  <si>
    <t>92407036060481880200</t>
  </si>
  <si>
    <t>92407036060581880200</t>
  </si>
  <si>
    <t>92407036060681880200</t>
  </si>
  <si>
    <t>92407036060781880200</t>
  </si>
  <si>
    <t>ОСНОВНОЕ МЕРОПРИЯТИЕ 6.1</t>
  </si>
  <si>
    <t>Снижение роста преступности, культурное развитие граждан.</t>
  </si>
  <si>
    <t>ОСНОВНОЕ МЕРОПРИЯТИЕ 6.2</t>
  </si>
  <si>
    <t>Снижение детского дорожно-транспортного травматизма, правовое просвещение детей и подростков.</t>
  </si>
  <si>
    <t>ОСНОВНОЕ МЕРОПРИЯТИЕ 6.3</t>
  </si>
  <si>
    <t>Правовое воспитание, индивидуальная работа, своевременное разрешение вопроса о предотвращении прав и законных интересов несовершеннолетних.</t>
  </si>
  <si>
    <t>ОСНОВНОЕ МЕРОПРИЯТИЕ 6.4</t>
  </si>
  <si>
    <t>Формирование мотивации здорового образа жизни, правовое воспитание</t>
  </si>
  <si>
    <t>ОСНОВНОЕ МЕРОПРИЯТИЕ 6.5</t>
  </si>
  <si>
    <t>Организация оздоровления, физического развития детей из семей, нуждающихся в защите государства. Правовое воспитание.</t>
  </si>
  <si>
    <t>ОСНОВНОЕ МЕРОПРИЯТИЕ 6.6</t>
  </si>
  <si>
    <t>Профилактическая работа.</t>
  </si>
  <si>
    <t>ОСНОВНОЕ МЕРОПРИЯТИЕ 6.7</t>
  </si>
  <si>
    <t>ПОДПРОГРАММА 8</t>
  </si>
  <si>
    <t>Отдел по делам ГО и ЧС</t>
  </si>
  <si>
    <t>91403106080181430200</t>
  </si>
  <si>
    <t>91403106080281430200</t>
  </si>
  <si>
    <t>ОСНОВНОЕ МЕРОПРИЯТИЕ 8.1</t>
  </si>
  <si>
    <t>Обеспечение комплексной безопасности населения и территории Рамонского муниципального района Воронежской области</t>
  </si>
  <si>
    <t>ОСНОВНОЕ МЕРОПРИЯТИЕ 8.2</t>
  </si>
  <si>
    <t>ПОДПРОГРАММА 9</t>
  </si>
  <si>
    <t>ОСНОВНОЕ МЕРОПРИЯТИЕ 9.1</t>
  </si>
  <si>
    <t>91404126020488100400</t>
  </si>
  <si>
    <t>91405056020488100400</t>
  </si>
  <si>
    <t>914050560204S8100400</t>
  </si>
  <si>
    <t>927050260204S8620500</t>
  </si>
  <si>
    <t>927050560204S8100500</t>
  </si>
  <si>
    <t>91405026040381220200</t>
  </si>
  <si>
    <t xml:space="preserve">лимит </t>
  </si>
  <si>
    <t>ПОДПРОГРАММА 3</t>
  </si>
  <si>
    <t>"Охрана окружающей среды"</t>
  </si>
  <si>
    <t>ОСНОВНОЕ МЕРОПРИЯТИЕ 3.1</t>
  </si>
  <si>
    <t>Развитие системы обращения с отходами производства и потребления (ТБО) на территории муниципального района</t>
  </si>
  <si>
    <t>Отдел имущественных и земельных отношений</t>
  </si>
  <si>
    <t>91406056030181120200</t>
  </si>
  <si>
    <t>Отдел экономического развития</t>
  </si>
  <si>
    <t>Подпрограмма 3</t>
  </si>
  <si>
    <t>Основное мероприятие 3.1</t>
  </si>
  <si>
    <t>914040860901S9260200</t>
  </si>
  <si>
    <t>ОСНОВНОЕ МЕРОПРИЯТИЕ 2.3</t>
  </si>
  <si>
    <t>Газификация Рамонского муниципального района Воронежской области</t>
  </si>
  <si>
    <t xml:space="preserve">Улучшение проживания и  потребление качественных коммунальных услуг.  </t>
  </si>
  <si>
    <t>924041260203S8100400</t>
  </si>
  <si>
    <t>914050260204S9120200</t>
  </si>
  <si>
    <t>ОСНОВНОЕ МЕРОПРИЯТИЕ 2.5</t>
  </si>
  <si>
    <t>Градостроительное проектирование</t>
  </si>
  <si>
    <t>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t>
  </si>
  <si>
    <t>Отдел градостроительной деятельности</t>
  </si>
  <si>
    <t>91404126020580850200</t>
  </si>
  <si>
    <t>ОСНОВНОЕ МЕРОПРИЯТИЕ 3.2</t>
  </si>
  <si>
    <t>Повышение эффективности экологического мониторинга, повышение уровня экологического образования, информационное обеспечение</t>
  </si>
  <si>
    <t>Реализация мероприятий по экологическому воспитанию и формированию экологической культуры населения в области обращения с ТКО.</t>
  </si>
  <si>
    <t>914050260303S9340200</t>
  </si>
  <si>
    <t> Обеспечение на территории муниципального района экологически безопасного обращения с отходами производства и потребления.</t>
  </si>
  <si>
    <t>91408086090181920200</t>
  </si>
  <si>
    <t>Основное мероприятие 2.5</t>
  </si>
  <si>
    <t>Основное мероприятие 2.3</t>
  </si>
  <si>
    <t>Основное мероприятие 3.2</t>
  </si>
  <si>
    <t>91403106080120570200</t>
  </si>
  <si>
    <t xml:space="preserve">по состоянию на 01.01.2024 года </t>
  </si>
  <si>
    <t xml:space="preserve">Информация
о расходах федерального, областного, местного бюджетов на реализацию целей муниципальной программы Рамонского муниципального района  по состоянию на 01.01.2024 года
</t>
  </si>
  <si>
    <t>Основное мероприятие 2.6</t>
  </si>
  <si>
    <t>Проведение районного конкурса "Самое благоустроенное поселение"</t>
  </si>
  <si>
    <t>ОСНОВНОЕ МЕРОПРИЯТИЕ 2.6</t>
  </si>
  <si>
    <t xml:space="preserve">Проведение районного конкурса "Самое благоустроенное поселение" </t>
  </si>
  <si>
    <t xml:space="preserve">Реализация мероприятий по благоустройству территорий </t>
  </si>
  <si>
    <t>92714036020681250500</t>
  </si>
  <si>
    <t>Сведения</t>
  </si>
  <si>
    <t>о достижении значений показателей (индикаторов) реализации муниципальной программы Рамонского муниципального района Воронежской области</t>
  </si>
  <si>
    <t>за 2023 год</t>
  </si>
  <si>
    <t>Наименование муниципальной  программы, подпрограммы, основного мероприятия</t>
  </si>
  <si>
    <t>Наименование показателя (индикатора)</t>
  </si>
  <si>
    <t>Пункт ФПСР</t>
  </si>
  <si>
    <t>Значения показателя (индикатора) муниципальной программы, подпрограммы, основного мероприятия</t>
  </si>
  <si>
    <t>Уровень достижения (%)</t>
  </si>
  <si>
    <t>Обоснование отклонений значений показателя (индикатора) на конец отчетного года (при наличии)</t>
  </si>
  <si>
    <t>План</t>
  </si>
  <si>
    <t>Факт или оценка</t>
  </si>
  <si>
    <t>1</t>
  </si>
  <si>
    <t>2</t>
  </si>
  <si>
    <t>4</t>
  </si>
  <si>
    <t xml:space="preserve">Муниципальная программа </t>
  </si>
  <si>
    <t>Среднегодовая численность постоянного населения</t>
  </si>
  <si>
    <t>Среднемесячная номинальная начисленная заработная плата работников крупных и средних предприятий и некоммерческих организаций</t>
  </si>
  <si>
    <t>Темп роста среднемесячной заработной платы работников организаций (без субъектов малого предпринимательства)</t>
  </si>
  <si>
    <t>Доля населения, получившего жилые помещения и улучшившего жилищные условия в отчетном году, в общей численности населения, стоящего на учете в качестве нуждающегося в жилых помещениях</t>
  </si>
  <si>
    <t>Объем отгруженных товаров собственного производства, выполненных работ и услуг собственными силами в промышленном производстве</t>
  </si>
  <si>
    <t>Уровень регистрируемой безработицы в среднем за год</t>
  </si>
  <si>
    <t>Обеспеченность врачебными кадрами на 10000 человек населения</t>
  </si>
  <si>
    <t>Общая площадь жилых помещений, приходящаяся в среднем на одного жителя, введенная в действие за один год</t>
  </si>
  <si>
    <t>Подпрограмма 1. "Развитие и поддержка малого и среднего предпринимательства в Рамонском муниципальном районе Воронежской области"</t>
  </si>
  <si>
    <t>Основное мероприятие 1.1.</t>
  </si>
  <si>
    <t>Информационная и консультационная поддержка субъектов малого и среднего предпринимательства.</t>
  </si>
  <si>
    <t xml:space="preserve">Число субъектов малого и среднего предпринимательства в расчете на 10 тыс. человек населения </t>
  </si>
  <si>
    <t>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t>
  </si>
  <si>
    <t>Рост оборота розничной торговли на ярмарках</t>
  </si>
  <si>
    <t>Основное мероприятие 1.4.</t>
  </si>
  <si>
    <t>Поддержка и развитие молодежного предпринимательства.</t>
  </si>
  <si>
    <t>Оборот малых и средних предприятий</t>
  </si>
  <si>
    <t>Подпрограмма 2. "Обеспечение доступным и комфортным жильем и коммунальными услугами населения Рамонского муниципального района Воронежской области"</t>
  </si>
  <si>
    <t xml:space="preserve">Основное мероприятие 2.1. </t>
  </si>
  <si>
    <t>Подпрограмма 3. «Охрана окружающей среды»</t>
  </si>
  <si>
    <t>Основное мероприятие 3.1.</t>
  </si>
  <si>
    <t>"Развитие системы обращения с отходами производства и потребления (ТКО) на территории муниципального района"</t>
  </si>
  <si>
    <t>Удельный вес объектов размещения отходов,  соответствующих нормативным требованиям;</t>
  </si>
  <si>
    <t>Удельный вес доли вторичных ресурсов, извлекаемых из  отходов  производства  и  потребления;</t>
  </si>
  <si>
    <t>Количество законсервированных санкционированных свалок;</t>
  </si>
  <si>
    <t>Количество ликвидированных санкционированных и несанкционированных  свалок.</t>
  </si>
  <si>
    <t>Подпрограмма 4. "Энергосбережение на территории Рамонского муниципального района Воронежской области "</t>
  </si>
  <si>
    <t>Основное мероприятие 4.1.</t>
  </si>
  <si>
    <t>Проведение энергетических обследований зданий с предоставлением энергетического паспорта.</t>
  </si>
  <si>
    <t>Удельная величина потребления электрической энергии в МКД на одного проживающего</t>
  </si>
  <si>
    <t>Удельная величина потребления тепловой энергии МКД на 1 кв.м. общей площади</t>
  </si>
  <si>
    <t>Удельная величина потребления горячей воды в МКД на одного проживающего</t>
  </si>
  <si>
    <t>Удельная величина потребления холодной воды в МКД на одного проживающего</t>
  </si>
  <si>
    <t>Удельная величина потребления природного газа в МКД на одного проживающего</t>
  </si>
  <si>
    <t>Основное мероприятие 4.2.</t>
  </si>
  <si>
    <t>Текущий ремонт систем теплоснабжения, водопровода и канализации</t>
  </si>
  <si>
    <t>Удельная величина потребления электрической энергии муниципальными бюджетными учреждениями на 1 человека населения</t>
  </si>
  <si>
    <t>Удельная величина потребления тепловой энергии муниципальными бюджетными учреждениями на 1 кв. м. общей площади</t>
  </si>
  <si>
    <t>Удельная величина потребления горячей воды муниципальными бюджетными учреждениями на 1 человека населения</t>
  </si>
  <si>
    <t>Удельная величина потребления холодной воды муниципальными бюджетными учреждениями на 1 человека населения</t>
  </si>
  <si>
    <t>Удельная величина потребления природного газа муниципальными бюджетными учреждениями на 1 человека населения</t>
  </si>
  <si>
    <t>Доля освещенных частей улиц, проездов, набережных на конец года в общей протяженности улиц, проездов, набережных</t>
  </si>
  <si>
    <t xml:space="preserve"> Подпрограмма 6. "Профилактика правонарушений в Рамонском муниципальном районе Воронежской области"</t>
  </si>
  <si>
    <t xml:space="preserve">Основное мероприятие 6.1. </t>
  </si>
  <si>
    <t>Снижение роста числа совершенных правонарушений и преступлений</t>
  </si>
  <si>
    <t xml:space="preserve">Основное мероприятие 6.2. </t>
  </si>
  <si>
    <t xml:space="preserve">Профилактика и предупреждение детского дорожно-транспортного травматизма </t>
  </si>
  <si>
    <t>Доля подростков и молодежи, вовлеченных в профилактические мероприятия,реализуемых в рамках подпрограммы, в общей численности указанной категории</t>
  </si>
  <si>
    <t xml:space="preserve">Основное мероприятие 6.3. </t>
  </si>
  <si>
    <t>Доля населения муниципального района, охваченного мероприятиями правоохранительной направленности, реализуемых в рамках подпрограммы</t>
  </si>
  <si>
    <t>Подпрограмма 8. "Защита населения на территории Рамонского муниципального района Воронежской области от чрезвычайных ситуаций, пожарной безопасности и безопасности людей на водных объектах"</t>
  </si>
  <si>
    <t xml:space="preserve">Основное мероприятие 8.1. </t>
  </si>
  <si>
    <t>Развитие и модернизация системы защиты населения от угроз чрезвычайных ситуаций и пожаров:</t>
  </si>
  <si>
    <t>Сокращение времени доведения  сигналов о возникновении или угрозе возникновения ЧС до органов управления и населения</t>
  </si>
  <si>
    <t xml:space="preserve">Увеличение  охвата  доведения сигналов  оповещения по нормативам оповещения </t>
  </si>
  <si>
    <t xml:space="preserve">Основное мероприятие 8.2. </t>
  </si>
  <si>
    <t>Обеспечение вызова экстренных оперативных служб по единому номеру «112» на базе ЕДДС Рамонского муниципального района.</t>
  </si>
  <si>
    <t>Подпрограмма 9. «Обеспечение пассажирских перевозок по социально значимым внутримуниципальным маршрутам»</t>
  </si>
  <si>
    <t xml:space="preserve">Обеспечение экономической устойчивости транспортных предприятий автомобильного транспорта </t>
  </si>
  <si>
    <t>Регулярность движения автобусов на закрепленных за организациями пассажирского автомобильного транспорта социально значимых внутримуниципальных маршрутах</t>
  </si>
  <si>
    <t>Подпрограмма 11. «Формирование благоприятной инвестиционной среды»</t>
  </si>
  <si>
    <t>Основное мероприятие 11.1.</t>
  </si>
  <si>
    <t>Повышение инвестиционной привлекательности Рамонского муниципального района Воронежской области</t>
  </si>
  <si>
    <t>Объём инвестиций в основной капитал в расчете на душу населения</t>
  </si>
  <si>
    <t>Уровень развития сферы муниципально-частного партнерства (МЧП)</t>
  </si>
  <si>
    <t>Доля инновационно-активных организаций</t>
  </si>
  <si>
    <t>Число созданных рабочих мест</t>
  </si>
  <si>
    <t>всего по муниципальным программам</t>
  </si>
  <si>
    <t>«Развитие образования Рамонского муниципального района Воронежской области на 2014 – 2030 годы»</t>
  </si>
  <si>
    <t xml:space="preserve">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 будет повышена эффективность реализации молодежной политики в интересах инновационного социально ориентированного развития страны; будут  cозданы условия для успешной социализации и эффективной самореализации детей, нуждающихся в особой заботе государства
</t>
  </si>
  <si>
    <t xml:space="preserve">отдел по образованию, спорту и молодежной политике администрации Рамонского муниципального района, зам. главы администрации – 
руководитель отдела по образованию,
спорту и молодежной политике                                                      Е.И. Корчагина
</t>
  </si>
  <si>
    <t>Итого</t>
  </si>
  <si>
    <t>Всего ГРБС 914</t>
  </si>
  <si>
    <t>Всего ГРБС 924</t>
  </si>
  <si>
    <t>«Развитие дошкольного и общего образования»</t>
  </si>
  <si>
    <t xml:space="preserve">Основное мероприятие 1.1 </t>
  </si>
  <si>
    <t>Развитие дошкольного образования</t>
  </si>
  <si>
    <t xml:space="preserve">Отсутствие очереди на зачисление детей в возрасте от трех до семи лет в дошкольные образовательные учреждения. Отсутствие дошкольных образовательных учреждений, требующих капитального ремонта. Будет сформирована открытая, саморазвивающаяся, информационно и технически оснащенная образовательная система, способная в полной мере удовлетворять образовательные запросы личности и социума, обеспечивать доступность качественного дошкольного и общего образования. Будут созданы условия для раскрытия творческого потенциала личности в процессе активного освоения культуры профессионального самоопределения, самообразования и саморазвития.
</t>
  </si>
  <si>
    <t>ГРБС 924</t>
  </si>
  <si>
    <t>92407010210100590100</t>
  </si>
  <si>
    <t>92407010210100590200</t>
  </si>
  <si>
    <t>92407010210100590800</t>
  </si>
  <si>
    <t>92407010210178270100</t>
  </si>
  <si>
    <t>92407010210178290100</t>
  </si>
  <si>
    <t>92407010210178490200</t>
  </si>
  <si>
    <t>92407010210179060200</t>
  </si>
  <si>
    <t>92410040210178150300</t>
  </si>
  <si>
    <t>ГРБС 914</t>
  </si>
  <si>
    <t>070900210188100400</t>
  </si>
  <si>
    <t xml:space="preserve">Основное мероприятие 1.2 </t>
  </si>
  <si>
    <t>Развитие общего образования</t>
  </si>
  <si>
    <t xml:space="preserve">Будет сформирована открытая, саморазвивающаяся, информационно и технически оснащенная образовательная система, способная в полной мере удовлетворять образовательные запросы личности и социума, обеспечивать доступность качественного образования.
Будут созданы условия для раскрытия творческого потенциала личности в процессе активного освоения культуры профессионального самоопределения, самообразования и саморазвития.
</t>
  </si>
  <si>
    <t>070900210288100400</t>
  </si>
  <si>
    <t>92407020210200590100</t>
  </si>
  <si>
    <t>92407020210200590200</t>
  </si>
  <si>
    <t>92407020210200590600</t>
  </si>
  <si>
    <t>92407020210200590800</t>
  </si>
  <si>
    <t>92407020210220540200</t>
  </si>
  <si>
    <t>92407020210253030100</t>
  </si>
  <si>
    <t>92407020210253030600</t>
  </si>
  <si>
    <t>92407020210278120100</t>
  </si>
  <si>
    <t>92407020210278120200</t>
  </si>
  <si>
    <t>92407020210278120600</t>
  </si>
  <si>
    <t>92407020210278270200</t>
  </si>
  <si>
    <t>92407020210278490200</t>
  </si>
  <si>
    <t>92407020210279060200</t>
  </si>
  <si>
    <t>924070202102L3040200</t>
  </si>
  <si>
    <t>924070202102L3040600</t>
  </si>
  <si>
    <t>924070202102S8130200</t>
  </si>
  <si>
    <t>924070202102S8130600</t>
  </si>
  <si>
    <t>924070202102S8750200</t>
  </si>
  <si>
    <t>924070202102S8940200</t>
  </si>
  <si>
    <t>924070202102S8940600</t>
  </si>
  <si>
    <t>924070202102S9380200</t>
  </si>
  <si>
    <t>92407090210200590100</t>
  </si>
  <si>
    <t>92407090210200590200</t>
  </si>
  <si>
    <t>92407090210200590800</t>
  </si>
  <si>
    <t>92407090210278270200</t>
  </si>
  <si>
    <t>Мероприятие 1.2.1</t>
  </si>
  <si>
    <t>Основное мероприятие "Региональный проект "Современная школа"</t>
  </si>
  <si>
    <t>0709021E155200400</t>
  </si>
  <si>
    <t>0709021E1Д5200400</t>
  </si>
  <si>
    <t>Мероприятие 1.2.2</t>
  </si>
  <si>
    <t xml:space="preserve"> Основное мероприятие "Региональный проект "Успех каждого ребенка"</t>
  </si>
  <si>
    <t>0702021E250980200</t>
  </si>
  <si>
    <t>Основное мероприятие 1.3</t>
  </si>
  <si>
    <t xml:space="preserve">    Основное мероприятие "Региональный проект "Патриотическое воспитание граждан Российской Федерации"</t>
  </si>
  <si>
    <t>0709021EВ51790100</t>
  </si>
  <si>
    <t>0709021EВ51790600</t>
  </si>
  <si>
    <t>«Социализация детей-сирот и детей, нуждающихся в особой заботе государства»</t>
  </si>
  <si>
    <t xml:space="preserve">Сократится число  детей-сирот и детей, оставшихся без попечения родителей, воспитывающихся  в   интернатных учреждениях. 
Увеличится доля детей-сирот и детей, оставшихся без попечения родителей, воспитывающихся в семьях граждан.
Сократится число отказов от детей среди усыновителей, опекунов, приемных родителей. 
Сократится число случаев лишения родительских прав.
Снизится численность семей, находящихся в социально опасном положении.  
Сократится число правонарушений и преступлений, совершенных детьми сиротами и детьми, оставшимися без попечения родителей.
</t>
  </si>
  <si>
    <t>Основное мероприятие 2.1.</t>
  </si>
  <si>
    <t>Выплата единовременного пособия при всех формах устройства детей, лишенных родительского попечения, в семью</t>
  </si>
  <si>
    <t>10040220152600300</t>
  </si>
  <si>
    <t>Основное мероприятие 2.2.</t>
  </si>
  <si>
    <t>Осуществление государственных полномочий по созданию и организации деятельности комиссий по делам несовершеннолетних и защите их прав</t>
  </si>
  <si>
    <t>92401130220278391100</t>
  </si>
  <si>
    <t>92401130220278391200</t>
  </si>
  <si>
    <t>Основное мероприятие 2.3.</t>
  </si>
  <si>
    <t>Расходы на обеспечение выплат приемной семье на содержание подопечных детей</t>
  </si>
  <si>
    <t>92410040220378541300</t>
  </si>
  <si>
    <t>Основное мероприятие 2.4.</t>
  </si>
  <si>
    <t>Расходы на обеспечение выплаты вознаграждения, причитающегося приемному родителю</t>
  </si>
  <si>
    <t>92410040220478542300</t>
  </si>
  <si>
    <t>Основное мероприятие 2.5.</t>
  </si>
  <si>
    <t>Расходы на обеспечение выплат семьям опекунов на содержание подопечных детей</t>
  </si>
  <si>
    <t>92410040220578543300</t>
  </si>
  <si>
    <t>Основное мероприятие 2.6.</t>
  </si>
  <si>
    <t>Осуществление государственных полномочий по организации и осуществлению деятельности по опеке и попечительству</t>
  </si>
  <si>
    <t>92401130220878392100</t>
  </si>
  <si>
    <t>92401130220878392200</t>
  </si>
  <si>
    <t>«Развитие дополнительного образования  и воспитание детей и молодежи Рамонского муниципального района (2014-2024 годы)»</t>
  </si>
  <si>
    <t xml:space="preserve">Увеличится доля детей, охваченных образовательными программами дополнительного образования детей, в общей численности детей и молодежи в возрасте 5 - 18 лет;
Усовершенствуется материально-техническая база учреждений дополнительного образования;
Будут созданы условия для обеспечения доступности услуг дополнительного образования детей для граждан независимо от места жительства, социально-экономического статуса, состояния здоровья; 
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
</t>
  </si>
  <si>
    <t xml:space="preserve"> Развитие кадрового потенциала  системы дополнительного образования и развития одаренности детей и молодежи </t>
  </si>
  <si>
    <t>07030230480270200</t>
  </si>
  <si>
    <t>Основное мероприятие 3.2.</t>
  </si>
  <si>
    <t>Развитие информационно-методического обеспечения системы дополнительного образования и развития одаренности детей и молодежи</t>
  </si>
  <si>
    <t>92407030230580270200</t>
  </si>
  <si>
    <t>Основное мероприятие 3.3.</t>
  </si>
  <si>
    <t xml:space="preserve"> Финансовое обеспечение деятельности муниципальных учреждений дополнительного образования детей</t>
  </si>
  <si>
    <t>92407030230600590100</t>
  </si>
  <si>
    <t>92407030230600590200</t>
  </si>
  <si>
    <t>92407030230600590800</t>
  </si>
  <si>
    <t>«Вовлечение молодежи  в социальную практику (2014 -2025 годы)»</t>
  </si>
  <si>
    <t>Увеличится  количество молодых людей, вовлеченных в программы и проекты, направленные на интеграцию в жизнь общества. Увеличится количество военно-патриотических объединений, военно-спортивных молодежных  клубов.Увеличится количество мероприятий, проектов (программ), направленных на формирования правовых, культурных и нравственных ценностей среди молодежи</t>
  </si>
  <si>
    <t>Вовлечение молодежи в социальную практику и обеспечение поддержки научной, творческой и предпринимательской активности молодежи</t>
  </si>
  <si>
    <t>07070240180310200</t>
  </si>
  <si>
    <t>«Создание условий для организации отдыха и   оздоровления   детей и молодежи Рамонского муниципального района»</t>
  </si>
  <si>
    <t xml:space="preserve">Будет создана система нормативно-правового регулирования сферы отдыха и оздоровления детей в Рамонском муниципальном районе. Увеличится % выполненных предписаний, выданных надзорными органами по обеспечению санитарно-гигиенического и противоэпидемиологического  режима  в  учреждениях отдыха и оздоровления детей и подростков. Увеличится количество детей, охваченных организованным отдыхом и оздоровлением, в общем количестве детей школьного возраста </t>
  </si>
  <si>
    <t>Основное мероприятие 5.1.</t>
  </si>
  <si>
    <t>Организация отдыха, оздоровления и занятости детей и молодежи</t>
  </si>
  <si>
    <t>924070902502S8410100</t>
  </si>
  <si>
    <t>924070902502S8410200</t>
  </si>
  <si>
    <t>Основное мероприятие 5.2.</t>
  </si>
  <si>
    <t>Организация отдыха и оздоровления детей в лагерях дневного пребывания</t>
  </si>
  <si>
    <t>924070702503S8320200</t>
  </si>
  <si>
    <t>924070702503S8320600</t>
  </si>
  <si>
    <t>Основное мероприятие 5.3.</t>
  </si>
  <si>
    <t>Организация оборонно-спортивных профильных смен для подростков допризывного возраста</t>
  </si>
  <si>
    <t>070902504S8320200</t>
  </si>
  <si>
    <t>Основное мероприятие 5.4.</t>
  </si>
  <si>
    <t>Организация профильных и тематических смен различной направленности в учреждениях отдыха и оздоровления детей и подростков</t>
  </si>
  <si>
    <t>92407010250578490200</t>
  </si>
  <si>
    <t>92407020250578490200</t>
  </si>
  <si>
    <t>92407090250578490200</t>
  </si>
  <si>
    <t>924070902505S8320200</t>
  </si>
  <si>
    <t>Основное мероприятие 5.5.</t>
  </si>
  <si>
    <t xml:space="preserve"> Финансовое обеспечение деятельности МКУ РДОЛ "Бобренок"</t>
  </si>
  <si>
    <t>92407090250700590100</t>
  </si>
  <si>
    <t>92407090250700590200</t>
  </si>
  <si>
    <t>92407090250700590800</t>
  </si>
  <si>
    <t>924070902507S9230200</t>
  </si>
  <si>
    <t>Основное мероприятие 5.6.</t>
  </si>
  <si>
    <t>Финансовое обеспечение деятельности МКУ "Рамонский центр развития образования и молодежных проектов"</t>
  </si>
  <si>
    <t>92407070250800590100</t>
  </si>
  <si>
    <t>92407070250800590200</t>
  </si>
  <si>
    <t>92407070250800590800</t>
  </si>
  <si>
    <t>«Развитие физической культуры и спорта в Рамонском муниципальном районе Воронежской области на 2014-2024 гг»</t>
  </si>
  <si>
    <t>Будут созданы благоприятных условий для занятий физической культурой и спортом всех групп населения для привития ценностей здорового образа жизни, улучшения учебного процесса в детских дошкольных учреждениях, общеобразовательных школах, клубах по месту жительства</t>
  </si>
  <si>
    <t>Основное мероприятие 6.1</t>
  </si>
  <si>
    <t>Финансовое обеспечение деятельности МКУ "Рамонский районный центр физической культуры и спорта"</t>
  </si>
  <si>
    <t>92411020260100590100</t>
  </si>
  <si>
    <t>92411020260100590200</t>
  </si>
  <si>
    <t>92411020260100590800</t>
  </si>
  <si>
    <t>924110202601S8790100</t>
  </si>
  <si>
    <t>924110202601S8790200</t>
  </si>
  <si>
    <t>92411020260280410200</t>
  </si>
  <si>
    <t>Основное мероприятие 6.2</t>
  </si>
  <si>
    <t>Организация и проведение физкультурных и спортивных мероприятий в Рамонском муниципальном районе Воронежской области</t>
  </si>
  <si>
    <t>Основное мероприятие 6.3</t>
  </si>
  <si>
    <t xml:space="preserve">Обеспечение функционирования центра тестирования комплекса ГТО </t>
  </si>
  <si>
    <t>92411020260380410200</t>
  </si>
  <si>
    <t>Основное мероприятие 6.4</t>
  </si>
  <si>
    <t>Финансовое обеспечение деятельности (оказания услуг) спортивного комплекса "Лидер" и стадиона "Юность"</t>
  </si>
  <si>
    <t>92411020260480590100</t>
  </si>
  <si>
    <t>92411020260480590200</t>
  </si>
  <si>
    <t>924110202604S8750200</t>
  </si>
  <si>
    <t>Основное мероприятие 6.5</t>
  </si>
  <si>
    <t>Финансовое обеспечение деятельности (оказания услуг) спортивного комплекса п.ВНИИСС</t>
  </si>
  <si>
    <t>92411020260580590100</t>
  </si>
  <si>
    <t>92411020260580590200</t>
  </si>
  <si>
    <t>Основное мероприятие 6.6</t>
  </si>
  <si>
    <t xml:space="preserve">Финансовое обеспечение деятельности (оказания услуг) плавательного бассейна </t>
  </si>
  <si>
    <t>92411020260680590100</t>
  </si>
  <si>
    <t>92411020260680590200</t>
  </si>
  <si>
    <t>924110202606S8750200</t>
  </si>
  <si>
    <t>«Финансовое обеспечение реализации муниципальной программы»</t>
  </si>
  <si>
    <t>Будет  обеспечено выполнение целей, задач и  показателей муниципальной программы в целом, в разрезе подпрограмм и основных мероприятий.</t>
  </si>
  <si>
    <t>Основное мероприятие 7.1</t>
  </si>
  <si>
    <t xml:space="preserve">Финансовое обеспечение деятельности отдела по образования, спорту и молодежной политике </t>
  </si>
  <si>
    <t>92407090270155490100</t>
  </si>
  <si>
    <t>92407090270182010100</t>
  </si>
  <si>
    <t>92407090270182010200</t>
  </si>
  <si>
    <t>92407090270182010800</t>
  </si>
  <si>
    <t>Основное мероприятие 7.2</t>
  </si>
  <si>
    <t>Финансовое обеспечение деятельности (оказание услуг) структурных подразделений отдела по образованию, спорту и молодежной политике</t>
  </si>
  <si>
    <t>92407090270200590100</t>
  </si>
  <si>
    <t>92407090270200590200</t>
  </si>
  <si>
    <t>92407090270200590800</t>
  </si>
  <si>
    <t>ПОДПРОГРАММА 5</t>
  </si>
  <si>
    <t>ПОДПРОГРАММА 7</t>
  </si>
  <si>
    <t>«Развитие культуры и туризма в Рамонском муниципальном районе Воронежской области»</t>
  </si>
  <si>
    <t>Всего, в том числе в разрезе ГРБС:</t>
  </si>
  <si>
    <t>Отдел по культуре, Филатова Ж.Е., руководитель</t>
  </si>
  <si>
    <t>«Развитие культуры Рамонского муниципального района»</t>
  </si>
  <si>
    <t>Сохранение и развитие культурного потенциала района, создание информационно-деятельного пространства, обеспечивающего равные возможности доступа населения к историко-культурным ценностям</t>
  </si>
  <si>
    <t>всего</t>
  </si>
  <si>
    <t>в том числе по КБК</t>
  </si>
  <si>
    <t>ххххххх11ххххххххххх</t>
  </si>
  <si>
    <t>Основное мероприятие 1.1</t>
  </si>
  <si>
    <t>Создание условий для организации деятельности культурно-досуговых учреждений района</t>
  </si>
  <si>
    <t>Увеличение количества участников культурно-досуговых мероприятий, клубных формирований, увеличение удельного веса сельских клубов, оснащенных современным оборудованием</t>
  </si>
  <si>
    <t>92208011110100590100</t>
  </si>
  <si>
    <t>92208011110100590200</t>
  </si>
  <si>
    <t>92208011110100590800</t>
  </si>
  <si>
    <t>927080111101L4670500</t>
  </si>
  <si>
    <t>927080111101S8440500</t>
  </si>
  <si>
    <t>Основное мероприятие 1.2</t>
  </si>
  <si>
    <t>Сохранение и развитие библиотечного обслуживания населения Рамонского муниципального района</t>
  </si>
  <si>
    <t xml:space="preserve">Увеличение числа посещений библиотеки
</t>
  </si>
  <si>
    <t>92208011110200590100</t>
  </si>
  <si>
    <t>92208011110200590200</t>
  </si>
  <si>
    <t>92208011110200590800</t>
  </si>
  <si>
    <t>922080111102L5190200</t>
  </si>
  <si>
    <t>Система мер по сохранению и развитию дополнительного образования детей в сфере культуры Рамонского муниципального района</t>
  </si>
  <si>
    <t>Увеличение количества учащихся ДШИ</t>
  </si>
  <si>
    <t xml:space="preserve">92207031110300590100 </t>
  </si>
  <si>
    <t>92207031110300590200</t>
  </si>
  <si>
    <t>92207031110300590800</t>
  </si>
  <si>
    <t>Основное мероприятие 1.4</t>
  </si>
  <si>
    <t>Региональный проект «Творческие люди»</t>
  </si>
  <si>
    <t xml:space="preserve">Уровень исполнения плановых назначений по расходам на государственную поддержку отрасли культуры 100%
</t>
  </si>
  <si>
    <t xml:space="preserve"> 9220801111А255190200</t>
  </si>
  <si>
    <t xml:space="preserve"> 9220801111А255190300</t>
  </si>
  <si>
    <t>Основное мероприятие 1.5</t>
  </si>
  <si>
    <t>Региональный проект «Культурная среда»</t>
  </si>
  <si>
    <t xml:space="preserve">Уровень исполнение плановых назначений по расходам на государственную поддержку отрасли культуры 100%
</t>
  </si>
  <si>
    <t>9220703111А155190200</t>
  </si>
  <si>
    <t>9270801111А155130500</t>
  </si>
  <si>
    <t>9270801111А1Д5130500</t>
  </si>
  <si>
    <t>«Развитие туризма в Рамонском муниципальном районе»</t>
  </si>
  <si>
    <t>Создание комфортной туристской среды, сохранение и рациональное использование природного и культурного наследия района</t>
  </si>
  <si>
    <t>ххх04121120ххххххххх</t>
  </si>
  <si>
    <t>Обеспечение базовых информационных и организационно-экономических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t>
  </si>
  <si>
    <t>Объём внутреннего и въездного туристского потока</t>
  </si>
  <si>
    <t xml:space="preserve"> 91404121120100590590</t>
  </si>
  <si>
    <t xml:space="preserve"> 91404121120188100400</t>
  </si>
  <si>
    <t>Основное мероприятие 2.2</t>
  </si>
  <si>
    <t>Поддержка некоммерческих организаций, осуществляющих деятельность на территории Рамонского муниципального района Воронежской области по приоритетным направлениям туристской деятельности в сфере внутреннего и въездного туризма</t>
  </si>
  <si>
    <t>Сохранение количества некоммерческих организаций,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 - получателей муниципальной поддержки</t>
  </si>
  <si>
    <t xml:space="preserve"> 92204121120280840600</t>
  </si>
  <si>
    <t>Региональный проект «Развитие туристической инфраструктуры»</t>
  </si>
  <si>
    <t xml:space="preserve">Уровень исполнения плановых назначений по расходам на капитальные вложения в объекты государственной (муниципальной) собственности
</t>
  </si>
  <si>
    <t>9140412112J153380400</t>
  </si>
  <si>
    <t>Финансовое обеспечение реализации муниципальной программы</t>
  </si>
  <si>
    <t>Создание условий для эффективной реализации Муниципальной программы</t>
  </si>
  <si>
    <t>92208041130182010ххх</t>
  </si>
  <si>
    <t>Финансовое обеспечение деятельности отдела по культуре администрации Рамонского муниципального района Воронежской области</t>
  </si>
  <si>
    <t xml:space="preserve">Уровень исполнения плановых назначений по расходам на реализацию Муниципальной программы 100%
</t>
  </si>
  <si>
    <t>92208041130182010100</t>
  </si>
  <si>
    <t>92208041130182010200</t>
  </si>
  <si>
    <t>92208041130182010800</t>
  </si>
  <si>
    <t>Формирование и эффективное управление муниципальной собственностью Рамонского муниципального района Воронежской области</t>
  </si>
  <si>
    <t>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t>
  </si>
  <si>
    <t>......</t>
  </si>
  <si>
    <t>Управление муниципальной собственностью Рамонского муниципального района Воронежской области</t>
  </si>
  <si>
    <t>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t>
  </si>
  <si>
    <t>93501133810180200200</t>
  </si>
  <si>
    <t>....</t>
  </si>
  <si>
    <t>Организация управления муниципальным имуществом и земельными ресурсами Рамонского муниципального района Воронежской области</t>
  </si>
  <si>
    <t>повышение достоверности сведений о муниципальном имуществе</t>
  </si>
  <si>
    <t>Осуществление полномочий собственника в отношении имущества муниципальных унитарных предприятий и муниципальных учреждений</t>
  </si>
  <si>
    <t>повышение эффективности распоряжения имуществом муниципальными организациями</t>
  </si>
  <si>
    <t>КБК</t>
  </si>
  <si>
    <t>Проведение комплексных кадастровых работ</t>
  </si>
  <si>
    <t>повышение достоверности сведений о местоположении границ объектов недвижимости</t>
  </si>
  <si>
    <t>Организация и управление муниципальным заказом Рамонского муниципального района Воронежской области</t>
  </si>
  <si>
    <t>эффективное использование бюджетных средств при размещении муниципального заказа</t>
  </si>
  <si>
    <t>расширение возможностей для участия физических и юридических лиц в размещении муниципального заказа и проведении публичных торгов</t>
  </si>
  <si>
    <t>Планирование и нормирование муниципального заказа Рамонского муниципального района  Воронежской области</t>
  </si>
  <si>
    <t>своевременное удовлетворение муниципальных нужд в товарах, работах и услугах</t>
  </si>
  <si>
    <t>Управление муниципальным заказом Рамонского муниципального района  Воронежской области</t>
  </si>
  <si>
    <t>повышение объемов и качества оказываемых услуг, снижение затрат на их оказание</t>
  </si>
  <si>
    <t>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t>
  </si>
  <si>
    <t>93501133830182010100</t>
  </si>
  <si>
    <t>93501133830182010200</t>
  </si>
  <si>
    <t>Финансовое обеспечение деятельности отдела имущественных и земельных отношений администрации Рамонского муниципального района Воронежской области</t>
  </si>
  <si>
    <t>повышение качества планирования и контроля достижения целей, решения задач и результатов деятельности отдела</t>
  </si>
  <si>
    <t>информационно-коммуникационное и материально-техническое развитие сферы имущественно-земельных отношений</t>
  </si>
  <si>
    <r>
      <t xml:space="preserve">повышение </t>
    </r>
    <r>
      <rPr>
        <sz val="9"/>
        <color theme="1"/>
        <rFont val="Times New Roman"/>
        <family val="1"/>
        <charset val="204"/>
      </rPr>
      <t>доходности Рамонского муниципального района;</t>
    </r>
  </si>
  <si>
    <t>Управление муниципальными финансами, создание условий для эффективного и ответственного управления муниципальными финансами, повышение устойчивости бюджетов поселений Рамонского муниципального района Воронежской области</t>
  </si>
  <si>
    <t>Организация управления муниципальными финансами и муниципальным долгом</t>
  </si>
  <si>
    <t>Повышение качества доступности информации о состоянии бюджетной системы, повышение доверия общества в сфере управления финансами, достижение плановых значений показателей</t>
  </si>
  <si>
    <t>927 1403 3910470100 500</t>
  </si>
  <si>
    <t>927 0111 3910420540 800</t>
  </si>
  <si>
    <t>927 0111 3910420570 800</t>
  </si>
  <si>
    <t>927 0113 3910470100 800</t>
  </si>
  <si>
    <t>ОСНОВНОЕ МЕРОПРИЯТИЕ 1.1</t>
  </si>
  <si>
    <t>Нормативное правовое регулирование бюджетного процесса и других правоотношений</t>
  </si>
  <si>
    <t>Соответствие нормативных правовых актов муниципального района , регулирующих бюджетные правоотношения, требованиям бюджетного законодательства Российской Федерации</t>
  </si>
  <si>
    <t>Мероприятие 1.1.1</t>
  </si>
  <si>
    <t>Подготовка проектов нормативных правовых актов муниципального района и изменений в нормативные правовые акты  муниципального района, регулирующие бюджетные правоотношения (включая решение Совета народных депутатов Рамонского муниципального района о бюджетном процессе в Рамонском муниципальном районе) с учетом совершенствования бюджетного законодательства Российской Федерации</t>
  </si>
  <si>
    <t>Составление проекта районного бюджета на очередной финансовый год и плановый период</t>
  </si>
  <si>
    <t>Обеспечение принятия в установленные сроки районного бюджета на очередной финансовый год и плановый период, соответствующего требованиям бюджетного законодательства</t>
  </si>
  <si>
    <t>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t>
  </si>
  <si>
    <t>Обеспечение требований бюджетного законодательства</t>
  </si>
  <si>
    <t>Составление реестра расходных обязательств муниципального района, свода реестров расходных обязательств муниципальных образований, входящих в состав муниципального района, и их направление в департамент финансов Воронежской области</t>
  </si>
  <si>
    <t>Ведение среднесрочного финансового планирования, улучшение качества прогнозирования основных бюджетных параметров на средне- и долгосрочную перспективу</t>
  </si>
  <si>
    <t>Мероприятие 1.2.3</t>
  </si>
  <si>
    <t>Разработка основных подходов по формированию проекта районного бюджета на очередной финансовый год и на плановый период</t>
  </si>
  <si>
    <t>Выработка основных подходов к формированию проекта районного бюджета на очередной финансовый год и плановый период, обеспечение надежности и обоснованности бюджетных прогнозов</t>
  </si>
  <si>
    <t>Мероприятие 1.2.4</t>
  </si>
  <si>
    <t xml:space="preserve">Сбор, обработка и свод предложений бюджетных ассигнований на очередной финансовый год и плановый период </t>
  </si>
  <si>
    <t>Обеспечение надежности и обоснованности бюджетных прогнозов и внедрение в практику принципа результативности, установленного Бюджетным кодексом Российской Федерации</t>
  </si>
  <si>
    <t>Мероприятие 1.2.5</t>
  </si>
  <si>
    <t>Разработка расчетных проектировок (в том числе в разрезе программных мероприятий главных распорядителей бюджетных средств)</t>
  </si>
  <si>
    <t>Подготовка и расчет проектировок районного бюджета на очередной финансовый год и плановый период</t>
  </si>
  <si>
    <t>Мероприятие 1.2.6</t>
  </si>
  <si>
    <t>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t>
  </si>
  <si>
    <t>Проведение с департаментом финансов Воронежской области сверки исходных данных, необходимой для формирования межбюджетных отношений на очередной финансовый год и плановый период</t>
  </si>
  <si>
    <t>Мероприятие 1.2.7</t>
  </si>
  <si>
    <t>Разработка основных направлений бюджетной и налоговой политики на очередной финансовый год и плановый период</t>
  </si>
  <si>
    <t>Выработка бюджетной и налоговой политики района на очередной финансовый год и плановый период</t>
  </si>
  <si>
    <t>Мероприятие 1.2.8</t>
  </si>
  <si>
    <t>Формирование свода бюджетных проектировок и прогноза основных параметров консолидированного бюджета на очередной финансовый год и плановый период</t>
  </si>
  <si>
    <t>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t>
  </si>
  <si>
    <t>Мероприятие 1.2.9</t>
  </si>
  <si>
    <t>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муниципального района</t>
  </si>
  <si>
    <t>Мероприятие 1.2.10</t>
  </si>
  <si>
    <t xml:space="preserve">Подготовка пояснительной записки к проекту районного бюджета на очередной финансовый год и плановый период и документов (материалов),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t>
  </si>
  <si>
    <t>Организация исполнения районного бюджета и формирование бюджетной отчетности</t>
  </si>
  <si>
    <t>Утверждение сводной бюджетной росписи районного бюджета</t>
  </si>
  <si>
    <t>Мероприятие 1.3.1</t>
  </si>
  <si>
    <t>Составление сводной бюджетной росписи районного бюджета</t>
  </si>
  <si>
    <t>Мероприятие 1.3.2</t>
  </si>
  <si>
    <t xml:space="preserve">Составление кассового плана районного бюджета </t>
  </si>
  <si>
    <t>Формирование кассового плана на очередной финансовый год с поквартальной разбивкой</t>
  </si>
  <si>
    <t>Мероприятие 1.3.3</t>
  </si>
  <si>
    <t>Ведение сводной бюджетной росписи районного бюджета</t>
  </si>
  <si>
    <t>Внесение изменений в сводную бюджетную роспись районного бюджета</t>
  </si>
  <si>
    <t>Мероприятие 1.3.4</t>
  </si>
  <si>
    <t>Ведение кассового плана районного бюджета</t>
  </si>
  <si>
    <t>Внесение изменений в кассовый план районного бюджета</t>
  </si>
  <si>
    <t>Мероприятие 1.3.5</t>
  </si>
  <si>
    <t>Подготовка проекта решения Совета народных депутатов Рамонского муниципального района «О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t>
  </si>
  <si>
    <t>Внесение изменений в районный бюджет</t>
  </si>
  <si>
    <t>Мероприятие 1.3.6</t>
  </si>
  <si>
    <t>Открытие и ведение лицевых счетов для учета операций по исполнению бюджета за счет районных средств, средств, получаемых из федерального, областного бюджетов и средств, получаемых от предпринимательской и иной приносящей доход деятельности</t>
  </si>
  <si>
    <t>Подготовка извещений об открытии (закрытии, переоформлении) лицевых счетов. Отражение на лицевых счетах соответствующих операций</t>
  </si>
  <si>
    <t>Мероприятие 1.3.7</t>
  </si>
  <si>
    <t>Ведение перечня главных распорядителей, распорядителей и получателей средств районного бюджета, главных администраторов и администраторов доходов районного бюджета и источников финансирования дефицита бюджета</t>
  </si>
  <si>
    <t>Направление перечня главных распорядителей, распорядителей и получателей средств районного бюджета, главных администраторов и администраторов доходов районного бюджета, главных администраторов и администраторов источников финансирования дефицита бюджета (его изменений) в Управление Федерального казначейства по Воронежской области</t>
  </si>
  <si>
    <t>Мероприятие 1.3.8</t>
  </si>
  <si>
    <t>Осуществление учета исполнения районного бюджета по доходам,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t>
  </si>
  <si>
    <t>Своевременное и качественное выполнение операций по кассовому исполнению районного бюджета по доходам, расходам и источникам финансирования</t>
  </si>
  <si>
    <t>Мероприятие 1.3.9</t>
  </si>
  <si>
    <t>Осуществление составления отчета об исполнении районного консолидированного бюджета муниципального района ежемесячно, ежеквартально и за истекший год и представление его в департамент финансов Воронежской области</t>
  </si>
  <si>
    <t>Составление и своевременное представление отчетности за отчетный период</t>
  </si>
  <si>
    <t>Мероприятие 1.3.10</t>
  </si>
  <si>
    <t>Осуществление составления отчета по сети, штатам и контингентам получателей средств районного и консолидированного бюджетов муниципального района за истекший год, предоставление его в департамент финансов Воронежской области</t>
  </si>
  <si>
    <t>Составление и своевременное предоставление отчетности</t>
  </si>
  <si>
    <t>Мероприятие 1.3.11</t>
  </si>
  <si>
    <t>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t>
  </si>
  <si>
    <t>Утверждение Советом народных депутатов Рамонского муниципального района Воронежской области отчета об исполнении районного бюджета</t>
  </si>
  <si>
    <t>ОСНОВНОЕ МЕРОПРИЯТИЕ 1.4</t>
  </si>
  <si>
    <t xml:space="preserve">Управление резервным фондом администрации  муниципального района и иными средствами на исполнение расходных обязательств муниципального района  </t>
  </si>
  <si>
    <t>Финансовое обеспечение непредвиденных расходов</t>
  </si>
  <si>
    <t>Мероприятие 1.4.1</t>
  </si>
  <si>
    <t>Подготовка проекта распоряжения о выделении денежных средств</t>
  </si>
  <si>
    <t>Мероприятие 1.4.2</t>
  </si>
  <si>
    <t>Уточнение показателей сводной бюджетной росписи районного бюджета, бюджетных ассигнований и лимитов бюджетных обязательств, выделение денежных средств в соответствии с распоряжениями администрации  муниципального района «О выделении денежных средств»</t>
  </si>
  <si>
    <t>Мероприятие 1.4.3</t>
  </si>
  <si>
    <t>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муниципального района, в Совет народных депутатов Рамонского муниципального района Воронежской области</t>
  </si>
  <si>
    <t>Контроль за выделением средств из резервного фонда</t>
  </si>
  <si>
    <t>ОСНОВНОЕ МЕРОПРИЯТИЕ 1.5</t>
  </si>
  <si>
    <t>Управление муниципальным долгом муниципального района</t>
  </si>
  <si>
    <t>Обеспечение приемлемого и экономически обоснованного объема и структуры муниципального долга района. Привлечение наиболее выгодных внутренних заимствований на рынках финансовых операций</t>
  </si>
  <si>
    <t>Мероприятие 1.5.1</t>
  </si>
  <si>
    <t>Осуществление муниципальных внутренних заимствований  муниципального района от имени Рамонского муниципального района в соответствии с требованиями Бюджетного кодекса Российской Федерации</t>
  </si>
  <si>
    <t>Мероприятие 1.5.2</t>
  </si>
  <si>
    <t>Осуществление управления муниципальным долгом муниципального района и его обслуживания</t>
  </si>
  <si>
    <t>Поддержание муниципального долга на экономически безопасном уровне для районного бюджета, исключение долговых рисков</t>
  </si>
  <si>
    <t>Мероприятие 1.5.3</t>
  </si>
  <si>
    <t>Ведение муниципальной долговой книги  муниципального района</t>
  </si>
  <si>
    <t>Регистрация и учет муниципального долга Рамонского муниципального района в муниципальной долговой книге Рамонского муниципального района</t>
  </si>
  <si>
    <t>Мероприятие 1.5.4</t>
  </si>
  <si>
    <t xml:space="preserve">Составление и предоставление актов сверки по долговым обязательствам муниципального района с департаментом финансов Воронежской области
</t>
  </si>
  <si>
    <t>Своевременное предоставление актов сверки за отчетный период</t>
  </si>
  <si>
    <t>ОСНОВНОЕ МЕРОПРИЯТИЕ 1.6</t>
  </si>
  <si>
    <t>Обеспечение внутреннего муниципального финансового контроля</t>
  </si>
  <si>
    <t>Эффективная организация внутреннего муниципального финансового контроля, осуществляемого в соответствии с Бюджетным кодексом Российской Федерации, повышение эффективности использования средств районного бюджета. Своевременное и полное погашение основного долга и процентов по долговым обязательствам</t>
  </si>
  <si>
    <t>Мероприятие 1.6.1</t>
  </si>
  <si>
    <t>Осуществление учета и контроля привлечения и погашения заемных средств, полученных из областного бюджета и в кредитных организациях</t>
  </si>
  <si>
    <t>Мероприятие 1.6.2</t>
  </si>
  <si>
    <t xml:space="preserve">Осуществление контроля за выделением средств из резервного фонда администрации  муниципального района и предоставление отчетов об их использовании главе  муниципального района в Совет народных депутатов Рамонского муниципального района </t>
  </si>
  <si>
    <t>Мероприятие 1.6.3</t>
  </si>
  <si>
    <t>Проведение мониторинга качества финансового менеджмента в отношении главных распорядителей средств районного бюджета, главных администраторов доходов районного бюджета, главных администраторов источников финансирования дефицита районного бюджета</t>
  </si>
  <si>
    <t>Повышение качества финансового менеджмента главных распорядителей средств районного бюджета, главных администраторов доходов районного бюджета, главных администраторов источников финансирования дефицита районного бюджета</t>
  </si>
  <si>
    <t>ГРБС</t>
  </si>
  <si>
    <t>Мероприятие 1.6.4</t>
  </si>
  <si>
    <t>Формирование отчета о результатах мониторинга качества финансового менеджмента в отношении главных распорядителей средств районного бюджета, главных администраторов доходов районного бюджета, главных администраторов источников финансирования дефицита районного бюджета</t>
  </si>
  <si>
    <t>Формирование стимулов к повышению качества финансового менеджмента главных распорядителей средств районного бюджета, главных администраторов доходов районного бюджета, главных администраторов источников финансирования дефицита районного бюджета</t>
  </si>
  <si>
    <t>Мероприятие 1.6.5</t>
  </si>
  <si>
    <t>Проведение плановых контрольных мероприятий в части соблюдения законодательства в сфере бюджетных правоотношений и закупок</t>
  </si>
  <si>
    <t>Обеспечение соблюдения бюджетного законодательства Российской Федерации и Воронежской области, а также иных нормативных правовых актов, регулирующих бюджетные правоотношения и законодательства в сфере закупок</t>
  </si>
  <si>
    <t>Мероприятие 1.6.6</t>
  </si>
  <si>
    <t>Проведение внеплановых контрольных мероприятий в части соблюдения законодательства в сфере бюджетных правоотношений и закупок</t>
  </si>
  <si>
    <t>Предотвращение фактов неправомерного, нецелевого и неэффективного расходования средств районного бюджета и иных источников, а также имущества, находящегося в собственности Рамонского муниципального района</t>
  </si>
  <si>
    <t>Мероприятие 1.6.7</t>
  </si>
  <si>
    <t>Проведение мониторинга оценки качества управления муниципальными финансами</t>
  </si>
  <si>
    <t>Повышение качества управления муниципальными финансами</t>
  </si>
  <si>
    <t>ОСНОВНОЕ МЕРОПРИЯТИЕ 1.7</t>
  </si>
  <si>
    <t>Обеспечение доступности информации о бюджетном процессе в муниципальном районе</t>
  </si>
  <si>
    <t>Обеспечение открытости и прозрачности бюджетного процесса в муниципальном районе и деятельности Отдела по финансам. Обеспечение доступности информации о бюджетом процессе в муниципальном районе</t>
  </si>
  <si>
    <t>Мероприятие 1.7.1</t>
  </si>
  <si>
    <t>Размещение в сети Интернет на официальном сайте администрации утвержденных положений, порядков и методик расчета отдельных характеристик районного бюджета, методических рекомендаций и нормативных правовых актов, разрабатываемых Отделом по финансам</t>
  </si>
  <si>
    <t>Мероприятие 1.7.2</t>
  </si>
  <si>
    <t>Проведение публичных слушаний по годовому отчету об исполнении районного бюджета</t>
  </si>
  <si>
    <t>Обсуждение годового отчета об исполнении районного бюджета</t>
  </si>
  <si>
    <t>Мероприятие 1.7.3</t>
  </si>
  <si>
    <t>Проведение публичных слушаний по проекту районного бюджета</t>
  </si>
  <si>
    <t xml:space="preserve">Обеспечение участия населения в подготовке проекта районного бюджета, обеспечение открытости и прозрачности проекта решения о районном бюджете на очередной финансовый год и плановый период. </t>
  </si>
  <si>
    <t>Мероприятие 1.7.4</t>
  </si>
  <si>
    <t>Организация деятельности органов местного самоуправления  муниципального района, деятельности по предоставлению и размещению информации (сведений) о муниципальных учреждениях и их обособленных структурных подразделениях на официальном сайте в сети Интернет: www.bus.gov.ru</t>
  </si>
  <si>
    <t>Обеспечение открытости информации о деятельности муниципальных учреждений</t>
  </si>
  <si>
    <t>Мероприятие 1.7.5</t>
  </si>
  <si>
    <t>Регулярная публикация брошюры «Бюджет для граждан»</t>
  </si>
  <si>
    <t>Информирование населения в доступной форме о районном бюджете, планируемых и достигнутых результатах использования бюджетных средств</t>
  </si>
  <si>
    <t>Повышение устойчивости бюджетов поселений Рамонского муниципального района Воронежской области</t>
  </si>
  <si>
    <t>Совершенствование нормативного правового регулирования предоставления межбюджетных трансфертов из районного бюджета. Соответствие методик, регулирующих бюджетные правоотношения, требованиям бюджетного законодательства Российской Федерации</t>
  </si>
  <si>
    <t>927 1401 3920678050 500</t>
  </si>
  <si>
    <t>927 1401 3920688050 500</t>
  </si>
  <si>
    <t>927 1403 3920378030 500</t>
  </si>
  <si>
    <t>927 1403 3920388030 500</t>
  </si>
  <si>
    <t>927 1403 3920588510 500</t>
  </si>
  <si>
    <t>927 1403 3920670100 500</t>
  </si>
  <si>
    <t>927 1403 3920678490 500</t>
  </si>
  <si>
    <t>927 1403 3920679180 500</t>
  </si>
  <si>
    <t>927 1403 3920684160 500</t>
  </si>
  <si>
    <t>927 1403 3920620570 500</t>
  </si>
  <si>
    <t>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t>
  </si>
  <si>
    <t>Мероприятие 2.1.1</t>
  </si>
  <si>
    <t>Подготовка проектов нормативных правовых актов муниципального района и изменений в нормативные правовые акты муниципального района, регулирующие порядок предоставления межбюджетных трансфертов поселениям муниципального района</t>
  </si>
  <si>
    <t>ОСНОВНОЕ МЕРОПРИЯТИЕ 2.2</t>
  </si>
  <si>
    <t xml:space="preserve">Выравнивание бюджетной обеспеченности поселений  муниципального района </t>
  </si>
  <si>
    <t>Создание условий для устойчивого исполнения бюджетов поселений муниципального района  в результате обеспечения минимально гарантированного уровня бюджетной обеспеченности поселений. Обеспечение единого подхода ко всем поселениям муниципального района при предоставлении дотаций на выравнивание бюджетной обеспеченности</t>
  </si>
  <si>
    <t>Мероприятие 2.2.1</t>
  </si>
  <si>
    <t>Распределение средств районного бюджета, направляемых на выравнивание бюджетной обеспеченности поселений муниципального района</t>
  </si>
  <si>
    <t>Мероприятие 2.2.2</t>
  </si>
  <si>
    <t>Предоставление бюджетам поселений муниципального района дотаций на выравнивание бюджетной обеспеченности поселений</t>
  </si>
  <si>
    <t>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t>
  </si>
  <si>
    <t>927 1401 3920278050 500</t>
  </si>
  <si>
    <t>927 1401 3920288050 500</t>
  </si>
  <si>
    <t xml:space="preserve">Поддержка мер по обеспечению сбалансированности бюджетов поселений муниципального района </t>
  </si>
  <si>
    <t xml:space="preserve">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t>
  </si>
  <si>
    <t>Мероприятие 2.3.1</t>
  </si>
  <si>
    <t>Распределение иных межбюджетных трансфертов бюджетам поселений муниципального района на поддержку мер по обеспечению сбалансированности  бюджетов поселений</t>
  </si>
  <si>
    <t>Мероприятие 2.3.2</t>
  </si>
  <si>
    <t>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t>
  </si>
  <si>
    <t>Финансовое обеспечение исполнения расходных обязательств поселений муниципального района</t>
  </si>
  <si>
    <t>Мероприятие 2.3.3</t>
  </si>
  <si>
    <t>Анализ и оценка основных показателей бюджетов поселений муниципального района и подготовка заключения о целесообразности выделения (невыделения) бюджетных кредитов</t>
  </si>
  <si>
    <t>Оценка параметров бюджетов поселений муниципального района</t>
  </si>
  <si>
    <t>Мероприятие 2.3.4</t>
  </si>
  <si>
    <t>Предоставление бюджетных кредитов поселениям муниципального района на покрытие временных кассовых разрывов, возникающих при исполнении бюджетов поселений муниципального района</t>
  </si>
  <si>
    <t>Обеспечение своевременного исполнения расходных обязательств поселений муниципального района</t>
  </si>
  <si>
    <t xml:space="preserve">Содействие повышению качества организации и осуществления бюджетного процесса поселений муниципального района </t>
  </si>
  <si>
    <t>Мониторинг и оценка качества организации и осуществления бюджетного процесса поселений муниципального района</t>
  </si>
  <si>
    <t>Мероприятияе 2.5.1</t>
  </si>
  <si>
    <t>Проведение мониторинга и оценки качества организации и осуществления бюджетного процесса поселений муниципального района</t>
  </si>
  <si>
    <t>Рост качества организации и осуществления бюджетного процесса поселений муниципального района</t>
  </si>
  <si>
    <t>Мероприятияе 2.5.2</t>
  </si>
  <si>
    <t>Поощрение поселений муниципального района по результатам оценки эффективности их деятельности</t>
  </si>
  <si>
    <t>Поддержка социально значимых направлений расходов бюджетов поселений муниципального района</t>
  </si>
  <si>
    <t>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за счет субсидий и иных межбюджетных трансфертов, выделяемых из других бюджетов бюджетной системы РФ, в соответствии с заключенными соглашениями</t>
  </si>
  <si>
    <t>Финансовое обеспечение исполнения расходных обязательств поселений муниципального района по вопросам местного значения, за счет субсидий и иных межбюджетных трансфертов, выделяемых из областного бюджета в соответствии с заключенными соглашениями</t>
  </si>
  <si>
    <t>Мероприятие 2.6.1</t>
  </si>
  <si>
    <t>Предоставление иных межбюджетных трансфертов бюджетам поселений муниципального района за счет субсидий и иных межбюджетных трансфертов, выделяемых из других бюджетов бюджетной системы РФ</t>
  </si>
  <si>
    <t>ОСНОВНОЕ МЕРОПРИЯТИЕ 2.7</t>
  </si>
  <si>
    <t>Региональный проект «Чистая вода»</t>
  </si>
  <si>
    <t>Финансовое обеспечение исполнения расходных обязательств бюджетов поселений муниципального района</t>
  </si>
  <si>
    <t>927 0505 392F552430 500</t>
  </si>
  <si>
    <t>Мероприятие 2.7.1</t>
  </si>
  <si>
    <t>Предоставление иных межбюджетных трансфертов бюджетам поселений муниципального района в рамках регионального проекта «Чистая вода»</t>
  </si>
  <si>
    <t>Формирование и развитие обеспечивающих механизмов реализации муниципальной программы, достижение плановых показателей</t>
  </si>
  <si>
    <t>927 0106 3930155490 100</t>
  </si>
  <si>
    <t>927 0106 3930182010 100</t>
  </si>
  <si>
    <t>927 0106 3930182010 200</t>
  </si>
  <si>
    <t>927 0106 3930182010 800</t>
  </si>
  <si>
    <t xml:space="preserve">Финансовое обеспечение деятельности Отдела по финансам, иных главных распорядителей средств районного бюджета – исполнителей </t>
  </si>
  <si>
    <t>Осуществление финансирования расходов Отдела по финансам, обеспечивающих его функционирование. Составление корректной сметы расходов</t>
  </si>
  <si>
    <t>Мероприятияе 3.1.1</t>
  </si>
  <si>
    <t>Планирование сметы расходов Отдела по финансам на очередной финансовый год и плановый период</t>
  </si>
  <si>
    <t>Мероприятияе 3.1.2</t>
  </si>
  <si>
    <t>Проведение торгов и иных процедур закупки товаров, работ, услуг</t>
  </si>
  <si>
    <t>Эффективное проведение закупочных процедур в соответствии с законодательством РФ</t>
  </si>
  <si>
    <t>Мероприятияе 3.1.3</t>
  </si>
  <si>
    <t>Подготовка документации на оплату расходов, обеспечивающих функционирование Отдела по финансам</t>
  </si>
  <si>
    <t>Своевременная выплата заработной платы и оплата счетов на приобретение товаров, работ, услуг</t>
  </si>
  <si>
    <t>Мероприятияе 3.1.4</t>
  </si>
  <si>
    <t>Учет операций по финансовому обеспечению деятельности Отдела по финансам и составление отчетности</t>
  </si>
  <si>
    <t>Качественное и своевременное составление отчетности об исполнении бюджета Отдела по финансам</t>
  </si>
  <si>
    <t xml:space="preserve">Финансовое обеспечение выполнения других расходных обязательств муниципального района                                                                 </t>
  </si>
  <si>
    <t>Осуществление финансирования расходов Отдела по финансам, обеспечивающих выполнение других расходных обязательств муниципального района</t>
  </si>
  <si>
    <t>Мероприятие 3.2.1</t>
  </si>
  <si>
    <t>Осуществление финансирования расходов Отдела по финансам, обеспечивающих выполнение других расходных обязательств муниципального  района</t>
  </si>
  <si>
    <t>Развитие сельского хозяйства на территории Рамонского муниципального района Воронежской области</t>
  </si>
  <si>
    <t>Администрация Рамонского муниципального района</t>
  </si>
  <si>
    <t>Развитие подотрасли растениеводства, переработки и реализации продукции растениеводства</t>
  </si>
  <si>
    <t xml:space="preserve">Увеличение производства продукции растениеводства. </t>
  </si>
  <si>
    <t>Обеспечение производства зерновых, зернобобовых, сахарной свеклы, масличных культур, картофеля</t>
  </si>
  <si>
    <t>Увеличение производства продукции растениеводства. Снижение доли семян зарубежной селекции и производства, используемых региональными сельскохозяйственными товаропроизводителями</t>
  </si>
  <si>
    <t>Сохранение и восстановление плодородия почв земель сельскохозяйственного назначения</t>
  </si>
  <si>
    <t>Предотвращение выбытия земель из сельскохозяйственного оборота, обеспечение прироста растениеводческой продукции</t>
  </si>
  <si>
    <t>Развитие подотрасли животноводства, переработки и реализации продукции животноводства</t>
  </si>
  <si>
    <t>Совершенствование развития подотрасли животноводства</t>
  </si>
  <si>
    <t>914 0405 2521078450 200</t>
  </si>
  <si>
    <t>Племенное животноводство</t>
  </si>
  <si>
    <t>Снижение зависимости сельскохозяйственных товаропроизводителей района от племенной продукции иностранного производства</t>
  </si>
  <si>
    <t>Развитие молочного скотоводства</t>
  </si>
  <si>
    <r>
      <rPr>
        <sz val="10"/>
        <color theme="1"/>
        <rFont val="Times New Roman"/>
        <family val="1"/>
        <charset val="204"/>
      </rPr>
      <t>Выравнивание сезонности производства молока, повышение уровня товарности молока во всех формах хозяйствования;
создание условий для формирования молочного кластера на территории района</t>
    </r>
    <r>
      <rPr>
        <sz val="11"/>
        <color theme="1"/>
        <rFont val="Calibri"/>
        <family val="2"/>
        <charset val="204"/>
        <scheme val="minor"/>
      </rPr>
      <t xml:space="preserve">
</t>
    </r>
  </si>
  <si>
    <t>Развитие овцеводства и козоводства</t>
  </si>
  <si>
    <t>Сохранение традиционного уклада жизни и занятости на отдельных сельских территориях, поддержание доходов сельскохозяйственных организаций, крестьянских (фермерских) хозяйств и индивидуальных предпринимателей, специализирующихся на овцеводстве и козоводстве</t>
  </si>
  <si>
    <t>Развитие кролиководства</t>
  </si>
  <si>
    <t>Развитие подотраслей животноводства, направленных на обеспечение населения района продукцией для диетического питания</t>
  </si>
  <si>
    <t>Развитие рыбоводства</t>
  </si>
  <si>
    <t>Рост объемов производства товарной аквакультуры в целях увеличения среднедушевого потребления рыбы и рыбной продукции</t>
  </si>
  <si>
    <t>Модернизация отрасли животноводства</t>
  </si>
  <si>
    <t>Внедрение новых прогрессивных технологий содержания и кормления животных, направленных на повышение конкурентоспособности продукции животноводства</t>
  </si>
  <si>
    <t xml:space="preserve">Государственная поддержка кредитования подотрасли 
животноводства, переработки ее продукции, развития инфраструктуры и логистического обеспечения рынков продукции животноводства
</t>
  </si>
  <si>
    <t>эффективности производства животноводческой продукции и продуктов ее переработки, повышение финансовой устойчивости сельскохозяйственных товаропроизводителей, организаций агропромышленного комплекса, крестьянских (фермерских) хозяйств и организаций потребительской кооперации</t>
  </si>
  <si>
    <t>ОСНОВНОЕ МЕРОПРИЯТИЕ 2.8</t>
  </si>
  <si>
    <t>Обеспечение проведения противоэпизоотических мероприятий в Рамонском муниципальном районе Воронежской области</t>
  </si>
  <si>
    <t>Обеспечение эпизоотического, ветеринарного и санитарного благополучия на территории Рамонского района</t>
  </si>
  <si>
    <t>Развитие мясного скотоводства</t>
  </si>
  <si>
    <t>Формирование племенной базы крупного рогатого скота мясного направления</t>
  </si>
  <si>
    <t>Развитие племенной базы мясного скотоводства</t>
  </si>
  <si>
    <t>Формирование племенной базы крупного рогатого скота мясного направления, удовлетворяющей потребности отечественных сельскохозяйственных товаропроизводителей в племенной продукции</t>
  </si>
  <si>
    <t>Поддержка экономически значимой программы Воронежской области по развитию мясного скотоводства</t>
  </si>
  <si>
    <t>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t>
  </si>
  <si>
    <t>ОСНОВНОЕ МЕРОПРИЯТИЕ 3.3</t>
  </si>
  <si>
    <t>Субсидирование части процентной ставки по инвестиционным кредитам (займам) на строительство и реконструкцию объектов для мясного скотоводства</t>
  </si>
  <si>
    <t>Повышение инвестиционной привлекательности подотрасли мясного скотоводства; поддержание эффективности производства и переработки мяса крупного рогатого скота, повышение финансовой устойчивости сельскохозяйственных товаропроизводителей, организаций агропромышленного комплекса, крестьянских (фермерских) хозяйств и организаций потребительской кооперации</t>
  </si>
  <si>
    <t>Поддержка малых форм хозяйствования</t>
  </si>
  <si>
    <t>Содействие начинающим предпринимателям путем поддержки начального этапа предпринимательской деятельности</t>
  </si>
  <si>
    <t>ОСНОВНОЕ МЕРОПРИЯТИЕ 4.1</t>
  </si>
  <si>
    <t>Поддержка начинающих фермеров</t>
  </si>
  <si>
    <t>Содействие начинающим предпринимателям путем поддержки начального этапа предпринимательской деятельности, создание дополнительных постоянных рабочих мест на сельских территориях</t>
  </si>
  <si>
    <t>ОСНОВНОЕ МЕРОПРИЯТИЕ 4.2</t>
  </si>
  <si>
    <t>Развитие семейных животноводческих ферм на базе крестьянских (фермерских) хозяйств</t>
  </si>
  <si>
    <t>Развитие малых форм хозяйствования в агропромышленном комплексе, создание дополнительных постоянных рабочих мест на сельских территориях</t>
  </si>
  <si>
    <t>Государственная поддержка кредитования малых форм хозяйствования</t>
  </si>
  <si>
    <t>Повышение доступности заемных ресурсов, поддержание финансовой устойчивости малых форм хозяйствования</t>
  </si>
  <si>
    <t>ОСНОВНОЕ МЕРОПРИЯТИЕ 4.4</t>
  </si>
  <si>
    <t>Оформление земельных участков в собственность крестьянских (фермерских) хозяйств</t>
  </si>
  <si>
    <t>Повышение уровня обеспечения крестьянских (фермерских) хозяйств земельными ресурсами, снижение затрат на уплату арендных платежей за использование земельных участков из земель сельскохозяйственного назначения</t>
  </si>
  <si>
    <t>Техническая и технологическая модернизация, инновационное развитие</t>
  </si>
  <si>
    <t>Содействие технической и технологической модернизации сельскохозяйственных товаропроизводителей</t>
  </si>
  <si>
    <t>ОСНОВНОЕ МЕРОПРИЯТИЕ 5.1</t>
  </si>
  <si>
    <t>Обновление парка сельскохозяйственной техники</t>
  </si>
  <si>
    <t>Содействие технической и технологической модернизации сельскохозяйственных товаропроизводителей, предприятий пищевой и перерабатывающей промышленности, а также косвенная поддержка отечественного сельхозмашиностроения</t>
  </si>
  <si>
    <t>ОСНОВНОЕ МЕРОПРИЯТИЕ 5.2</t>
  </si>
  <si>
    <t>Развитие биотехнологий</t>
  </si>
  <si>
    <t>Развитие энергосберегающих технологий и внедрение их в сельскохозяйственное производство в целях получения высококачественных, экологически чистых продуктов питания, восстановления плодородия почв</t>
  </si>
  <si>
    <t>ОСНОВНОЕ МЕРОПРИЯТИЕ 5.3</t>
  </si>
  <si>
    <t>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t>
  </si>
  <si>
    <t>Сохранение доходности сельскохозяйственного производства в связи с возможным резким ростом тарифов и услуг естественных монополий (прежде всего на электроэнергию), а также изменением нормативных правовых актов в сфере тарифообразования для сельскохозяйственных товаропроизводителей</t>
  </si>
  <si>
    <t>ОСНОВНОЕ МЕРОПРИЯТИЕ 5.4</t>
  </si>
  <si>
    <t>Модернизация предприятий пищевой и перерабатывающей промышленности</t>
  </si>
  <si>
    <t>Стимулирование инвестиционной деятельности предприятий пищевой и перерабатывающей промышленности, расширение масштабов производства высокотехнологичной пищевой продукции и увеличение объемов экспорта</t>
  </si>
  <si>
    <t xml:space="preserve">ПОДРОГРАММА 6 </t>
  </si>
  <si>
    <t>Финансовое обеспечение реализации программы</t>
  </si>
  <si>
    <t>Осуществление финансирования расходов МБУ "ЦП АПК и СТ" обеспечивающих его функционирование</t>
  </si>
  <si>
    <t>914 0405 2560100590 600</t>
  </si>
  <si>
    <t>Финансовое обеспечение деятельности муниципального бюджетного учреждения «Центр поддержки агропромышленного комплекса и сельских территорий Рамонского муниципального района</t>
  </si>
  <si>
    <t>Предоставление консультационных услуг, доведение необходимой информации до сельхозтоваропроизводителей, проведение семинаров по наиболее актуальным для сельского населения темам, проведение конкурсов среди сельских товаропроизводителей всех форм собственности</t>
  </si>
  <si>
    <t>ПОДРОГРАММА 7</t>
  </si>
  <si>
    <t>Осуществление деятельности по реализации ФЦП "Устойчивое развитие сельских территорий на 2014 - 2017 годы и на период до 2020 года</t>
  </si>
  <si>
    <t xml:space="preserve">Удовлетворение потребностей сельского населения </t>
  </si>
  <si>
    <t>ОСНОВНОЕ МЕРОПРИЯТИЕ 7.1</t>
  </si>
  <si>
    <t>Улучшение жилищных условий граждан, проживающих в сельской местности, в том числе молодых семей и молодых специалистов</t>
  </si>
  <si>
    <t>Удовлетворение потребностей сельского населения в благоустроенном жилье, привлечение и закрепление в сельской местности молодых специалистов</t>
  </si>
  <si>
    <t>ОСНОВНОЕ МЕРОПРИЯТИЕ 7.2</t>
  </si>
  <si>
    <t>Развитие социальной и инженерной инфраструктуры в сельской местности</t>
  </si>
  <si>
    <t>Обустройство населенных пунктов, расположенных в сельской местности, объектами социальной и инженерной инфраструктуры</t>
  </si>
  <si>
    <t>ОСНОВНОЕ МЕРОПРИЯТИЕ 7.3</t>
  </si>
  <si>
    <t>Поддержка комплексной компактной застройки и благоустройства сельских территорий</t>
  </si>
  <si>
    <t>ОСНОВНОЕ МЕРОПРИЯТИЕ 7.4</t>
  </si>
  <si>
    <t>Грантовая поддержка местных инициатив сельских сообществ по улучшению условий жизнедеятельности</t>
  </si>
  <si>
    <t>Активизация участия сельского населения в реализации общественно значимых проектов, мобилизация собственных материальных, трудовых и финансовых ресурсов граждан, их объединений, общественных организаций, предпринимательского сообщества, муниципальных образований в целях местного развития, формирование и развитие в сельской местности институтов гражданского общества, способствующих созданию условий для устойчивого развития сельских территорий</t>
  </si>
  <si>
    <t>ПОДРОГРАММА 8</t>
  </si>
  <si>
    <t>Комплексное развитие сельских территорий</t>
  </si>
  <si>
    <t>Обеспечение сельского населения комфортными условиями проживания на сельских территориях</t>
  </si>
  <si>
    <t>000 000 2580000000 000</t>
  </si>
  <si>
    <t>914 1003 25801L5760 300</t>
  </si>
  <si>
    <t>927 0412 25803L5760 500</t>
  </si>
  <si>
    <t>927 0409 25803S8850 500</t>
  </si>
  <si>
    <t>927 0502 25803S8000 500</t>
  </si>
  <si>
    <t>927 0502 25803S8140 500</t>
  </si>
  <si>
    <t>927 0503 25803S8670 500</t>
  </si>
  <si>
    <t>Создание условий для обеспечения доступным и комфортным жильем сельского населения</t>
  </si>
  <si>
    <t>Удовлетворение потребностей сельского населения в благоустроенном жилье, привлечение и закрепление в сельской местности молодых специалистов путем предоставления социальных выплат на строительство (приобретение) жилья гражданам, проживающим на сельских территориях</t>
  </si>
  <si>
    <t>Развитие рынка труда (кадрового потенциала) на сельских территориях</t>
  </si>
  <si>
    <t>Оказание содействия сельскохозяйственным товаропроизводителям (кроме граждан, ведущих личное подсобное хозяйство)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 среднего и дополнительного профессионального образования, подведомственных Министерству сельского хозяйства Российской Федерации, а также находящихся в ведении иных федеральных органов исполнительной власти</t>
  </si>
  <si>
    <t>ОСНОВНОЕ МЕРОПРИЯТИЕ 8.3</t>
  </si>
  <si>
    <t>Создание и развитие инфраструктуры на сельских территориях (благоустройство сельских территорий)</t>
  </si>
  <si>
    <t>Повышение уровня комплексного обустройства населенных пунктов, расположенных на сельских территориях, объектами социальной и инженерной инфраструктуры</t>
  </si>
  <si>
    <t>ОСНОВНОЕ МЕРОПРИЯТИЕ 8.4</t>
  </si>
  <si>
    <t>"Региональный проект  "Комплексная система обращения с твердыми коммунальными отходами" "Создание развития инфраструктуры на сельских территориях" (в т.ч. Государственная поддержка закупки контейнеров для раздельного накопления твердых коммунальных отходов)</t>
  </si>
  <si>
    <t>ОСНОВНОЕ МЕРОПРИЯТИЕ 8.5</t>
  </si>
  <si>
    <t>Дорожное хозяйство: строительство,капитальный ремонт и ремонт  автомобильных дорог общего пользования местного значения</t>
  </si>
  <si>
    <t>8.5.1.</t>
  </si>
  <si>
    <t>осуществление дорожной деятельности</t>
  </si>
  <si>
    <t>8.5.2.</t>
  </si>
  <si>
    <t>капремонт и ремонт автодорог</t>
  </si>
  <si>
    <t>ОСНОВНОЕ МЕРОПРИЯТИЕ 8.6</t>
  </si>
  <si>
    <t>Коммунальное хозяйство</t>
  </si>
  <si>
    <t>8.6.1.</t>
  </si>
  <si>
    <t>Организация системы раздельного накопления ТКО» в рамках ГП ВО «Обеспечение качественными жилищно-коммунальными услугами населения ВО</t>
  </si>
  <si>
    <t>8.6.2.</t>
  </si>
  <si>
    <t>Модернизация уличного освещения в рамках ГП ВО «Энергоэффективность и развитие энергетики</t>
  </si>
  <si>
    <t>ОСНОВНОЕ МЕРОПРИЯТИЕ 8.7</t>
  </si>
  <si>
    <t>Обеспечение уличного освещения в рамках ГП ВО "Энергоэффективность и развитие энергетики"</t>
  </si>
  <si>
    <t>ПОДРОГРАММА 9</t>
  </si>
  <si>
    <t>Создание условий и предпосылок для развития агропромышленного комплекса Рамонского муниципального района Воронежской области</t>
  </si>
  <si>
    <t>Обеспечение деятельности по выработке эффективной политики в сфере развития агропромышленного комплекса и сельских территорий, а также реализации мероприятий государственной программы</t>
  </si>
  <si>
    <t>914 0405 2590181550 800</t>
  </si>
  <si>
    <t>Проведение конкурсов, выставок, семинаров и прочих научно – практических мероприятий</t>
  </si>
  <si>
    <t>ПОКАЗАТЕЛЬ ПЕРЕВЫПОЛНЕН</t>
  </si>
  <si>
    <t>МУНИЦИПАЛЬНАЯ ПРОГРАММА «Развитие образования Рамонского муниципального района Воронежской области на 2014 – 2024 годы»</t>
  </si>
  <si>
    <t>Доля детей в возрасте 1 - 6 лет, получающих дошкольную образовательную услугу и (или) услугу по их содержанию в муниципальных дошкольных образовательных учреждениях, в общей численности детей в возрасте 1 - 6 лет.</t>
  </si>
  <si>
    <t>70,8</t>
  </si>
  <si>
    <t>Доля детей в возрасте 1 - 6 лет, состоящих на учете для определения в муниципальные дошкольные образовательные учреждения, в общей численности детей в возрасте 1 - 6 лет.</t>
  </si>
  <si>
    <t>16,3</t>
  </si>
  <si>
    <t>Доля муниципальных дошкольных образовательных учреждений, здания которых находятся в аварийном состоянии или требуют капитального ремонта, в общем числе муниципальных дошкольных образовательных учреждений.</t>
  </si>
  <si>
    <t>0</t>
  </si>
  <si>
    <t>Доля выпускников муниципальных общеобразовательных учреждений, не получивших аттестат о среднем (полном) образовании, в общей численности выпускников муниципальных общеобразовательных учреждений.</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</si>
  <si>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t>
  </si>
  <si>
    <t>92</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</si>
  <si>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t>
  </si>
  <si>
    <t>Доля детей первой и второй групп здоровья в общей численности обучающихся в муниципальных общеобразовательных учреждениях.</t>
  </si>
  <si>
    <t>80,4</t>
  </si>
  <si>
    <t>Доля обучающихся в муниципальных общеобразовательных учреждениях, занимающихся во вторую (третью) смену, в общей численности обучающихся в муниципальных общеобразовательных учреждениях.</t>
  </si>
  <si>
    <t>Расходы бюджета муниципального образования на общее образование в расчете на 1 обучающегося в муниципальных общеобразовательных учреждениях</t>
  </si>
  <si>
    <t>40,7</t>
  </si>
  <si>
    <t>Доля обучающихся 1-11 классов муниципальных общеобразовательных учреждений, получающих двухразовое горячее питание, в общей численности обучающихся 1-11 классов муниципальных общеобразовательных учреждений.</t>
  </si>
  <si>
    <t>91,7</t>
  </si>
  <si>
    <t>Удельный вес численности обучающихся по основным образовательным программам начального общего, основного общего и среднего общего образования, участвующие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</si>
  <si>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34,2</t>
  </si>
  <si>
    <t>Доля детей-сирот и детей, оставшихся без попечения родителей, переданных на воспитание в семьи граждан, от общего количества детей-сирот и детей, оставшихся без попечения родителей.</t>
  </si>
  <si>
    <t>98,42</t>
  </si>
  <si>
    <t>Уровень исполнения плановых значений по расходам на реализацию подпрограммы.</t>
  </si>
  <si>
    <t>100</t>
  </si>
  <si>
    <t>Доля детей в возрасте от 5 до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данной возрастной группы</t>
  </si>
  <si>
    <t>97</t>
  </si>
  <si>
    <t>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детских школах искусств)</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</si>
  <si>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t>
  </si>
  <si>
    <t>5</t>
  </si>
  <si>
    <t>«Вовлечение молодежи  в социальную практику»</t>
  </si>
  <si>
    <t>Доля молодых людей, задействованных в реализации подпрограммы, от общей численности молодежи в возрасте от 14 до 30 лет.</t>
  </si>
  <si>
    <t>50</t>
  </si>
  <si>
    <t>Удельный вес численности молодых людей в возрасте от 14 до 30 лет, участвующих в деятельности молодежных общественных объединений, от общей численности молодежи в возрасте от 14 до 30 лет.</t>
  </si>
  <si>
    <t>20.0</t>
  </si>
  <si>
    <t>Доля детей, охваченных организованным отдыхом и (или) оздоровлением к общей численности детей школьного возраста</t>
  </si>
  <si>
    <t>86,2</t>
  </si>
  <si>
    <t>Доля граждан, систематически занимающихся физической культурой и спортом</t>
  </si>
  <si>
    <t>60,1</t>
  </si>
  <si>
    <t>Доля обучающихся, систематически занимающихся физической культурой в общей численности обучающихся</t>
  </si>
  <si>
    <t>90,1</t>
  </si>
  <si>
    <t>Доля населения, принявшего участие в выполнении нормативов испытаний (тестов) Всероссийского физкультурно-спортивного комплекса «Готов к труду и обороне» (ГТО), в общей численности населения</t>
  </si>
  <si>
    <t>11,3</t>
  </si>
  <si>
    <t>Уровень исполнения плановых назначений по расходам на реализацию подпрограммы</t>
  </si>
  <si>
    <t>Обеспечение выполнения целей, задач и  показателей муниципальной программы в целом, в разрезе подпрограмм и основных мероприятий.</t>
  </si>
  <si>
    <t>МУНИЦИПАЛЬНАЯ ПРОГРАММА "Создание благоприятных условий для населения Рамонского муниципального района Воронежской области"</t>
  </si>
  <si>
    <t>Развитие культуры и туризма в Рамонском муниципальном районе Воронежской области</t>
  </si>
  <si>
    <t>1. Доля населения, охваченного мероприятиями в сфере культуры от общей численности населения района, %</t>
  </si>
  <si>
    <t>2. Уровень фактической обеспеченности учреждениями культуры в муниципальном районе в процентном отношении от нормативной потребности, %</t>
  </si>
  <si>
    <t>клубами и учреждениями клубного типа</t>
  </si>
  <si>
    <t>библиотеками</t>
  </si>
  <si>
    <t>парками культуры и отдыха</t>
  </si>
  <si>
    <t>3. Доля муниципальных учреждений культуры, здания которых находятся в аварийном состоянии или требуют капитального ремонта, в общем количестве муниципальных учреждений культуры, %</t>
  </si>
  <si>
    <t>4. Доля объектов культурного наследия, находящихся в муниципальной собственности и требующих консервации или реставрации, в общем количестве объектов культурного наследия, находящихся в муниципальной собственности, %</t>
  </si>
  <si>
    <t>5. Расходы консолидированного бюджета муниципального района на культуру в расчете на одного жителя, руб.</t>
  </si>
  <si>
    <t>6. Отношение среднемесячной номинальной начисленной заработной платы работников муниципальных учреждений культуры и искусства к среднемесячной начисленной зарплате работников, занятых в сфере экономики региона, руб.</t>
  </si>
  <si>
    <t>работников учреждений культуры</t>
  </si>
  <si>
    <t>Форма ЗП-культура</t>
  </si>
  <si>
    <t>педагогических работников</t>
  </si>
  <si>
    <t>Форма ЗП-образование</t>
  </si>
  <si>
    <t>7. Среднемесячная номинальная начисленная заработанная плата работников муниципальных учреждений культуры и искусства, руб.</t>
  </si>
  <si>
    <t>8. Охват детей в возрасте от 5 лет до 18 лет дополнительным образованием в сфере культуры и искусства в муниципальном образовании, %</t>
  </si>
  <si>
    <t>Форма 1-ДШИ</t>
  </si>
  <si>
    <t>9. Динамика объёма въездного туристского потока на территории района, в % к предыдущему году</t>
  </si>
  <si>
    <t>1.1.1. Количество участников культурно-досуговых мероприятий, чел.</t>
  </si>
  <si>
    <t>Форма 7-НК</t>
  </si>
  <si>
    <t>1.1.2. Количество участников клубных формирований, чел.</t>
  </si>
  <si>
    <t>1.1.3. Удельный вес сельских клубов, оснащенных современным оборудованием, %</t>
  </si>
  <si>
    <t>1.2.1. Число посещений библиотеки, ед.</t>
  </si>
  <si>
    <t>Форма 6-НК</t>
  </si>
  <si>
    <t>1.3.1. Количество учащихся ДШИ, чел.</t>
  </si>
  <si>
    <t>Форма 1-ДО</t>
  </si>
  <si>
    <t>1.4.1. Уровень исполнения плановых назначений по расходам на государственную поддержку отрасли культуры, %</t>
  </si>
  <si>
    <t>Форма по ОКУД 0503127</t>
  </si>
  <si>
    <t>-</t>
  </si>
  <si>
    <t>1.5.1. Уровень исполнения плановых назначений по расходам на государственную поддержку отрасли культуры, %</t>
  </si>
  <si>
    <t>2.1.1. Обеспечение базовых информационных и организационно-экономических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t>
  </si>
  <si>
    <t>2.1.1. Объём внутреннего и въездного туристского потока, чел.</t>
  </si>
  <si>
    <t>2.3.1. Уровень исполнения плановых назначений по расходам на капитальные вложения в объекты государственной (муниципальной) собственности, %</t>
  </si>
  <si>
    <t>Финансовое обеспечение реализации Муниципальной программы</t>
  </si>
  <si>
    <t>3.1.1. Уровень исполнения плановых назначений по расходам на реализацию Муниципальной программы, %</t>
  </si>
  <si>
    <t>МУНИЦИПАЛЬНАЯ ПРОГРАММА "Развитие культуры и туризма в Рамонском муниципальном районе Воронежской области"</t>
  </si>
  <si>
    <t>МУНИЦИПАЛЬНАЯ ПРОГРАММА "Формирование и эффективное управление муниципальной собственностью Рамонского муниципального района Воронежской области"</t>
  </si>
  <si>
    <t>Поступление неналоговых имущественных доходов в консолидированный бюджет Рамонского муниципального района Воронежской области</t>
  </si>
  <si>
    <t>Доля основных фондов организаций муниципальной формы собственности, находящихся в стадии банкротства, в основных фондах организаций муниципальной формы собственности (на конец года, по полной учетной стоимости)</t>
  </si>
  <si>
    <t>Доля площади земельных участков, являющихся объектами налогообложения земельным налогом, в общей площади территории городского округа (муниципального района)</t>
  </si>
  <si>
    <t>Доля сданных в аренду субъектам МСП и организациям, образующим инфраструктуру поддержки субъектов МСП, объектов недвижимого имущества, включенных в перечни муниципального имущества, предназначенного для поддержки МСП</t>
  </si>
  <si>
    <t>Объем поступившей арендной платы за землю в местный бюджет в расчете на 1000 рублей начисленной арендной платы за землю</t>
  </si>
  <si>
    <t>Показатель (индикатор) 1.1.1, определяющий результативность только основного мероприятия 1.1</t>
  </si>
  <si>
    <t>Показатель (индикатор) 1.2.1, определяющий результативность только основного мероприятия 1.2</t>
  </si>
  <si>
    <t>Количество объектов недвижимости в кадастровом квартале, в отношении которого проведены комплексные кадастровые работы</t>
  </si>
  <si>
    <t>Увеличение суммы экономии при размещении муниципального заказа путем проведения конкурентных процедур</t>
  </si>
  <si>
    <t>Планирование муниципального заказа Рамонского муниципального района Воронежской области</t>
  </si>
  <si>
    <t>Показатель (индикатор) 2.1.1, определяющий результативность только основного мероприятия 2.1</t>
  </si>
  <si>
    <t>Управление муниципальным заказом Рамонского муниципального района Воронежской области</t>
  </si>
  <si>
    <t>Показатель (индикатор) 2.2.1, определяющий результативность только основного мероприятия 2.2</t>
  </si>
  <si>
    <t>Показатель (индикатор)</t>
  </si>
  <si>
    <t>Муниципальная программа «Управление муниципальными финансами, создание условий для эффективного и ответственного управления муниципальными финансами, повышение устойчивости бюджетов поселений  Рамонского муниципального района Воронежской области»</t>
  </si>
  <si>
    <t>Отношение дефицита районного бюджета (за вычетом поступлений от продажи акций и иных форм участия в капитале, находящихся в собственности Рамонского муниципального района, и снижения остатков средств на счетах по учету средств районного бюджета) к годовому объему доходов районного бюджета без учета объема безвозмездных поступлений</t>
  </si>
  <si>
    <t>не более 10</t>
  </si>
  <si>
    <t>В результате исполнения бюджета сложился профицит</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</si>
  <si>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бюджета муниципального образования  (без учета субвенций)</t>
  </si>
  <si>
    <t>не менее 70</t>
  </si>
  <si>
    <t>снижение показателя обусловлено поступлением субсидий из вышестоящих бюджетов</t>
  </si>
  <si>
    <t xml:space="preserve">Доля просроченной кредиторской задолженности муниципальных учреждений в общем объеме расходов районного бюджета  </t>
  </si>
  <si>
    <t>не более 0,1</t>
  </si>
  <si>
    <t>Муниципальный долг Рамонского муниципального района Воронежской области, в % к годовому объему доходов районного бюджета без учета утвержденного объема безвозмездных поступлений</t>
  </si>
  <si>
    <r>
      <rPr>
        <sz val="10"/>
        <color theme="1"/>
        <rFont val="Calibri"/>
        <family val="2"/>
        <charset val="204"/>
      </rPr>
      <t>≤</t>
    </r>
    <r>
      <rPr>
        <sz val="10"/>
        <color theme="1"/>
        <rFont val="Times New Roman"/>
        <family val="1"/>
        <charset val="204"/>
      </rPr>
      <t>30</t>
    </r>
  </si>
  <si>
    <t>Доля просроченной кредиторской задолженности по оплате труда (включая начисления на оплату труда) муниципальных бюджетных учреждений в общем объеме расходов муниципального образования на оплату труда (включая начисления на оплату труда)</t>
  </si>
  <si>
    <t>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t>
  </si>
  <si>
    <t>≤3 364,9</t>
  </si>
  <si>
    <t>Доля налоговых и неналоговых доходов консолидированного бюджета муниципального образования в общем объеме доходов (без учета безвозмездных поступлений, имеющих целевой характер)</t>
  </si>
  <si>
    <t>Удельный вес недоимки по налогам, зачисляемым в консолидированный бюджет Воронежской области с территории муниципального образования в общем объеме поступлений в консолидированный бюджет Воронежской области с территории муниципального образования</t>
  </si>
  <si>
    <t>Доля невыполненных муниципальным образованием условий соглашений о предоставлении бюджету муниципального образования субсидий и бюджетных кредитов из областного бюджета в общем количестве условий, предусмотренных соответствующими соглашениями</t>
  </si>
  <si>
    <t>Подпрограмма 1 «Организация управления муниципальными финансами и муниципальным долгом»</t>
  </si>
  <si>
    <t>Основное мероприятие 1.1. Нормативное правовое регулирование бюджетного процесса и других правоотношений</t>
  </si>
  <si>
    <t>Своевременное внесение изменений в решение Совета народных депутатов муниципального района о бюджетном процессе в муниципальном районе в соответствии с требованиями действующего бюджетного законодательства</t>
  </si>
  <si>
    <t>В установленный срок</t>
  </si>
  <si>
    <t>Основное мероприятие 1.2. Составление проекта районного бюджета на очередной финансовый год и плановый период</t>
  </si>
  <si>
    <t xml:space="preserve">Соблюдение порядка и сроков разработки проекта районного бюджета, установленных Положением о бюджетном процессе в муниципальном районе  </t>
  </si>
  <si>
    <t>да</t>
  </si>
  <si>
    <t>Основное мероприятие 1.3. Организация исполнения районного бюджета и формирование бюджетной отчетности</t>
  </si>
  <si>
    <t xml:space="preserve">Составление и утверждение сводной бюджетной росписи районного бюджета в сроки, установленные бюджетным законодательством  </t>
  </si>
  <si>
    <t>До начала очередного финансового года</t>
  </si>
  <si>
    <t>Доведение показателей сводной бюджетной росписи и лимитов бюджетных обязательств до главных распорядителей средств районного бюджета в сроки, установленные бюджетным законодательством</t>
  </si>
  <si>
    <t>Составление и представление в Совет народных депутатов  муниципального района годового отчета об исполнении районного бюджета в сроки, установленные бюджетным законодательством</t>
  </si>
  <si>
    <t>До 1 мая теку-щего года</t>
  </si>
  <si>
    <t>До 1 мая текущего года</t>
  </si>
  <si>
    <t>Основное мероприятие 1.4. Управление резервным фондом администрации муниципального района и иными средствами на исполнение расходных обязательств муниципального района</t>
  </si>
  <si>
    <t>Удельный вес резервного фонда администрации муниципального района в общем объеме расходов районного бюджета</t>
  </si>
  <si>
    <r>
      <rPr>
        <sz val="10"/>
        <color theme="1"/>
        <rFont val="Calibri"/>
        <family val="2"/>
        <charset val="204"/>
      </rPr>
      <t>≤</t>
    </r>
    <r>
      <rPr>
        <sz val="10"/>
        <color theme="1"/>
        <rFont val="Times New Roman"/>
        <family val="1"/>
        <charset val="204"/>
      </rPr>
      <t>3</t>
    </r>
  </si>
  <si>
    <t>Основное мероприятие 1.5.</t>
  </si>
  <si>
    <t>Основное мероприятие 1.5. Управление муниципальным долгом муниципального района</t>
  </si>
  <si>
    <t>Доля расходов на обслуживание муниципального долга в общем объеме расходов районного бюджета (за исключением расходов, которые осуществляются за счет субвенций из областного бюджета)</t>
  </si>
  <si>
    <r>
      <rPr>
        <sz val="10"/>
        <color theme="1"/>
        <rFont val="Calibri"/>
        <family val="2"/>
        <charset val="204"/>
      </rPr>
      <t>≤</t>
    </r>
    <r>
      <rPr>
        <sz val="10"/>
        <color theme="1"/>
        <rFont val="Times New Roman"/>
        <family val="1"/>
        <charset val="204"/>
      </rPr>
      <t>5</t>
    </r>
  </si>
  <si>
    <t>Основное мероприятие 1.6</t>
  </si>
  <si>
    <t>Основное мероприятие 1.6. Обеспечение внутреннего муниципального финансового контроля</t>
  </si>
  <si>
    <t>Соотношение количества принятых решений о применении  бюджетных мер принуждения и общего количества поступивших в Отдел по финансам уведомлений о применении бюджетных мер принуждения</t>
  </si>
  <si>
    <t>Доля главных администраторов средств районного бюджета (главных распорядителей средств районного бюджета, главных администраторов доходов районного бюджета, главных администраторов источников финансирования дефицита районного бюджета), охваченных оценкой качества финансового менеджмента</t>
  </si>
  <si>
    <t>Основное мероприятие 1.7</t>
  </si>
  <si>
    <t>Основное мероприятие 1.7. Обеспечение доступности информации о бюджетном процессе в муниципальном районе</t>
  </si>
  <si>
    <t>Проведение публичных слушаний по проекту районного бюджета на очередной финансовый год и плановый период и по годовому отчету об исполнении районного бюджета</t>
  </si>
  <si>
    <t>Да</t>
  </si>
  <si>
    <t>Обеспечение размещения информации о системе управления муниципальными финансами на официальном сайте муниципального района</t>
  </si>
  <si>
    <t>Подпрограмма 2 «Повышение устойчивости бюджетов поселений Рамонского муниципального района Воронежской области»</t>
  </si>
  <si>
    <t xml:space="preserve"> Основное мероприятие 2.1. </t>
  </si>
  <si>
    <t xml:space="preserve"> Основное мероприятие 2.1. 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t>
  </si>
  <si>
    <t>Основное мероприятие 2.2. Выравнивание бюджетной обеспеченности поселений муниципального района</t>
  </si>
  <si>
    <t>Исполнение расходных обязательств по финансированию из районного бюджета дотации поселениям муниципального района на выравнивание уровня бюджетной обеспеченности к их плановому назначению, предусмотренному решением Совета народных депутатов Рамонского муниципального района Воронежской области о районном бюджете на соответствующий период и (или) сводной бюджетной росписью районного бюджета</t>
  </si>
  <si>
    <t>Основное мероприятие 2.3. Поддержка мер по обеспечению сбалансированности бюджетов поселений Рамонского муниципального района Воронежской области</t>
  </si>
  <si>
    <t>Исполнение расходных обязательств по финансированию из районного бюджета иных межбюджетных трансфертов поселениям муниципального района на обеспечение сбалансированности их бюджетов к плановому назначению, предусмотренному решением Совета народных депутатов муниципального района о районном бюджете на соответствующий период и (или) сводной бюджетной росписью районного бюджета</t>
  </si>
  <si>
    <t>Основное мероприятие 2.4. Софинансирование приоритетных социально значимых расходов поселений Рамонского муниципального района Воронежской области</t>
  </si>
  <si>
    <t>Соотношение фактического финансирования объемов субсидий на софинансирование приоритетных социально значимых расходов бюджетов поселений  к их плановому назначению, предусмотренному решением Совета народных депутатов муниципального  района о районном бюджете на соответствующий период и (или) сводной бюджетной росписью районного бюджета</t>
  </si>
  <si>
    <t>Субсидии на софинансирование приоритетных социально значимых расходов бюджетам поселений не предоставлялись</t>
  </si>
  <si>
    <t>Основное мероприятие 2.5. Содействие повышению качества организации и осуществления бюджетного процесса поселений муниципального района</t>
  </si>
  <si>
    <t>Средняя оценка качества организации и осуществления бюджетного процесса поселений муниципального района</t>
  </si>
  <si>
    <t>не менее 15,0</t>
  </si>
  <si>
    <t>Фактическая оценка качества будет осуществляться по итогам 2023 года</t>
  </si>
  <si>
    <t>Основное мероприятие 2.6. 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за счет иных межбюджетных трансфертов, выделяемых из других бюджетов бюджетной системы РФ в соответствии с заключенными соглашениями</t>
  </si>
  <si>
    <t>Соотношение фактических расходов районного бюджета на 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за счет  иных межбюджетных трансфертов, выделяемых из других бюджетов бюджетной системы РФ в соответствии с заключенными соглашениями к их плановому значению на соответствующий период</t>
  </si>
  <si>
    <t>Основное мероприятие 2.7</t>
  </si>
  <si>
    <t>Основное мероприятие 2.7 Региональный проект «Культурная среда»</t>
  </si>
  <si>
    <t>Соотношение фактических расходов районного бюджета на 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иных межбюджетных трансфертов, выделяемых из других бюджетов бюджетной системы РФ в соответствии с заключенными соглашениями к их плановому значению на соответствующий период (%) в рамках реализации регионального проекта "Культурная среда"</t>
  </si>
  <si>
    <t xml:space="preserve">Основное мероприятие 2.8 Региональный проект «Чистая вода» </t>
  </si>
  <si>
    <t>Соотношение фактических расходов районного бюджета на 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иных межбюджетных трансфертов, выделяемых из других бюджетов бюджетной системы РФ в соответствии с заключенными соглашениями к их плановому значению на соответствующий период (%) в рамках реализации регионального проекта «Чистая вода»</t>
  </si>
  <si>
    <t>Основное мероприятие 2.9</t>
  </si>
  <si>
    <t>Основное мероприятие 2.9 Региональный проект «Спорт-норма жизни"</t>
  </si>
  <si>
    <t>Соотношение фактических расходов районного бюджета на 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иных межбюджетных трансфертов, выделяемых из других бюджетов бюджетной системы РФ в соответствии с заключенными соглашениями к их плановому значению на соответствующий период (%) в рамках реализации регионального проекта «Спорт-норма жизни»</t>
  </si>
  <si>
    <t>Подпрограмма 3 «Финансовое обеспечение реализации муниципальной  программы»</t>
  </si>
  <si>
    <r>
      <rPr>
        <sz val="10"/>
        <color theme="1"/>
        <rFont val="Calibri"/>
        <family val="2"/>
        <charset val="204"/>
      </rPr>
      <t>≥</t>
    </r>
    <r>
      <rPr>
        <sz val="10"/>
        <color theme="1"/>
        <rFont val="Times New Roman"/>
        <family val="1"/>
        <charset val="204"/>
      </rPr>
      <t>95</t>
    </r>
  </si>
  <si>
    <t>МУНИЦИПАЛЬНАЯ ПРОГРАММА "Управление муниципальными финансами, создание условий для эффективного и ответственного управления муниципальными финансами, повышение устойчивости бюджетов поселений  Рамонского муниципального района Воронежской области"</t>
  </si>
  <si>
    <t>МУНИЦИПАЛЬНАЯ ПРОГРАММА "Развитие сельского хозяйства на территории Рамонского муниципального района Воронежской области"</t>
  </si>
  <si>
    <t>Индекс производства продукции сельского хозяйства в хозяйствах всех категорий (процентов к предыдущему году)</t>
  </si>
  <si>
    <t xml:space="preserve"> 1.16.1</t>
  </si>
  <si>
    <t>Индекс производства продукции растениеводства (процентов к предыдущему годух)</t>
  </si>
  <si>
    <t>Снижение  индекса производства продукции растениеводства к предшестующему году обусловлено неблагоприятными  климатическими условиями, такими как переувлажнение почвы, и как следствие,снижение посевных площадей под сев озимых культур, а затем и валового сбора культур</t>
  </si>
  <si>
    <t>Индекс производства продукции животноводства (процентов к предыдущему году)</t>
  </si>
  <si>
    <t>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  руб.</t>
  </si>
  <si>
    <t>1.30.1</t>
  </si>
  <si>
    <t>Доля прибыльных сельскохозяйственных организаций в общем их числе, %</t>
  </si>
  <si>
    <t>Производство продукции растениеводства в хозяйствах всех категорий (тыс. тонн):</t>
  </si>
  <si>
    <t>1.16.10</t>
  </si>
  <si>
    <t>в том числе:</t>
  </si>
  <si>
    <t>зерновые и зернобобовые</t>
  </si>
  <si>
    <t>сахарная свекла</t>
  </si>
  <si>
    <t>картофель</t>
  </si>
  <si>
    <t>масличные</t>
  </si>
  <si>
    <t>Обеспечение производства основных видов продукции животноводства</t>
  </si>
  <si>
    <t>Объем производства основных видов продукции животноводства в стоимостном выражении в сельскохозяйственных организациях и крестьянских (фермерских) хозяйствах на 100 га сельхозугодий</t>
  </si>
  <si>
    <t>1.16.17</t>
  </si>
  <si>
    <t>Производство молока в хозяйствах всех категорий</t>
  </si>
  <si>
    <t>1.16.14</t>
  </si>
  <si>
    <t>Маточное поголовье овец и коз в сельскохозяйственных организациях, крестьянских (фермерских) хозяйствах, включая индивидуальных предпринимателей</t>
  </si>
  <si>
    <t>1.16.16</t>
  </si>
  <si>
    <t>Производство скота и птицы на убой в хозяйствах всех категорий, тыс. тонн</t>
  </si>
  <si>
    <t>Доля проведенных мероприятий по обеспечению эпизоотического, ветеринарного и санитарного благополучия, в общем числе этих мероприятий, %</t>
  </si>
  <si>
    <t>Поголовье крупного рогатого скота специализированных мясных пород и помесного скота , тыс. голов</t>
  </si>
  <si>
    <t>Количество крестьянских (фермерских) хозяйств начинающих фермеров, осуществивших проекты создания и развития своих хозяйств с помощью грантовой поддержки, единиц</t>
  </si>
  <si>
    <t xml:space="preserve">Обновление парка сельскохозяйственной техники. Колическтво приобретенной техники сельскохозяйственными товаропроизводителями всех форм собственности, шт </t>
  </si>
  <si>
    <t xml:space="preserve"> трактор, шт </t>
  </si>
  <si>
    <t>зерноуборочный комбайн, шт</t>
  </si>
  <si>
    <t>кормоуборочный комбайн, шт</t>
  </si>
  <si>
    <t>Освоение предусмотренных объемов финансирования, тыс. руб.</t>
  </si>
  <si>
    <t>Ввод (приобретение) жилья для граждан, проживающих на сельских территориях (с привлечением собственных (заемных) средств граждан)</t>
  </si>
  <si>
    <t>Развитие рынка труда (кадрового потенциала) на сельских - территориях</t>
  </si>
  <si>
    <t>Численность студентов, обучающихся в федеральных государственных образовательных организациях высшего образования, подведомственных МинСХ Ф, привлеченных сельскохозяйственными товаропроизводителями для прохождения производственной практики, человек</t>
  </si>
  <si>
    <t>Количество реализованных проектов по благоустройству сельских территорий, шт</t>
  </si>
  <si>
    <t>Уровень освоения предусмотренных объемов финансирования, тыс. руб.</t>
  </si>
  <si>
    <t xml:space="preserve"> Количество проведенных конкурсов, выставок, семинаров и прочих научно-практических мероприятий в годд, шт</t>
  </si>
  <si>
    <t>2.2.1. Количество некоммерческих организаций,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 - получателей муниципальной поддержки, ед.</t>
  </si>
  <si>
    <t>Подпрограмма 1 "Развитие дошкольного и общего образования"</t>
  </si>
  <si>
    <t>Подпрограмма 2 "Социальзация детей-сирот и детей, нуждающихся в особой заботе государства"</t>
  </si>
  <si>
    <t>Подпрограмма 3 "Развитие дополнительного образования  и воспитание детей и молодежи»"</t>
  </si>
  <si>
    <t>Подрограмма 4 "Вовлечение молодежи  в социальную практику"</t>
  </si>
  <si>
    <t>Подпрограмма 5 «Создание условий для организации отдыха и   оздоровления   детей и молодежи»</t>
  </si>
  <si>
    <t>Подпрограмма 6 «Развитие физической культуры и спорта»</t>
  </si>
  <si>
    <t>Подпрограмма 7 «Финансовое обеспечение реализации муниципальной программы»</t>
  </si>
  <si>
    <t>Подпрограмма 1 "Развитие культуры Рамонского муниципального района"</t>
  </si>
  <si>
    <t>Подпрограмма 3 "Финансовое обеспечение реализации Муниципальной программы"</t>
  </si>
  <si>
    <t>Подпрограмма 2 "Развитие туризма в Рамонском муниципальном районе</t>
  </si>
  <si>
    <t>Подпрограмма 1 "Управление муниципальной собственностью Рамонского муниципального района Воронежской области"</t>
  </si>
  <si>
    <t>Подпрограмма 1 Развитие подотрасли растениеводства, переработки и реализации продукции растениеводства</t>
  </si>
  <si>
    <t>Подпрограмма 2 Развитие подотрасли животноводства, переработки и реализации продукции животноводства</t>
  </si>
  <si>
    <t>Подпрограмма 3 Развитие мясного скотоводства</t>
  </si>
  <si>
    <t>Подпрограмма 4 Поддержка малых форм хозяйствования</t>
  </si>
  <si>
    <t>Подпрограмма 5 Техническая и технологическая модернизация, инновационное развитие</t>
  </si>
  <si>
    <t>Подпрограмма 6 Финансовое обеспечение реализации программы</t>
  </si>
  <si>
    <t>Подпрограмма 8 Комплексное развитие сельских территорий</t>
  </si>
  <si>
    <t>Подпрограмма 9 Создание условий и предпосылок для развития агропромышленного комплекса Рамонского муниципального района Воронежской области</t>
  </si>
  <si>
    <t>Федеральный проект "Современная школа"</t>
  </si>
  <si>
    <t>Региональный проект "Успех каждого ребенка"</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</si>
  <si>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</si>
  <si>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Расходы на организацию бесплатного горячего питания обучающихся, получающих бесплатное начальное общее образование в государственных и муниципальных образовательных организациях</t>
  </si>
  <si>
    <t>Расходы  на обеспечение учащихся общеобразовательных учреждений молочной продукцией (софинансирование)</t>
  </si>
  <si>
    <t xml:space="preserve"> "Региональный проект "Патриотическое воспитание граждан Российской Федерации"</t>
  </si>
  <si>
    <t>Основное мероприятие 2.8.</t>
  </si>
  <si>
    <t>«Развитие дополнительного образования  и воспитание детей и молодежи Рамонского муниципального района (2014-2021 годы)»</t>
  </si>
  <si>
    <t>Основное мероприятие 3.5.</t>
  </si>
  <si>
    <t>Основное мероприятие 3.6.</t>
  </si>
  <si>
    <t>Мероприятия по развитию механизмов административной среды и межведомственного взаимодействия</t>
  </si>
  <si>
    <t>Основное мероприятие 5.7.</t>
  </si>
  <si>
    <t>Основное мероприятие 5.8.</t>
  </si>
  <si>
    <t>«Развитие физической культуры и спорта в Рамонском муниципальном районе Воронежской области на 2014-2030 гг»</t>
  </si>
  <si>
    <t>Муниципальная программа Рамонского муниципального района Воронежской области «Развитие культуры и туризма в Рамонском муниципальном районе Воронежской области» </t>
  </si>
  <si>
    <t xml:space="preserve">всего, </t>
  </si>
  <si>
    <t>в том числе</t>
  </si>
  <si>
    <t>бюджет Рамонского муниципального района</t>
  </si>
  <si>
    <t>Развитие культуры Рамонского муниципального района </t>
  </si>
  <si>
    <t>Создание условий для организации деятельности культурно-досуговых учреждений района </t>
  </si>
  <si>
    <t>Сохранение и развитие библиотечного обслуживания населения Рамонского муниципального района </t>
  </si>
  <si>
    <t>Система мер по сохранению и развитию дополнительного образования детей в сфере культуры Рамонского муниципального района </t>
  </si>
  <si>
    <t>Развитие туризма в Рамонском муниципальном районе </t>
  </si>
  <si>
    <t>Бюджет Рамонского муниципального района</t>
  </si>
  <si>
    <t>Управление резервным фондом  администрации муниципального района и иными средствами на исполнение расходных обязательств муниципального района</t>
  </si>
  <si>
    <t>Управление муниципальным долгом Рамонского муниципального района Воронежcкой области</t>
  </si>
  <si>
    <t>Выравнивание бюджетной обеспеченности поселений муниципального района</t>
  </si>
  <si>
    <t xml:space="preserve">Софинансирование приоритетных социально значимых расходов поселений муниципального района </t>
  </si>
  <si>
    <t xml:space="preserve">Содействие повышению качества органи-зации и осуществления  бюджетного процесса поселений муниципального района </t>
  </si>
  <si>
    <t>Софинансирование расходных обязательств, возникающих при выполнении полномочий органов местного самоуправления поселений по вопросам местного значения за счет иных межбюджетных трансфертов, выделяемых из других бюджетов бюджетной  системы РФ в соответствии с заключенными соглашениями</t>
  </si>
  <si>
    <t>Финансовое обеспечение деятельности отдела по финансам, иных главных распорядителей  средств районного  бюджета – исполнителей</t>
  </si>
  <si>
    <t>Основное мероприятие 2.8</t>
  </si>
  <si>
    <t xml:space="preserve">Обеспечение проведения противоэпизоотических мероприятий в Рамонском муниципальном районе </t>
  </si>
  <si>
    <t>Финансовое обеспечение деятельности муниципального бюджетного учреждения «Центр поддержки агропромышленного комплекса и сельских территорий Рамонского муниципального района"</t>
  </si>
  <si>
    <t>Основное мероприятие 8.3.</t>
  </si>
  <si>
    <t>Основное мероприятие 8.5.</t>
  </si>
  <si>
    <t>Дорожное хозяйство</t>
  </si>
  <si>
    <t>Основное мнроприятие 8.6.</t>
  </si>
  <si>
    <t>Основное мероприятие 8.7.</t>
  </si>
  <si>
    <t>Обеспечение уличного освещения в рамках ГП ВО «Энергоэффективность и развитие энергетики»</t>
  </si>
  <si>
    <t>Муниципальное управление Рамонского муниципального района Воронежской области</t>
  </si>
  <si>
    <t>Администрация Рамонского муниципального района Воронежской области</t>
  </si>
  <si>
    <t>МКУ «ЦОД ОМСУ»</t>
  </si>
  <si>
    <t>МКУ " Рамонский архив"</t>
  </si>
  <si>
    <t>МКУ "ЦБП"</t>
  </si>
  <si>
    <t>Развитие муниципального управления</t>
  </si>
  <si>
    <t>92701113910420540870</t>
  </si>
  <si>
    <t>92701113910420570870</t>
  </si>
  <si>
    <t>91401055910151200200</t>
  </si>
  <si>
    <t>91401135910278090100</t>
  </si>
  <si>
    <t>91401135910278090200</t>
  </si>
  <si>
    <t>91401135910378470100</t>
  </si>
  <si>
    <t>914100659108S8890600</t>
  </si>
  <si>
    <t>91403105910556940200</t>
  </si>
  <si>
    <t>91401135910580200200</t>
  </si>
  <si>
    <t>91401135910580200400</t>
  </si>
  <si>
    <t>91401135910580200800</t>
  </si>
  <si>
    <t>91401135910780200200</t>
  </si>
  <si>
    <t>91410065910888890600</t>
  </si>
  <si>
    <t>91410065910680490600</t>
  </si>
  <si>
    <t>91401135910680500600</t>
  </si>
  <si>
    <t>91401135910981790200</t>
  </si>
  <si>
    <t>92401135910580200100</t>
  </si>
  <si>
    <t>92401135910580200200</t>
  </si>
  <si>
    <t xml:space="preserve">ОСНОВНОЕ МЕРОПРИЯТИЕ
1.1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</si>
  <si>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</si>
  <si>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Качественное и своевременное исполнение полномочий, переданных  федеральными законами и законами Воронежской области администрации муниципального района</t>
  </si>
  <si>
    <t xml:space="preserve">ОСНОВНОЕ МЕРОПРИЯТИЕ
1.2
</t>
  </si>
  <si>
    <t>Осуществление государственных полномочий по сбору информации от поселений, входящих в муниципальный район, необходимой для ведения регистра муниципальных правовых актов Воронежской области</t>
  </si>
  <si>
    <t xml:space="preserve">Осуществление государственных полномочий по созданию и организации деятельности административных комиссий 
</t>
  </si>
  <si>
    <t>91401135910378470200</t>
  </si>
  <si>
    <t xml:space="preserve">Осуществление отдельных государственных полномочий по организации деятельности по отлову и содержанию безнадзорных животных
</t>
  </si>
  <si>
    <t xml:space="preserve">Финансовое обеспечение выполнения других расходных обязательств муниципального района органами местного самоуправления, иными главными распорядителями средств районного бюджета - исполнителями 
</t>
  </si>
  <si>
    <t>Качественное и своевременное исполнение полномочий администрации муниципального района</t>
  </si>
  <si>
    <t>91402045910570350200</t>
  </si>
  <si>
    <t xml:space="preserve">Предоставление 
субсидии СОНКО на обеспечение деятельности 
</t>
  </si>
  <si>
    <t xml:space="preserve">Повышение эффективности деятельности организации за счет увеличения ее финансового потенциала
 </t>
  </si>
  <si>
    <t>91410065910680500600</t>
  </si>
  <si>
    <t xml:space="preserve">Поддержка средств массовой информации 
</t>
  </si>
  <si>
    <t xml:space="preserve">Обеспечение публикаций муниципальных правовых актов в официальном издании органов местного самоуправления муниципального «Муниципальный вестник»;
Обеспечение публикаций о деятельности администрации муниципального района в общественно-политической газете «Голос Рамони»
 </t>
  </si>
  <si>
    <t>ОСНОВНОЕ МЕРОПРИЯТИЕ 1.8</t>
  </si>
  <si>
    <t xml:space="preserve">Предоставление на конкурсной основе грантов в форме субсидий СОНКО на реализацию программ (проектов) 
</t>
  </si>
  <si>
    <t>Финансовое обеспечение реализации перспективных проектов СОНКО</t>
  </si>
  <si>
    <t>ОСНОВНОЕ МЕРОПРИЯТИЕ 1.9</t>
  </si>
  <si>
    <t xml:space="preserve">Поощрение проектов, реализуемых в рамках ТОС 
</t>
  </si>
  <si>
    <t xml:space="preserve">Финансовое обеспечение реализации перспективных проектов ТОС
 </t>
  </si>
  <si>
    <t>ОСНОВНОЕ МЕРОПРИЯТИЕ 1.10</t>
  </si>
  <si>
    <t xml:space="preserve">Обеспечение соответствия нормативной правовой базы муниципального образования действующему законодательству 
</t>
  </si>
  <si>
    <t>Приведение муниципальных правовых актов в соответствие действующему 
законодательству, устранение выявленных противоречий</t>
  </si>
  <si>
    <t>ОСНОВНОЕ МЕРОПРИЯТИЕ 1.11</t>
  </si>
  <si>
    <t xml:space="preserve">Предоставление СОНКО помещений на безвозмездной основе в соответствии с соглашениями о безвозмездной передаче части нежилого помещения 
</t>
  </si>
  <si>
    <t xml:space="preserve">Повышение эффективности деятельности организации за счет предоставления безвозмездной имущественной поддержки
 </t>
  </si>
  <si>
    <t>ОСНОВНОЕ МЕРОПРИЯТИЕ 1.12</t>
  </si>
  <si>
    <t xml:space="preserve">Освещение и пропаганда деятельности НКО (в т.ч. СОНКО, ТОС) посредством размещения тематической информации на официальном сайте органов местного самоуправления муниципального района в сети Интернет и в ОПГ «Голос Рамони» 
</t>
  </si>
  <si>
    <t>Информирование населения о деятельности НКО района, привлечение жителей к их деятельности</t>
  </si>
  <si>
    <t>ОСНОВНОЕ МЕРОПРИЯТИЕ 1.13</t>
  </si>
  <si>
    <t xml:space="preserve">Стимулирование НКО (в т.ч. СОНКО, ТОС) к созданию страничек в социальных сетях 
</t>
  </si>
  <si>
    <t>Информирование населения о деятельности НКО района, привлечение</t>
  </si>
  <si>
    <t>ОСНОВНОЕ МЕРОПРИЯТИЕ 1.14</t>
  </si>
  <si>
    <t xml:space="preserve">Оказание содействия НКО (в т.ч. СОНКО, ТОС) в освещении их деятельности 
</t>
  </si>
  <si>
    <t xml:space="preserve">Информирование населения о деятельности НКО района, привлечение жителей к их деятельности
 </t>
  </si>
  <si>
    <t>ОСНОВНОЕ МЕРОПРИЯТИЕ 1.15</t>
  </si>
  <si>
    <t xml:space="preserve">Информационная поддержка конкурса среди СОНКО на предоставление грантов в форме субсидий из бюджета муниципального района на реализацию программ (проектов) 
</t>
  </si>
  <si>
    <t>Освещение мероприятий муниципальной поддержки СОНКО, информирование населения о деятельности НКО района, привлечение жителей к их деятельности</t>
  </si>
  <si>
    <t>ОСНОВНОЕ МЕРОПРИЯТИЕ 1.16</t>
  </si>
  <si>
    <t xml:space="preserve">Информационная поддержка конкурса среди ТОС на предоставление грантов из бюджета муниципального района на реализацию проектов 
</t>
  </si>
  <si>
    <t>Освещение мероприятий муниципальной поддержки ТОС, информирование населения о деятельности НКО района, привлечение жителей к их деятельности</t>
  </si>
  <si>
    <t>ОСНОВНОЕ МЕРОПРИЯТИЕ 1.17</t>
  </si>
  <si>
    <t xml:space="preserve">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t>
  </si>
  <si>
    <t>Повышение кадрового потенциала СОНКО</t>
  </si>
  <si>
    <t>ОСНОВНОЕ МЕРОПРИЯТИЕ 1.18</t>
  </si>
  <si>
    <t xml:space="preserve">Консультирование СОНКО по вопросам участия в  конкурсе на получение президентских грантов, а также конкурсах на получение грантов, проводимых администрацией муниципального района,  департаментом социальной защиты Воронежской области и другими организациями 
</t>
  </si>
  <si>
    <t xml:space="preserve">Информирование и повышение кадрового потенциала СОНКО
 </t>
  </si>
  <si>
    <t>ОСНОВНОЕ МЕРОПРИЯТИЕ 1.19</t>
  </si>
  <si>
    <t xml:space="preserve">Консультирование органов ТОС по вопросам участия в  конкурсах на получение грантов, проводимых Ассоциацией «Совет муниципальных образований Воронежской области» и администрацией муниципального района
</t>
  </si>
  <si>
    <t xml:space="preserve"> Информирование и повышение кадрового потенциала ТОС</t>
  </si>
  <si>
    <t>ОСНОВНОЕ МЕРОПРИЯТИЕ 1.20</t>
  </si>
  <si>
    <t xml:space="preserve">Привлечение НКО к активному участию в общерайонных акциях и субботниках 
</t>
  </si>
  <si>
    <t>Повышение гражданской ответственности членов НКО</t>
  </si>
  <si>
    <t>ОСНОВНОЕ МЕРОПРИЯТИЕ 1.21</t>
  </si>
  <si>
    <t xml:space="preserve">Привлечение НКО к активному участию в культурно-массовых и патриотических мероприятиях, проводимых в районе
</t>
  </si>
  <si>
    <t>ОСНОВНОЕ МЕРОПРИЯТИЕ 1.22</t>
  </si>
  <si>
    <t xml:space="preserve">Привлечение НКО к активному участию в оказании поддержки ветеранам, инвалидам, пенсионерам и иным лицам, находящимся в трудной жизненной 
</t>
  </si>
  <si>
    <t>Осуществление материально-технического  обеспечения деятельности администрации муниципального района</t>
  </si>
  <si>
    <t>91401135920200590100</t>
  </si>
  <si>
    <t>91401135920200590200</t>
  </si>
  <si>
    <t>91401135920200590800</t>
  </si>
  <si>
    <t xml:space="preserve">Создание системы обеспечения вызова экстренных оперативных служб по единому номеру «112» на базе Единой дежурно-диспетчерской службы муниципального района </t>
  </si>
  <si>
    <t>Бесперебойное функционирование МКУ «ЦОД ОМСУ»</t>
  </si>
  <si>
    <t xml:space="preserve">Финансовое обеспечение деятельности МКУ «ЦОД ОМСУ»
 </t>
  </si>
  <si>
    <t xml:space="preserve">Бесперебойное функционирование администрации муниципального района; 
Улучшение материально-технической базы администрации муниципального района
</t>
  </si>
  <si>
    <t>Развитие информационного общества и формирование электронного муниципалитета</t>
  </si>
  <si>
    <t xml:space="preserve">Развитие информационного общества и формирование электронного муниципалитета 
</t>
  </si>
  <si>
    <t xml:space="preserve">Создание качественно новых организационных и технических условий для развития информационного общества
 </t>
  </si>
  <si>
    <t xml:space="preserve">Организация предоставления муниципальных услуг, в том числе по принципу" одного окна"
</t>
  </si>
  <si>
    <t xml:space="preserve"> Увеличение количества принятых запросов на предоставление государственных и муниципальных услуг, межведомственных запросов, устранение избыточных процедур
 </t>
  </si>
  <si>
    <t xml:space="preserve">Регистрация граждан в ЕСИА 
</t>
  </si>
  <si>
    <t xml:space="preserve">Увеличение доли граждан, имеющих доступ к получению государственных и муниципальных услуг в электронном виде
 </t>
  </si>
  <si>
    <t xml:space="preserve">ПОДПРОГРАММА 4 
</t>
  </si>
  <si>
    <t>Развитие муниципальной службы</t>
  </si>
  <si>
    <t>92701063930182010200</t>
  </si>
  <si>
    <t>ОСНОВНОЕ МЕРОПРИЯТИЕ 4.1.</t>
  </si>
  <si>
    <t xml:space="preserve">Совершенствование действующего муниципального законодательства о муниципальной службе и противодействии коррупции 
Разработка необходимых муниципальных правовых актов по обозначенным вопросам.
</t>
  </si>
  <si>
    <t>Обеспечение соответствия муниципальных правовых актов по вопросам 
муниципальной службы и противодействии коррупции
законодательству Российской Федерации и Воронежской области, устранение выявленных противоречий.</t>
  </si>
  <si>
    <t>МЕРОПРИЯТИЕ 4.2</t>
  </si>
  <si>
    <t xml:space="preserve">Повышение профессионального уровня муниципальных служащих в целях формирования высококвалифицированного кадрового состава 
</t>
  </si>
  <si>
    <t xml:space="preserve">Определение потребности в повы-шении квалификации муниципальных служащих.
Разработка и утверждение планов повышения квалификации муниципальных служа-щих.
Обновление 
теоретических и практических 
знаний и навыков  муниципальных служащих в целях повышения их профессионального уровня
 </t>
  </si>
  <si>
    <t>МЕРОПРИЯТИЕ 4.3</t>
  </si>
  <si>
    <t xml:space="preserve">Формирование эффективного кадрового резерва муниципальных служащих 
</t>
  </si>
  <si>
    <t xml:space="preserve">Создание условий 
для формирования 
кадрового состава, 
подготовленного к
реализации функций муниципального управления
 </t>
  </si>
  <si>
    <t>МЕРОПРИЯТИЕ 4.4</t>
  </si>
  <si>
    <t xml:space="preserve">Осуществление антикоррупционных мер с целью снижения уровня коррупционности на муниципальной службе 
</t>
  </si>
  <si>
    <t>Исключение фактов коррупционных проявлений на муниципальной службе.
Обеспечение прозрачности деятельности муниципальных служащих</t>
  </si>
  <si>
    <t xml:space="preserve">ПОДПРОГРАММА 5
</t>
  </si>
  <si>
    <t>Обеспечение реализации муниципальной программы</t>
  </si>
  <si>
    <t>91401045950182010100</t>
  </si>
  <si>
    <t>91401045950182010200</t>
  </si>
  <si>
    <t>91401045950182010800</t>
  </si>
  <si>
    <t>91410015950380470300</t>
  </si>
  <si>
    <t>91410035950481200300</t>
  </si>
  <si>
    <t>91401045950155490100</t>
  </si>
  <si>
    <t>91410035950580520300</t>
  </si>
  <si>
    <t>МКУ "Рамонский архив"</t>
  </si>
  <si>
    <t>91401135950200590100</t>
  </si>
  <si>
    <t>91401135950200590200</t>
  </si>
  <si>
    <t>91401135950600590100</t>
  </si>
  <si>
    <t>91401135950600590200</t>
  </si>
  <si>
    <t>91401135950600590800</t>
  </si>
  <si>
    <t>ОСНОВНОЕ МЕРОПРИЯТИЕ 5.1.</t>
  </si>
  <si>
    <t xml:space="preserve">Финансовое обеспечение деятельности администрации муниципального района, иных получателей средств районного бюджета-исполнителей 
</t>
  </si>
  <si>
    <t>Создание эффективной системы планирования и управления реализацией мероприятий Муниципальной программы.
Обеспечение эффективного и целенаправленного расходования бюджетных средств.</t>
  </si>
  <si>
    <t>МЕРОПРИЯТИЕ 5.2</t>
  </si>
  <si>
    <t xml:space="preserve">Финансовое обеспечение деятельности подведомственных учреждений МКУ «Рамонский архив» 
</t>
  </si>
  <si>
    <t xml:space="preserve">Финансирование подведомственных администрации муниципального района муниципальных казенных учреждений: 
- МКУ «Рамонский архив»
 </t>
  </si>
  <si>
    <t>МЕРОПРИЯТИЕ 5.3</t>
  </si>
  <si>
    <t xml:space="preserve">Осуществление выплаты пенсии за выслугу лет лицам, замещавшим выборные  муниципальные должности и должности муниципальной службы в органах местного самоуправления муниципального района
</t>
  </si>
  <si>
    <t>Ежемесячное перечисление пенсии за выслугу лет на счета лиц, замещавшим выборные муниципальные должности и должности муниципальной службы в органах местного самоуправления муниципального района</t>
  </si>
  <si>
    <t>МЕРОПРИЯТИЕ 5.4</t>
  </si>
  <si>
    <t xml:space="preserve">Оказание мер социальной поддержки отдельным категориям медицинских работников
</t>
  </si>
  <si>
    <t>Привлечение в район медицинских работников</t>
  </si>
  <si>
    <t>МЕРОПРИЯТИЕ 5.5</t>
  </si>
  <si>
    <t xml:space="preserve">Оказание мер социальной поддержки граждан, имеющих звание «Почетный гражданин Рамонского муниципального района Воронежской области»
</t>
  </si>
  <si>
    <t xml:space="preserve"> Ежемесячное перечисление выплаты гражданам имеющим звание «Почетный гражданин Рамонского муниципального района Воронежской области»
 </t>
  </si>
  <si>
    <t>МЕРОПРИЯТИЕ 5.6</t>
  </si>
  <si>
    <t xml:space="preserve">Финансовое обеспечение деятельности подведомственных учреждений МКУ «ЦБП»
</t>
  </si>
  <si>
    <t>Финансирование подведомственных администрации муниципального района муниципальных казенных учреждений: 
- МКУ «ЦБП»</t>
  </si>
  <si>
    <t>«Муниципальное управление Рамонского муниципального района Воронежской области»</t>
  </si>
  <si>
    <t>Удовлетворенность населения деятельностью органов местного самоуправления муниципального района,%</t>
  </si>
  <si>
    <t>Эффективность правотворческой деятельности органов местного самоуправления, %</t>
  </si>
  <si>
    <t>Количество реализованных проектов, инициированных ТОС и общественными организациями, ед.</t>
  </si>
  <si>
    <t>Соответствие муниципальных правовых актов действующему законодательству, %</t>
  </si>
  <si>
    <t>Количество НКО, которым предоставлена субсидия из бюджета муниципального района на обеспечение их деятельности, ед.</t>
  </si>
  <si>
    <t>Количество СОНКО, которым предоставлена финансовая поддержка  за счет бюджетных ассигнований бюджета муниципального образования (включая субсидии из областного бюджета), ед.</t>
  </si>
  <si>
    <t>Количество органов ТОС, которым предоставлены гранты из бюджета муниципального района на реализацию проектов на конкурсной основе, ед.</t>
  </si>
  <si>
    <t>Количество НКО, которым предоставлена имущественная поддержка, ед.</t>
  </si>
  <si>
    <t>Осуществление государственных полномочий по сбору информации от поселений, входящих в муниципальный район, необходимой для ведения регистра муниципальных правовых актов Воронежской области исполнение отдельных государственных полномочий, переданных федеральными законами и законами Воронежской области</t>
  </si>
  <si>
    <t>Осуществление государственных полномочий по созданию и организации деятельности административных комиссий</t>
  </si>
  <si>
    <t>Осуществление отдельных государственных полномочий по организации деятельности по отлову и содержанию безнадзорных животных</t>
  </si>
  <si>
    <t>Основное</t>
  </si>
  <si>
    <t>мероприятие 1.4</t>
  </si>
  <si>
    <t>Финансовое обеспечение выполнения других расходных обязательств муниципального района органами местного самоуправления, иными главными распорядителями средств районного бюджета - исполнителями</t>
  </si>
  <si>
    <t>Предоставление субсидий СОНКО на обеспечение деятельности</t>
  </si>
  <si>
    <t>Поддержка средств массовой информации</t>
  </si>
  <si>
    <t>Основное мероприятие 1.8</t>
  </si>
  <si>
    <t>Предоставление на конкурсной основе грантов в форме субсидий СОНКО на реализацию программ (проектов)</t>
  </si>
  <si>
    <t>Основное мероприятие 1.9</t>
  </si>
  <si>
    <t>Поощрение проектов, реализуемых в рамках ТОС</t>
  </si>
  <si>
    <t>Обеспечение соответствия нормативной правовой базы муниципального образования действующему законодательству</t>
  </si>
  <si>
    <t>мероприятие 1.10</t>
  </si>
  <si>
    <t>Предоставление СОНКО помещений на безвозмездной основе в соответствии с соглашениями о безвозмездной передаче части нежилого помещения</t>
  </si>
  <si>
    <t>мероприятие 1.11</t>
  </si>
  <si>
    <t>Освещение и пропаганда деятельности НКО (в т.ч. СОНКО, ТОС) посредством размещения тематической информации на официальном сайте органов местного самоуправления муниципального района в сети Интернет и в ОПГ «Голос Рамони»</t>
  </si>
  <si>
    <t>мероприятие 1.12</t>
  </si>
  <si>
    <t>Стимулирование НКО (в т.ч. СОНКО, ТОС) к созданию страничек в социальных сетях</t>
  </si>
  <si>
    <t>мероприятие 1.13</t>
  </si>
  <si>
    <t>Оказание содействия НКО (в т.ч. СОНКО, ТОС) в освещении их деятельности</t>
  </si>
  <si>
    <t>мероприятие 1.14</t>
  </si>
  <si>
    <t>Информационная поддержка конкурса среди СОНКО на предоставление грантов в форме субсидий из бюджета муниципального района на реализацию программ (проектов)</t>
  </si>
  <si>
    <t>мероприятие 1.15</t>
  </si>
  <si>
    <t>Информационная поддержка конкурса среди ТОС на предоставление грантов из бюджета муниципального района на реализацию проектов</t>
  </si>
  <si>
    <t>мероприятие 1.16</t>
  </si>
  <si>
    <t>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t>
  </si>
  <si>
    <t>мероприятие 1.17</t>
  </si>
  <si>
    <t>Консультирование СОНКО по вопросам участия в  конкурсе на получение президентских грантов, а также конкурсах на получение грантов, проводимых администрацией муниципального района,  департаментом социальной защиты Воронежской области и другими организациями</t>
  </si>
  <si>
    <t>мероприятие 1.18</t>
  </si>
  <si>
    <t>Консультирование органов ТОС по вопросам участия в  конкурсах на получение грантов, проводимых Ассоциацией «Совет муниципальных образований Воронежской области» и администрацией муниципального района</t>
  </si>
  <si>
    <t>мероприятие 1.19</t>
  </si>
  <si>
    <t>Привлечение НКО к активному участию в общерайонных акциях и субботниках</t>
  </si>
  <si>
    <t>мероприятие 1.20</t>
  </si>
  <si>
    <t>Привлечение НКО к активному участию в культурно-массовых и патриотических мероприятиях, проводимых в районе</t>
  </si>
  <si>
    <t>мероприятие 1.21</t>
  </si>
  <si>
    <t>Привлечение НКО к активному участию в оказании поддержки ветеранам, инвалидам, пенсионерам и иным лицам, находящимся в трудной жизненной ситуации</t>
  </si>
  <si>
    <t>мероприятие 1.22</t>
  </si>
  <si>
    <t>Осуществление материально-технического обеспечения деятельности администрации муниципального района</t>
  </si>
  <si>
    <t>Соотношение фактического финансирования расходов районного бюджета, направленных на осуществление деятельности МКУ «ЦОД ОМСУ», к предусмотренным в районном бюджете плановым расходам на соответствующий период, %</t>
  </si>
  <si>
    <t>Финансовое обеспечение деятельности МКУ «ЦОД ОМСУ»</t>
  </si>
  <si>
    <t>Развитие информационного общества в муниципальном образовании</t>
  </si>
  <si>
    <t>Доля серверов и рабочих станций, поврежденных вредоносными программами (вирусами), к их общему количеству, %</t>
  </si>
  <si>
    <t>Количество принятых заявлений о предоставлении государственных и муниципальных услуг, (среднее количество в месяц), ед.</t>
  </si>
  <si>
    <t>Количество межведомственных запросов (среднее количество в месяц), ед.</t>
  </si>
  <si>
    <t>мероприятие 3.1</t>
  </si>
  <si>
    <t>Организация предоставления муниципальных услуг, в том числе по принципу" одного окна"</t>
  </si>
  <si>
    <t>мероприятие 3.2</t>
  </si>
  <si>
    <t>Регистрация граждан в ЕСИА</t>
  </si>
  <si>
    <t>мероприятие 3.3</t>
  </si>
  <si>
    <t>Количество муниципальных служащих, прошедших повышение квалификации, чел.</t>
  </si>
  <si>
    <t>Количество выявленных фактов коррупции на муниципальной службе, ед.</t>
  </si>
  <si>
    <t>Совершенствование действующего муниципального законодательства о муниципальной службе и противодействии коррупции</t>
  </si>
  <si>
    <t>мероприятие 4.1.</t>
  </si>
  <si>
    <t>Мероприятие 4.2</t>
  </si>
  <si>
    <t>Повышение профессионального уровня муниципальных служащих в целях формирования высококвалифицированного кадрового состава</t>
  </si>
  <si>
    <t>Мероприятие 4.3</t>
  </si>
  <si>
    <t>Формирование эффективного кадрового резерва муниципальных служащих</t>
  </si>
  <si>
    <t>Мероприятие 4.4</t>
  </si>
  <si>
    <t>Осуществление антикоррупционных мер с целью снижения уровня коррупционности на муниципальной службе</t>
  </si>
  <si>
    <t>Уровень исполнения плановых назначений по расходам на реализацию подпрограммы, %</t>
  </si>
  <si>
    <t>≥ 95</t>
  </si>
  <si>
    <t>Финансовое обеспечение деятельности администрации муниципального района, иных получателей средств районного бюджета-исполнителей</t>
  </si>
  <si>
    <t>мероприятие 5.1</t>
  </si>
  <si>
    <t>Мероприятие 5.2</t>
  </si>
  <si>
    <t>Финансовое обеспечение деятельности подведомственных учреждений МКУ «Рамонский архив»</t>
  </si>
  <si>
    <t>Мероприятие 5.3</t>
  </si>
  <si>
    <t>Осуществление выплаты пенсии за выслугу лет лицам, замещавшим выборные  муниципальные должности и должности муниципальной службы в органах местного самоуправления муниципального района</t>
  </si>
  <si>
    <t>Мероприятие 5.4</t>
  </si>
  <si>
    <t>Оказание мер социальной поддержки отдельным категориям медицинских работников</t>
  </si>
  <si>
    <t>Мероприятие 5.5</t>
  </si>
  <si>
    <t>Оказание мер социальной поддержки граждан, имеющих звание «Почетный гражданин Рамонского муниципального района Воронежской области»</t>
  </si>
  <si>
    <t>Мероприятие 5.6</t>
  </si>
  <si>
    <t>Финансовое обеспечение деятельности подведомственных учреждений МКУ «ЦБП»</t>
  </si>
  <si>
    <t>МУНИЦИПАЛЬНАЯ ПОГРАММА "Муниципальное управление Рамонского муниципального района Воронежской области"</t>
  </si>
  <si>
    <t>Подпрограмма 1 Развитие муниципального управления</t>
  </si>
  <si>
    <t>Подпрограмма 2  Осуществление материально-технического обеспечения деятельности администрации муниципального района</t>
  </si>
  <si>
    <t>Подпрограмма 3 Развитие информационного общества в муниципальном образовании</t>
  </si>
  <si>
    <t>Подпрограмма 4 Развитие муниципальной службы</t>
  </si>
  <si>
    <t>Подпрограмма 5 Обеспечение реализации муниципальной программы</t>
  </si>
  <si>
    <t>кассовое исполнение на отчетную дату,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</si>
</sst>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419]General"/>
    <numFmt numFmtId="165" formatCode="0.0"/>
    <numFmt numFmtId="166" formatCode="#,##0.000"/>
    <numFmt numFmtId="167" formatCode="#,##0.0"/>
    <numFmt numFmtId="168" formatCode="#,##0.00\ _₽"/>
    <numFmt numFmtId="169" formatCode="0.00000"/>
    <numFmt numFmtId="170" formatCode="0.0%"/>
  </numFmts>
  <fonts count="48">
    <font>
      <sz val="11"/>
      <color theme="1"/>
      <name val="Calibri"/>
      <family val="2"/>
      <charset val="204"/>
      <scheme val="minor"/>
    </font>
    <font>
      <sz val="10"/>
      <color rgb="FF000000"/>
      <name val="Arial Cyr"/>
    </font>
    <font>
      <sz val="9"/>
      <name val="Times New Roman"/>
      <family val="1"/>
      <charset val="204"/>
    </font>
    <font>
      <sz val="10"/>
      <name val="Times New Roman"/>
      <family val="1"/>
      <charset val="204"/>
    </font>
    <font>
      <sz val="11"/>
      <color rgb="FF000000"/>
      <name val="Calibri"/>
      <family val="2"/>
      <charset val="204"/>
    </font>
    <font>
      <sz val="11"/>
      <color theme="1"/>
      <name val="Times New Roman"/>
      <family val="2"/>
      <charset val="204"/>
    </font>
    <font>
      <b/>
      <sz val="10"/>
      <name val="Times New Roman"/>
      <family val="1"/>
      <charset val="204"/>
    </font>
    <font>
      <sz val="9"/>
      <color theme="1"/>
      <name val="Times New Roman"/>
      <family val="1"/>
      <charset val="204"/>
    </font>
    <font>
      <sz val="9"/>
      <color theme="1"/>
      <name val="Calibri"/>
      <family val="2"/>
      <charset val="204"/>
      <scheme val="minor"/>
    </font>
    <font>
      <b/>
      <sz val="9"/>
      <color theme="1"/>
      <name val="Times New Roman"/>
      <family val="1"/>
      <charset val="204"/>
    </font>
    <font>
      <b/>
      <sz val="9"/>
      <color theme="1"/>
      <name val="Calibri"/>
      <family val="2"/>
      <charset val="204"/>
      <scheme val="minor"/>
    </font>
    <font>
      <sz val="11"/>
      <color theme="1"/>
      <name val="Times New Roman"/>
      <family val="1"/>
      <charset val="204"/>
    </font>
    <font>
      <b/>
      <sz val="9"/>
      <name val="Times New Roman"/>
      <family val="1"/>
      <charset val="204"/>
    </font>
    <font>
      <sz val="10"/>
      <color theme="1"/>
      <name val="Times New Roman"/>
      <family val="1"/>
      <charset val="204"/>
    </font>
    <font>
      <b/>
      <sz val="10"/>
      <color theme="1"/>
      <name val="Times New Roman"/>
      <family val="1"/>
      <charset val="204"/>
    </font>
    <font>
      <b/>
      <sz val="11"/>
      <color theme="1"/>
      <name val="Calibri"/>
      <family val="2"/>
      <charset val="204"/>
      <scheme val="minor"/>
    </font>
    <font>
      <sz val="10"/>
      <color rgb="FF646D82"/>
      <name val="Ubuntu"/>
      <family val="2"/>
    </font>
    <font>
      <sz val="11"/>
      <color theme="1"/>
      <name val="Calibri"/>
      <family val="2"/>
      <charset val="204"/>
      <scheme val="minor"/>
    </font>
    <font>
      <b/>
      <sz val="14"/>
      <name val="Times New Roman"/>
      <family val="1"/>
      <charset val="204"/>
    </font>
    <font>
      <b/>
      <sz val="9"/>
      <color rgb="FF000000"/>
      <name val="Times New Roman"/>
      <family val="1"/>
      <charset val="204"/>
    </font>
    <font>
      <sz val="10"/>
      <color rgb="FF000000"/>
      <name val="Arial"/>
      <family val="2"/>
      <charset val="204"/>
    </font>
    <font>
      <sz val="9"/>
      <color rgb="FF000000"/>
      <name val="Times New Roman"/>
      <family val="1"/>
      <charset val="204"/>
    </font>
    <font>
      <sz val="9"/>
      <color rgb="FFFF0000"/>
      <name val="Times New Roman"/>
      <family val="1"/>
      <charset val="204"/>
    </font>
    <font>
      <b/>
      <sz val="11"/>
      <color theme="1"/>
      <name val="Times New Roman"/>
      <family val="1"/>
      <charset val="204"/>
    </font>
    <font>
      <b/>
      <sz val="11"/>
      <name val="Calibri"/>
      <family val="2"/>
      <charset val="204"/>
      <scheme val="minor"/>
    </font>
    <font>
      <sz val="14"/>
      <color rgb="FF000000"/>
      <name val="Times New Roman"/>
      <family val="2"/>
    </font>
    <font>
      <sz val="10"/>
      <name val="Arial Cyr"/>
      <charset val="204"/>
    </font>
    <font>
      <sz val="10"/>
      <color theme="1"/>
      <name val="Calibri"/>
      <family val="2"/>
      <charset val="204"/>
    </font>
    <font>
      <sz val="10"/>
      <color theme="1"/>
      <name val="Calibri"/>
      <family val="2"/>
      <charset val="204"/>
      <scheme val="minor"/>
    </font>
    <font>
      <sz val="10"/>
      <color rgb="FFFF0000"/>
      <name val="Times New Roman"/>
      <family val="1"/>
      <charset val="204"/>
    </font>
    <font>
      <b/>
      <sz val="10"/>
      <color rgb="FF000000"/>
      <name val="Times New Roman"/>
      <family val="1"/>
      <charset val="204"/>
    </font>
    <font>
      <b/>
      <i/>
      <sz val="10"/>
      <name val="Times New Roman"/>
      <family val="1"/>
      <charset val="204"/>
    </font>
    <font>
      <sz val="10"/>
      <color indexed="8"/>
      <name val="Times New Roman"/>
      <family val="1"/>
      <charset val="204"/>
    </font>
    <font>
      <sz val="10"/>
      <color rgb="FF000000"/>
      <name val="Times New Roman"/>
      <family val="1"/>
      <charset val="204"/>
    </font>
    <font>
      <b/>
      <sz val="10"/>
      <color rgb="FF000000"/>
      <name val="Times New Roman"/>
      <family val="2"/>
    </font>
    <font>
      <sz val="10"/>
      <color rgb="FFFF0000"/>
      <name val="Calibri"/>
      <family val="2"/>
      <charset val="204"/>
      <scheme val="minor"/>
    </font>
    <font>
      <sz val="10"/>
      <name val="Calibri"/>
      <family val="2"/>
      <charset val="204"/>
      <scheme val="minor"/>
    </font>
    <font>
      <b/>
      <i/>
      <sz val="10"/>
      <color theme="1"/>
      <name val="Times New Roman"/>
      <family val="1"/>
      <charset val="204"/>
    </font>
    <font>
      <b/>
      <i/>
      <sz val="10"/>
      <color theme="1"/>
      <name val="Calibri"/>
      <family val="2"/>
      <charset val="204"/>
      <scheme val="minor"/>
    </font>
    <font>
      <b/>
      <sz val="12"/>
      <name val="Times New Roman"/>
      <family val="1"/>
      <charset val="204"/>
    </font>
    <font>
      <b/>
      <sz val="10"/>
      <color indexed="8"/>
      <name val="Times New Roman"/>
      <family val="1"/>
      <charset val="204"/>
    </font>
    <font>
      <b/>
      <u/>
      <sz val="10"/>
      <color theme="1"/>
      <name val="Times New Roman"/>
      <family val="1"/>
      <charset val="204"/>
    </font>
    <font>
      <u/>
      <sz val="11"/>
      <color theme="1"/>
      <name val="Calibri"/>
      <family val="2"/>
      <charset val="204"/>
      <scheme val="minor"/>
    </font>
    <font>
      <b/>
      <sz val="10"/>
      <color rgb="FFFF0000"/>
      <name val="Times New Roman"/>
      <family val="1"/>
      <charset val="204"/>
    </font>
    <font>
      <b/>
      <sz val="10"/>
      <color theme="1"/>
      <name val="Calibri"/>
      <family val="2"/>
      <charset val="204"/>
      <scheme val="minor"/>
    </font>
    <font>
      <sz val="11"/>
      <name val="Calibri"/>
      <family val="2"/>
      <charset val="204"/>
      <scheme val="minor"/>
    </font>
    <font>
      <b/>
      <sz val="11"/>
      <name val="Times New Roman"/>
      <family val="1"/>
      <charset val="204"/>
    </font>
    <font>
      <b/>
      <i/>
      <sz val="11"/>
      <color theme="1"/>
      <name val="Times New Roman"/>
      <family val="1"/>
      <charset val="204"/>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92D050"/>
        <bgColor indexed="64"/>
      </patternFill>
    </fill>
    <fill>
      <patternFill patternType="solid">
        <fgColor rgb="FFFFFF00"/>
        <bgColor indexed="64"/>
      </patternFill>
    </fill>
    <fill>
      <patternFill patternType="solid">
        <fgColor theme="9"/>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7" tint="0.39997558519241921"/>
        <bgColor indexed="64"/>
      </patternFill>
    </fill>
    <fill>
      <patternFill patternType="solid">
        <fgColor rgb="FFFFFFF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BFBFBF"/>
      </left>
      <right style="thin">
        <color rgb="FFD9D9D9"/>
      </right>
      <top/>
      <bottom style="thin">
        <color rgb="FFD9D9D9"/>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0">
    <xf numFmtId="0" fontId="0" fillId="0" borderId="0"/>
    <xf numFmtId="0" fontId="1" fillId="0" borderId="10">
      <alignment horizontal="left" vertical="top" wrapText="1"/>
    </xf>
    <xf numFmtId="164" fontId="4" fillId="0" borderId="0"/>
    <xf numFmtId="0" fontId="5" fillId="0" borderId="0"/>
    <xf numFmtId="0" fontId="17" fillId="0" borderId="0"/>
    <xf numFmtId="0" fontId="17" fillId="0" borderId="0"/>
    <xf numFmtId="49" fontId="1" fillId="0" borderId="10">
      <alignment horizontal="center" vertical="top" shrinkToFit="1"/>
    </xf>
    <xf numFmtId="167" fontId="20" fillId="0" borderId="18">
      <alignment horizontal="right" vertical="top" shrinkToFit="1"/>
    </xf>
    <xf numFmtId="167" fontId="20" fillId="0" borderId="19">
      <alignment horizontal="right" vertical="top" shrinkToFit="1"/>
    </xf>
    <xf numFmtId="0" fontId="26" fillId="0" borderId="0"/>
  </cellStyleXfs>
  <cellXfs count="1102">
    <xf numFmtId="0" fontId="0" fillId="0" borderId="0" xfId="0"/>
    <xf numFmtId="0" fontId="3" fillId="0" borderId="1" xfId="0" applyFont="1" applyBorder="1" applyAlignment="1">
      <alignment horizontal="center" vertical="center" wrapText="1"/>
    </xf>
    <xf numFmtId="0" fontId="0" fillId="2" borderId="0" xfId="0" applyFill="1"/>
    <xf numFmtId="2" fontId="7" fillId="2" borderId="1" xfId="0" applyNumberFormat="1" applyFont="1" applyFill="1" applyBorder="1" applyAlignment="1">
      <alignment horizontal="center" vertical="center" wrapText="1"/>
    </xf>
    <xf numFmtId="0" fontId="0" fillId="2" borderId="0" xfId="0" applyFill="1" applyAlignment="1">
      <alignment horizontal="center" vertical="center"/>
    </xf>
    <xf numFmtId="0" fontId="0" fillId="4" borderId="0" xfId="0" applyFill="1"/>
    <xf numFmtId="0" fontId="7" fillId="2" borderId="1" xfId="0" applyFont="1" applyFill="1" applyBorder="1" applyAlignment="1">
      <alignment horizontal="center" vertical="center"/>
    </xf>
    <xf numFmtId="2" fontId="9" fillId="2" borderId="1" xfId="0" applyNumberFormat="1" applyFont="1" applyFill="1" applyBorder="1" applyAlignment="1">
      <alignment horizontal="center" vertical="center"/>
    </xf>
    <xf numFmtId="2" fontId="7"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2" fontId="8" fillId="2" borderId="1" xfId="0" applyNumberFormat="1" applyFont="1" applyFill="1" applyBorder="1" applyAlignment="1">
      <alignment horizontal="center" vertical="center"/>
    </xf>
    <xf numFmtId="0" fontId="11" fillId="2" borderId="0" xfId="0" applyFont="1" applyFill="1" applyAlignment="1">
      <alignment horizontal="center" vertical="center"/>
    </xf>
    <xf numFmtId="2" fontId="0" fillId="2" borderId="0" xfId="0" applyNumberFormat="1" applyFill="1" applyAlignment="1">
      <alignment horizontal="center" vertical="center"/>
    </xf>
    <xf numFmtId="0" fontId="0" fillId="5" borderId="0" xfId="0" applyFill="1"/>
    <xf numFmtId="0" fontId="0" fillId="6" borderId="0" xfId="0" applyFill="1"/>
    <xf numFmtId="0" fontId="0" fillId="7" borderId="0" xfId="0" applyFill="1"/>
    <xf numFmtId="2" fontId="6" fillId="2" borderId="1" xfId="0" applyNumberFormat="1" applyFont="1" applyFill="1" applyBorder="1" applyAlignment="1">
      <alignment horizontal="center" wrapText="1"/>
    </xf>
    <xf numFmtId="2" fontId="3" fillId="2" borderId="1" xfId="0" applyNumberFormat="1" applyFont="1" applyFill="1" applyBorder="1" applyAlignment="1">
      <alignment horizontal="center" wrapText="1"/>
    </xf>
    <xf numFmtId="2" fontId="9" fillId="2" borderId="1" xfId="0" applyNumberFormat="1" applyFont="1" applyFill="1" applyBorder="1" applyAlignment="1">
      <alignment horizontal="center" vertical="center" wrapText="1"/>
    </xf>
    <xf numFmtId="2" fontId="0" fillId="2" borderId="0" xfId="0" applyNumberFormat="1" applyFill="1"/>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10" fillId="2" borderId="1" xfId="0" applyFont="1" applyFill="1" applyBorder="1" applyAlignment="1">
      <alignment horizontal="center" vertical="center"/>
    </xf>
    <xf numFmtId="2" fontId="13" fillId="2" borderId="1" xfId="0" applyNumberFormat="1" applyFont="1" applyFill="1" applyBorder="1" applyAlignment="1">
      <alignment horizontal="center" vertical="center" wrapText="1"/>
    </xf>
    <xf numFmtId="2" fontId="14"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3" fillId="2" borderId="1" xfId="0" applyFont="1" applyFill="1" applyBorder="1" applyAlignment="1">
      <alignment wrapText="1"/>
    </xf>
    <xf numFmtId="0" fontId="3" fillId="2" borderId="1" xfId="0" applyFont="1" applyFill="1" applyBorder="1" applyAlignment="1">
      <alignment vertical="top" wrapText="1"/>
    </xf>
    <xf numFmtId="0" fontId="16" fillId="2" borderId="0" xfId="0" applyFont="1" applyFill="1" applyBorder="1" applyAlignment="1">
      <alignment vertical="center" wrapText="1"/>
    </xf>
    <xf numFmtId="0" fontId="16" fillId="2" borderId="0"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65" fontId="6" fillId="2" borderId="1" xfId="0" applyNumberFormat="1" applyFont="1" applyFill="1" applyBorder="1" applyAlignment="1">
      <alignment horizontal="center" wrapText="1"/>
    </xf>
    <xf numFmtId="165" fontId="3" fillId="2" borderId="1" xfId="0" applyNumberFormat="1" applyFont="1" applyFill="1" applyBorder="1" applyAlignment="1">
      <alignment horizontal="center" wrapText="1"/>
    </xf>
    <xf numFmtId="2" fontId="9" fillId="9" borderId="1" xfId="0" applyNumberFormat="1" applyFont="1" applyFill="1" applyBorder="1" applyAlignment="1">
      <alignment horizontal="center" vertical="center" wrapText="1"/>
    </xf>
    <xf numFmtId="2" fontId="9" fillId="9" borderId="1" xfId="0" applyNumberFormat="1" applyFont="1" applyFill="1" applyBorder="1" applyAlignment="1">
      <alignment horizontal="center" vertical="center"/>
    </xf>
    <xf numFmtId="2" fontId="7" fillId="9" borderId="1" xfId="0" applyNumberFormat="1" applyFont="1" applyFill="1" applyBorder="1" applyAlignment="1">
      <alignment horizontal="center" vertical="center" wrapText="1"/>
    </xf>
    <xf numFmtId="0" fontId="8" fillId="9" borderId="1" xfId="0" applyFont="1" applyFill="1" applyBorder="1" applyAlignment="1">
      <alignment horizontal="center" vertical="center"/>
    </xf>
    <xf numFmtId="2" fontId="8" fillId="9" borderId="1" xfId="0" applyNumberFormat="1" applyFont="1" applyFill="1" applyBorder="1" applyAlignment="1">
      <alignment horizontal="center" vertical="center"/>
    </xf>
    <xf numFmtId="0" fontId="10" fillId="9" borderId="1" xfId="0" applyFont="1" applyFill="1" applyBorder="1" applyAlignment="1">
      <alignment horizontal="center" vertical="center"/>
    </xf>
    <xf numFmtId="165" fontId="7" fillId="0" borderId="1" xfId="0" applyNumberFormat="1" applyFont="1" applyBorder="1" applyAlignment="1">
      <alignment horizontal="center" vertical="center"/>
    </xf>
    <xf numFmtId="49" fontId="19" fillId="0" borderId="3" xfId="6" applyNumberFormat="1" applyFont="1" applyFill="1" applyBorder="1" applyAlignment="1" applyProtection="1">
      <alignment horizontal="center" shrinkToFit="1"/>
    </xf>
    <xf numFmtId="165" fontId="9" fillId="0" borderId="7" xfId="0" applyNumberFormat="1" applyFont="1" applyBorder="1" applyAlignment="1">
      <alignment horizontal="center"/>
    </xf>
    <xf numFmtId="165" fontId="9" fillId="0" borderId="7" xfId="0" applyNumberFormat="1" applyFont="1" applyFill="1" applyBorder="1" applyAlignment="1">
      <alignment horizontal="center"/>
    </xf>
    <xf numFmtId="0" fontId="2" fillId="0" borderId="1" xfId="5" applyFont="1" applyFill="1" applyBorder="1" applyAlignment="1">
      <alignment horizontal="center" vertical="top" wrapText="1"/>
    </xf>
    <xf numFmtId="0" fontId="9" fillId="8" borderId="3" xfId="5" applyFont="1" applyFill="1" applyBorder="1" applyAlignment="1">
      <alignment horizontal="center"/>
    </xf>
    <xf numFmtId="165" fontId="9" fillId="8" borderId="7" xfId="0" applyNumberFormat="1" applyFont="1" applyFill="1" applyBorder="1" applyAlignment="1">
      <alignment horizontal="center" vertical="center"/>
    </xf>
    <xf numFmtId="165" fontId="7" fillId="8" borderId="1" xfId="0" applyNumberFormat="1" applyFont="1" applyFill="1" applyBorder="1" applyAlignment="1">
      <alignment horizontal="center" vertical="center"/>
    </xf>
    <xf numFmtId="0" fontId="9" fillId="9" borderId="3" xfId="5" applyFont="1" applyFill="1" applyBorder="1" applyAlignment="1">
      <alignment horizontal="center"/>
    </xf>
    <xf numFmtId="165" fontId="9" fillId="9" borderId="7" xfId="0" applyNumberFormat="1" applyFont="1" applyFill="1" applyBorder="1" applyAlignment="1">
      <alignment horizontal="center"/>
    </xf>
    <xf numFmtId="165" fontId="7" fillId="9" borderId="1" xfId="0" applyNumberFormat="1" applyFont="1" applyFill="1" applyBorder="1" applyAlignment="1">
      <alignment horizontal="center" vertical="center"/>
    </xf>
    <xf numFmtId="0" fontId="9" fillId="2" borderId="3" xfId="5" applyFont="1" applyFill="1" applyBorder="1" applyAlignment="1">
      <alignment horizontal="center"/>
    </xf>
    <xf numFmtId="165" fontId="9" fillId="9" borderId="1" xfId="0" applyNumberFormat="1" applyFont="1" applyFill="1" applyBorder="1" applyAlignment="1">
      <alignment horizontal="center" vertical="center"/>
    </xf>
    <xf numFmtId="0" fontId="12" fillId="2" borderId="27" xfId="0" applyFont="1" applyFill="1" applyBorder="1" applyAlignment="1">
      <alignment horizontal="center" vertical="center" wrapText="1"/>
    </xf>
    <xf numFmtId="2" fontId="12" fillId="2" borderId="25" xfId="0" applyNumberFormat="1" applyFont="1" applyFill="1" applyBorder="1" applyAlignment="1">
      <alignment horizontal="center" vertical="center" wrapText="1"/>
    </xf>
    <xf numFmtId="2" fontId="12" fillId="2" borderId="27"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xf>
    <xf numFmtId="2" fontId="7"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left" vertical="center" wrapText="1"/>
    </xf>
    <xf numFmtId="2" fontId="2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0" fontId="2" fillId="0" borderId="1" xfId="0" applyFont="1" applyFill="1" applyBorder="1" applyAlignment="1">
      <alignment horizontal="left" vertical="center" wrapText="1"/>
    </xf>
    <xf numFmtId="2" fontId="2"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19" fillId="8" borderId="1" xfId="0" applyFont="1" applyFill="1" applyBorder="1" applyAlignment="1">
      <alignment horizontal="left" vertical="center" wrapText="1"/>
    </xf>
    <xf numFmtId="2" fontId="19" fillId="8" borderId="1" xfId="0" applyNumberFormat="1" applyFont="1" applyFill="1" applyBorder="1" applyAlignment="1">
      <alignment horizontal="center" vertical="center" wrapText="1"/>
    </xf>
    <xf numFmtId="1" fontId="9" fillId="8" borderId="1" xfId="0" applyNumberFormat="1" applyFont="1" applyFill="1" applyBorder="1" applyAlignment="1">
      <alignment horizontal="center" vertical="center"/>
    </xf>
    <xf numFmtId="0" fontId="21" fillId="9" borderId="1" xfId="0" applyFont="1" applyFill="1" applyBorder="1" applyAlignment="1">
      <alignment horizontal="left" vertical="center" wrapText="1"/>
    </xf>
    <xf numFmtId="1" fontId="7" fillId="2" borderId="1" xfId="0" applyNumberFormat="1" applyFont="1" applyFill="1" applyBorder="1" applyAlignment="1">
      <alignment horizontal="center" vertical="center"/>
    </xf>
    <xf numFmtId="1" fontId="2" fillId="2" borderId="1" xfId="0" applyNumberFormat="1" applyFont="1" applyFill="1" applyBorder="1" applyAlignment="1">
      <alignment horizontal="center" vertical="center"/>
    </xf>
    <xf numFmtId="0" fontId="19" fillId="9" borderId="1" xfId="0" applyFont="1" applyFill="1" applyBorder="1" applyAlignment="1">
      <alignment horizontal="left" vertical="center" wrapText="1"/>
    </xf>
    <xf numFmtId="0" fontId="9" fillId="9" borderId="7" xfId="0" applyFont="1" applyFill="1" applyBorder="1" applyAlignment="1">
      <alignment horizontal="center" vertical="center" wrapText="1"/>
    </xf>
    <xf numFmtId="2" fontId="12" fillId="9" borderId="1" xfId="0" applyNumberFormat="1" applyFont="1" applyFill="1" applyBorder="1" applyAlignment="1">
      <alignment horizontal="center" vertical="center" wrapText="1"/>
    </xf>
    <xf numFmtId="1" fontId="12" fillId="9" borderId="1" xfId="0" applyNumberFormat="1" applyFont="1" applyFill="1" applyBorder="1" applyAlignment="1">
      <alignment horizontal="center" vertical="center"/>
    </xf>
    <xf numFmtId="1" fontId="9" fillId="9" borderId="1" xfId="0" applyNumberFormat="1" applyFont="1" applyFill="1" applyBorder="1" applyAlignment="1">
      <alignment horizontal="center" vertical="center"/>
    </xf>
    <xf numFmtId="0" fontId="10" fillId="0" borderId="1" xfId="0" applyFont="1" applyBorder="1" applyAlignment="1">
      <alignment vertical="center" wrapText="1"/>
    </xf>
    <xf numFmtId="2" fontId="8" fillId="8" borderId="1" xfId="0" applyNumberFormat="1" applyFont="1" applyFill="1" applyBorder="1" applyAlignment="1">
      <alignment horizontal="center" vertical="center"/>
    </xf>
    <xf numFmtId="2" fontId="8" fillId="0" borderId="1" xfId="0" applyNumberFormat="1" applyFont="1" applyBorder="1" applyAlignment="1">
      <alignment horizontal="center" vertical="center"/>
    </xf>
    <xf numFmtId="165" fontId="14" fillId="0" borderId="1" xfId="0" applyNumberFormat="1" applyFont="1" applyBorder="1" applyAlignment="1">
      <alignment vertical="center" wrapText="1"/>
    </xf>
    <xf numFmtId="165" fontId="14" fillId="0" borderId="9" xfId="0" applyNumberFormat="1" applyFont="1" applyBorder="1" applyAlignment="1">
      <alignment vertical="center" wrapText="1"/>
    </xf>
    <xf numFmtId="0" fontId="14" fillId="0" borderId="3" xfId="0" applyFont="1" applyBorder="1" applyAlignment="1">
      <alignment horizontal="center" vertical="center" wrapText="1"/>
    </xf>
    <xf numFmtId="167" fontId="14" fillId="0" borderId="1" xfId="0" applyNumberFormat="1" applyFont="1" applyBorder="1" applyAlignment="1">
      <alignment vertical="center" wrapText="1"/>
    </xf>
    <xf numFmtId="49" fontId="14" fillId="0" borderId="3" xfId="0" applyNumberFormat="1" applyFont="1" applyBorder="1" applyAlignment="1">
      <alignment horizontal="center" vertical="center" wrapText="1"/>
    </xf>
    <xf numFmtId="165" fontId="14" fillId="0" borderId="1" xfId="0" applyNumberFormat="1" applyFont="1" applyBorder="1" applyAlignment="1">
      <alignment wrapText="1"/>
    </xf>
    <xf numFmtId="165" fontId="14" fillId="0" borderId="9" xfId="0" applyNumberFormat="1" applyFont="1" applyBorder="1" applyAlignment="1">
      <alignment wrapText="1"/>
    </xf>
    <xf numFmtId="0" fontId="13" fillId="0" borderId="3" xfId="0" applyFont="1" applyBorder="1" applyAlignment="1">
      <alignment horizontal="center" vertical="center" wrapText="1"/>
    </xf>
    <xf numFmtId="167" fontId="13" fillId="0" borderId="1" xfId="0" applyNumberFormat="1" applyFont="1" applyBorder="1" applyAlignment="1">
      <alignment vertical="center" wrapText="1"/>
    </xf>
    <xf numFmtId="167" fontId="13" fillId="0" borderId="9" xfId="0" applyNumberFormat="1" applyFont="1" applyBorder="1" applyAlignment="1">
      <alignment vertical="center" wrapText="1"/>
    </xf>
    <xf numFmtId="165" fontId="13" fillId="0" borderId="1" xfId="0" applyNumberFormat="1" applyFont="1" applyBorder="1" applyAlignment="1">
      <alignment vertical="center" wrapText="1"/>
    </xf>
    <xf numFmtId="165" fontId="13" fillId="0" borderId="9" xfId="0" applyNumberFormat="1" applyFont="1" applyBorder="1" applyAlignment="1">
      <alignment vertical="center" wrapText="1"/>
    </xf>
    <xf numFmtId="49" fontId="13" fillId="0" borderId="3"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167" fontId="6" fillId="0" borderId="1" xfId="0" applyNumberFormat="1" applyFont="1" applyBorder="1" applyAlignment="1">
      <alignment vertical="center" wrapText="1"/>
    </xf>
    <xf numFmtId="167" fontId="6" fillId="0" borderId="9" xfId="0" applyNumberFormat="1" applyFont="1" applyBorder="1" applyAlignment="1">
      <alignment vertical="center" wrapText="1"/>
    </xf>
    <xf numFmtId="0" fontId="13" fillId="0" borderId="1" xfId="0" applyFont="1" applyBorder="1" applyAlignment="1">
      <alignment wrapText="1"/>
    </xf>
    <xf numFmtId="165" fontId="14" fillId="0" borderId="7" xfId="0" applyNumberFormat="1" applyFont="1" applyBorder="1" applyAlignment="1">
      <alignment vertical="center" wrapText="1"/>
    </xf>
    <xf numFmtId="167" fontId="3" fillId="0" borderId="1" xfId="0" applyNumberFormat="1" applyFont="1" applyBorder="1" applyAlignment="1">
      <alignment vertical="center" wrapText="1"/>
    </xf>
    <xf numFmtId="167" fontId="3" fillId="0" borderId="9" xfId="0" applyNumberFormat="1" applyFont="1" applyBorder="1" applyAlignment="1">
      <alignment vertical="center" wrapText="1"/>
    </xf>
    <xf numFmtId="165" fontId="13" fillId="0" borderId="1" xfId="0" applyNumberFormat="1" applyFont="1" applyBorder="1" applyAlignment="1">
      <alignment wrapText="1"/>
    </xf>
    <xf numFmtId="165" fontId="13" fillId="0" borderId="9" xfId="0" applyNumberFormat="1" applyFont="1" applyBorder="1" applyAlignment="1">
      <alignment wrapText="1"/>
    </xf>
    <xf numFmtId="165" fontId="14" fillId="9" borderId="1" xfId="0" applyNumberFormat="1" applyFont="1" applyFill="1" applyBorder="1" applyAlignment="1">
      <alignment vertical="center" wrapText="1"/>
    </xf>
    <xf numFmtId="165" fontId="14" fillId="9" borderId="9" xfId="0" applyNumberFormat="1" applyFont="1" applyFill="1" applyBorder="1" applyAlignment="1">
      <alignment vertical="center" wrapText="1"/>
    </xf>
    <xf numFmtId="0" fontId="14" fillId="8" borderId="1" xfId="0" applyFont="1" applyFill="1" applyBorder="1" applyAlignment="1">
      <alignment horizontal="center" wrapText="1"/>
    </xf>
    <xf numFmtId="0" fontId="14" fillId="8" borderId="3" xfId="0" applyFont="1" applyFill="1" applyBorder="1" applyAlignment="1">
      <alignment horizontal="center" wrapText="1"/>
    </xf>
    <xf numFmtId="165" fontId="14" fillId="8" borderId="1" xfId="0" applyNumberFormat="1" applyFont="1" applyFill="1" applyBorder="1" applyAlignment="1">
      <alignment vertical="center" wrapText="1"/>
    </xf>
    <xf numFmtId="165" fontId="14" fillId="8" borderId="9" xfId="0" applyNumberFormat="1" applyFont="1" applyFill="1" applyBorder="1" applyAlignment="1">
      <alignment vertical="center" wrapText="1"/>
    </xf>
    <xf numFmtId="0" fontId="14" fillId="9" borderId="1" xfId="0" applyFont="1" applyFill="1" applyBorder="1" applyAlignment="1">
      <alignment horizontal="center" vertical="center" wrapText="1"/>
    </xf>
    <xf numFmtId="0" fontId="14" fillId="9" borderId="3" xfId="0" applyFont="1" applyFill="1" applyBorder="1" applyAlignment="1">
      <alignment horizontal="center" vertical="center" wrapText="1"/>
    </xf>
    <xf numFmtId="168" fontId="14" fillId="0" borderId="1" xfId="0" applyNumberFormat="1" applyFont="1" applyBorder="1" applyAlignment="1">
      <alignment horizontal="right" vertical="center" wrapText="1"/>
    </xf>
    <xf numFmtId="2" fontId="3" fillId="0" borderId="1" xfId="0" applyNumberFormat="1" applyFont="1" applyBorder="1" applyAlignment="1">
      <alignment vertical="center" wrapText="1"/>
    </xf>
    <xf numFmtId="2" fontId="13" fillId="0" borderId="1" xfId="0" applyNumberFormat="1" applyFont="1" applyBorder="1" applyAlignment="1">
      <alignment vertical="center" wrapText="1"/>
    </xf>
    <xf numFmtId="2" fontId="14" fillId="0" borderId="1" xfId="0" applyNumberFormat="1" applyFont="1" applyBorder="1" applyAlignment="1">
      <alignment vertical="center" wrapText="1"/>
    </xf>
    <xf numFmtId="2" fontId="6" fillId="0" borderId="1" xfId="0" applyNumberFormat="1" applyFont="1" applyBorder="1" applyAlignment="1">
      <alignment vertical="center" wrapText="1"/>
    </xf>
    <xf numFmtId="0" fontId="3" fillId="0" borderId="1" xfId="0" applyFont="1" applyFill="1" applyBorder="1" applyAlignment="1">
      <alignment horizontal="center" vertical="center" wrapText="1"/>
    </xf>
    <xf numFmtId="0" fontId="14" fillId="8" borderId="1" xfId="0" applyFont="1" applyFill="1" applyBorder="1" applyAlignment="1">
      <alignment horizontal="center" vertical="top" wrapText="1"/>
    </xf>
    <xf numFmtId="168" fontId="14" fillId="8" borderId="1" xfId="0" applyNumberFormat="1" applyFont="1" applyFill="1" applyBorder="1" applyAlignment="1">
      <alignment horizontal="right" vertical="center" wrapText="1"/>
    </xf>
    <xf numFmtId="2" fontId="14" fillId="9" borderId="1" xfId="0" applyNumberFormat="1" applyFont="1" applyFill="1" applyBorder="1" applyAlignment="1">
      <alignment vertical="center" wrapText="1"/>
    </xf>
    <xf numFmtId="168" fontId="14" fillId="9" borderId="1" xfId="0" applyNumberFormat="1" applyFont="1" applyFill="1" applyBorder="1" applyAlignment="1">
      <alignment horizontal="right" vertical="center" wrapText="1"/>
    </xf>
    <xf numFmtId="0" fontId="13" fillId="9" borderId="1" xfId="0" applyFont="1" applyFill="1" applyBorder="1" applyAlignment="1">
      <alignment horizontal="center" vertical="center" wrapText="1"/>
    </xf>
    <xf numFmtId="2" fontId="13" fillId="9" borderId="1" xfId="0" applyNumberFormat="1" applyFont="1" applyFill="1" applyBorder="1" applyAlignment="1">
      <alignment vertical="center" wrapText="1"/>
    </xf>
    <xf numFmtId="2" fontId="14" fillId="2" borderId="1" xfId="0" applyNumberFormat="1" applyFont="1" applyFill="1" applyBorder="1" applyAlignment="1">
      <alignment vertical="center" wrapText="1"/>
    </xf>
    <xf numFmtId="2" fontId="13" fillId="2" borderId="1" xfId="0" applyNumberFormat="1" applyFont="1" applyFill="1" applyBorder="1" applyAlignment="1">
      <alignment vertical="center" wrapText="1"/>
    </xf>
    <xf numFmtId="0" fontId="26" fillId="0" borderId="1" xfId="9" applyFont="1" applyFill="1" applyBorder="1"/>
    <xf numFmtId="0" fontId="26" fillId="2" borderId="1" xfId="9" applyFont="1" applyFill="1" applyBorder="1"/>
    <xf numFmtId="0" fontId="26" fillId="0" borderId="1" xfId="9" applyFont="1" applyBorder="1"/>
    <xf numFmtId="2" fontId="10" fillId="9" borderId="1" xfId="0" applyNumberFormat="1" applyFont="1" applyFill="1" applyBorder="1" applyAlignment="1">
      <alignment horizontal="center" vertical="center"/>
    </xf>
    <xf numFmtId="2" fontId="7" fillId="9" borderId="1" xfId="0" applyNumberFormat="1" applyFont="1" applyFill="1" applyBorder="1" applyAlignment="1">
      <alignment horizontal="center" vertical="center"/>
    </xf>
    <xf numFmtId="0" fontId="13" fillId="0" borderId="1" xfId="0" applyFont="1" applyBorder="1" applyAlignment="1">
      <alignment horizontal="justify" vertical="center" wrapText="1"/>
    </xf>
    <xf numFmtId="0" fontId="13" fillId="0" borderId="0" xfId="0" applyFont="1" applyAlignment="1">
      <alignment wrapText="1"/>
    </xf>
    <xf numFmtId="14"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14" fontId="13" fillId="0" borderId="1" xfId="0" applyNumberFormat="1" applyFont="1" applyBorder="1" applyAlignment="1">
      <alignment horizontal="center" vertical="center"/>
    </xf>
    <xf numFmtId="0" fontId="13" fillId="0" borderId="1" xfId="0" applyFont="1" applyBorder="1" applyAlignment="1">
      <alignment vertical="top"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2" borderId="1" xfId="0" applyFont="1" applyFill="1" applyBorder="1" applyAlignment="1">
      <alignment vertical="top" wrapText="1"/>
    </xf>
    <xf numFmtId="0" fontId="13" fillId="2" borderId="1" xfId="0" applyFont="1" applyFill="1" applyBorder="1" applyAlignment="1">
      <alignment horizontal="center" vertical="center" wrapText="1"/>
    </xf>
    <xf numFmtId="0" fontId="13" fillId="0" borderId="1" xfId="0" applyFont="1" applyBorder="1" applyAlignment="1">
      <alignment vertical="center" wrapText="1"/>
    </xf>
    <xf numFmtId="0" fontId="13"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vertical="center" wrapText="1"/>
    </xf>
    <xf numFmtId="0" fontId="3"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3" fillId="0" borderId="1" xfId="0" applyFont="1" applyBorder="1" applyAlignment="1">
      <alignment horizontal="center" vertical="center"/>
    </xf>
    <xf numFmtId="0" fontId="13" fillId="0" borderId="1" xfId="0" applyFont="1" applyBorder="1" applyAlignment="1">
      <alignment horizontal="left" vertical="center" wrapText="1"/>
    </xf>
    <xf numFmtId="0" fontId="13" fillId="0" borderId="1" xfId="0" applyFont="1" applyBorder="1" applyAlignment="1">
      <alignment horizontal="left" wrapText="1"/>
    </xf>
    <xf numFmtId="0" fontId="29" fillId="0" borderId="1" xfId="0" applyFont="1" applyBorder="1" applyAlignment="1">
      <alignment horizontal="center" vertical="center" wrapText="1"/>
    </xf>
    <xf numFmtId="0" fontId="30" fillId="2" borderId="15" xfId="0" applyFont="1" applyFill="1" applyBorder="1" applyAlignment="1">
      <alignment horizontal="center" vertical="center"/>
    </xf>
    <xf numFmtId="0" fontId="6" fillId="2" borderId="1" xfId="0" applyFont="1" applyFill="1" applyBorder="1" applyAlignment="1">
      <alignment horizontal="justify" wrapText="1"/>
    </xf>
    <xf numFmtId="0" fontId="13" fillId="2" borderId="1" xfId="0" applyFont="1" applyFill="1" applyBorder="1" applyAlignment="1">
      <alignment horizontal="left" vertical="top" wrapText="1"/>
    </xf>
    <xf numFmtId="0" fontId="3" fillId="2" borderId="2" xfId="0" applyFont="1" applyFill="1" applyBorder="1" applyAlignment="1">
      <alignment vertical="top" wrapText="1"/>
    </xf>
    <xf numFmtId="0" fontId="3" fillId="2" borderId="1" xfId="0" applyFont="1" applyFill="1" applyBorder="1" applyAlignment="1">
      <alignment horizontal="left" vertical="top" wrapText="1"/>
    </xf>
    <xf numFmtId="0" fontId="32" fillId="2" borderId="1" xfId="0" applyNumberFormat="1" applyFont="1" applyFill="1" applyBorder="1" applyAlignment="1" applyProtection="1">
      <alignment horizontal="left" vertical="top" wrapText="1"/>
    </xf>
    <xf numFmtId="0" fontId="13" fillId="2" borderId="1" xfId="0" applyFont="1" applyFill="1" applyBorder="1" applyAlignment="1">
      <alignment vertical="center" wrapText="1"/>
    </xf>
    <xf numFmtId="0" fontId="3" fillId="2" borderId="1" xfId="0" applyFont="1" applyFill="1" applyBorder="1" applyAlignment="1">
      <alignment horizontal="justify" vertical="top" wrapText="1"/>
    </xf>
    <xf numFmtId="0" fontId="3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28" fillId="2" borderId="1" xfId="0" applyFont="1" applyFill="1" applyBorder="1"/>
    <xf numFmtId="0" fontId="33" fillId="2" borderId="1" xfId="0" applyFont="1" applyFill="1" applyBorder="1" applyAlignment="1">
      <alignment vertical="top" wrapText="1"/>
    </xf>
    <xf numFmtId="0" fontId="13" fillId="2" borderId="1" xfId="0" applyFont="1" applyFill="1" applyBorder="1"/>
    <xf numFmtId="0" fontId="32" fillId="0" borderId="1" xfId="0" applyNumberFormat="1" applyFont="1" applyFill="1" applyBorder="1" applyAlignment="1" applyProtection="1">
      <alignment horizontal="center" vertical="top" wrapText="1"/>
    </xf>
    <xf numFmtId="49" fontId="3" fillId="0" borderId="1" xfId="9"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7" fontId="3" fillId="0" borderId="1" xfId="9"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0" xfId="0" applyFont="1" applyAlignment="1">
      <alignment horizontal="center" wrapText="1"/>
    </xf>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3" fillId="0" borderId="1" xfId="9" applyNumberFormat="1" applyFont="1" applyFill="1" applyBorder="1" applyAlignment="1">
      <alignment horizontal="left" wrapText="1"/>
    </xf>
    <xf numFmtId="49" fontId="3" fillId="2" borderId="1" xfId="0" applyNumberFormat="1" applyFont="1" applyFill="1" applyBorder="1" applyAlignment="1">
      <alignment horizontal="center" vertical="center" wrapText="1"/>
    </xf>
    <xf numFmtId="49" fontId="3" fillId="0" borderId="1" xfId="9" applyNumberFormat="1" applyFont="1" applyFill="1" applyBorder="1" applyAlignment="1">
      <alignment vertical="center" wrapText="1"/>
    </xf>
    <xf numFmtId="49" fontId="3" fillId="2" borderId="1" xfId="0" applyNumberFormat="1" applyFont="1" applyFill="1" applyBorder="1" applyAlignment="1">
      <alignment horizontal="center" vertical="top" wrapText="1"/>
    </xf>
    <xf numFmtId="49" fontId="3" fillId="0" borderId="1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top" wrapText="1"/>
    </xf>
    <xf numFmtId="2" fontId="3"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49" fontId="3" fillId="0" borderId="1" xfId="9" applyNumberFormat="1" applyFont="1" applyFill="1" applyBorder="1" applyAlignment="1">
      <alignment horizontal="left" vertical="center" wrapText="1"/>
    </xf>
    <xf numFmtId="0" fontId="3" fillId="0" borderId="1" xfId="9" applyFont="1" applyFill="1" applyBorder="1"/>
    <xf numFmtId="0" fontId="13" fillId="11" borderId="1" xfId="0" applyFont="1" applyFill="1" applyBorder="1" applyAlignment="1">
      <alignment horizontal="center" vertical="center" wrapText="1"/>
    </xf>
    <xf numFmtId="0" fontId="27" fillId="0" borderId="1" xfId="0" applyFont="1" applyBorder="1" applyAlignment="1">
      <alignment horizontal="center" vertical="center" wrapText="1"/>
    </xf>
    <xf numFmtId="4" fontId="13" fillId="0" borderId="1" xfId="0" applyNumberFormat="1" applyFont="1" applyFill="1" applyBorder="1" applyAlignment="1">
      <alignment horizontal="center" vertical="center" wrapText="1"/>
    </xf>
    <xf numFmtId="0" fontId="28" fillId="0" borderId="1" xfId="0" applyFont="1" applyBorder="1"/>
    <xf numFmtId="0" fontId="33" fillId="0" borderId="1" xfId="0" applyFont="1" applyBorder="1" applyAlignment="1">
      <alignment horizontal="left" vertical="center" wrapText="1"/>
    </xf>
    <xf numFmtId="0" fontId="33" fillId="0" borderId="1" xfId="0" applyFont="1" applyBorder="1" applyAlignment="1">
      <alignment wrapText="1"/>
    </xf>
    <xf numFmtId="0" fontId="28" fillId="0" borderId="32" xfId="0" applyFont="1" applyBorder="1" applyAlignment="1">
      <alignment wrapText="1"/>
    </xf>
    <xf numFmtId="0" fontId="28" fillId="0" borderId="1" xfId="0" applyFont="1" applyBorder="1" applyAlignment="1">
      <alignment wrapText="1"/>
    </xf>
    <xf numFmtId="0" fontId="28" fillId="0" borderId="1" xfId="0" applyFont="1" applyBorder="1" applyAlignment="1">
      <alignment horizontal="center" vertical="center"/>
    </xf>
    <xf numFmtId="0" fontId="28" fillId="0" borderId="1" xfId="0" applyFont="1" applyFill="1" applyBorder="1" applyAlignment="1">
      <alignment horizontal="center" vertical="center"/>
    </xf>
    <xf numFmtId="0" fontId="36" fillId="0" borderId="1" xfId="0" applyFont="1" applyBorder="1" applyAlignment="1">
      <alignment horizontal="center" vertical="center"/>
    </xf>
    <xf numFmtId="49" fontId="3" fillId="0" borderId="2" xfId="9" applyNumberFormat="1" applyFont="1" applyFill="1" applyBorder="1" applyAlignment="1">
      <alignment horizontal="center" vertical="center" wrapText="1"/>
    </xf>
    <xf numFmtId="167" fontId="3" fillId="0" borderId="2" xfId="9" applyNumberFormat="1" applyFont="1" applyFill="1" applyBorder="1" applyAlignment="1">
      <alignment horizontal="center" vertical="center"/>
    </xf>
    <xf numFmtId="0" fontId="26" fillId="2" borderId="2" xfId="9" applyFont="1" applyFill="1" applyBorder="1"/>
    <xf numFmtId="49" fontId="3" fillId="2" borderId="2" xfId="0" applyNumberFormat="1" applyFont="1" applyFill="1" applyBorder="1" applyAlignment="1">
      <alignment horizontal="center" vertical="center" wrapText="1"/>
    </xf>
    <xf numFmtId="49" fontId="3" fillId="0" borderId="2" xfId="9" applyNumberFormat="1" applyFont="1" applyFill="1" applyBorder="1" applyAlignment="1">
      <alignment vertical="center" wrapText="1"/>
    </xf>
    <xf numFmtId="0" fontId="26" fillId="0" borderId="2" xfId="9" applyFont="1" applyBorder="1"/>
    <xf numFmtId="2" fontId="13" fillId="0" borderId="1" xfId="0" applyNumberFormat="1" applyFont="1" applyFill="1" applyBorder="1" applyAlignment="1">
      <alignment horizontal="center" vertical="center" wrapText="1"/>
    </xf>
    <xf numFmtId="2" fontId="13" fillId="0" borderId="1" xfId="0" applyNumberFormat="1" applyFont="1" applyBorder="1" applyAlignment="1">
      <alignment horizontal="center" vertical="center" wrapText="1"/>
    </xf>
    <xf numFmtId="0" fontId="32" fillId="0" borderId="11" xfId="0" applyFont="1" applyFill="1" applyBorder="1" applyAlignment="1">
      <alignment horizontal="left" wrapText="1"/>
    </xf>
    <xf numFmtId="0" fontId="3" fillId="0" borderId="1" xfId="0" applyFont="1" applyFill="1" applyBorder="1" applyAlignment="1">
      <alignment horizontal="left" vertical="top" wrapText="1"/>
    </xf>
    <xf numFmtId="49" fontId="3" fillId="0" borderId="1" xfId="0" applyNumberFormat="1" applyFont="1" applyFill="1" applyBorder="1" applyAlignment="1">
      <alignment horizontal="left" wrapText="1"/>
    </xf>
    <xf numFmtId="0" fontId="3" fillId="0" borderId="1" xfId="4" applyFont="1" applyFill="1" applyBorder="1" applyAlignment="1">
      <alignment horizontal="center" vertical="top" wrapText="1"/>
    </xf>
    <xf numFmtId="0" fontId="3" fillId="0" borderId="1" xfId="0" applyFont="1" applyFill="1" applyBorder="1" applyAlignment="1">
      <alignment horizontal="left" wrapText="1"/>
    </xf>
    <xf numFmtId="49" fontId="3" fillId="0" borderId="1" xfId="0" applyNumberFormat="1" applyFont="1" applyFill="1" applyBorder="1" applyAlignment="1">
      <alignment horizontal="left" vertical="top" wrapText="1"/>
    </xf>
    <xf numFmtId="0" fontId="3" fillId="0" borderId="2" xfId="4" applyFont="1" applyFill="1" applyBorder="1" applyAlignment="1">
      <alignment vertical="top" wrapText="1"/>
    </xf>
    <xf numFmtId="0" fontId="3" fillId="0" borderId="2" xfId="4" applyFont="1" applyFill="1" applyBorder="1" applyAlignment="1">
      <alignment horizontal="center" vertical="top" wrapText="1"/>
    </xf>
    <xf numFmtId="49" fontId="3" fillId="0" borderId="1" xfId="0" applyNumberFormat="1" applyFont="1" applyFill="1" applyBorder="1" applyAlignment="1">
      <alignment vertical="top" wrapText="1"/>
    </xf>
    <xf numFmtId="49" fontId="32" fillId="0" borderId="1" xfId="0" applyNumberFormat="1" applyFont="1" applyFill="1" applyBorder="1" applyAlignment="1">
      <alignment vertical="top" wrapText="1"/>
    </xf>
    <xf numFmtId="0" fontId="3" fillId="0" borderId="1" xfId="0" applyFont="1" applyFill="1" applyBorder="1" applyAlignment="1">
      <alignment vertical="top" wrapText="1"/>
    </xf>
    <xf numFmtId="4" fontId="6" fillId="2" borderId="1" xfId="0" applyNumberFormat="1" applyFont="1" applyFill="1" applyBorder="1" applyAlignment="1">
      <alignment horizontal="center" wrapText="1"/>
    </xf>
    <xf numFmtId="4" fontId="6" fillId="0" borderId="1" xfId="0" applyNumberFormat="1" applyFont="1" applyBorder="1" applyAlignment="1">
      <alignment horizontal="center" wrapText="1"/>
    </xf>
    <xf numFmtId="4" fontId="3" fillId="0" borderId="1" xfId="0" applyNumberFormat="1" applyFont="1" applyBorder="1" applyAlignment="1">
      <alignment horizontal="center" wrapText="1"/>
    </xf>
    <xf numFmtId="4" fontId="3" fillId="0" borderId="1" xfId="0" applyNumberFormat="1" applyFont="1" applyFill="1" applyBorder="1" applyAlignment="1">
      <alignment horizontal="center" wrapText="1"/>
    </xf>
    <xf numFmtId="4" fontId="6" fillId="0" borderId="11" xfId="0" applyNumberFormat="1" applyFont="1" applyFill="1" applyBorder="1" applyAlignment="1">
      <alignment horizontal="center" wrapText="1"/>
    </xf>
    <xf numFmtId="4" fontId="3" fillId="0" borderId="11" xfId="0" applyNumberFormat="1" applyFont="1" applyFill="1" applyBorder="1" applyAlignment="1">
      <alignment horizontal="center" wrapText="1"/>
    </xf>
    <xf numFmtId="4" fontId="3" fillId="0" borderId="1" xfId="0" applyNumberFormat="1" applyFont="1" applyFill="1" applyBorder="1" applyAlignment="1">
      <alignment horizontal="center"/>
    </xf>
    <xf numFmtId="4" fontId="3" fillId="0" borderId="1" xfId="0" applyNumberFormat="1" applyFont="1" applyBorder="1" applyAlignment="1">
      <alignment horizontal="center" vertical="center" wrapText="1"/>
    </xf>
    <xf numFmtId="4" fontId="3" fillId="0"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1" xfId="0" applyNumberFormat="1" applyFont="1" applyFill="1" applyBorder="1" applyAlignment="1">
      <alignment horizontal="center" vertical="center"/>
    </xf>
    <xf numFmtId="49" fontId="3" fillId="0" borderId="2" xfId="0" applyNumberFormat="1" applyFont="1" applyFill="1" applyBorder="1" applyAlignment="1">
      <alignment vertical="top" wrapText="1"/>
    </xf>
    <xf numFmtId="4" fontId="3" fillId="0" borderId="2" xfId="0" applyNumberFormat="1" applyFont="1" applyFill="1" applyBorder="1" applyAlignment="1">
      <alignment horizontal="center" vertical="center"/>
    </xf>
    <xf numFmtId="0" fontId="13" fillId="5" borderId="1" xfId="0" applyFont="1" applyFill="1" applyBorder="1" applyAlignment="1">
      <alignment horizontal="center" vertical="center" wrapText="1"/>
    </xf>
    <xf numFmtId="0" fontId="14" fillId="8" borderId="1" xfId="0" applyFont="1" applyFill="1" applyBorder="1" applyAlignment="1">
      <alignment vertical="center" wrapText="1"/>
    </xf>
    <xf numFmtId="0" fontId="14" fillId="2" borderId="1" xfId="0" applyFont="1" applyFill="1" applyBorder="1" applyAlignment="1">
      <alignment vertical="center" wrapText="1"/>
    </xf>
    <xf numFmtId="0" fontId="3" fillId="2" borderId="1" xfId="0" applyFont="1" applyFill="1" applyBorder="1" applyAlignment="1">
      <alignment horizontal="left" wrapText="1"/>
    </xf>
    <xf numFmtId="49" fontId="3" fillId="2" borderId="1" xfId="0" applyNumberFormat="1" applyFont="1" applyFill="1" applyBorder="1" applyAlignment="1">
      <alignment horizontal="left" wrapText="1"/>
    </xf>
    <xf numFmtId="0" fontId="14" fillId="0" borderId="1" xfId="0" applyFont="1" applyBorder="1" applyAlignment="1">
      <alignment vertical="center" wrapText="1"/>
    </xf>
    <xf numFmtId="0" fontId="13" fillId="0" borderId="0" xfId="0" applyFont="1"/>
    <xf numFmtId="0" fontId="13" fillId="2" borderId="0" xfId="0" applyFont="1" applyFill="1"/>
    <xf numFmtId="0" fontId="13" fillId="5" borderId="0" xfId="0" applyFont="1" applyFill="1"/>
    <xf numFmtId="0" fontId="13" fillId="0" borderId="1" xfId="0" applyFont="1" applyBorder="1" applyAlignment="1">
      <alignment vertical="center"/>
    </xf>
    <xf numFmtId="0" fontId="13" fillId="2" borderId="0" xfId="0" applyFont="1" applyFill="1" applyAlignment="1">
      <alignment horizontal="center"/>
    </xf>
    <xf numFmtId="0" fontId="13" fillId="0" borderId="0" xfId="0" applyFont="1" applyAlignment="1">
      <alignment horizontal="center"/>
    </xf>
    <xf numFmtId="167" fontId="14" fillId="0" borderId="1" xfId="0" applyNumberFormat="1" applyFont="1" applyBorder="1" applyAlignment="1">
      <alignment horizontal="center" vertical="center" wrapText="1"/>
    </xf>
    <xf numFmtId="167" fontId="13" fillId="0" borderId="1" xfId="0" applyNumberFormat="1" applyFont="1" applyBorder="1" applyAlignment="1">
      <alignment horizontal="center" vertical="center" wrapText="1"/>
    </xf>
    <xf numFmtId="0" fontId="14" fillId="0" borderId="1" xfId="0" applyFont="1" applyBorder="1" applyAlignment="1">
      <alignment horizontal="justify" vertical="center" wrapText="1"/>
    </xf>
    <xf numFmtId="167" fontId="13" fillId="0" borderId="1" xfId="0" applyNumberFormat="1" applyFont="1" applyFill="1" applyBorder="1" applyAlignment="1">
      <alignment horizontal="center" vertical="center" wrapText="1"/>
    </xf>
    <xf numFmtId="0" fontId="14" fillId="0" borderId="1" xfId="0" applyFont="1" applyBorder="1" applyAlignment="1">
      <alignment vertical="center" wrapText="1"/>
    </xf>
    <xf numFmtId="0" fontId="13"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13" fillId="0" borderId="1" xfId="0" applyFont="1" applyBorder="1" applyAlignment="1">
      <alignment horizontal="center" wrapText="1"/>
    </xf>
    <xf numFmtId="0" fontId="28" fillId="0" borderId="1" xfId="0" applyFont="1" applyBorder="1" applyAlignment="1">
      <alignment horizontal="center"/>
    </xf>
    <xf numFmtId="0" fontId="0" fillId="0" borderId="0" xfId="0" applyAlignment="1">
      <alignment horizontal="center"/>
    </xf>
    <xf numFmtId="0" fontId="6" fillId="0" borderId="1" xfId="0" applyFont="1" applyBorder="1" applyAlignment="1">
      <alignment horizontal="center" vertical="center" wrapText="1"/>
    </xf>
    <xf numFmtId="0" fontId="3" fillId="0" borderId="1" xfId="0" applyFont="1" applyBorder="1" applyAlignment="1">
      <alignment wrapText="1"/>
    </xf>
    <xf numFmtId="4" fontId="3" fillId="2" borderId="1" xfId="0" applyNumberFormat="1" applyFont="1" applyFill="1" applyBorder="1" applyAlignment="1">
      <alignment horizontal="center" vertical="center" wrapText="1"/>
    </xf>
    <xf numFmtId="0" fontId="3" fillId="0" borderId="1" xfId="0" applyFont="1" applyBorder="1" applyAlignment="1">
      <alignment vertical="top" wrapText="1"/>
    </xf>
    <xf numFmtId="169" fontId="3" fillId="0" borderId="1" xfId="0" applyNumberFormat="1" applyFont="1" applyBorder="1" applyAlignment="1">
      <alignment horizontal="center" vertical="center" wrapText="1"/>
    </xf>
    <xf numFmtId="0" fontId="3" fillId="0" borderId="1" xfId="0" applyFont="1" applyFill="1" applyBorder="1" applyAlignment="1">
      <alignment wrapText="1"/>
    </xf>
    <xf numFmtId="169" fontId="3" fillId="0" borderId="1" xfId="0" applyNumberFormat="1" applyFont="1" applyFill="1" applyBorder="1" applyAlignment="1">
      <alignment horizontal="center" vertical="center" wrapText="1"/>
    </xf>
    <xf numFmtId="0" fontId="6" fillId="2" borderId="1" xfId="0" applyFont="1" applyFill="1" applyBorder="1" applyAlignment="1">
      <alignment horizontal="left" wrapText="1"/>
    </xf>
    <xf numFmtId="4" fontId="6"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left" wrapText="1"/>
    </xf>
    <xf numFmtId="0" fontId="6" fillId="2" borderId="1" xfId="0" applyFont="1" applyFill="1" applyBorder="1" applyAlignment="1">
      <alignment wrapText="1"/>
    </xf>
    <xf numFmtId="169" fontId="6" fillId="0" borderId="1" xfId="0" applyNumberFormat="1" applyFont="1" applyBorder="1" applyAlignment="1">
      <alignment horizontal="center" vertical="center" wrapText="1"/>
    </xf>
    <xf numFmtId="0" fontId="40" fillId="0" borderId="11" xfId="0" applyFont="1" applyFill="1" applyBorder="1" applyAlignment="1">
      <alignment horizontal="left" wrapText="1"/>
    </xf>
    <xf numFmtId="0" fontId="40" fillId="0" borderId="11" xfId="0" applyFont="1" applyFill="1" applyBorder="1" applyAlignment="1">
      <alignment horizontal="left" vertical="top" wrapText="1"/>
    </xf>
    <xf numFmtId="0" fontId="40" fillId="0" borderId="11" xfId="0" applyFont="1" applyFill="1" applyBorder="1" applyAlignment="1">
      <alignment vertical="top" wrapText="1"/>
    </xf>
    <xf numFmtId="0" fontId="14" fillId="0" borderId="1" xfId="0" applyFont="1" applyBorder="1" applyAlignment="1">
      <alignment vertical="center"/>
    </xf>
    <xf numFmtId="0" fontId="6" fillId="0" borderId="1" xfId="0" applyFont="1" applyBorder="1" applyAlignment="1">
      <alignment wrapText="1"/>
    </xf>
    <xf numFmtId="0" fontId="0" fillId="0" borderId="1" xfId="0" applyBorder="1" applyAlignment="1">
      <alignment vertical="top" wrapText="1"/>
    </xf>
    <xf numFmtId="0" fontId="0" fillId="0" borderId="1" xfId="0" applyBorder="1" applyAlignment="1">
      <alignment horizontal="left" vertical="top"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9" fillId="9"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9"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2" fillId="0" borderId="1" xfId="4" applyFont="1" applyFill="1" applyBorder="1" applyAlignment="1">
      <alignment horizontal="center" vertical="top" wrapText="1"/>
    </xf>
    <xf numFmtId="0" fontId="13" fillId="2" borderId="1"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3" fillId="0" borderId="1" xfId="0" applyFont="1" applyBorder="1" applyAlignment="1">
      <alignment vertical="center" wrapText="1"/>
    </xf>
    <xf numFmtId="165" fontId="3" fillId="2" borderId="1" xfId="0" applyNumberFormat="1" applyFont="1" applyFill="1" applyBorder="1" applyAlignment="1">
      <alignment horizontal="center" vertical="center" wrapText="1"/>
    </xf>
    <xf numFmtId="0" fontId="28" fillId="2" borderId="1" xfId="0" applyFont="1" applyFill="1" applyBorder="1" applyAlignment="1">
      <alignment horizontal="center" vertical="center"/>
    </xf>
    <xf numFmtId="0" fontId="28" fillId="2" borderId="1" xfId="0" applyFont="1" applyFill="1" applyBorder="1" applyAlignment="1">
      <alignment horizontal="center"/>
    </xf>
    <xf numFmtId="165" fontId="0" fillId="0" borderId="0" xfId="0" applyNumberFormat="1"/>
    <xf numFmtId="0" fontId="13" fillId="0" borderId="1" xfId="0" applyFont="1" applyBorder="1" applyAlignment="1">
      <alignment horizontal="center" vertical="center" wrapText="1"/>
    </xf>
    <xf numFmtId="0" fontId="14" fillId="0" borderId="1" xfId="0" applyFont="1" applyBorder="1" applyAlignment="1">
      <alignment horizontal="center" wrapText="1"/>
    </xf>
    <xf numFmtId="167" fontId="43" fillId="0" borderId="1" xfId="0" applyNumberFormat="1" applyFont="1" applyBorder="1" applyAlignment="1">
      <alignment vertical="center" wrapText="1"/>
    </xf>
    <xf numFmtId="167" fontId="3" fillId="0" borderId="1" xfId="0" applyNumberFormat="1" applyFont="1" applyBorder="1" applyAlignment="1">
      <alignment wrapText="1"/>
    </xf>
    <xf numFmtId="167" fontId="3" fillId="2" borderId="1" xfId="0" applyNumberFormat="1" applyFont="1" applyFill="1" applyBorder="1" applyAlignment="1">
      <alignment wrapText="1"/>
    </xf>
    <xf numFmtId="4" fontId="6" fillId="2" borderId="1" xfId="0" applyNumberFormat="1" applyFont="1" applyFill="1" applyBorder="1" applyAlignment="1">
      <alignment horizontal="right" wrapText="1"/>
    </xf>
    <xf numFmtId="167" fontId="3" fillId="2" borderId="1" xfId="0" applyNumberFormat="1" applyFont="1" applyFill="1" applyBorder="1" applyAlignment="1">
      <alignment horizontal="right" wrapText="1"/>
    </xf>
    <xf numFmtId="167" fontId="6" fillId="2" borderId="1" xfId="0" applyNumberFormat="1" applyFont="1" applyFill="1" applyBorder="1" applyAlignment="1">
      <alignment wrapText="1"/>
    </xf>
    <xf numFmtId="167" fontId="3" fillId="2" borderId="1" xfId="0" applyNumberFormat="1" applyFont="1" applyFill="1" applyBorder="1" applyAlignment="1">
      <alignment vertical="center" wrapText="1"/>
    </xf>
    <xf numFmtId="167" fontId="6" fillId="2" borderId="1" xfId="0" applyNumberFormat="1" applyFont="1" applyFill="1" applyBorder="1" applyAlignment="1">
      <alignment horizontal="right" wrapText="1"/>
    </xf>
    <xf numFmtId="0" fontId="0" fillId="0" borderId="1" xfId="0" applyFont="1" applyBorder="1" applyAlignment="1">
      <alignment vertical="center" wrapText="1"/>
    </xf>
    <xf numFmtId="0" fontId="0" fillId="0" borderId="1" xfId="0" applyBorder="1" applyAlignment="1">
      <alignment vertical="center" wrapText="1"/>
    </xf>
    <xf numFmtId="167" fontId="3" fillId="8" borderId="1" xfId="0" applyNumberFormat="1" applyFont="1" applyFill="1" applyBorder="1" applyAlignment="1">
      <alignment vertical="center" wrapText="1"/>
    </xf>
    <xf numFmtId="167" fontId="6" fillId="9" borderId="1" xfId="0" applyNumberFormat="1" applyFont="1" applyFill="1" applyBorder="1" applyAlignment="1">
      <alignment horizontal="right" wrapText="1"/>
    </xf>
    <xf numFmtId="167" fontId="3" fillId="9" borderId="1" xfId="0" applyNumberFormat="1" applyFont="1" applyFill="1" applyBorder="1" applyAlignment="1">
      <alignment vertical="center" wrapText="1"/>
    </xf>
    <xf numFmtId="167" fontId="13" fillId="9" borderId="1" xfId="0" applyNumberFormat="1" applyFont="1" applyFill="1" applyBorder="1" applyAlignment="1">
      <alignment vertical="center" wrapText="1"/>
    </xf>
    <xf numFmtId="49" fontId="7"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9" borderId="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4" fillId="2" borderId="3" xfId="0"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0" fontId="9" fillId="2" borderId="3" xfId="0" applyFont="1" applyFill="1" applyBorder="1" applyAlignment="1">
      <alignment horizontal="center" vertical="center" wrapText="1"/>
    </xf>
    <xf numFmtId="49" fontId="21" fillId="0" borderId="3" xfId="6" applyFont="1" applyFill="1" applyBorder="1" applyAlignment="1" applyProtection="1">
      <alignment horizontal="center" shrinkToFit="1"/>
    </xf>
    <xf numFmtId="49" fontId="21" fillId="0" borderId="3" xfId="6" applyNumberFormat="1" applyFont="1" applyFill="1" applyBorder="1" applyAlignment="1" applyProtection="1">
      <alignment horizontal="center" shrinkToFit="1"/>
    </xf>
    <xf numFmtId="49" fontId="19" fillId="2" borderId="3" xfId="6" applyNumberFormat="1" applyFont="1" applyFill="1" applyBorder="1" applyAlignment="1" applyProtection="1">
      <alignment horizontal="center" shrinkToFit="1"/>
    </xf>
    <xf numFmtId="49" fontId="21" fillId="2" borderId="3" xfId="6" applyFont="1" applyFill="1" applyBorder="1" applyAlignment="1" applyProtection="1">
      <alignment horizontal="center" shrinkToFit="1"/>
    </xf>
    <xf numFmtId="49" fontId="7" fillId="0" borderId="3" xfId="5" applyNumberFormat="1" applyFont="1" applyFill="1" applyBorder="1" applyAlignment="1">
      <alignment horizontal="center"/>
    </xf>
    <xf numFmtId="49" fontId="21" fillId="0" borderId="3" xfId="6" applyFont="1" applyFill="1" applyBorder="1" applyProtection="1">
      <alignment horizontal="center" vertical="top" shrinkToFit="1"/>
    </xf>
    <xf numFmtId="0" fontId="9" fillId="8" borderId="3"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left" vertical="center" wrapText="1"/>
    </xf>
    <xf numFmtId="0" fontId="9" fillId="0" borderId="3" xfId="0" applyFont="1" applyFill="1" applyBorder="1" applyAlignment="1">
      <alignment horizontal="center" vertical="center" wrapText="1"/>
    </xf>
    <xf numFmtId="0" fontId="7" fillId="0" borderId="3" xfId="0" applyFont="1" applyBorder="1" applyAlignment="1">
      <alignment horizontal="center" vertical="center" wrapText="1"/>
    </xf>
    <xf numFmtId="49" fontId="7"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13" fillId="9" borderId="3" xfId="0" applyFont="1" applyFill="1" applyBorder="1" applyAlignment="1">
      <alignment horizontal="center" vertical="center" wrapText="1"/>
    </xf>
    <xf numFmtId="49" fontId="14" fillId="2" borderId="3"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3" fontId="13" fillId="2"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3" fontId="13" fillId="0" borderId="3"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2" borderId="3" xfId="0" applyNumberFormat="1" applyFont="1" applyFill="1" applyBorder="1" applyAlignment="1">
      <alignment horizontal="center" vertical="center" wrapText="1"/>
    </xf>
    <xf numFmtId="2" fontId="7" fillId="2" borderId="7" xfId="0" applyNumberFormat="1" applyFont="1" applyFill="1" applyBorder="1" applyAlignment="1">
      <alignment horizontal="center" vertical="center" wrapText="1"/>
    </xf>
    <xf numFmtId="0" fontId="7" fillId="2" borderId="7" xfId="0" applyFont="1" applyFill="1" applyBorder="1" applyAlignment="1">
      <alignment horizontal="center" vertical="center"/>
    </xf>
    <xf numFmtId="0" fontId="9" fillId="8" borderId="7"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9" fillId="0" borderId="7" xfId="0" applyFont="1" applyBorder="1" applyAlignment="1">
      <alignment horizontal="center" vertical="center" wrapText="1"/>
    </xf>
    <xf numFmtId="167" fontId="13" fillId="0" borderId="7" xfId="0" applyNumberFormat="1" applyFont="1" applyBorder="1" applyAlignment="1">
      <alignment vertical="center" wrapText="1"/>
    </xf>
    <xf numFmtId="167" fontId="6" fillId="0" borderId="7" xfId="0" applyNumberFormat="1" applyFont="1" applyBorder="1" applyAlignment="1">
      <alignment vertical="center" wrapText="1"/>
    </xf>
    <xf numFmtId="167" fontId="3" fillId="0" borderId="7" xfId="0" applyNumberFormat="1" applyFont="1" applyBorder="1" applyAlignment="1">
      <alignment vertical="center" wrapText="1"/>
    </xf>
    <xf numFmtId="165" fontId="13" fillId="0" borderId="7" xfId="0" applyNumberFormat="1" applyFont="1" applyBorder="1" applyAlignment="1">
      <alignment wrapText="1"/>
    </xf>
    <xf numFmtId="168" fontId="14" fillId="8" borderId="7" xfId="0" applyNumberFormat="1" applyFont="1" applyFill="1" applyBorder="1" applyAlignment="1">
      <alignment horizontal="right" vertical="center" wrapText="1"/>
    </xf>
    <xf numFmtId="2" fontId="14" fillId="9" borderId="7" xfId="0" applyNumberFormat="1" applyFont="1" applyFill="1" applyBorder="1" applyAlignment="1">
      <alignment vertical="center" wrapText="1"/>
    </xf>
    <xf numFmtId="2" fontId="14" fillId="0" borderId="7" xfId="0" applyNumberFormat="1" applyFont="1" applyBorder="1" applyAlignment="1">
      <alignment vertical="center" wrapText="1"/>
    </xf>
    <xf numFmtId="2" fontId="13" fillId="0" borderId="7" xfId="0" applyNumberFormat="1" applyFont="1" applyBorder="1" applyAlignment="1">
      <alignment vertical="center" wrapText="1"/>
    </xf>
    <xf numFmtId="2" fontId="14" fillId="2" borderId="7" xfId="0" applyNumberFormat="1" applyFont="1" applyFill="1" applyBorder="1" applyAlignment="1">
      <alignment vertical="center" wrapText="1"/>
    </xf>
    <xf numFmtId="2" fontId="13" fillId="2" borderId="7" xfId="0" applyNumberFormat="1" applyFont="1" applyFill="1" applyBorder="1" applyAlignment="1">
      <alignment vertical="center" wrapText="1"/>
    </xf>
    <xf numFmtId="2" fontId="3" fillId="0" borderId="7" xfId="0" applyNumberFormat="1" applyFont="1" applyBorder="1" applyAlignment="1">
      <alignment vertical="center" wrapText="1"/>
    </xf>
    <xf numFmtId="167" fontId="3" fillId="2" borderId="7" xfId="0" applyNumberFormat="1" applyFont="1" applyFill="1" applyBorder="1" applyAlignment="1">
      <alignment horizontal="right" wrapText="1"/>
    </xf>
    <xf numFmtId="167" fontId="3" fillId="2" borderId="7" xfId="0" applyNumberFormat="1" applyFont="1" applyFill="1" applyBorder="1" applyAlignment="1">
      <alignment wrapText="1"/>
    </xf>
    <xf numFmtId="2" fontId="9" fillId="9" borderId="8" xfId="0" applyNumberFormat="1" applyFont="1" applyFill="1" applyBorder="1" applyAlignment="1">
      <alignment horizontal="center" vertical="center" wrapText="1"/>
    </xf>
    <xf numFmtId="2" fontId="9" fillId="9" borderId="9" xfId="0" applyNumberFormat="1" applyFont="1" applyFill="1" applyBorder="1" applyAlignment="1">
      <alignment horizontal="center" vertical="center" wrapText="1"/>
    </xf>
    <xf numFmtId="2" fontId="8" fillId="2" borderId="8" xfId="0" applyNumberFormat="1" applyFont="1" applyFill="1" applyBorder="1" applyAlignment="1">
      <alignment horizontal="center" vertical="center"/>
    </xf>
    <xf numFmtId="2" fontId="7" fillId="2" borderId="9" xfId="0" applyNumberFormat="1" applyFont="1" applyFill="1" applyBorder="1" applyAlignment="1">
      <alignment horizontal="center" vertical="center" wrapText="1"/>
    </xf>
    <xf numFmtId="2" fontId="7" fillId="2" borderId="8" xfId="0" applyNumberFormat="1" applyFont="1" applyFill="1" applyBorder="1" applyAlignment="1">
      <alignment horizontal="center" vertical="center" wrapText="1"/>
    </xf>
    <xf numFmtId="2" fontId="7" fillId="9" borderId="8" xfId="0" applyNumberFormat="1" applyFont="1" applyFill="1" applyBorder="1" applyAlignment="1">
      <alignment horizontal="center" vertical="center" wrapText="1"/>
    </xf>
    <xf numFmtId="2" fontId="7" fillId="9" borderId="9" xfId="0" applyNumberFormat="1" applyFont="1" applyFill="1" applyBorder="1" applyAlignment="1">
      <alignment horizontal="center" vertical="center" wrapText="1"/>
    </xf>
    <xf numFmtId="2" fontId="9" fillId="2" borderId="8" xfId="0" applyNumberFormat="1" applyFont="1" applyFill="1" applyBorder="1" applyAlignment="1">
      <alignment horizontal="center" vertical="center" wrapText="1"/>
    </xf>
    <xf numFmtId="2" fontId="9" fillId="2" borderId="9" xfId="0" applyNumberFormat="1" applyFont="1" applyFill="1" applyBorder="1" applyAlignment="1">
      <alignment horizontal="center" vertical="center" wrapText="1"/>
    </xf>
    <xf numFmtId="2" fontId="13" fillId="2" borderId="8" xfId="0" applyNumberFormat="1" applyFont="1" applyFill="1" applyBorder="1" applyAlignment="1">
      <alignment horizontal="center" vertical="center" wrapText="1"/>
    </xf>
    <xf numFmtId="2" fontId="13" fillId="2" borderId="9" xfId="0" applyNumberFormat="1" applyFont="1" applyFill="1" applyBorder="1" applyAlignment="1">
      <alignment horizontal="center" vertical="center" wrapText="1"/>
    </xf>
    <xf numFmtId="2" fontId="14" fillId="2" borderId="8" xfId="0" applyNumberFormat="1" applyFont="1" applyFill="1" applyBorder="1" applyAlignment="1">
      <alignment horizontal="center" vertical="center" wrapText="1"/>
    </xf>
    <xf numFmtId="2" fontId="14" fillId="2" borderId="9" xfId="0" applyNumberFormat="1" applyFont="1" applyFill="1" applyBorder="1" applyAlignment="1">
      <alignment horizontal="center" vertical="center" wrapText="1"/>
    </xf>
    <xf numFmtId="2" fontId="19" fillId="8" borderId="8" xfId="0" applyNumberFormat="1" applyFont="1" applyFill="1" applyBorder="1" applyAlignment="1">
      <alignment horizontal="center" vertical="center" wrapText="1"/>
    </xf>
    <xf numFmtId="2" fontId="19" fillId="8" borderId="9" xfId="0" applyNumberFormat="1" applyFont="1" applyFill="1" applyBorder="1" applyAlignment="1">
      <alignment horizontal="center" vertical="center" wrapText="1"/>
    </xf>
    <xf numFmtId="2" fontId="7" fillId="0" borderId="8" xfId="0" applyNumberFormat="1" applyFont="1" applyFill="1" applyBorder="1" applyAlignment="1">
      <alignment horizontal="center" vertical="center" wrapText="1"/>
    </xf>
    <xf numFmtId="2" fontId="7" fillId="0" borderId="9" xfId="0" applyNumberFormat="1" applyFont="1" applyFill="1" applyBorder="1" applyAlignment="1">
      <alignment horizontal="center" vertical="center" wrapText="1"/>
    </xf>
    <xf numFmtId="2" fontId="2" fillId="0" borderId="9" xfId="0" applyNumberFormat="1" applyFont="1" applyFill="1" applyBorder="1" applyAlignment="1">
      <alignment horizontal="center" vertical="center" wrapText="1"/>
    </xf>
    <xf numFmtId="2" fontId="2" fillId="2" borderId="9" xfId="0" applyNumberFormat="1" applyFont="1" applyFill="1" applyBorder="1" applyAlignment="1">
      <alignment horizontal="center" vertical="center" wrapText="1"/>
    </xf>
    <xf numFmtId="2" fontId="2" fillId="0" borderId="8" xfId="0" applyNumberFormat="1" applyFont="1" applyFill="1" applyBorder="1" applyAlignment="1">
      <alignment horizontal="center" vertical="center" wrapText="1"/>
    </xf>
    <xf numFmtId="2" fontId="2" fillId="2" borderId="8" xfId="0" applyNumberFormat="1" applyFont="1" applyFill="1" applyBorder="1" applyAlignment="1">
      <alignment horizontal="center" vertical="center" wrapText="1"/>
    </xf>
    <xf numFmtId="2" fontId="19" fillId="9" borderId="8" xfId="0" applyNumberFormat="1" applyFont="1" applyFill="1" applyBorder="1" applyAlignment="1">
      <alignment horizontal="center" vertical="center" wrapText="1"/>
    </xf>
    <xf numFmtId="2" fontId="12" fillId="9" borderId="9" xfId="0" applyNumberFormat="1" applyFont="1" applyFill="1" applyBorder="1" applyAlignment="1">
      <alignment horizontal="center" vertical="center" wrapText="1"/>
    </xf>
    <xf numFmtId="2" fontId="21" fillId="0" borderId="8" xfId="0" applyNumberFormat="1"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9" borderId="8" xfId="0" applyFont="1" applyFill="1" applyBorder="1" applyAlignment="1">
      <alignment horizontal="center" vertical="center" wrapText="1"/>
    </xf>
    <xf numFmtId="0" fontId="9" fillId="9" borderId="9"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168" fontId="14" fillId="8" borderId="9" xfId="0" applyNumberFormat="1" applyFont="1" applyFill="1" applyBorder="1" applyAlignment="1">
      <alignment horizontal="right" vertical="center" wrapText="1"/>
    </xf>
    <xf numFmtId="2" fontId="14" fillId="9" borderId="9" xfId="0" applyNumberFormat="1" applyFont="1" applyFill="1" applyBorder="1" applyAlignment="1">
      <alignment vertical="center" wrapText="1"/>
    </xf>
    <xf numFmtId="2" fontId="3" fillId="0" borderId="9" xfId="0" applyNumberFormat="1" applyFont="1" applyBorder="1" applyAlignment="1">
      <alignment vertical="center" wrapText="1"/>
    </xf>
    <xf numFmtId="167" fontId="3" fillId="2" borderId="9" xfId="0" applyNumberFormat="1" applyFont="1" applyFill="1" applyBorder="1" applyAlignment="1">
      <alignment horizontal="right" wrapText="1"/>
    </xf>
    <xf numFmtId="167" fontId="3" fillId="2" borderId="9" xfId="0" applyNumberFormat="1" applyFont="1" applyFill="1" applyBorder="1" applyAlignment="1">
      <alignment wrapText="1"/>
    </xf>
    <xf numFmtId="0" fontId="9" fillId="2" borderId="1" xfId="0" applyFont="1" applyFill="1" applyBorder="1" applyAlignment="1">
      <alignment vertical="top" wrapText="1"/>
    </xf>
    <xf numFmtId="0" fontId="10" fillId="2" borderId="1" xfId="0" applyFont="1" applyFill="1" applyBorder="1" applyAlignment="1">
      <alignment horizontal="left" vertical="top" wrapText="1"/>
    </xf>
    <xf numFmtId="0" fontId="21" fillId="9" borderId="1" xfId="0" applyFont="1" applyFill="1" applyBorder="1" applyAlignment="1">
      <alignment vertical="center" wrapText="1"/>
    </xf>
    <xf numFmtId="0" fontId="21" fillId="0" borderId="1" xfId="0" applyFont="1" applyFill="1" applyBorder="1" applyAlignment="1">
      <alignment horizontal="left" vertical="center" wrapText="1"/>
    </xf>
    <xf numFmtId="0" fontId="7" fillId="0" borderId="1" xfId="0" applyFont="1" applyFill="1" applyBorder="1" applyAlignment="1">
      <alignment vertical="center" wrapText="1"/>
    </xf>
    <xf numFmtId="0" fontId="2" fillId="0" borderId="1" xfId="0" applyFont="1" applyFill="1" applyBorder="1" applyAlignment="1">
      <alignment vertical="center" wrapText="1"/>
    </xf>
    <xf numFmtId="0" fontId="2" fillId="9" borderId="1" xfId="0" applyFont="1" applyFill="1" applyBorder="1" applyAlignment="1">
      <alignment vertical="center" wrapText="1"/>
    </xf>
    <xf numFmtId="0" fontId="21" fillId="0" borderId="1" xfId="0" applyFont="1" applyFill="1" applyBorder="1" applyAlignment="1">
      <alignment vertical="center" wrapText="1"/>
    </xf>
    <xf numFmtId="0" fontId="14" fillId="9" borderId="1" xfId="0" applyFont="1" applyFill="1" applyBorder="1" applyAlignment="1">
      <alignment horizontal="center" wrapText="1"/>
    </xf>
    <xf numFmtId="0" fontId="11" fillId="0" borderId="1" xfId="0" applyFont="1" applyBorder="1" applyAlignment="1">
      <alignment vertical="top" wrapText="1"/>
    </xf>
    <xf numFmtId="0" fontId="15" fillId="0" borderId="1" xfId="0" applyFont="1" applyBorder="1" applyAlignment="1">
      <alignment horizontal="center" vertical="center" wrapText="1"/>
    </xf>
    <xf numFmtId="167" fontId="6" fillId="9" borderId="1" xfId="0" applyNumberFormat="1" applyFont="1" applyFill="1" applyBorder="1" applyAlignment="1">
      <alignment vertical="center" wrapText="1"/>
    </xf>
    <xf numFmtId="167" fontId="3" fillId="9" borderId="1" xfId="0" applyNumberFormat="1" applyFont="1" applyFill="1" applyBorder="1" applyAlignment="1">
      <alignment horizontal="right" wrapText="1"/>
    </xf>
    <xf numFmtId="0" fontId="12" fillId="2" borderId="12"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2" fillId="2" borderId="30" xfId="0" applyNumberFormat="1" applyFont="1" applyFill="1" applyBorder="1" applyAlignment="1">
      <alignment horizontal="center" vertical="center" wrapText="1"/>
    </xf>
    <xf numFmtId="0" fontId="12" fillId="2" borderId="12" xfId="0" applyNumberFormat="1" applyFont="1" applyFill="1" applyBorder="1" applyAlignment="1">
      <alignment horizontal="center" vertical="center" wrapText="1"/>
    </xf>
    <xf numFmtId="0" fontId="9" fillId="8" borderId="11" xfId="0" applyFont="1" applyFill="1" applyBorder="1" applyAlignment="1">
      <alignment horizontal="center" wrapText="1"/>
    </xf>
    <xf numFmtId="2" fontId="9" fillId="8" borderId="11" xfId="0" applyNumberFormat="1" applyFont="1" applyFill="1" applyBorder="1" applyAlignment="1">
      <alignment horizontal="center" vertical="center" wrapText="1"/>
    </xf>
    <xf numFmtId="2" fontId="9" fillId="8" borderId="11" xfId="0" applyNumberFormat="1" applyFont="1" applyFill="1" applyBorder="1" applyAlignment="1">
      <alignment horizontal="center" vertical="center"/>
    </xf>
    <xf numFmtId="166" fontId="46" fillId="10" borderId="38" xfId="0" applyNumberFormat="1" applyFont="1" applyFill="1" applyBorder="1" applyAlignment="1">
      <alignment horizontal="center" vertical="center" wrapText="1"/>
    </xf>
    <xf numFmtId="0" fontId="12" fillId="2" borderId="36" xfId="0" applyNumberFormat="1" applyFont="1" applyFill="1" applyBorder="1" applyAlignment="1">
      <alignment horizontal="center" vertical="center" wrapText="1"/>
    </xf>
    <xf numFmtId="2" fontId="9" fillId="8" borderId="22" xfId="0" applyNumberFormat="1" applyFont="1" applyFill="1" applyBorder="1" applyAlignment="1">
      <alignment horizontal="center" vertical="center"/>
    </xf>
    <xf numFmtId="2" fontId="9" fillId="9" borderId="9" xfId="0" applyNumberFormat="1" applyFont="1" applyFill="1" applyBorder="1" applyAlignment="1">
      <alignment horizontal="center" vertical="center"/>
    </xf>
    <xf numFmtId="2" fontId="7" fillId="2" borderId="9" xfId="0" applyNumberFormat="1" applyFont="1" applyFill="1" applyBorder="1" applyAlignment="1">
      <alignment horizontal="center" vertical="center"/>
    </xf>
    <xf numFmtId="2" fontId="10" fillId="9" borderId="9" xfId="0" applyNumberFormat="1" applyFont="1" applyFill="1" applyBorder="1" applyAlignment="1">
      <alignment horizontal="center" vertical="center"/>
    </xf>
    <xf numFmtId="2" fontId="7" fillId="9" borderId="9" xfId="0" applyNumberFormat="1" applyFont="1" applyFill="1" applyBorder="1" applyAlignment="1">
      <alignment horizontal="center" vertical="center"/>
    </xf>
    <xf numFmtId="0" fontId="9" fillId="2" borderId="8" xfId="0" applyFont="1" applyFill="1" applyBorder="1" applyAlignment="1">
      <alignment vertical="top" wrapText="1"/>
    </xf>
    <xf numFmtId="2" fontId="8" fillId="2" borderId="9" xfId="0" applyNumberFormat="1" applyFont="1" applyFill="1" applyBorder="1" applyAlignment="1">
      <alignment horizontal="center" vertical="center"/>
    </xf>
    <xf numFmtId="2" fontId="9" fillId="2" borderId="9" xfId="0" applyNumberFormat="1" applyFont="1" applyFill="1" applyBorder="1" applyAlignment="1">
      <alignment horizontal="center" vertical="center"/>
    </xf>
    <xf numFmtId="0" fontId="9" fillId="2" borderId="9" xfId="0" applyFont="1" applyFill="1" applyBorder="1" applyAlignment="1">
      <alignment horizontal="center" vertical="center"/>
    </xf>
    <xf numFmtId="165" fontId="7" fillId="8" borderId="9" xfId="0" applyNumberFormat="1" applyFont="1" applyFill="1" applyBorder="1" applyAlignment="1">
      <alignment horizontal="center" vertical="center"/>
    </xf>
    <xf numFmtId="165" fontId="7" fillId="0" borderId="9" xfId="0" applyNumberFormat="1" applyFont="1" applyBorder="1" applyAlignment="1">
      <alignment horizontal="center" vertical="center"/>
    </xf>
    <xf numFmtId="165" fontId="7" fillId="9" borderId="9" xfId="0" applyNumberFormat="1" applyFont="1" applyFill="1" applyBorder="1" applyAlignment="1">
      <alignment horizontal="center" vertical="center"/>
    </xf>
    <xf numFmtId="1" fontId="9" fillId="8" borderId="9" xfId="0" applyNumberFormat="1" applyFont="1" applyFill="1" applyBorder="1" applyAlignment="1">
      <alignment horizontal="center" vertical="center"/>
    </xf>
    <xf numFmtId="1" fontId="7" fillId="0" borderId="9" xfId="0" applyNumberFormat="1" applyFont="1" applyFill="1" applyBorder="1" applyAlignment="1">
      <alignment horizontal="center" vertical="center"/>
    </xf>
    <xf numFmtId="1" fontId="9" fillId="9" borderId="9" xfId="0" applyNumberFormat="1" applyFont="1" applyFill="1" applyBorder="1" applyAlignment="1">
      <alignment horizontal="center" vertical="center"/>
    </xf>
    <xf numFmtId="1" fontId="7" fillId="2" borderId="9" xfId="0" applyNumberFormat="1" applyFont="1" applyFill="1" applyBorder="1" applyAlignment="1">
      <alignment horizontal="center" vertical="center"/>
    </xf>
    <xf numFmtId="1" fontId="2" fillId="0" borderId="9" xfId="0" applyNumberFormat="1" applyFont="1" applyFill="1" applyBorder="1" applyAlignment="1">
      <alignment horizontal="center" vertical="center"/>
    </xf>
    <xf numFmtId="1" fontId="2" fillId="2" borderId="9" xfId="0" applyNumberFormat="1" applyFont="1" applyFill="1" applyBorder="1" applyAlignment="1">
      <alignment horizontal="center" vertical="center"/>
    </xf>
    <xf numFmtId="1" fontId="12" fillId="9" borderId="9"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2" fontId="8" fillId="8" borderId="9" xfId="0" applyNumberFormat="1" applyFont="1" applyFill="1" applyBorder="1" applyAlignment="1">
      <alignment horizontal="center" vertical="center"/>
    </xf>
    <xf numFmtId="2" fontId="8" fillId="0" borderId="9" xfId="0" applyNumberFormat="1" applyFont="1" applyBorder="1" applyAlignment="1">
      <alignment horizontal="center" vertical="center"/>
    </xf>
    <xf numFmtId="2" fontId="8" fillId="9" borderId="9" xfId="0" applyNumberFormat="1" applyFont="1" applyFill="1" applyBorder="1" applyAlignment="1">
      <alignment horizontal="center" vertical="center"/>
    </xf>
    <xf numFmtId="168" fontId="14" fillId="0" borderId="9" xfId="0" applyNumberFormat="1" applyFont="1" applyBorder="1" applyAlignment="1">
      <alignment horizontal="right" vertical="center" wrapText="1"/>
    </xf>
    <xf numFmtId="168" fontId="14" fillId="9" borderId="9" xfId="0" applyNumberFormat="1" applyFont="1" applyFill="1" applyBorder="1" applyAlignment="1">
      <alignment horizontal="right" vertical="center" wrapText="1"/>
    </xf>
    <xf numFmtId="2" fontId="13" fillId="0" borderId="9" xfId="0" applyNumberFormat="1" applyFont="1" applyBorder="1" applyAlignment="1">
      <alignment vertical="center" wrapText="1"/>
    </xf>
    <xf numFmtId="2" fontId="14" fillId="0" borderId="9" xfId="0" applyNumberFormat="1" applyFont="1" applyBorder="1" applyAlignment="1">
      <alignment vertical="center" wrapText="1"/>
    </xf>
    <xf numFmtId="2" fontId="13" fillId="9" borderId="9" xfId="0" applyNumberFormat="1" applyFont="1" applyFill="1" applyBorder="1" applyAlignment="1">
      <alignment vertical="center" wrapText="1"/>
    </xf>
    <xf numFmtId="0" fontId="0" fillId="0" borderId="8" xfId="0" applyFill="1" applyBorder="1" applyAlignment="1">
      <alignment vertical="top" wrapText="1"/>
    </xf>
    <xf numFmtId="0" fontId="0" fillId="0" borderId="8" xfId="0" applyBorder="1" applyAlignment="1">
      <alignment vertical="top" wrapText="1"/>
    </xf>
    <xf numFmtId="167" fontId="3" fillId="8" borderId="9" xfId="0" applyNumberFormat="1" applyFont="1" applyFill="1" applyBorder="1" applyAlignment="1">
      <alignment vertical="center" wrapText="1"/>
    </xf>
    <xf numFmtId="167" fontId="13" fillId="9" borderId="9" xfId="0" applyNumberFormat="1" applyFont="1" applyFill="1" applyBorder="1" applyAlignment="1">
      <alignment vertical="center" wrapText="1"/>
    </xf>
    <xf numFmtId="167" fontId="3" fillId="9" borderId="9" xfId="0" applyNumberFormat="1" applyFont="1" applyFill="1" applyBorder="1" applyAlignment="1">
      <alignment vertical="center" wrapText="1"/>
    </xf>
    <xf numFmtId="0" fontId="11" fillId="0" borderId="8" xfId="0" applyFont="1" applyBorder="1" applyAlignment="1">
      <alignment vertical="top" wrapText="1"/>
    </xf>
    <xf numFmtId="0" fontId="15" fillId="0" borderId="8" xfId="0" applyFont="1" applyBorder="1" applyAlignment="1">
      <alignment vertical="top" wrapText="1"/>
    </xf>
    <xf numFmtId="167" fontId="6" fillId="2" borderId="9" xfId="0" applyNumberFormat="1" applyFont="1" applyFill="1" applyBorder="1" applyAlignment="1">
      <alignment horizontal="right" wrapText="1"/>
    </xf>
    <xf numFmtId="167" fontId="6" fillId="9" borderId="9" xfId="0" applyNumberFormat="1" applyFont="1" applyFill="1" applyBorder="1" applyAlignment="1">
      <alignment vertical="center" wrapText="1"/>
    </xf>
    <xf numFmtId="167" fontId="3" fillId="2" borderId="9" xfId="0" applyNumberFormat="1" applyFont="1" applyFill="1" applyBorder="1" applyAlignment="1">
      <alignment vertical="center" wrapText="1"/>
    </xf>
    <xf numFmtId="167" fontId="3" fillId="9" borderId="9" xfId="0" applyNumberFormat="1" applyFont="1" applyFill="1" applyBorder="1" applyAlignment="1">
      <alignment horizontal="right" wrapText="1"/>
    </xf>
    <xf numFmtId="167" fontId="6" fillId="9" borderId="9" xfId="0" applyNumberFormat="1" applyFont="1" applyFill="1" applyBorder="1" applyAlignment="1">
      <alignment horizontal="right" wrapText="1"/>
    </xf>
    <xf numFmtId="167" fontId="3" fillId="2" borderId="25" xfId="0" applyNumberFormat="1" applyFont="1" applyFill="1" applyBorder="1" applyAlignment="1">
      <alignment horizontal="right" wrapText="1"/>
    </xf>
    <xf numFmtId="167" fontId="3" fillId="2" borderId="27" xfId="0" applyNumberFormat="1" applyFont="1" applyFill="1" applyBorder="1" applyAlignment="1">
      <alignment horizontal="right" wrapText="1"/>
    </xf>
    <xf numFmtId="166" fontId="9" fillId="8" borderId="20" xfId="0" applyNumberFormat="1" applyFont="1" applyFill="1" applyBorder="1" applyAlignment="1">
      <alignment horizontal="center" wrapText="1"/>
    </xf>
    <xf numFmtId="0" fontId="21"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49" fontId="21" fillId="0" borderId="3"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0" fontId="14" fillId="0" borderId="3" xfId="0" applyFont="1" applyBorder="1" applyAlignment="1">
      <alignment horizontal="center" wrapText="1"/>
    </xf>
    <xf numFmtId="0" fontId="14" fillId="9" borderId="3" xfId="0" applyFont="1" applyFill="1" applyBorder="1" applyAlignment="1">
      <alignment horizontal="center" wrapText="1"/>
    </xf>
    <xf numFmtId="49" fontId="13" fillId="2" borderId="26" xfId="0" applyNumberFormat="1" applyFont="1" applyFill="1" applyBorder="1" applyAlignment="1">
      <alignment horizontal="center" vertical="center" wrapText="1"/>
    </xf>
    <xf numFmtId="167" fontId="6" fillId="2" borderId="7" xfId="0" applyNumberFormat="1" applyFont="1" applyFill="1" applyBorder="1" applyAlignment="1">
      <alignment horizontal="right" wrapText="1"/>
    </xf>
    <xf numFmtId="167" fontId="3" fillId="9" borderId="7" xfId="0" applyNumberFormat="1" applyFont="1" applyFill="1" applyBorder="1" applyAlignment="1">
      <alignment horizontal="right" wrapText="1"/>
    </xf>
    <xf numFmtId="166" fontId="46" fillId="10" borderId="37" xfId="0" applyNumberFormat="1" applyFont="1" applyFill="1" applyBorder="1" applyAlignment="1">
      <alignment horizontal="center" vertical="center" wrapText="1"/>
    </xf>
    <xf numFmtId="166" fontId="46" fillId="10" borderId="39" xfId="0" applyNumberFormat="1" applyFont="1" applyFill="1" applyBorder="1" applyAlignment="1">
      <alignment horizontal="center" vertical="center" wrapText="1"/>
    </xf>
    <xf numFmtId="2" fontId="9" fillId="8" borderId="22" xfId="0" applyNumberFormat="1" applyFont="1" applyFill="1" applyBorder="1" applyAlignment="1">
      <alignment horizontal="center" vertical="center" wrapText="1"/>
    </xf>
    <xf numFmtId="2" fontId="9" fillId="8" borderId="23" xfId="0" applyNumberFormat="1" applyFont="1" applyFill="1" applyBorder="1" applyAlignment="1">
      <alignment horizontal="center" vertical="center"/>
    </xf>
    <xf numFmtId="2" fontId="9" fillId="9" borderId="7" xfId="0" applyNumberFormat="1" applyFont="1" applyFill="1" applyBorder="1" applyAlignment="1">
      <alignment horizontal="center" vertical="center"/>
    </xf>
    <xf numFmtId="2" fontId="7" fillId="2" borderId="7" xfId="0" applyNumberFormat="1" applyFont="1" applyFill="1" applyBorder="1" applyAlignment="1">
      <alignment horizontal="center" vertical="center"/>
    </xf>
    <xf numFmtId="2" fontId="7" fillId="9" borderId="7" xfId="0" applyNumberFormat="1" applyFont="1" applyFill="1" applyBorder="1" applyAlignment="1">
      <alignment horizontal="center" vertical="center"/>
    </xf>
    <xf numFmtId="2" fontId="9" fillId="2" borderId="7" xfId="0" applyNumberFormat="1" applyFont="1" applyFill="1" applyBorder="1" applyAlignment="1">
      <alignment horizontal="center" vertical="center"/>
    </xf>
    <xf numFmtId="1" fontId="9" fillId="8" borderId="7" xfId="0" applyNumberFormat="1" applyFont="1" applyFill="1" applyBorder="1" applyAlignment="1">
      <alignment horizontal="center" vertical="center"/>
    </xf>
    <xf numFmtId="1" fontId="7" fillId="0" borderId="7" xfId="0" applyNumberFormat="1" applyFont="1" applyFill="1" applyBorder="1" applyAlignment="1">
      <alignment horizontal="center" vertical="center"/>
    </xf>
    <xf numFmtId="1" fontId="9" fillId="9" borderId="7" xfId="0" applyNumberFormat="1" applyFont="1" applyFill="1" applyBorder="1" applyAlignment="1">
      <alignment horizontal="center" vertical="center"/>
    </xf>
    <xf numFmtId="1" fontId="7" fillId="2" borderId="7" xfId="0" applyNumberFormat="1" applyFont="1" applyFill="1" applyBorder="1" applyAlignment="1">
      <alignment horizontal="center" vertical="center"/>
    </xf>
    <xf numFmtId="1" fontId="2" fillId="0" borderId="7" xfId="0" applyNumberFormat="1" applyFont="1" applyFill="1" applyBorder="1" applyAlignment="1">
      <alignment horizontal="center" vertical="center"/>
    </xf>
    <xf numFmtId="1" fontId="2" fillId="2" borderId="7" xfId="0" applyNumberFormat="1" applyFont="1" applyFill="1" applyBorder="1" applyAlignment="1">
      <alignment horizontal="center" vertical="center"/>
    </xf>
    <xf numFmtId="1" fontId="12" fillId="9" borderId="7" xfId="0"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5" fontId="14" fillId="8" borderId="7" xfId="0" applyNumberFormat="1" applyFont="1" applyFill="1" applyBorder="1" applyAlignment="1">
      <alignment vertical="center" wrapText="1"/>
    </xf>
    <xf numFmtId="165" fontId="14" fillId="9" borderId="7" xfId="0" applyNumberFormat="1" applyFont="1" applyFill="1" applyBorder="1" applyAlignment="1">
      <alignment vertical="center" wrapText="1"/>
    </xf>
    <xf numFmtId="165" fontId="14" fillId="0" borderId="7" xfId="0" applyNumberFormat="1" applyFont="1" applyBorder="1" applyAlignment="1">
      <alignment wrapText="1"/>
    </xf>
    <xf numFmtId="165" fontId="13" fillId="0" borderId="7" xfId="0" applyNumberFormat="1" applyFont="1" applyBorder="1" applyAlignment="1">
      <alignment vertical="center" wrapText="1"/>
    </xf>
    <xf numFmtId="168" fontId="14" fillId="0" borderId="7" xfId="0" applyNumberFormat="1" applyFont="1" applyBorder="1" applyAlignment="1">
      <alignment horizontal="right" vertical="center" wrapText="1"/>
    </xf>
    <xf numFmtId="168" fontId="14" fillId="9" borderId="7" xfId="0" applyNumberFormat="1" applyFont="1" applyFill="1" applyBorder="1" applyAlignment="1">
      <alignment horizontal="right" vertical="center" wrapText="1"/>
    </xf>
    <xf numFmtId="2" fontId="13" fillId="9" borderId="7" xfId="0" applyNumberFormat="1" applyFont="1" applyFill="1" applyBorder="1" applyAlignment="1">
      <alignment vertical="center" wrapText="1"/>
    </xf>
    <xf numFmtId="167" fontId="3" fillId="8" borderId="7" xfId="0" applyNumberFormat="1" applyFont="1" applyFill="1" applyBorder="1" applyAlignment="1">
      <alignment vertical="center" wrapText="1"/>
    </xf>
    <xf numFmtId="167" fontId="3" fillId="9" borderId="7" xfId="0" applyNumberFormat="1" applyFont="1" applyFill="1" applyBorder="1" applyAlignment="1">
      <alignment vertical="center" wrapText="1"/>
    </xf>
    <xf numFmtId="167" fontId="3" fillId="0" borderId="7" xfId="0" applyNumberFormat="1" applyFont="1" applyBorder="1" applyAlignment="1">
      <alignment wrapText="1"/>
    </xf>
    <xf numFmtId="167" fontId="6" fillId="2" borderId="7" xfId="0" applyNumberFormat="1" applyFont="1" applyFill="1" applyBorder="1" applyAlignment="1">
      <alignment wrapText="1"/>
    </xf>
    <xf numFmtId="167" fontId="6" fillId="9" borderId="7" xfId="0" applyNumberFormat="1" applyFont="1" applyFill="1" applyBorder="1" applyAlignment="1">
      <alignment vertical="center" wrapText="1"/>
    </xf>
    <xf numFmtId="167" fontId="3" fillId="2" borderId="7" xfId="0" applyNumberFormat="1" applyFont="1" applyFill="1" applyBorder="1" applyAlignment="1">
      <alignment vertical="center" wrapText="1"/>
    </xf>
    <xf numFmtId="167" fontId="6" fillId="9" borderId="7" xfId="0" applyNumberFormat="1" applyFont="1" applyFill="1" applyBorder="1" applyAlignment="1">
      <alignment horizontal="right" wrapText="1"/>
    </xf>
    <xf numFmtId="167" fontId="3" fillId="2" borderId="28" xfId="0" applyNumberFormat="1" applyFont="1" applyFill="1" applyBorder="1" applyAlignment="1">
      <alignment horizontal="right" wrapText="1"/>
    </xf>
    <xf numFmtId="2" fontId="9" fillId="8" borderId="21" xfId="0" applyNumberFormat="1"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8" xfId="0" applyFont="1" applyFill="1" applyBorder="1" applyAlignment="1">
      <alignment horizontal="center" vertical="center"/>
    </xf>
    <xf numFmtId="0" fontId="9" fillId="9" borderId="8" xfId="0" applyFont="1" applyFill="1" applyBorder="1" applyAlignment="1">
      <alignment horizontal="center" vertical="center"/>
    </xf>
    <xf numFmtId="0" fontId="10" fillId="9" borderId="9" xfId="0" applyFont="1" applyFill="1" applyBorder="1" applyAlignment="1">
      <alignment horizontal="center" vertical="center"/>
    </xf>
    <xf numFmtId="0" fontId="7" fillId="9" borderId="8" xfId="0" applyFont="1" applyFill="1" applyBorder="1" applyAlignment="1">
      <alignment horizontal="center" vertical="center"/>
    </xf>
    <xf numFmtId="0" fontId="8" fillId="9" borderId="9" xfId="0" applyFont="1" applyFill="1" applyBorder="1" applyAlignment="1">
      <alignment horizontal="center" vertical="center"/>
    </xf>
    <xf numFmtId="0" fontId="8" fillId="2" borderId="9" xfId="0" applyFont="1" applyFill="1" applyBorder="1" applyAlignment="1">
      <alignment horizontal="center" vertical="center"/>
    </xf>
    <xf numFmtId="0" fontId="9" fillId="2" borderId="8" xfId="0" applyFont="1" applyFill="1" applyBorder="1" applyAlignment="1">
      <alignment horizontal="center" vertical="center"/>
    </xf>
    <xf numFmtId="0" fontId="2" fillId="2" borderId="8" xfId="0" applyFont="1" applyFill="1" applyBorder="1" applyAlignment="1">
      <alignment horizontal="center" vertical="center"/>
    </xf>
    <xf numFmtId="0" fontId="12" fillId="2" borderId="8" xfId="0" applyFont="1" applyFill="1" applyBorder="1" applyAlignment="1">
      <alignment horizontal="center" vertical="center"/>
    </xf>
    <xf numFmtId="0" fontId="10" fillId="2" borderId="9" xfId="0" applyFont="1" applyFill="1" applyBorder="1" applyAlignment="1">
      <alignment horizontal="center" vertical="center"/>
    </xf>
    <xf numFmtId="2" fontId="12" fillId="9" borderId="8" xfId="0" applyNumberFormat="1" applyFont="1" applyFill="1" applyBorder="1" applyAlignment="1">
      <alignment horizontal="center" vertical="center" wrapText="1"/>
    </xf>
    <xf numFmtId="166" fontId="12" fillId="8" borderId="8" xfId="5" applyNumberFormat="1" applyFont="1" applyFill="1" applyBorder="1" applyAlignment="1">
      <alignment horizontal="center" wrapText="1"/>
    </xf>
    <xf numFmtId="4" fontId="12" fillId="0" borderId="8" xfId="5" applyNumberFormat="1" applyFont="1" applyFill="1" applyBorder="1" applyAlignment="1">
      <alignment horizontal="center" wrapText="1"/>
    </xf>
    <xf numFmtId="4" fontId="12" fillId="9" borderId="8" xfId="5" applyNumberFormat="1" applyFont="1" applyFill="1" applyBorder="1" applyAlignment="1">
      <alignment horizontal="center" wrapText="1"/>
    </xf>
    <xf numFmtId="4" fontId="12" fillId="2" borderId="8" xfId="5" applyNumberFormat="1" applyFont="1" applyFill="1" applyBorder="1" applyAlignment="1">
      <alignment horizontal="center" wrapText="1"/>
    </xf>
    <xf numFmtId="4" fontId="19" fillId="0" borderId="8" xfId="7" applyNumberFormat="1" applyFont="1" applyFill="1" applyBorder="1" applyAlignment="1" applyProtection="1">
      <alignment horizontal="center" shrinkToFit="1"/>
    </xf>
    <xf numFmtId="4" fontId="19" fillId="2" borderId="8" xfId="7" applyNumberFormat="1" applyFont="1" applyFill="1" applyBorder="1" applyAlignment="1" applyProtection="1">
      <alignment horizontal="center" shrinkToFit="1"/>
    </xf>
    <xf numFmtId="4" fontId="19" fillId="9" borderId="8" xfId="7" applyNumberFormat="1" applyFont="1" applyFill="1" applyBorder="1" applyAlignment="1" applyProtection="1">
      <alignment horizontal="center" shrinkToFit="1"/>
    </xf>
    <xf numFmtId="166" fontId="19" fillId="0" borderId="8" xfId="7" applyNumberFormat="1" applyFont="1" applyFill="1" applyBorder="1" applyAlignment="1" applyProtection="1">
      <alignment horizontal="center" shrinkToFit="1"/>
    </xf>
    <xf numFmtId="167" fontId="19" fillId="0" borderId="8" xfId="7" applyNumberFormat="1" applyFont="1" applyFill="1" applyBorder="1" applyAlignment="1" applyProtection="1">
      <alignment horizontal="center" shrinkToFit="1"/>
    </xf>
    <xf numFmtId="166" fontId="19" fillId="9" borderId="8" xfId="7" applyNumberFormat="1" applyFont="1" applyFill="1" applyBorder="1" applyAlignment="1" applyProtection="1">
      <alignment horizontal="center" shrinkToFit="1"/>
    </xf>
    <xf numFmtId="167" fontId="14" fillId="8" borderId="8" xfId="0" applyNumberFormat="1" applyFont="1" applyFill="1" applyBorder="1" applyAlignment="1">
      <alignment horizontal="center" vertical="center" wrapText="1"/>
    </xf>
    <xf numFmtId="167" fontId="14" fillId="9" borderId="8" xfId="0" applyNumberFormat="1" applyFont="1" applyFill="1" applyBorder="1" applyAlignment="1">
      <alignment horizontal="center" vertical="center" wrapText="1"/>
    </xf>
    <xf numFmtId="167" fontId="14" fillId="0" borderId="8" xfId="0" applyNumberFormat="1" applyFont="1" applyBorder="1" applyAlignment="1">
      <alignment horizontal="center" vertical="center" wrapText="1"/>
    </xf>
    <xf numFmtId="167" fontId="13" fillId="0" borderId="8"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7" fontId="3" fillId="0" borderId="8" xfId="0" applyNumberFormat="1" applyFont="1" applyBorder="1" applyAlignment="1">
      <alignment horizontal="center" vertical="center" wrapText="1"/>
    </xf>
    <xf numFmtId="168" fontId="14" fillId="8" borderId="8" xfId="0" applyNumberFormat="1" applyFont="1" applyFill="1" applyBorder="1" applyAlignment="1">
      <alignment horizontal="center" vertical="center" wrapText="1"/>
    </xf>
    <xf numFmtId="168" fontId="14" fillId="2" borderId="8" xfId="0" applyNumberFormat="1" applyFont="1" applyFill="1" applyBorder="1" applyAlignment="1">
      <alignment horizontal="center" vertical="center" wrapText="1"/>
    </xf>
    <xf numFmtId="2" fontId="14" fillId="9" borderId="8" xfId="0" applyNumberFormat="1" applyFont="1" applyFill="1" applyBorder="1" applyAlignment="1">
      <alignment horizontal="center" vertical="center" wrapText="1"/>
    </xf>
    <xf numFmtId="2" fontId="14" fillId="0" borderId="8" xfId="0" applyNumberFormat="1" applyFont="1" applyFill="1" applyBorder="1" applyAlignment="1">
      <alignment horizontal="center" vertical="center" wrapText="1"/>
    </xf>
    <xf numFmtId="2" fontId="13" fillId="0" borderId="8" xfId="0" applyNumberFormat="1" applyFont="1" applyFill="1" applyBorder="1" applyAlignment="1">
      <alignment horizontal="center" vertical="center" wrapText="1"/>
    </xf>
    <xf numFmtId="2" fontId="6" fillId="9" borderId="8" xfId="0" applyNumberFormat="1" applyFont="1" applyFill="1" applyBorder="1" applyAlignment="1">
      <alignment horizontal="center" vertical="center" wrapText="1"/>
    </xf>
    <xf numFmtId="2" fontId="6" fillId="2" borderId="8" xfId="0" applyNumberFormat="1" applyFont="1" applyFill="1" applyBorder="1" applyAlignment="1">
      <alignment horizontal="center" vertical="center" wrapText="1"/>
    </xf>
    <xf numFmtId="2" fontId="3" fillId="0" borderId="8" xfId="0" applyNumberFormat="1" applyFont="1" applyFill="1" applyBorder="1" applyAlignment="1">
      <alignment horizontal="center" vertical="center" wrapText="1"/>
    </xf>
    <xf numFmtId="2" fontId="3" fillId="2" borderId="8" xfId="0" applyNumberFormat="1" applyFont="1" applyFill="1" applyBorder="1" applyAlignment="1">
      <alignment horizontal="center" vertical="center" wrapText="1"/>
    </xf>
    <xf numFmtId="2" fontId="3" fillId="0" borderId="8" xfId="0" applyNumberFormat="1" applyFont="1" applyBorder="1" applyAlignment="1">
      <alignment horizontal="center" vertical="center" wrapText="1"/>
    </xf>
    <xf numFmtId="4" fontId="6" fillId="8" borderId="8" xfId="0" applyNumberFormat="1" applyFont="1" applyFill="1" applyBorder="1" applyAlignment="1">
      <alignment horizontal="center" vertical="center" wrapText="1"/>
    </xf>
    <xf numFmtId="4" fontId="3" fillId="0" borderId="8" xfId="0" applyNumberFormat="1" applyFont="1" applyBorder="1" applyAlignment="1">
      <alignment horizontal="center" vertical="center" wrapText="1"/>
    </xf>
    <xf numFmtId="4" fontId="43" fillId="9" borderId="8" xfId="0" applyNumberFormat="1" applyFont="1" applyFill="1" applyBorder="1" applyAlignment="1">
      <alignment horizontal="center" vertical="center" wrapText="1"/>
    </xf>
    <xf numFmtId="4" fontId="6" fillId="9" borderId="8" xfId="0" applyNumberFormat="1" applyFont="1" applyFill="1" applyBorder="1" applyAlignment="1">
      <alignment horizontal="center" vertical="center" wrapText="1"/>
    </xf>
    <xf numFmtId="4" fontId="6" fillId="0" borderId="8" xfId="0" applyNumberFormat="1" applyFont="1" applyBorder="1" applyAlignment="1">
      <alignment horizontal="center" vertical="center" wrapText="1"/>
    </xf>
    <xf numFmtId="4" fontId="6" fillId="2" borderId="8" xfId="0" applyNumberFormat="1" applyFont="1" applyFill="1" applyBorder="1" applyAlignment="1">
      <alignment horizontal="center" wrapText="1"/>
    </xf>
    <xf numFmtId="167" fontId="6" fillId="2" borderId="8" xfId="0" applyNumberFormat="1" applyFont="1" applyFill="1" applyBorder="1" applyAlignment="1">
      <alignment horizontal="center" wrapText="1"/>
    </xf>
    <xf numFmtId="4" fontId="3" fillId="2" borderId="8" xfId="0" applyNumberFormat="1" applyFont="1" applyFill="1" applyBorder="1" applyAlignment="1">
      <alignment horizontal="center" wrapText="1"/>
    </xf>
    <xf numFmtId="167" fontId="3" fillId="2" borderId="8" xfId="0" applyNumberFormat="1" applyFont="1" applyFill="1" applyBorder="1" applyAlignment="1">
      <alignment horizontal="center" wrapText="1"/>
    </xf>
    <xf numFmtId="4" fontId="6" fillId="2" borderId="8" xfId="0" applyNumberFormat="1" applyFont="1" applyFill="1" applyBorder="1" applyAlignment="1">
      <alignment horizontal="center" vertical="center" wrapText="1"/>
    </xf>
    <xf numFmtId="167" fontId="3" fillId="9" borderId="8" xfId="0" applyNumberFormat="1" applyFont="1" applyFill="1" applyBorder="1" applyAlignment="1">
      <alignment horizontal="center" wrapText="1"/>
    </xf>
    <xf numFmtId="4" fontId="6" fillId="9" borderId="8" xfId="0" applyNumberFormat="1" applyFont="1" applyFill="1" applyBorder="1" applyAlignment="1">
      <alignment horizontal="center" wrapText="1"/>
    </xf>
    <xf numFmtId="4" fontId="3" fillId="2" borderId="24" xfId="0" applyNumberFormat="1" applyFont="1" applyFill="1" applyBorder="1" applyAlignment="1">
      <alignment horizontal="center" wrapText="1"/>
    </xf>
    <xf numFmtId="0" fontId="0" fillId="2" borderId="0" xfId="0" applyFill="1" applyAlignment="1">
      <alignment horizontal="center"/>
    </xf>
    <xf numFmtId="4" fontId="12" fillId="8" borderId="1" xfId="5" applyNumberFormat="1" applyFont="1" applyFill="1" applyBorder="1" applyAlignment="1">
      <alignment horizontal="center" wrapText="1"/>
    </xf>
    <xf numFmtId="4" fontId="12" fillId="0" borderId="1" xfId="5" applyNumberFormat="1" applyFont="1" applyFill="1" applyBorder="1" applyAlignment="1">
      <alignment horizontal="center" wrapText="1"/>
    </xf>
    <xf numFmtId="4" fontId="12" fillId="9" borderId="1" xfId="5" applyNumberFormat="1" applyFont="1" applyFill="1" applyBorder="1" applyAlignment="1">
      <alignment horizontal="center" wrapText="1"/>
    </xf>
    <xf numFmtId="4" fontId="12" fillId="2" borderId="1" xfId="5" applyNumberFormat="1" applyFont="1" applyFill="1" applyBorder="1" applyAlignment="1">
      <alignment horizontal="center" wrapText="1"/>
    </xf>
    <xf numFmtId="4" fontId="19" fillId="0" borderId="1" xfId="7" applyNumberFormat="1" applyFont="1" applyFill="1" applyBorder="1" applyAlignment="1" applyProtection="1">
      <alignment horizontal="center" shrinkToFit="1"/>
    </xf>
    <xf numFmtId="167" fontId="21" fillId="0" borderId="1" xfId="7" applyNumberFormat="1" applyFont="1" applyFill="1" applyBorder="1" applyAlignment="1" applyProtection="1">
      <alignment horizontal="center" shrinkToFit="1"/>
    </xf>
    <xf numFmtId="4" fontId="21" fillId="0" borderId="1" xfId="7" applyNumberFormat="1" applyFont="1" applyFill="1" applyBorder="1" applyAlignment="1" applyProtection="1">
      <alignment horizontal="center" shrinkToFit="1"/>
    </xf>
    <xf numFmtId="4" fontId="19" fillId="2" borderId="1" xfId="7" applyNumberFormat="1" applyFont="1" applyFill="1" applyBorder="1" applyAlignment="1" applyProtection="1">
      <alignment horizontal="center" shrinkToFit="1"/>
    </xf>
    <xf numFmtId="4" fontId="9" fillId="2" borderId="1" xfId="5" applyNumberFormat="1" applyFont="1" applyFill="1" applyBorder="1" applyAlignment="1">
      <alignment horizontal="center"/>
    </xf>
    <xf numFmtId="4" fontId="7" fillId="0" borderId="1" xfId="5" applyNumberFormat="1" applyFont="1" applyFill="1" applyBorder="1" applyAlignment="1">
      <alignment horizontal="center"/>
    </xf>
    <xf numFmtId="167" fontId="21" fillId="2" borderId="1" xfId="7" applyNumberFormat="1" applyFont="1" applyFill="1" applyBorder="1" applyAlignment="1" applyProtection="1">
      <alignment horizontal="center" shrinkToFit="1"/>
    </xf>
    <xf numFmtId="167" fontId="7" fillId="0" borderId="1" xfId="5" applyNumberFormat="1" applyFont="1" applyFill="1" applyBorder="1" applyAlignment="1">
      <alignment horizontal="center"/>
    </xf>
    <xf numFmtId="4" fontId="21" fillId="0" borderId="1" xfId="7" applyNumberFormat="1" applyFont="1" applyFill="1" applyBorder="1" applyAlignment="1" applyProtection="1">
      <alignment horizontal="center" vertical="top" shrinkToFit="1"/>
    </xf>
    <xf numFmtId="167" fontId="21" fillId="0" borderId="1" xfId="7" applyNumberFormat="1" applyFont="1" applyFill="1" applyBorder="1" applyAlignment="1" applyProtection="1">
      <alignment horizontal="center" vertical="top" shrinkToFit="1"/>
    </xf>
    <xf numFmtId="167" fontId="2" fillId="0" borderId="1" xfId="5" applyNumberFormat="1" applyFont="1" applyFill="1" applyBorder="1" applyAlignment="1">
      <alignment horizontal="center" wrapText="1"/>
    </xf>
    <xf numFmtId="4" fontId="2" fillId="0" borderId="1" xfId="5" applyNumberFormat="1" applyFont="1" applyFill="1" applyBorder="1" applyAlignment="1">
      <alignment horizontal="center" wrapText="1"/>
    </xf>
    <xf numFmtId="167" fontId="14" fillId="8" borderId="1" xfId="0" applyNumberFormat="1" applyFont="1" applyFill="1" applyBorder="1" applyAlignment="1">
      <alignment horizontal="center" vertical="center" wrapText="1"/>
    </xf>
    <xf numFmtId="167" fontId="14" fillId="9" borderId="1" xfId="0" applyNumberFormat="1" applyFont="1" applyFill="1" applyBorder="1" applyAlignment="1">
      <alignment horizontal="center" vertical="center" wrapText="1"/>
    </xf>
    <xf numFmtId="167" fontId="23" fillId="0" borderId="1"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3" fillId="0" borderId="1" xfId="0" applyNumberFormat="1" applyFont="1" applyBorder="1" applyAlignment="1">
      <alignment horizontal="center" vertical="center" wrapText="1"/>
    </xf>
    <xf numFmtId="168" fontId="14" fillId="8" borderId="1" xfId="0" applyNumberFormat="1" applyFont="1" applyFill="1" applyBorder="1" applyAlignment="1">
      <alignment horizontal="center" vertical="center" wrapText="1"/>
    </xf>
    <xf numFmtId="168" fontId="14" fillId="2" borderId="1" xfId="0" applyNumberFormat="1" applyFont="1" applyFill="1" applyBorder="1" applyAlignment="1">
      <alignment horizontal="center" vertical="center" wrapText="1"/>
    </xf>
    <xf numFmtId="2" fontId="14" fillId="9" borderId="1"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2" fontId="6" fillId="9" borderId="1"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4" fontId="6" fillId="8" borderId="1" xfId="0" applyNumberFormat="1" applyFont="1" applyFill="1" applyBorder="1" applyAlignment="1">
      <alignment horizontal="center" vertical="center" wrapText="1"/>
    </xf>
    <xf numFmtId="4" fontId="43" fillId="9" borderId="1" xfId="0" applyNumberFormat="1" applyFont="1" applyFill="1" applyBorder="1" applyAlignment="1">
      <alignment horizontal="center" vertical="center" wrapText="1"/>
    </xf>
    <xf numFmtId="4" fontId="6" fillId="9" borderId="1" xfId="0" applyNumberFormat="1" applyFont="1" applyFill="1" applyBorder="1" applyAlignment="1">
      <alignment horizontal="center" vertical="center" wrapText="1"/>
    </xf>
    <xf numFmtId="167" fontId="6" fillId="2" borderId="1" xfId="0" applyNumberFormat="1" applyFont="1" applyFill="1" applyBorder="1" applyAlignment="1">
      <alignment horizontal="center" wrapText="1"/>
    </xf>
    <xf numFmtId="4" fontId="3" fillId="2" borderId="1" xfId="0" applyNumberFormat="1" applyFont="1" applyFill="1" applyBorder="1" applyAlignment="1">
      <alignment horizontal="center" wrapText="1"/>
    </xf>
    <xf numFmtId="167" fontId="3" fillId="2" borderId="1" xfId="0" applyNumberFormat="1" applyFont="1" applyFill="1" applyBorder="1" applyAlignment="1">
      <alignment horizontal="center" wrapText="1"/>
    </xf>
    <xf numFmtId="167" fontId="3" fillId="9" borderId="1" xfId="0" applyNumberFormat="1" applyFont="1" applyFill="1" applyBorder="1" applyAlignment="1">
      <alignment horizontal="center" wrapText="1"/>
    </xf>
    <xf numFmtId="4" fontId="6" fillId="9" borderId="1" xfId="0" applyNumberFormat="1" applyFont="1" applyFill="1" applyBorder="1" applyAlignment="1">
      <alignment horizontal="center" wrapText="1"/>
    </xf>
    <xf numFmtId="4" fontId="3" fillId="2" borderId="25" xfId="0" applyNumberFormat="1" applyFont="1" applyFill="1" applyBorder="1" applyAlignment="1">
      <alignment horizontal="center" wrapText="1"/>
    </xf>
    <xf numFmtId="166" fontId="12" fillId="8" borderId="1" xfId="5" applyNumberFormat="1" applyFont="1" applyFill="1" applyBorder="1" applyAlignment="1">
      <alignment horizontal="center" wrapText="1"/>
    </xf>
    <xf numFmtId="167" fontId="21" fillId="0" borderId="1" xfId="8" applyNumberFormat="1" applyFont="1" applyFill="1" applyBorder="1" applyAlignment="1" applyProtection="1">
      <alignment horizontal="center" shrinkToFit="1"/>
    </xf>
    <xf numFmtId="4" fontId="12" fillId="8" borderId="9" xfId="5" applyNumberFormat="1" applyFont="1" applyFill="1" applyBorder="1" applyAlignment="1">
      <alignment horizontal="center" wrapText="1"/>
    </xf>
    <xf numFmtId="4" fontId="12" fillId="0" borderId="9" xfId="5" applyNumberFormat="1" applyFont="1" applyFill="1" applyBorder="1" applyAlignment="1">
      <alignment horizontal="center" wrapText="1"/>
    </xf>
    <xf numFmtId="4" fontId="12" fillId="9" borderId="9" xfId="5" applyNumberFormat="1" applyFont="1" applyFill="1" applyBorder="1" applyAlignment="1">
      <alignment horizontal="center" wrapText="1"/>
    </xf>
    <xf numFmtId="4" fontId="12" fillId="2" borderId="9" xfId="5" applyNumberFormat="1" applyFont="1" applyFill="1" applyBorder="1" applyAlignment="1">
      <alignment horizontal="center" wrapText="1"/>
    </xf>
    <xf numFmtId="4" fontId="19" fillId="0" borderId="9" xfId="7" applyNumberFormat="1" applyFont="1" applyFill="1" applyBorder="1" applyAlignment="1" applyProtection="1">
      <alignment horizontal="center" shrinkToFit="1"/>
    </xf>
    <xf numFmtId="167" fontId="21" fillId="0" borderId="9" xfId="7" applyNumberFormat="1" applyFont="1" applyFill="1" applyBorder="1" applyAlignment="1" applyProtection="1">
      <alignment horizontal="center" shrinkToFit="1"/>
    </xf>
    <xf numFmtId="167" fontId="21" fillId="0" borderId="9" xfId="8" applyNumberFormat="1" applyFont="1" applyFill="1" applyBorder="1" applyAlignment="1" applyProtection="1">
      <alignment horizontal="center" shrinkToFit="1"/>
    </xf>
    <xf numFmtId="4" fontId="21" fillId="0" borderId="9" xfId="7" applyNumberFormat="1" applyFont="1" applyFill="1" applyBorder="1" applyAlignment="1" applyProtection="1">
      <alignment horizontal="center" shrinkToFit="1"/>
    </xf>
    <xf numFmtId="4" fontId="19" fillId="2" borderId="9" xfId="7" applyNumberFormat="1" applyFont="1" applyFill="1" applyBorder="1" applyAlignment="1" applyProtection="1">
      <alignment horizontal="center" shrinkToFit="1"/>
    </xf>
    <xf numFmtId="4" fontId="9" fillId="2" borderId="9" xfId="5" applyNumberFormat="1" applyFont="1" applyFill="1" applyBorder="1" applyAlignment="1">
      <alignment horizontal="center"/>
    </xf>
    <xf numFmtId="167" fontId="21" fillId="2" borderId="9" xfId="8" applyNumberFormat="1" applyFont="1" applyFill="1" applyBorder="1" applyAlignment="1" applyProtection="1">
      <alignment horizontal="center" shrinkToFit="1"/>
    </xf>
    <xf numFmtId="167" fontId="7" fillId="0" borderId="9" xfId="5" applyNumberFormat="1" applyFont="1" applyFill="1" applyBorder="1" applyAlignment="1">
      <alignment horizontal="center"/>
    </xf>
    <xf numFmtId="4" fontId="21" fillId="0" borderId="9" xfId="8" applyNumberFormat="1" applyFont="1" applyFill="1" applyBorder="1" applyAlignment="1" applyProtection="1">
      <alignment horizontal="center" shrinkToFit="1"/>
    </xf>
    <xf numFmtId="167" fontId="21" fillId="0" borderId="9" xfId="8" applyNumberFormat="1" applyFont="1" applyFill="1" applyBorder="1" applyAlignment="1" applyProtection="1">
      <alignment horizontal="center" vertical="top" shrinkToFit="1"/>
    </xf>
    <xf numFmtId="167" fontId="2" fillId="0" borderId="9" xfId="5" applyNumberFormat="1" applyFont="1" applyFill="1" applyBorder="1" applyAlignment="1">
      <alignment horizontal="center" wrapText="1"/>
    </xf>
    <xf numFmtId="4" fontId="2" fillId="0" borderId="9" xfId="5" applyNumberFormat="1" applyFont="1" applyFill="1" applyBorder="1" applyAlignment="1">
      <alignment horizontal="center" wrapText="1"/>
    </xf>
    <xf numFmtId="167" fontId="12" fillId="0" borderId="9" xfId="5" applyNumberFormat="1" applyFont="1" applyFill="1" applyBorder="1" applyAlignment="1">
      <alignment horizontal="center" wrapText="1"/>
    </xf>
    <xf numFmtId="167" fontId="14" fillId="8" borderId="9" xfId="0" applyNumberFormat="1" applyFont="1" applyFill="1" applyBorder="1" applyAlignment="1">
      <alignment horizontal="center" vertical="center" wrapText="1"/>
    </xf>
    <xf numFmtId="167" fontId="14" fillId="9" borderId="9" xfId="0" applyNumberFormat="1" applyFont="1" applyFill="1" applyBorder="1" applyAlignment="1">
      <alignment horizontal="center" vertical="center" wrapText="1"/>
    </xf>
    <xf numFmtId="167" fontId="14" fillId="0" borderId="9" xfId="0" applyNumberFormat="1" applyFont="1" applyBorder="1" applyAlignment="1">
      <alignment horizontal="center" vertical="center" wrapText="1"/>
    </xf>
    <xf numFmtId="167" fontId="13" fillId="0" borderId="9" xfId="0" applyNumberFormat="1" applyFont="1" applyBorder="1" applyAlignment="1">
      <alignment horizontal="center" vertical="center" wrapText="1"/>
    </xf>
    <xf numFmtId="167" fontId="6" fillId="0" borderId="9" xfId="0" applyNumberFormat="1" applyFont="1" applyBorder="1" applyAlignment="1">
      <alignment horizontal="center" vertical="center" wrapText="1"/>
    </xf>
    <xf numFmtId="167" fontId="3" fillId="0" borderId="9" xfId="0" applyNumberFormat="1" applyFont="1" applyBorder="1" applyAlignment="1">
      <alignment horizontal="center" vertical="center" wrapText="1"/>
    </xf>
    <xf numFmtId="168" fontId="14" fillId="8" borderId="9" xfId="0" applyNumberFormat="1" applyFont="1" applyFill="1" applyBorder="1" applyAlignment="1">
      <alignment horizontal="center" vertical="center" wrapText="1"/>
    </xf>
    <xf numFmtId="168" fontId="14" fillId="2" borderId="9" xfId="0" applyNumberFormat="1" applyFont="1" applyFill="1" applyBorder="1" applyAlignment="1">
      <alignment horizontal="center" vertical="center" wrapText="1"/>
    </xf>
    <xf numFmtId="2" fontId="14" fillId="9" borderId="9" xfId="0" applyNumberFormat="1" applyFont="1" applyFill="1" applyBorder="1" applyAlignment="1">
      <alignment horizontal="center" vertical="center" wrapText="1"/>
    </xf>
    <xf numFmtId="2" fontId="14" fillId="0" borderId="9" xfId="0" applyNumberFormat="1" applyFont="1" applyFill="1" applyBorder="1" applyAlignment="1">
      <alignment horizontal="center" vertical="center" wrapText="1"/>
    </xf>
    <xf numFmtId="2" fontId="13" fillId="0" borderId="9" xfId="0" applyNumberFormat="1" applyFont="1" applyFill="1" applyBorder="1" applyAlignment="1">
      <alignment horizontal="center" vertical="center" wrapText="1"/>
    </xf>
    <xf numFmtId="2" fontId="6" fillId="9" borderId="9" xfId="0" applyNumberFormat="1" applyFont="1" applyFill="1" applyBorder="1" applyAlignment="1">
      <alignment horizontal="center" vertical="center" wrapText="1"/>
    </xf>
    <xf numFmtId="2" fontId="6" fillId="2" borderId="9" xfId="0" applyNumberFormat="1" applyFont="1" applyFill="1" applyBorder="1" applyAlignment="1">
      <alignment horizontal="center" vertical="center" wrapText="1"/>
    </xf>
    <xf numFmtId="2" fontId="3" fillId="0" borderId="9" xfId="0" applyNumberFormat="1" applyFont="1" applyFill="1" applyBorder="1" applyAlignment="1">
      <alignment horizontal="center" vertical="center" wrapText="1"/>
    </xf>
    <xf numFmtId="2" fontId="3" fillId="2" borderId="9" xfId="0" applyNumberFormat="1" applyFont="1" applyFill="1" applyBorder="1" applyAlignment="1">
      <alignment horizontal="center" vertical="center" wrapText="1"/>
    </xf>
    <xf numFmtId="2" fontId="3" fillId="0" borderId="9" xfId="0" applyNumberFormat="1" applyFont="1" applyBorder="1" applyAlignment="1">
      <alignment horizontal="center" vertical="center" wrapText="1"/>
    </xf>
    <xf numFmtId="4" fontId="6" fillId="8" borderId="9" xfId="0" applyNumberFormat="1" applyFont="1" applyFill="1" applyBorder="1" applyAlignment="1">
      <alignment horizontal="center" vertical="center" wrapText="1"/>
    </xf>
    <xf numFmtId="4" fontId="3" fillId="0" borderId="9" xfId="0" applyNumberFormat="1" applyFont="1" applyBorder="1" applyAlignment="1">
      <alignment horizontal="center" vertical="center" wrapText="1"/>
    </xf>
    <xf numFmtId="4" fontId="43" fillId="9" borderId="9" xfId="0" applyNumberFormat="1" applyFont="1" applyFill="1" applyBorder="1" applyAlignment="1">
      <alignment horizontal="center" vertical="center" wrapText="1"/>
    </xf>
    <xf numFmtId="4" fontId="6" fillId="9" borderId="9" xfId="0" applyNumberFormat="1" applyFont="1" applyFill="1" applyBorder="1" applyAlignment="1">
      <alignment horizontal="center" vertical="center" wrapText="1"/>
    </xf>
    <xf numFmtId="4" fontId="6" fillId="0" borderId="9" xfId="0" applyNumberFormat="1" applyFont="1" applyBorder="1" applyAlignment="1">
      <alignment horizontal="center" vertical="center" wrapText="1"/>
    </xf>
    <xf numFmtId="4" fontId="6" fillId="2" borderId="9" xfId="0" applyNumberFormat="1" applyFont="1" applyFill="1" applyBorder="1" applyAlignment="1">
      <alignment horizontal="center" wrapText="1"/>
    </xf>
    <xf numFmtId="167" fontId="6" fillId="2" borderId="9" xfId="0" applyNumberFormat="1" applyFont="1" applyFill="1" applyBorder="1" applyAlignment="1">
      <alignment horizontal="center" wrapText="1"/>
    </xf>
    <xf numFmtId="4" fontId="3" fillId="2" borderId="9" xfId="0" applyNumberFormat="1" applyFont="1" applyFill="1" applyBorder="1" applyAlignment="1">
      <alignment horizontal="center" wrapText="1"/>
    </xf>
    <xf numFmtId="167" fontId="3" fillId="2" borderId="9" xfId="0" applyNumberFormat="1" applyFont="1" applyFill="1" applyBorder="1" applyAlignment="1">
      <alignment horizontal="center" wrapText="1"/>
    </xf>
    <xf numFmtId="4" fontId="6" fillId="2" borderId="9" xfId="0" applyNumberFormat="1" applyFont="1" applyFill="1" applyBorder="1" applyAlignment="1">
      <alignment horizontal="center" vertical="center" wrapText="1"/>
    </xf>
    <xf numFmtId="167" fontId="3" fillId="9" borderId="9" xfId="0" applyNumberFormat="1" applyFont="1" applyFill="1" applyBorder="1" applyAlignment="1">
      <alignment horizontal="center" wrapText="1"/>
    </xf>
    <xf numFmtId="4" fontId="6" fillId="9" borderId="9" xfId="0" applyNumberFormat="1" applyFont="1" applyFill="1" applyBorder="1" applyAlignment="1">
      <alignment horizontal="center" wrapText="1"/>
    </xf>
    <xf numFmtId="4" fontId="3" fillId="2" borderId="27" xfId="0" applyNumberFormat="1" applyFont="1" applyFill="1" applyBorder="1" applyAlignment="1">
      <alignment horizontal="center" wrapText="1"/>
    </xf>
    <xf numFmtId="165" fontId="13" fillId="0" borderId="8" xfId="0" applyNumberFormat="1" applyFont="1" applyBorder="1" applyAlignment="1">
      <alignment horizontal="center" wrapText="1"/>
    </xf>
    <xf numFmtId="2" fontId="14" fillId="0" borderId="8" xfId="0" applyNumberFormat="1" applyFont="1" applyBorder="1" applyAlignment="1">
      <alignment horizontal="center" vertical="center" wrapText="1"/>
    </xf>
    <xf numFmtId="2" fontId="13" fillId="0" borderId="8" xfId="0" applyNumberFormat="1" applyFont="1" applyBorder="1" applyAlignment="1">
      <alignment horizontal="center" vertical="center" wrapText="1"/>
    </xf>
    <xf numFmtId="4" fontId="3" fillId="0" borderId="8" xfId="0" applyNumberFormat="1" applyFont="1" applyBorder="1" applyAlignment="1">
      <alignment horizontal="center" wrapText="1"/>
    </xf>
    <xf numFmtId="0" fontId="3" fillId="2" borderId="8" xfId="0" applyFont="1" applyFill="1" applyBorder="1" applyAlignment="1">
      <alignment horizontal="center" wrapText="1"/>
    </xf>
    <xf numFmtId="165" fontId="3" fillId="2" borderId="8" xfId="0" applyNumberFormat="1" applyFont="1" applyFill="1" applyBorder="1" applyAlignment="1">
      <alignment horizontal="center" wrapText="1"/>
    </xf>
    <xf numFmtId="165" fontId="14" fillId="0" borderId="1" xfId="0" applyNumberFormat="1" applyFont="1" applyBorder="1" applyAlignment="1">
      <alignment horizontal="center" wrapText="1"/>
    </xf>
    <xf numFmtId="165" fontId="13" fillId="0" borderId="1" xfId="0" applyNumberFormat="1" applyFont="1" applyBorder="1" applyAlignment="1">
      <alignment horizontal="center" vertical="center" wrapText="1"/>
    </xf>
    <xf numFmtId="167" fontId="13" fillId="0" borderId="1" xfId="0" applyNumberFormat="1" applyFont="1" applyBorder="1" applyAlignment="1">
      <alignment horizontal="center" wrapText="1"/>
    </xf>
    <xf numFmtId="165" fontId="13" fillId="0" borderId="1" xfId="0" applyNumberFormat="1" applyFont="1" applyBorder="1" applyAlignment="1">
      <alignment horizontal="center" wrapText="1"/>
    </xf>
    <xf numFmtId="2" fontId="14" fillId="0" borderId="1" xfId="0" applyNumberFormat="1" applyFont="1" applyBorder="1" applyAlignment="1">
      <alignment horizontal="center" vertical="center" wrapText="1"/>
    </xf>
    <xf numFmtId="0" fontId="3" fillId="2" borderId="1" xfId="0" applyFont="1" applyFill="1" applyBorder="1" applyAlignment="1">
      <alignment horizontal="center" wrapText="1"/>
    </xf>
    <xf numFmtId="165" fontId="14" fillId="0" borderId="9" xfId="0" applyNumberFormat="1" applyFont="1" applyBorder="1" applyAlignment="1">
      <alignment horizontal="center" wrapText="1"/>
    </xf>
    <xf numFmtId="167" fontId="13" fillId="0" borderId="9" xfId="0" applyNumberFormat="1" applyFont="1" applyBorder="1" applyAlignment="1">
      <alignment horizontal="center" wrapText="1"/>
    </xf>
    <xf numFmtId="0" fontId="13" fillId="0" borderId="9" xfId="0" applyFont="1" applyBorder="1" applyAlignment="1">
      <alignment horizontal="center" vertical="center" wrapText="1"/>
    </xf>
    <xf numFmtId="0" fontId="13" fillId="0" borderId="9" xfId="0" applyFont="1" applyBorder="1" applyAlignment="1">
      <alignment horizontal="center" wrapText="1"/>
    </xf>
    <xf numFmtId="165" fontId="13" fillId="0" borderId="9" xfId="0" applyNumberFormat="1" applyFont="1" applyBorder="1" applyAlignment="1">
      <alignment horizontal="center" wrapText="1"/>
    </xf>
    <xf numFmtId="2" fontId="14" fillId="0" borderId="9" xfId="0" applyNumberFormat="1" applyFont="1" applyBorder="1" applyAlignment="1">
      <alignment horizontal="center" vertical="center" wrapText="1"/>
    </xf>
    <xf numFmtId="2" fontId="13" fillId="0" borderId="9" xfId="0" applyNumberFormat="1" applyFont="1" applyBorder="1" applyAlignment="1">
      <alignment horizontal="center" vertical="center" wrapText="1"/>
    </xf>
    <xf numFmtId="4" fontId="3" fillId="0" borderId="9" xfId="0" applyNumberFormat="1" applyFont="1" applyBorder="1" applyAlignment="1">
      <alignment horizontal="center" wrapText="1"/>
    </xf>
    <xf numFmtId="0" fontId="3" fillId="2" borderId="9" xfId="0" applyFont="1" applyFill="1" applyBorder="1" applyAlignment="1">
      <alignment horizontal="center" wrapText="1"/>
    </xf>
    <xf numFmtId="165" fontId="3" fillId="2" borderId="9" xfId="0" applyNumberFormat="1" applyFont="1" applyFill="1" applyBorder="1" applyAlignment="1">
      <alignment horizontal="center" wrapText="1"/>
    </xf>
    <xf numFmtId="2" fontId="46" fillId="10" borderId="42" xfId="0" applyNumberFormat="1" applyFont="1" applyFill="1" applyBorder="1" applyAlignment="1">
      <alignment horizontal="center" vertical="center" wrapText="1"/>
    </xf>
    <xf numFmtId="2" fontId="46" fillId="10" borderId="38" xfId="0" applyNumberFormat="1" applyFont="1" applyFill="1" applyBorder="1" applyAlignment="1">
      <alignment horizontal="center" vertical="center" wrapText="1"/>
    </xf>
    <xf numFmtId="2" fontId="46" fillId="10" borderId="39"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70" fontId="13" fillId="2" borderId="1" xfId="0" applyNumberFormat="1" applyFont="1" applyFill="1" applyBorder="1" applyAlignment="1">
      <alignment horizontal="center" vertical="center" wrapText="1"/>
    </xf>
    <xf numFmtId="9" fontId="13"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4" fontId="3" fillId="2" borderId="8" xfId="0" applyNumberFormat="1" applyFont="1" applyFill="1" applyBorder="1" applyAlignment="1">
      <alignment horizontal="center" wrapText="1"/>
    </xf>
    <xf numFmtId="4" fontId="3" fillId="2" borderId="1" xfId="0" applyNumberFormat="1" applyFont="1" applyFill="1" applyBorder="1" applyAlignment="1">
      <alignment horizontal="center" wrapText="1"/>
    </xf>
    <xf numFmtId="4" fontId="3" fillId="2" borderId="9" xfId="0" applyNumberFormat="1" applyFont="1" applyFill="1" applyBorder="1" applyAlignment="1">
      <alignment horizontal="center" wrapText="1"/>
    </xf>
    <xf numFmtId="167" fontId="3" fillId="2" borderId="7" xfId="0" applyNumberFormat="1" applyFont="1" applyFill="1" applyBorder="1" applyAlignment="1">
      <alignment horizontal="right" wrapText="1"/>
    </xf>
    <xf numFmtId="167" fontId="3" fillId="2" borderId="1" xfId="0" applyNumberFormat="1" applyFont="1" applyFill="1" applyBorder="1" applyAlignment="1">
      <alignment horizontal="right" wrapText="1"/>
    </xf>
    <xf numFmtId="167" fontId="3" fillId="2" borderId="9" xfId="0" applyNumberFormat="1" applyFont="1" applyFill="1" applyBorder="1" applyAlignment="1">
      <alignment horizontal="right" wrapText="1"/>
    </xf>
    <xf numFmtId="0" fontId="13" fillId="0" borderId="8" xfId="0" applyFont="1" applyBorder="1" applyAlignment="1">
      <alignment horizontal="center" vertical="top" wrapText="1"/>
    </xf>
    <xf numFmtId="0" fontId="13" fillId="0" borderId="24" xfId="0" applyFont="1" applyBorder="1" applyAlignment="1">
      <alignment horizontal="center" vertical="top" wrapText="1"/>
    </xf>
    <xf numFmtId="0" fontId="13" fillId="0" borderId="1" xfId="0" applyFont="1" applyBorder="1" applyAlignment="1">
      <alignment horizontal="center" vertical="top" wrapText="1"/>
    </xf>
    <xf numFmtId="0" fontId="13" fillId="0" borderId="25" xfId="0" applyFont="1" applyBorder="1" applyAlignment="1">
      <alignment horizontal="center" vertical="top" wrapText="1"/>
    </xf>
    <xf numFmtId="0" fontId="13" fillId="0" borderId="1"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8" xfId="0" applyFont="1" applyBorder="1" applyAlignment="1">
      <alignment vertical="top" wrapText="1"/>
    </xf>
    <xf numFmtId="0" fontId="0" fillId="0" borderId="8" xfId="0" applyBorder="1" applyAlignment="1">
      <alignment vertical="top" wrapText="1"/>
    </xf>
    <xf numFmtId="0" fontId="13" fillId="0" borderId="1" xfId="0" applyFont="1" applyBorder="1" applyAlignment="1">
      <alignment vertical="top" wrapText="1"/>
    </xf>
    <xf numFmtId="0" fontId="0" fillId="0" borderId="1" xfId="0" applyBorder="1" applyAlignment="1">
      <alignment vertical="top" wrapText="1"/>
    </xf>
    <xf numFmtId="0" fontId="13" fillId="0" borderId="1" xfId="0" applyFont="1" applyBorder="1" applyAlignment="1">
      <alignment horizontal="left" vertical="top" wrapText="1"/>
    </xf>
    <xf numFmtId="0" fontId="0" fillId="0" borderId="1" xfId="0" applyBorder="1" applyAlignment="1">
      <alignment horizontal="left" vertical="top" wrapText="1"/>
    </xf>
    <xf numFmtId="49" fontId="13" fillId="2" borderId="3" xfId="0" applyNumberFormat="1" applyFont="1" applyFill="1" applyBorder="1" applyAlignment="1">
      <alignment horizontal="center" vertical="center" wrapText="1"/>
    </xf>
    <xf numFmtId="4" fontId="6" fillId="2" borderId="8" xfId="0" applyNumberFormat="1" applyFont="1" applyFill="1" applyBorder="1" applyAlignment="1">
      <alignment horizontal="center" wrapText="1"/>
    </xf>
    <xf numFmtId="4" fontId="6" fillId="2" borderId="1" xfId="0" applyNumberFormat="1" applyFont="1" applyFill="1" applyBorder="1" applyAlignment="1">
      <alignment horizontal="center" wrapText="1"/>
    </xf>
    <xf numFmtId="4" fontId="6" fillId="2" borderId="9" xfId="0" applyNumberFormat="1" applyFont="1" applyFill="1" applyBorder="1" applyAlignment="1">
      <alignment horizontal="center" wrapText="1"/>
    </xf>
    <xf numFmtId="167" fontId="6" fillId="2" borderId="7" xfId="0" applyNumberFormat="1" applyFont="1" applyFill="1" applyBorder="1" applyAlignment="1">
      <alignment horizontal="right" wrapText="1"/>
    </xf>
    <xf numFmtId="167" fontId="6" fillId="2" borderId="1" xfId="0" applyNumberFormat="1" applyFont="1" applyFill="1" applyBorder="1" applyAlignment="1">
      <alignment horizontal="right" wrapText="1"/>
    </xf>
    <xf numFmtId="167" fontId="6" fillId="2" borderId="9" xfId="0" applyNumberFormat="1" applyFont="1" applyFill="1" applyBorder="1" applyAlignment="1">
      <alignment horizontal="right" wrapText="1"/>
    </xf>
    <xf numFmtId="0" fontId="13" fillId="2" borderId="3" xfId="0" applyFont="1" applyFill="1" applyBorder="1" applyAlignment="1">
      <alignment horizontal="center" vertical="center" wrapText="1"/>
    </xf>
    <xf numFmtId="0" fontId="14" fillId="2" borderId="3" xfId="0" applyFont="1" applyFill="1" applyBorder="1" applyAlignment="1">
      <alignment horizontal="center" vertical="center" wrapText="1"/>
    </xf>
    <xf numFmtId="167" fontId="6" fillId="2" borderId="8" xfId="0" applyNumberFormat="1" applyFont="1" applyFill="1" applyBorder="1" applyAlignment="1">
      <alignment horizontal="center" wrapText="1"/>
    </xf>
    <xf numFmtId="167" fontId="6" fillId="2" borderId="1" xfId="0" applyNumberFormat="1" applyFont="1" applyFill="1" applyBorder="1" applyAlignment="1">
      <alignment horizontal="center" wrapText="1"/>
    </xf>
    <xf numFmtId="167" fontId="6" fillId="2" borderId="9" xfId="0" applyNumberFormat="1" applyFont="1" applyFill="1" applyBorder="1" applyAlignment="1">
      <alignment horizontal="center" wrapText="1"/>
    </xf>
    <xf numFmtId="0" fontId="14" fillId="9" borderId="8" xfId="0" applyFont="1" applyFill="1" applyBorder="1" applyAlignment="1">
      <alignment horizontal="center" vertical="top" wrapText="1"/>
    </xf>
    <xf numFmtId="0" fontId="14" fillId="9" borderId="1" xfId="0" applyFont="1" applyFill="1" applyBorder="1" applyAlignment="1">
      <alignment horizontal="center" vertical="top" wrapText="1"/>
    </xf>
    <xf numFmtId="167" fontId="3" fillId="9" borderId="1" xfId="0" applyNumberFormat="1" applyFont="1" applyFill="1" applyBorder="1" applyAlignment="1">
      <alignment horizontal="right" wrapText="1"/>
    </xf>
    <xf numFmtId="167" fontId="3" fillId="9" borderId="9" xfId="0" applyNumberFormat="1" applyFont="1" applyFill="1" applyBorder="1" applyAlignment="1">
      <alignment horizontal="right" wrapText="1"/>
    </xf>
    <xf numFmtId="167" fontId="3" fillId="9" borderId="8" xfId="0" applyNumberFormat="1" applyFont="1" applyFill="1" applyBorder="1" applyAlignment="1">
      <alignment horizontal="center" wrapText="1"/>
    </xf>
    <xf numFmtId="167" fontId="3" fillId="9" borderId="1" xfId="0" applyNumberFormat="1" applyFont="1" applyFill="1" applyBorder="1" applyAlignment="1">
      <alignment horizontal="center" wrapText="1"/>
    </xf>
    <xf numFmtId="167" fontId="3" fillId="9" borderId="9" xfId="0" applyNumberFormat="1" applyFont="1" applyFill="1" applyBorder="1" applyAlignment="1">
      <alignment horizontal="center" wrapText="1"/>
    </xf>
    <xf numFmtId="167" fontId="3" fillId="9" borderId="7" xfId="0" applyNumberFormat="1" applyFont="1" applyFill="1" applyBorder="1" applyAlignment="1">
      <alignment horizontal="right" wrapText="1"/>
    </xf>
    <xf numFmtId="0" fontId="14" fillId="0" borderId="8" xfId="0" applyFont="1" applyBorder="1" applyAlignment="1">
      <alignment vertical="top" wrapText="1"/>
    </xf>
    <xf numFmtId="0" fontId="15" fillId="0" borderId="8" xfId="0" applyFont="1" applyBorder="1" applyAlignment="1">
      <alignment vertical="top" wrapText="1"/>
    </xf>
    <xf numFmtId="0" fontId="14" fillId="9" borderId="8" xfId="0" applyFont="1" applyFill="1" applyBorder="1" applyAlignment="1">
      <alignment vertical="top" wrapText="1"/>
    </xf>
    <xf numFmtId="0" fontId="15" fillId="9" borderId="8" xfId="0" applyFont="1" applyFill="1" applyBorder="1" applyAlignment="1">
      <alignment vertical="top" wrapText="1"/>
    </xf>
    <xf numFmtId="0" fontId="14" fillId="9" borderId="1" xfId="0" applyFont="1" applyFill="1" applyBorder="1" applyAlignment="1">
      <alignment vertical="top" wrapText="1"/>
    </xf>
    <xf numFmtId="0" fontId="15" fillId="9" borderId="1" xfId="0" applyFont="1" applyFill="1" applyBorder="1" applyAlignment="1">
      <alignment vertical="top" wrapText="1"/>
    </xf>
    <xf numFmtId="0" fontId="13" fillId="9" borderId="1" xfId="0" applyFont="1" applyFill="1" applyBorder="1" applyAlignment="1">
      <alignment horizontal="left" vertical="top" wrapText="1"/>
    </xf>
    <xf numFmtId="0" fontId="0" fillId="9" borderId="1" xfId="0" applyFill="1" applyBorder="1" applyAlignment="1">
      <alignment horizontal="left" vertical="top" wrapText="1"/>
    </xf>
    <xf numFmtId="0" fontId="13" fillId="9" borderId="1" xfId="0" applyFont="1" applyFill="1" applyBorder="1" applyAlignment="1">
      <alignment horizontal="center" vertical="center" wrapText="1"/>
    </xf>
    <xf numFmtId="0" fontId="13" fillId="9" borderId="3" xfId="0" applyFont="1" applyFill="1" applyBorder="1" applyAlignment="1">
      <alignment horizontal="center" vertical="center" wrapText="1"/>
    </xf>
    <xf numFmtId="0" fontId="13" fillId="9" borderId="1" xfId="0" applyFont="1" applyFill="1" applyBorder="1" applyAlignment="1">
      <alignment vertical="top" wrapText="1"/>
    </xf>
    <xf numFmtId="0" fontId="0" fillId="9" borderId="1" xfId="0" applyFont="1" applyFill="1" applyBorder="1" applyAlignment="1">
      <alignment vertical="top" wrapText="1"/>
    </xf>
    <xf numFmtId="0" fontId="14" fillId="9" borderId="1" xfId="0" applyFont="1" applyFill="1" applyBorder="1" applyAlignment="1">
      <alignment horizontal="left" vertical="top" wrapText="1"/>
    </xf>
    <xf numFmtId="0" fontId="15" fillId="9" borderId="1" xfId="0" applyFont="1" applyFill="1" applyBorder="1" applyAlignment="1">
      <alignment horizontal="left" vertical="top" wrapText="1"/>
    </xf>
    <xf numFmtId="49" fontId="13" fillId="9" borderId="3" xfId="0" applyNumberFormat="1" applyFont="1" applyFill="1" applyBorder="1" applyAlignment="1">
      <alignment horizontal="center" vertical="center" wrapText="1"/>
    </xf>
    <xf numFmtId="167" fontId="3" fillId="2" borderId="1" xfId="0" applyNumberFormat="1" applyFont="1" applyFill="1" applyBorder="1" applyAlignment="1">
      <alignment horizontal="center" wrapText="1"/>
    </xf>
    <xf numFmtId="167" fontId="3" fillId="2" borderId="9" xfId="0" applyNumberFormat="1" applyFont="1" applyFill="1" applyBorder="1" applyAlignment="1">
      <alignment horizontal="center" wrapText="1"/>
    </xf>
    <xf numFmtId="167" fontId="3" fillId="2" borderId="8" xfId="0" applyNumberFormat="1" applyFont="1" applyFill="1" applyBorder="1" applyAlignment="1">
      <alignment horizontal="center" wrapText="1"/>
    </xf>
    <xf numFmtId="0" fontId="14" fillId="0" borderId="8" xfId="0" applyFont="1" applyBorder="1" applyAlignment="1">
      <alignment horizontal="center" vertical="top" wrapText="1"/>
    </xf>
    <xf numFmtId="0" fontId="14" fillId="0" borderId="1" xfId="0" applyFont="1" applyBorder="1" applyAlignment="1">
      <alignment horizontal="center" vertical="top" wrapText="1"/>
    </xf>
    <xf numFmtId="167" fontId="3" fillId="2" borderId="7" xfId="0" applyNumberFormat="1" applyFont="1" applyFill="1" applyBorder="1" applyAlignment="1">
      <alignment wrapText="1"/>
    </xf>
    <xf numFmtId="167" fontId="3" fillId="2" borderId="1" xfId="0" applyNumberFormat="1" applyFont="1" applyFill="1" applyBorder="1" applyAlignment="1">
      <alignment wrapText="1"/>
    </xf>
    <xf numFmtId="167" fontId="3" fillId="2" borderId="9" xfId="0" applyNumberFormat="1" applyFont="1" applyFill="1" applyBorder="1" applyAlignment="1">
      <alignment wrapText="1"/>
    </xf>
    <xf numFmtId="0" fontId="14" fillId="9" borderId="3"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vertical="top" wrapText="1"/>
    </xf>
    <xf numFmtId="0" fontId="0" fillId="0" borderId="1" xfId="0" applyFont="1" applyBorder="1" applyAlignment="1">
      <alignment horizontal="left" vertical="top" wrapText="1"/>
    </xf>
    <xf numFmtId="167" fontId="45" fillId="2" borderId="1" xfId="0" applyNumberFormat="1" applyFont="1" applyFill="1" applyBorder="1" applyAlignment="1">
      <alignment horizontal="right" wrapText="1"/>
    </xf>
    <xf numFmtId="167" fontId="45" fillId="2" borderId="9" xfId="0" applyNumberFormat="1" applyFont="1" applyFill="1" applyBorder="1" applyAlignment="1">
      <alignment horizontal="right" wrapText="1"/>
    </xf>
    <xf numFmtId="4" fontId="45" fillId="2" borderId="8" xfId="0" applyNumberFormat="1" applyFont="1" applyFill="1" applyBorder="1" applyAlignment="1">
      <alignment horizontal="center" wrapText="1"/>
    </xf>
    <xf numFmtId="4" fontId="45" fillId="2" borderId="1" xfId="0" applyNumberFormat="1" applyFont="1" applyFill="1" applyBorder="1" applyAlignment="1">
      <alignment horizontal="center" wrapText="1"/>
    </xf>
    <xf numFmtId="4" fontId="45" fillId="2" borderId="9" xfId="0" applyNumberFormat="1" applyFont="1" applyFill="1" applyBorder="1" applyAlignment="1">
      <alignment horizontal="center" wrapText="1"/>
    </xf>
    <xf numFmtId="0" fontId="44" fillId="0" borderId="8" xfId="0" applyFont="1" applyBorder="1" applyAlignment="1">
      <alignment vertical="top" wrapText="1"/>
    </xf>
    <xf numFmtId="0" fontId="11" fillId="0" borderId="1" xfId="0" applyFont="1" applyBorder="1" applyAlignment="1">
      <alignment vertical="top" wrapText="1"/>
    </xf>
    <xf numFmtId="49" fontId="0" fillId="2" borderId="3" xfId="0" applyNumberFormat="1" applyFont="1" applyFill="1" applyBorder="1" applyAlignment="1">
      <alignment horizontal="center" vertical="center" wrapText="1"/>
    </xf>
    <xf numFmtId="0" fontId="14" fillId="8" borderId="8" xfId="0" applyFont="1" applyFill="1" applyBorder="1" applyAlignment="1">
      <alignment vertical="top" wrapText="1"/>
    </xf>
    <xf numFmtId="0" fontId="0" fillId="8" borderId="8" xfId="0" applyFill="1" applyBorder="1" applyAlignment="1">
      <alignment vertical="top" wrapText="1"/>
    </xf>
    <xf numFmtId="0" fontId="14" fillId="8" borderId="1" xfId="0" applyFont="1" applyFill="1" applyBorder="1" applyAlignment="1">
      <alignment vertical="top" wrapText="1"/>
    </xf>
    <xf numFmtId="0" fontId="0" fillId="8" borderId="1" xfId="0" applyFill="1" applyBorder="1" applyAlignment="1">
      <alignment vertical="top" wrapText="1"/>
    </xf>
    <xf numFmtId="0" fontId="41" fillId="8" borderId="1" xfId="0" applyFont="1" applyFill="1" applyBorder="1" applyAlignment="1">
      <alignment vertical="top" wrapText="1"/>
    </xf>
    <xf numFmtId="0" fontId="42" fillId="8" borderId="1" xfId="0" applyFont="1" applyFill="1" applyBorder="1" applyAlignment="1">
      <alignment vertical="top" wrapText="1"/>
    </xf>
    <xf numFmtId="0" fontId="23" fillId="9" borderId="8" xfId="0" applyFont="1" applyFill="1" applyBorder="1" applyAlignment="1">
      <alignment vertical="top" wrapText="1"/>
    </xf>
    <xf numFmtId="0" fontId="11" fillId="9" borderId="8" xfId="0" applyFont="1" applyFill="1" applyBorder="1" applyAlignment="1">
      <alignment vertical="top" wrapText="1"/>
    </xf>
    <xf numFmtId="0" fontId="23" fillId="9" borderId="1" xfId="0" applyFont="1" applyFill="1" applyBorder="1" applyAlignment="1">
      <alignment vertical="top" wrapText="1"/>
    </xf>
    <xf numFmtId="0" fontId="11" fillId="9" borderId="1" xfId="0" applyFont="1" applyFill="1" applyBorder="1" applyAlignment="1">
      <alignment vertical="top"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9" borderId="8" xfId="0" applyFill="1" applyBorder="1" applyAlignment="1">
      <alignment vertical="top" wrapText="1"/>
    </xf>
    <xf numFmtId="0" fontId="0" fillId="9" borderId="1" xfId="0" applyFill="1" applyBorder="1" applyAlignment="1">
      <alignment vertical="top" wrapText="1"/>
    </xf>
    <xf numFmtId="0" fontId="14" fillId="9" borderId="1" xfId="0" applyFont="1" applyFill="1" applyBorder="1" applyAlignment="1">
      <alignment horizontal="center" vertical="center" wrapText="1"/>
    </xf>
    <xf numFmtId="0" fontId="13" fillId="0" borderId="8" xfId="0" applyFont="1" applyFill="1" applyBorder="1" applyAlignment="1">
      <alignment vertical="top" wrapText="1"/>
    </xf>
    <xf numFmtId="0" fontId="0" fillId="0" borderId="8" xfId="0" applyFill="1" applyBorder="1" applyAlignment="1">
      <alignment vertical="top" wrapText="1"/>
    </xf>
    <xf numFmtId="0" fontId="0" fillId="0" borderId="1" xfId="0" applyBorder="1" applyAlignment="1">
      <alignment horizontal="center" vertical="center" wrapText="1"/>
    </xf>
    <xf numFmtId="0" fontId="15" fillId="0" borderId="1" xfId="0" applyFont="1" applyBorder="1" applyAlignment="1">
      <alignment vertical="top" wrapText="1"/>
    </xf>
    <xf numFmtId="0" fontId="15" fillId="0" borderId="1" xfId="0" applyFont="1" applyBorder="1" applyAlignment="1">
      <alignment horizontal="left" vertical="top" wrapText="1"/>
    </xf>
    <xf numFmtId="0" fontId="13" fillId="9" borderId="8" xfId="0" applyFont="1" applyFill="1" applyBorder="1" applyAlignment="1">
      <alignment vertical="top" wrapText="1"/>
    </xf>
    <xf numFmtId="0" fontId="0" fillId="0" borderId="8" xfId="0" applyFont="1" applyBorder="1" applyAlignment="1">
      <alignment vertical="top" wrapText="1"/>
    </xf>
    <xf numFmtId="0" fontId="6" fillId="9" borderId="8" xfId="0" applyFont="1" applyFill="1" applyBorder="1" applyAlignment="1">
      <alignment vertical="top" wrapText="1"/>
    </xf>
    <xf numFmtId="0" fontId="24" fillId="9" borderId="8" xfId="0" applyFont="1" applyFill="1" applyBorder="1" applyAlignment="1">
      <alignment vertical="top" wrapText="1"/>
    </xf>
    <xf numFmtId="0" fontId="15" fillId="9" borderId="1" xfId="0" applyFont="1" applyFill="1" applyBorder="1" applyAlignment="1">
      <alignment horizontal="center" vertical="center" wrapText="1"/>
    </xf>
    <xf numFmtId="0" fontId="15" fillId="8" borderId="8" xfId="0" applyFont="1" applyFill="1" applyBorder="1" applyAlignment="1">
      <alignment vertical="top" wrapText="1"/>
    </xf>
    <xf numFmtId="0" fontId="15" fillId="8" borderId="1" xfId="0" applyFont="1" applyFill="1" applyBorder="1" applyAlignment="1">
      <alignment vertical="top" wrapText="1"/>
    </xf>
    <xf numFmtId="0" fontId="14" fillId="8" borderId="1" xfId="0" applyFont="1" applyFill="1" applyBorder="1" applyAlignment="1">
      <alignment horizontal="left" vertical="top" wrapText="1"/>
    </xf>
    <xf numFmtId="0" fontId="15" fillId="8" borderId="1" xfId="0" applyFont="1" applyFill="1" applyBorder="1" applyAlignment="1">
      <alignment horizontal="left" vertical="top" wrapText="1"/>
    </xf>
    <xf numFmtId="2" fontId="8" fillId="0" borderId="1" xfId="0" applyNumberFormat="1" applyFont="1" applyBorder="1" applyAlignment="1">
      <alignment horizontal="center" vertical="center"/>
    </xf>
    <xf numFmtId="2" fontId="8" fillId="0" borderId="9" xfId="0" applyNumberFormat="1"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21" fillId="0" borderId="1" xfId="0" applyFont="1" applyBorder="1" applyAlignment="1">
      <alignment horizontal="center" vertical="center" wrapText="1"/>
    </xf>
    <xf numFmtId="49" fontId="7" fillId="0" borderId="3"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9" fillId="9" borderId="8"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1" xfId="0" applyFont="1" applyBorder="1" applyAlignment="1">
      <alignment horizontal="center" vertical="center" wrapText="1"/>
    </xf>
    <xf numFmtId="49" fontId="7" fillId="0" borderId="3" xfId="0" applyNumberFormat="1" applyFont="1" applyBorder="1" applyAlignment="1">
      <alignment horizontal="center" vertical="center"/>
    </xf>
    <xf numFmtId="0" fontId="19" fillId="9" borderId="8"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wrapText="1"/>
    </xf>
    <xf numFmtId="0" fontId="7" fillId="0" borderId="1" xfId="0" applyFont="1" applyFill="1" applyBorder="1" applyAlignment="1">
      <alignment horizontal="left" vertical="center" wrapText="1"/>
    </xf>
    <xf numFmtId="0" fontId="19" fillId="8" borderId="8"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12" fillId="9" borderId="8" xfId="4" applyFont="1" applyFill="1" applyBorder="1" applyAlignment="1">
      <alignment horizontal="center" vertical="top" wrapText="1"/>
    </xf>
    <xf numFmtId="0" fontId="12" fillId="9" borderId="1" xfId="4" applyFont="1" applyFill="1" applyBorder="1" applyAlignment="1">
      <alignment horizontal="center" vertical="top" wrapText="1"/>
    </xf>
    <xf numFmtId="0" fontId="2" fillId="9" borderId="1" xfId="4" applyFont="1" applyFill="1" applyBorder="1" applyAlignment="1">
      <alignment horizontal="center" vertical="top" wrapText="1"/>
    </xf>
    <xf numFmtId="0" fontId="2" fillId="9" borderId="1" xfId="5" applyFont="1" applyFill="1" applyBorder="1" applyAlignment="1">
      <alignment horizontal="center" vertical="top" wrapText="1"/>
    </xf>
    <xf numFmtId="0" fontId="0" fillId="9" borderId="1" xfId="0" applyFill="1" applyBorder="1"/>
    <xf numFmtId="0" fontId="2" fillId="0" borderId="8" xfId="4" applyFont="1" applyFill="1" applyBorder="1" applyAlignment="1">
      <alignment horizontal="center" vertical="top" wrapText="1"/>
    </xf>
    <xf numFmtId="0" fontId="2" fillId="0" borderId="1" xfId="4" applyFont="1" applyFill="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applyAlignment="1">
      <alignment horizontal="center" vertical="top"/>
    </xf>
    <xf numFmtId="0" fontId="2" fillId="0" borderId="1" xfId="5" applyFont="1" applyFill="1" applyBorder="1" applyAlignment="1">
      <alignment horizontal="center" vertical="top" wrapText="1"/>
    </xf>
    <xf numFmtId="0" fontId="18" fillId="10" borderId="37" xfId="0" applyFont="1" applyFill="1" applyBorder="1" applyAlignment="1">
      <alignment horizontal="center" vertical="center" wrapText="1"/>
    </xf>
    <xf numFmtId="0" fontId="12" fillId="10" borderId="38" xfId="0" applyFont="1" applyFill="1" applyBorder="1" applyAlignment="1">
      <alignment horizontal="center" vertical="center" wrapText="1"/>
    </xf>
    <xf numFmtId="0" fontId="12" fillId="10" borderId="41" xfId="0" applyFont="1" applyFill="1" applyBorder="1" applyAlignment="1">
      <alignment horizontal="center" vertical="center" wrapText="1"/>
    </xf>
    <xf numFmtId="0" fontId="12" fillId="8" borderId="8" xfId="4" applyFont="1" applyFill="1" applyBorder="1" applyAlignment="1">
      <alignment horizontal="center" vertical="top" wrapText="1"/>
    </xf>
    <xf numFmtId="0" fontId="12" fillId="8" borderId="1" xfId="4" applyFont="1" applyFill="1" applyBorder="1" applyAlignment="1">
      <alignment horizontal="center" vertical="top" wrapText="1"/>
    </xf>
    <xf numFmtId="0" fontId="12" fillId="8" borderId="1" xfId="5" applyFont="1" applyFill="1" applyBorder="1" applyAlignment="1">
      <alignment horizontal="center" vertical="top" wrapText="1"/>
    </xf>
    <xf numFmtId="0" fontId="13" fillId="2" borderId="8" xfId="0" applyFont="1" applyFill="1" applyBorder="1" applyAlignment="1">
      <alignment vertical="top" wrapText="1"/>
    </xf>
    <xf numFmtId="0" fontId="0" fillId="2" borderId="8" xfId="0" applyFill="1" applyBorder="1" applyAlignment="1">
      <alignment vertical="top" wrapText="1"/>
    </xf>
    <xf numFmtId="0" fontId="13" fillId="2" borderId="1" xfId="0" applyFont="1" applyFill="1" applyBorder="1" applyAlignment="1">
      <alignment vertical="top" wrapText="1"/>
    </xf>
    <xf numFmtId="0" fontId="0" fillId="2" borderId="1" xfId="0" applyFill="1" applyBorder="1" applyAlignment="1">
      <alignment vertical="top" wrapText="1"/>
    </xf>
    <xf numFmtId="0" fontId="13"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7" fillId="2" borderId="8" xfId="0" applyFont="1" applyFill="1" applyBorder="1" applyAlignment="1">
      <alignment vertical="top" wrapText="1"/>
    </xf>
    <xf numFmtId="0" fontId="8" fillId="2" borderId="8" xfId="0" applyFont="1" applyFill="1" applyBorder="1" applyAlignment="1">
      <alignment vertical="top" wrapText="1"/>
    </xf>
    <xf numFmtId="0" fontId="7" fillId="2" borderId="1" xfId="0" applyFont="1" applyFill="1" applyBorder="1" applyAlignment="1">
      <alignment vertical="top" wrapText="1"/>
    </xf>
    <xf numFmtId="0" fontId="8" fillId="2" borderId="1" xfId="0" applyFont="1" applyFill="1" applyBorder="1" applyAlignment="1">
      <alignment vertical="top" wrapText="1"/>
    </xf>
    <xf numFmtId="0" fontId="7"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applyAlignment="1">
      <alignment horizontal="center" vertical="center" wrapText="1"/>
    </xf>
    <xf numFmtId="0" fontId="9" fillId="9" borderId="8" xfId="0" applyFont="1" applyFill="1" applyBorder="1" applyAlignment="1">
      <alignment vertical="top" wrapText="1"/>
    </xf>
    <xf numFmtId="0" fontId="9" fillId="9" borderId="1" xfId="0" applyFont="1" applyFill="1" applyBorder="1" applyAlignment="1">
      <alignment vertical="top" wrapText="1"/>
    </xf>
    <xf numFmtId="0" fontId="10" fillId="9" borderId="1" xfId="0" applyFont="1" applyFill="1" applyBorder="1" applyAlignment="1">
      <alignment vertical="top" wrapText="1"/>
    </xf>
    <xf numFmtId="0" fontId="9" fillId="9" borderId="1" xfId="0" applyFont="1" applyFill="1" applyBorder="1" applyAlignment="1">
      <alignment horizontal="left" vertical="top" wrapText="1"/>
    </xf>
    <xf numFmtId="0" fontId="10" fillId="9" borderId="1" xfId="0" applyFont="1" applyFill="1" applyBorder="1" applyAlignment="1">
      <alignment horizontal="left" vertical="top" wrapText="1"/>
    </xf>
    <xf numFmtId="0" fontId="18" fillId="2" borderId="0" xfId="0" applyFont="1" applyFill="1" applyAlignment="1">
      <alignment horizontal="center" vertical="center"/>
    </xf>
    <xf numFmtId="0" fontId="18" fillId="2" borderId="0" xfId="0" applyFont="1" applyFill="1" applyAlignment="1">
      <alignment horizontal="center"/>
    </xf>
    <xf numFmtId="0" fontId="12" fillId="2" borderId="4"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39" xfId="0" applyFont="1" applyFill="1" applyBorder="1" applyAlignment="1">
      <alignment horizontal="center" vertical="center" wrapText="1"/>
    </xf>
    <xf numFmtId="2" fontId="12" fillId="2" borderId="34" xfId="0" applyNumberFormat="1" applyFont="1" applyFill="1" applyBorder="1" applyAlignment="1">
      <alignment horizontal="center" vertical="center" wrapText="1"/>
    </xf>
    <xf numFmtId="2" fontId="12" fillId="2" borderId="5" xfId="0" applyNumberFormat="1" applyFont="1" applyFill="1" applyBorder="1" applyAlignment="1">
      <alignment horizontal="center" vertical="center" wrapText="1"/>
    </xf>
    <xf numFmtId="2" fontId="12" fillId="2" borderId="6" xfId="0" applyNumberFormat="1" applyFont="1" applyFill="1" applyBorder="1" applyAlignment="1">
      <alignment horizontal="center" vertical="center" wrapText="1"/>
    </xf>
    <xf numFmtId="2" fontId="12" fillId="2" borderId="7" xfId="0" applyNumberFormat="1" applyFont="1" applyFill="1" applyBorder="1" applyAlignment="1">
      <alignment horizontal="center" vertical="center" wrapText="1"/>
    </xf>
    <xf numFmtId="2" fontId="12" fillId="2" borderId="1" xfId="0" applyNumberFormat="1" applyFont="1" applyFill="1" applyBorder="1" applyAlignment="1">
      <alignment horizontal="center" vertical="center" wrapText="1"/>
    </xf>
    <xf numFmtId="2" fontId="12" fillId="2" borderId="9" xfId="0" applyNumberFormat="1"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9" xfId="0" applyFont="1" applyFill="1" applyBorder="1" applyAlignment="1">
      <alignment horizontal="center" vertical="center" wrapText="1"/>
    </xf>
    <xf numFmtId="2" fontId="12" fillId="2" borderId="28"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2" fontId="9" fillId="2" borderId="1" xfId="0" applyNumberFormat="1" applyFont="1" applyFill="1" applyBorder="1" applyAlignment="1">
      <alignment horizontal="center" vertical="center"/>
    </xf>
    <xf numFmtId="2" fontId="9" fillId="2" borderId="9" xfId="0" applyNumberFormat="1" applyFont="1" applyFill="1" applyBorder="1" applyAlignment="1">
      <alignment horizontal="center" vertical="center"/>
    </xf>
    <xf numFmtId="2" fontId="9" fillId="2" borderId="8" xfId="0" applyNumberFormat="1" applyFont="1" applyFill="1" applyBorder="1" applyAlignment="1">
      <alignment horizontal="center" vertical="center" wrapText="1"/>
    </xf>
    <xf numFmtId="2" fontId="7" fillId="2" borderId="8"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2" fontId="9" fillId="2" borderId="9" xfId="0" applyNumberFormat="1" applyFont="1" applyFill="1" applyBorder="1" applyAlignment="1">
      <alignment horizontal="center" vertical="center" wrapText="1"/>
    </xf>
    <xf numFmtId="2" fontId="8" fillId="2" borderId="9" xfId="0" applyNumberFormat="1" applyFont="1" applyFill="1" applyBorder="1" applyAlignment="1">
      <alignment horizontal="center" vertical="center" wrapText="1"/>
    </xf>
    <xf numFmtId="2" fontId="9" fillId="2" borderId="7" xfId="0" applyNumberFormat="1" applyFont="1" applyFill="1" applyBorder="1" applyAlignment="1">
      <alignment horizontal="center" vertical="center"/>
    </xf>
    <xf numFmtId="0" fontId="9" fillId="8" borderId="21" xfId="0" applyFont="1" applyFill="1" applyBorder="1" applyAlignment="1">
      <alignment vertical="top" wrapText="1"/>
    </xf>
    <xf numFmtId="0" fontId="10" fillId="8" borderId="8" xfId="0" applyFont="1" applyFill="1" applyBorder="1" applyAlignment="1">
      <alignment vertical="top" wrapText="1"/>
    </xf>
    <xf numFmtId="0" fontId="9" fillId="8" borderId="11" xfId="0" applyFont="1" applyFill="1" applyBorder="1" applyAlignment="1">
      <alignment vertical="top" wrapText="1"/>
    </xf>
    <xf numFmtId="0" fontId="10" fillId="8" borderId="1" xfId="0" applyFont="1" applyFill="1" applyBorder="1" applyAlignment="1">
      <alignment vertical="top" wrapText="1"/>
    </xf>
    <xf numFmtId="0" fontId="9" fillId="8" borderId="11" xfId="0" applyFont="1" applyFill="1" applyBorder="1" applyAlignment="1">
      <alignment horizontal="left" vertical="top" wrapText="1"/>
    </xf>
    <xf numFmtId="0" fontId="10" fillId="8" borderId="1" xfId="0" applyFont="1" applyFill="1" applyBorder="1" applyAlignment="1">
      <alignment horizontal="left" vertical="top" wrapText="1"/>
    </xf>
    <xf numFmtId="0" fontId="9" fillId="2" borderId="1" xfId="0" applyFont="1" applyFill="1" applyBorder="1" applyAlignment="1">
      <alignment horizontal="center" vertical="top" wrapText="1"/>
    </xf>
    <xf numFmtId="0" fontId="8" fillId="2" borderId="1" xfId="0" applyFont="1" applyFill="1" applyBorder="1" applyAlignment="1">
      <alignment horizontal="center" vertical="top" wrapText="1"/>
    </xf>
    <xf numFmtId="0" fontId="9" fillId="2" borderId="3" xfId="0" applyFont="1" applyFill="1" applyBorder="1" applyAlignment="1">
      <alignment horizontal="center" wrapText="1"/>
    </xf>
    <xf numFmtId="0" fontId="8" fillId="2" borderId="3" xfId="0" applyFont="1" applyFill="1" applyBorder="1" applyAlignment="1">
      <alignment horizontal="center" wrapText="1"/>
    </xf>
    <xf numFmtId="2" fontId="8" fillId="2" borderId="8" xfId="0" applyNumberFormat="1" applyFont="1" applyFill="1" applyBorder="1" applyAlignment="1">
      <alignment horizontal="center" vertical="center" wrapText="1"/>
    </xf>
    <xf numFmtId="0" fontId="10" fillId="9" borderId="8" xfId="0" applyFont="1" applyFill="1" applyBorder="1" applyAlignment="1">
      <alignment vertical="top" wrapText="1"/>
    </xf>
    <xf numFmtId="0" fontId="10" fillId="2" borderId="1" xfId="0" applyFont="1" applyFill="1" applyBorder="1" applyAlignment="1">
      <alignment horizontal="center" vertical="center" wrapText="1"/>
    </xf>
    <xf numFmtId="0" fontId="14" fillId="8" borderId="3" xfId="0" applyFont="1" applyFill="1" applyBorder="1" applyAlignment="1">
      <alignment horizontal="center" vertical="center" wrapText="1"/>
    </xf>
    <xf numFmtId="0" fontId="14" fillId="8" borderId="17" xfId="0" applyFont="1" applyFill="1" applyBorder="1" applyAlignment="1">
      <alignment horizontal="center" vertical="center" wrapText="1"/>
    </xf>
    <xf numFmtId="0" fontId="14" fillId="8" borderId="7"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47" fillId="0" borderId="3" xfId="0" applyFont="1" applyBorder="1" applyAlignment="1">
      <alignment horizontal="center" vertical="center" wrapText="1"/>
    </xf>
    <xf numFmtId="0" fontId="47" fillId="0" borderId="17" xfId="0" applyFont="1" applyBorder="1" applyAlignment="1">
      <alignment horizontal="center" vertical="center" wrapText="1"/>
    </xf>
    <xf numFmtId="0" fontId="47" fillId="0" borderId="7" xfId="0" applyFont="1" applyBorder="1" applyAlignment="1">
      <alignment horizontal="center" vertical="center" wrapText="1"/>
    </xf>
    <xf numFmtId="0" fontId="47" fillId="2" borderId="17" xfId="0" applyFont="1" applyFill="1" applyBorder="1" applyAlignment="1">
      <alignment horizontal="center" vertical="center" wrapText="1"/>
    </xf>
    <xf numFmtId="0" fontId="47" fillId="2" borderId="7"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1" xfId="0" applyFont="1" applyBorder="1" applyAlignment="1">
      <alignment horizontal="center" vertical="center" wrapText="1"/>
    </xf>
    <xf numFmtId="0" fontId="37" fillId="0" borderId="31" xfId="0" applyFont="1" applyBorder="1" applyAlignment="1">
      <alignment horizontal="center" vertical="center" wrapText="1"/>
    </xf>
    <xf numFmtId="0" fontId="38" fillId="0" borderId="32" xfId="0" applyFont="1" applyBorder="1" applyAlignment="1">
      <alignment horizontal="center" vertical="center"/>
    </xf>
    <xf numFmtId="0" fontId="38" fillId="0" borderId="33" xfId="0" applyFont="1" applyBorder="1" applyAlignment="1">
      <alignment horizontal="center" vertical="center"/>
    </xf>
    <xf numFmtId="0" fontId="38" fillId="0" borderId="29" xfId="0" applyFont="1" applyBorder="1" applyAlignment="1">
      <alignment horizontal="center" vertical="center" wrapText="1"/>
    </xf>
    <xf numFmtId="0" fontId="38" fillId="0" borderId="0" xfId="0" applyFont="1" applyAlignment="1">
      <alignment horizontal="center" vertical="center"/>
    </xf>
    <xf numFmtId="0" fontId="38" fillId="0" borderId="30" xfId="0" applyFont="1" applyBorder="1" applyAlignment="1">
      <alignment horizontal="center" vertical="center"/>
    </xf>
    <xf numFmtId="0" fontId="38" fillId="0" borderId="20" xfId="0" applyFont="1" applyBorder="1" applyAlignment="1">
      <alignment horizontal="center" vertical="center" wrapText="1"/>
    </xf>
    <xf numFmtId="0" fontId="38" fillId="0" borderId="13" xfId="0" applyFont="1" applyBorder="1" applyAlignment="1">
      <alignment horizontal="center" vertical="center"/>
    </xf>
    <xf numFmtId="0" fontId="38" fillId="0" borderId="23" xfId="0" applyFont="1" applyBorder="1" applyAlignment="1">
      <alignment horizontal="center" vertical="center"/>
    </xf>
    <xf numFmtId="0" fontId="31" fillId="8" borderId="3" xfId="9" applyFont="1" applyFill="1" applyBorder="1" applyAlignment="1">
      <alignment horizontal="center" vertical="center" wrapText="1"/>
    </xf>
    <xf numFmtId="0" fontId="6" fillId="8" borderId="17" xfId="9" applyFont="1" applyFill="1" applyBorder="1" applyAlignment="1">
      <alignment horizontal="center" vertical="center" wrapText="1"/>
    </xf>
    <xf numFmtId="0" fontId="6" fillId="8" borderId="7" xfId="9" applyFont="1" applyFill="1" applyBorder="1" applyAlignment="1">
      <alignment horizontal="center" vertical="center" wrapText="1"/>
    </xf>
    <xf numFmtId="0" fontId="31"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31" fillId="3" borderId="3" xfId="0" applyFont="1" applyFill="1" applyBorder="1" applyAlignment="1">
      <alignment horizontal="center" vertical="top" wrapText="1"/>
    </xf>
    <xf numFmtId="0" fontId="31" fillId="3" borderId="17" xfId="0" applyFont="1" applyFill="1" applyBorder="1" applyAlignment="1">
      <alignment horizontal="center" vertical="top" wrapText="1"/>
    </xf>
    <xf numFmtId="0" fontId="31" fillId="3" borderId="7" xfId="0" applyFont="1" applyFill="1" applyBorder="1" applyAlignment="1">
      <alignment horizontal="center" vertical="top" wrapText="1"/>
    </xf>
    <xf numFmtId="0" fontId="37" fillId="0" borderId="3"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7"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6"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28" fillId="0" borderId="12" xfId="0" applyFont="1" applyBorder="1" applyAlignment="1">
      <alignment horizontal="center" vertical="center" wrapText="1"/>
    </xf>
    <xf numFmtId="0" fontId="13" fillId="0" borderId="2" xfId="0" applyFont="1" applyBorder="1" applyAlignment="1">
      <alignment vertical="top" wrapText="1"/>
    </xf>
    <xf numFmtId="0" fontId="28" fillId="0" borderId="12" xfId="0" applyFont="1" applyBorder="1" applyAlignment="1">
      <alignment vertical="top" wrapText="1"/>
    </xf>
    <xf numFmtId="0" fontId="28" fillId="0" borderId="1" xfId="0" applyFont="1" applyBorder="1" applyAlignment="1">
      <alignment vertical="top" wrapText="1"/>
    </xf>
    <xf numFmtId="0" fontId="13" fillId="0" borderId="2" xfId="0" applyFont="1" applyBorder="1" applyAlignment="1">
      <alignment horizontal="left" vertical="center" wrapText="1"/>
    </xf>
    <xf numFmtId="0" fontId="28" fillId="0" borderId="12" xfId="0" applyFont="1" applyBorder="1" applyAlignment="1">
      <alignment horizontal="left" wrapText="1"/>
    </xf>
    <xf numFmtId="0" fontId="28" fillId="0" borderId="11" xfId="0" applyFont="1" applyBorder="1" applyAlignment="1">
      <alignment horizontal="left" wrapText="1"/>
    </xf>
    <xf numFmtId="0" fontId="28" fillId="0" borderId="12" xfId="0" applyFont="1" applyBorder="1" applyAlignment="1">
      <alignment wrapText="1"/>
    </xf>
    <xf numFmtId="0" fontId="28" fillId="0" borderId="11" xfId="0" applyFont="1" applyBorder="1" applyAlignment="1">
      <alignment wrapText="1"/>
    </xf>
    <xf numFmtId="0" fontId="13" fillId="0" borderId="2"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36" fillId="0" borderId="11"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32" xfId="0" applyFont="1" applyBorder="1" applyAlignment="1">
      <alignment horizontal="center" vertical="center"/>
    </xf>
    <xf numFmtId="0" fontId="28" fillId="0" borderId="33" xfId="0" applyFont="1" applyBorder="1" applyAlignment="1">
      <alignment horizontal="center" vertical="center"/>
    </xf>
    <xf numFmtId="0" fontId="28" fillId="0" borderId="29" xfId="0" applyFont="1" applyBorder="1" applyAlignment="1">
      <alignment horizontal="center" vertical="center" wrapText="1"/>
    </xf>
    <xf numFmtId="0" fontId="28" fillId="0" borderId="0" xfId="0" applyFont="1" applyAlignment="1">
      <alignment horizontal="center" vertical="center"/>
    </xf>
    <xf numFmtId="0" fontId="28" fillId="0" borderId="30" xfId="0" applyFont="1" applyBorder="1" applyAlignment="1">
      <alignment horizontal="center" vertical="center"/>
    </xf>
    <xf numFmtId="0" fontId="13" fillId="0" borderId="32" xfId="0" applyFont="1" applyBorder="1" applyAlignment="1">
      <alignment horizontal="center" vertical="center" wrapText="1"/>
    </xf>
    <xf numFmtId="0" fontId="13" fillId="0" borderId="33"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12" xfId="0" applyFont="1" applyBorder="1" applyAlignment="1">
      <alignment vertical="top" wrapText="1"/>
    </xf>
    <xf numFmtId="0" fontId="13" fillId="0" borderId="11" xfId="0" applyFont="1" applyBorder="1" applyAlignment="1">
      <alignment vertical="top" wrapText="1"/>
    </xf>
    <xf numFmtId="0" fontId="28" fillId="0" borderId="20" xfId="0" applyFont="1" applyBorder="1" applyAlignment="1">
      <alignment horizontal="center" vertical="center" wrapText="1"/>
    </xf>
    <xf numFmtId="0" fontId="28" fillId="0" borderId="13" xfId="0" applyFont="1" applyBorder="1" applyAlignment="1">
      <alignment horizontal="center" vertical="center"/>
    </xf>
    <xf numFmtId="0" fontId="28" fillId="0" borderId="23" xfId="0" applyFont="1" applyBorder="1" applyAlignment="1">
      <alignment horizontal="center" vertical="center"/>
    </xf>
    <xf numFmtId="0" fontId="28" fillId="0" borderId="11" xfId="0" applyFont="1" applyBorder="1" applyAlignment="1">
      <alignment vertical="top" wrapText="1"/>
    </xf>
    <xf numFmtId="0" fontId="13" fillId="0" borderId="2" xfId="0" applyFont="1" applyBorder="1" applyAlignment="1">
      <alignment wrapText="1"/>
    </xf>
    <xf numFmtId="0" fontId="13" fillId="0" borderId="1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3" fillId="0" borderId="12"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wrapText="1"/>
    </xf>
    <xf numFmtId="0" fontId="13" fillId="0" borderId="11" xfId="0" applyFont="1" applyBorder="1" applyAlignment="1">
      <alignment wrapText="1"/>
    </xf>
    <xf numFmtId="0" fontId="28" fillId="0" borderId="12" xfId="0" applyFont="1" applyFill="1" applyBorder="1" applyAlignment="1">
      <alignment horizontal="center" wrapText="1"/>
    </xf>
    <xf numFmtId="0" fontId="28" fillId="0" borderId="11" xfId="0" applyFont="1" applyFill="1" applyBorder="1" applyAlignment="1">
      <alignment horizontal="center" wrapText="1"/>
    </xf>
    <xf numFmtId="0" fontId="28" fillId="0" borderId="2" xfId="0" applyFont="1" applyBorder="1" applyAlignment="1">
      <alignment vertical="top" wrapText="1"/>
    </xf>
    <xf numFmtId="0" fontId="13" fillId="0" borderId="11" xfId="0" applyFont="1" applyFill="1" applyBorder="1" applyAlignment="1">
      <alignment horizontal="center" vertical="center" wrapText="1"/>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2"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1" xfId="0" applyFont="1" applyFill="1" applyBorder="1" applyAlignment="1">
      <alignment horizontal="center" vertical="center"/>
    </xf>
    <xf numFmtId="0" fontId="28" fillId="0" borderId="2" xfId="0" applyFont="1" applyBorder="1" applyAlignment="1">
      <alignment horizontal="center" vertical="center"/>
    </xf>
    <xf numFmtId="0" fontId="28" fillId="0" borderId="12" xfId="0" applyFont="1" applyBorder="1" applyAlignment="1">
      <alignment horizontal="center" vertical="center"/>
    </xf>
    <xf numFmtId="0" fontId="28" fillId="0" borderId="11" xfId="0" applyFont="1" applyBorder="1" applyAlignment="1">
      <alignment horizontal="center" vertical="center"/>
    </xf>
    <xf numFmtId="0" fontId="34" fillId="8" borderId="3" xfId="0" applyFont="1" applyFill="1" applyBorder="1" applyAlignment="1">
      <alignment horizontal="center" vertical="center"/>
    </xf>
    <xf numFmtId="0" fontId="34" fillId="8" borderId="17" xfId="0" applyFont="1" applyFill="1" applyBorder="1" applyAlignment="1">
      <alignment horizontal="center" vertical="center"/>
    </xf>
    <xf numFmtId="0" fontId="34" fillId="8" borderId="7" xfId="0" applyFont="1" applyFill="1" applyBorder="1" applyAlignment="1">
      <alignment horizontal="center" vertical="center"/>
    </xf>
    <xf numFmtId="0" fontId="14" fillId="0" borderId="2" xfId="0" applyFont="1" applyBorder="1" applyAlignment="1">
      <alignment vertical="top" wrapText="1"/>
    </xf>
    <xf numFmtId="0" fontId="14" fillId="0" borderId="12" xfId="0" applyFont="1" applyBorder="1" applyAlignment="1">
      <alignment vertical="top" wrapText="1"/>
    </xf>
    <xf numFmtId="0" fontId="13" fillId="0" borderId="33" xfId="0" applyFont="1" applyBorder="1" applyAlignment="1">
      <alignment vertical="top" wrapText="1"/>
    </xf>
    <xf numFmtId="0" fontId="28" fillId="0" borderId="30" xfId="0" applyFont="1" applyBorder="1" applyAlignment="1">
      <alignment vertical="top" wrapText="1"/>
    </xf>
    <xf numFmtId="0" fontId="28" fillId="0" borderId="23" xfId="0" applyFont="1" applyBorder="1" applyAlignment="1">
      <alignment vertical="top" wrapText="1"/>
    </xf>
    <xf numFmtId="0" fontId="33" fillId="0" borderId="1" xfId="0" applyFont="1" applyBorder="1" applyAlignment="1">
      <alignment wrapText="1"/>
    </xf>
    <xf numFmtId="0" fontId="28" fillId="0" borderId="1" xfId="0" applyFont="1" applyBorder="1" applyAlignment="1">
      <alignment wrapText="1"/>
    </xf>
    <xf numFmtId="0" fontId="33"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28" fillId="0" borderId="1" xfId="0" applyFont="1" applyBorder="1" applyAlignment="1">
      <alignment horizontal="center" vertical="center" wrapText="1"/>
    </xf>
    <xf numFmtId="14" fontId="13" fillId="0" borderId="2" xfId="0" applyNumberFormat="1" applyFont="1" applyBorder="1" applyAlignment="1">
      <alignment horizontal="center" vertical="center" wrapText="1"/>
    </xf>
    <xf numFmtId="0" fontId="38" fillId="0" borderId="17" xfId="0" applyFont="1" applyBorder="1" applyAlignment="1"/>
    <xf numFmtId="0" fontId="38" fillId="0" borderId="7" xfId="0" applyFont="1" applyBorder="1" applyAlignment="1"/>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31" fillId="2" borderId="3" xfId="0" applyFont="1" applyFill="1" applyBorder="1" applyAlignment="1">
      <alignment horizontal="center" vertical="top" wrapText="1"/>
    </xf>
    <xf numFmtId="0" fontId="31" fillId="2" borderId="17" xfId="0" applyFont="1" applyFill="1" applyBorder="1" applyAlignment="1">
      <alignment horizontal="center" vertical="top" wrapText="1"/>
    </xf>
    <xf numFmtId="0" fontId="31" fillId="2" borderId="7" xfId="0" applyFont="1" applyFill="1" applyBorder="1" applyAlignment="1">
      <alignment horizontal="center" vertical="top" wrapText="1"/>
    </xf>
    <xf numFmtId="0" fontId="31" fillId="2" borderId="3" xfId="0" applyFont="1" applyFill="1" applyBorder="1" applyAlignment="1">
      <alignment horizontal="center" vertical="center" wrapText="1"/>
    </xf>
    <xf numFmtId="0" fontId="31" fillId="2" borderId="17" xfId="0" applyFont="1" applyFill="1" applyBorder="1" applyAlignment="1">
      <alignment horizontal="center" vertical="center" wrapText="1"/>
    </xf>
    <xf numFmtId="0" fontId="31" fillId="2" borderId="7"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11" xfId="0" applyFont="1" applyFill="1" applyBorder="1" applyAlignment="1">
      <alignment horizontal="center" vertical="top" wrapText="1"/>
    </xf>
    <xf numFmtId="0" fontId="25" fillId="2" borderId="0"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30" fillId="2" borderId="15" xfId="0" applyFont="1" applyFill="1" applyBorder="1" applyAlignment="1">
      <alignment horizontal="center" vertical="center" wrapText="1"/>
    </xf>
    <xf numFmtId="0" fontId="30" fillId="2" borderId="16" xfId="0" applyFont="1" applyFill="1" applyBorder="1" applyAlignment="1">
      <alignment horizontal="center" vertical="center" wrapText="1"/>
    </xf>
    <xf numFmtId="0" fontId="3" fillId="3" borderId="2" xfId="0" applyFont="1" applyFill="1" applyBorder="1" applyAlignment="1">
      <alignment horizontal="center" vertical="top" wrapText="1"/>
    </xf>
    <xf numFmtId="0" fontId="3" fillId="3" borderId="12" xfId="0" applyFont="1" applyFill="1" applyBorder="1" applyAlignment="1">
      <alignment horizontal="center" vertical="top" wrapText="1"/>
    </xf>
    <xf numFmtId="0" fontId="3" fillId="0" borderId="2" xfId="0" applyFont="1" applyBorder="1" applyAlignment="1">
      <alignment horizontal="center" vertical="top" wrapText="1"/>
    </xf>
    <xf numFmtId="0" fontId="3" fillId="0" borderId="12" xfId="0" applyFont="1" applyBorder="1" applyAlignment="1">
      <alignment horizontal="center" vertical="top" wrapText="1"/>
    </xf>
    <xf numFmtId="0" fontId="3" fillId="3" borderId="11" xfId="0" applyFont="1" applyFill="1" applyBorder="1" applyAlignment="1">
      <alignment horizontal="center" vertical="top" wrapText="1"/>
    </xf>
    <xf numFmtId="0" fontId="6" fillId="8" borderId="3" xfId="0" applyFont="1" applyFill="1" applyBorder="1" applyAlignment="1">
      <alignment horizontal="center" vertical="top" wrapText="1"/>
    </xf>
    <xf numFmtId="0" fontId="6" fillId="8" borderId="17" xfId="0" applyFont="1" applyFill="1" applyBorder="1" applyAlignment="1">
      <alignment horizontal="center" vertical="top" wrapText="1"/>
    </xf>
    <xf numFmtId="0" fontId="6" fillId="8" borderId="7" xfId="0" applyFont="1" applyFill="1" applyBorder="1" applyAlignment="1">
      <alignment horizontal="center" vertical="top" wrapText="1"/>
    </xf>
    <xf numFmtId="0" fontId="13" fillId="0" borderId="1" xfId="0" applyFont="1" applyBorder="1" applyAlignment="1">
      <alignment vertical="center" wrapText="1"/>
    </xf>
    <xf numFmtId="0" fontId="30" fillId="8" borderId="3" xfId="0" applyFont="1" applyFill="1" applyBorder="1" applyAlignment="1">
      <alignment horizontal="center" vertical="center"/>
    </xf>
    <xf numFmtId="0" fontId="30" fillId="8" borderId="17" xfId="0" applyFont="1" applyFill="1" applyBorder="1" applyAlignment="1">
      <alignment horizontal="center" vertical="center"/>
    </xf>
    <xf numFmtId="0" fontId="30" fillId="8" borderId="7" xfId="0" applyFont="1" applyFill="1" applyBorder="1" applyAlignment="1">
      <alignment horizontal="center" vertical="center"/>
    </xf>
    <xf numFmtId="0" fontId="3" fillId="0" borderId="11" xfId="0" applyFont="1" applyBorder="1" applyAlignment="1">
      <alignment horizontal="center" vertical="top" wrapText="1"/>
    </xf>
    <xf numFmtId="0" fontId="3" fillId="3" borderId="1" xfId="0" applyFont="1" applyFill="1" applyBorder="1" applyAlignment="1">
      <alignment horizontal="center" vertical="top" wrapText="1"/>
    </xf>
    <xf numFmtId="0" fontId="6" fillId="8" borderId="3" xfId="9" applyFont="1" applyFill="1" applyBorder="1" applyAlignment="1">
      <alignment horizontal="center" vertical="center" wrapText="1"/>
    </xf>
    <xf numFmtId="0" fontId="3" fillId="2" borderId="2" xfId="0" applyFont="1" applyFill="1" applyBorder="1" applyAlignment="1">
      <alignment horizontal="left" vertical="top" wrapText="1"/>
    </xf>
    <xf numFmtId="0" fontId="3" fillId="2" borderId="11"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11" borderId="1" xfId="0" applyFont="1" applyFill="1" applyBorder="1" applyAlignment="1">
      <alignment horizontal="center" vertical="center" wrapText="1"/>
    </xf>
    <xf numFmtId="0" fontId="14" fillId="0" borderId="1" xfId="0" applyFont="1" applyBorder="1" applyAlignment="1">
      <alignment vertical="center" wrapText="1"/>
    </xf>
    <xf numFmtId="0" fontId="14" fillId="11" borderId="1" xfId="0" applyFont="1" applyFill="1" applyBorder="1" applyAlignment="1">
      <alignment horizontal="center" vertical="center" wrapText="1"/>
    </xf>
    <xf numFmtId="0" fontId="13" fillId="0" borderId="1" xfId="0" applyFont="1" applyBorder="1" applyAlignment="1">
      <alignment vertical="center"/>
    </xf>
    <xf numFmtId="0" fontId="3" fillId="0" borderId="1" xfId="4" applyFont="1" applyFill="1" applyBorder="1" applyAlignment="1">
      <alignment horizontal="left" vertical="top" wrapText="1"/>
    </xf>
    <xf numFmtId="0" fontId="3" fillId="0" borderId="1" xfId="4" applyFont="1" applyFill="1" applyBorder="1" applyAlignment="1">
      <alignment horizontal="center" vertical="top" wrapText="1"/>
    </xf>
    <xf numFmtId="0" fontId="14" fillId="8" borderId="1" xfId="0" applyFont="1" applyFill="1" applyBorder="1" applyAlignment="1">
      <alignment vertical="center" wrapText="1"/>
    </xf>
    <xf numFmtId="0" fontId="14" fillId="8" borderId="1" xfId="0" applyFont="1" applyFill="1" applyBorder="1" applyAlignment="1">
      <alignment horizontal="center" vertical="center" wrapText="1"/>
    </xf>
    <xf numFmtId="0" fontId="3" fillId="0" borderId="2" xfId="4" applyFont="1" applyFill="1" applyBorder="1" applyAlignment="1">
      <alignment horizontal="center" vertical="top" wrapText="1"/>
    </xf>
    <xf numFmtId="0" fontId="3" fillId="0" borderId="12" xfId="4" applyFont="1" applyFill="1" applyBorder="1" applyAlignment="1">
      <alignment horizontal="center" vertical="top" wrapText="1"/>
    </xf>
    <xf numFmtId="0" fontId="6" fillId="0" borderId="2" xfId="4" applyFont="1" applyFill="1" applyBorder="1" applyAlignment="1">
      <alignment horizontal="center" vertical="top" wrapText="1"/>
    </xf>
    <xf numFmtId="0" fontId="6" fillId="0" borderId="12" xfId="4" applyFont="1" applyFill="1" applyBorder="1" applyAlignment="1">
      <alignment horizontal="center" vertical="top" wrapText="1"/>
    </xf>
    <xf numFmtId="0" fontId="3" fillId="0" borderId="2" xfId="4" applyFont="1" applyFill="1" applyBorder="1" applyAlignment="1">
      <alignment horizontal="left" vertical="top" wrapText="1"/>
    </xf>
    <xf numFmtId="0" fontId="3" fillId="0" borderId="12" xfId="4" applyFont="1" applyFill="1" applyBorder="1" applyAlignment="1">
      <alignment horizontal="left" vertical="top" wrapText="1"/>
    </xf>
    <xf numFmtId="0" fontId="3" fillId="0" borderId="11" xfId="4" applyFont="1" applyFill="1" applyBorder="1" applyAlignment="1">
      <alignment horizontal="center" vertical="top" wrapText="1"/>
    </xf>
    <xf numFmtId="0" fontId="3" fillId="0" borderId="11" xfId="4" applyFont="1" applyFill="1" applyBorder="1" applyAlignment="1">
      <alignment horizontal="left" vertical="top" wrapText="1"/>
    </xf>
    <xf numFmtId="0" fontId="6" fillId="0" borderId="11" xfId="4" applyFont="1" applyFill="1" applyBorder="1" applyAlignment="1">
      <alignment horizontal="center" vertical="top" wrapText="1"/>
    </xf>
    <xf numFmtId="0" fontId="6" fillId="8" borderId="2" xfId="4" applyFont="1" applyFill="1" applyBorder="1" applyAlignment="1">
      <alignment horizontal="center" vertical="top" wrapText="1"/>
    </xf>
    <xf numFmtId="0" fontId="6" fillId="8" borderId="12" xfId="4" applyFont="1" applyFill="1" applyBorder="1" applyAlignment="1">
      <alignment horizontal="center" vertical="top" wrapText="1"/>
    </xf>
    <xf numFmtId="0" fontId="3"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6" fillId="8" borderId="2" xfId="0" applyFont="1" applyFill="1" applyBorder="1" applyAlignment="1">
      <alignment horizontal="left" vertical="top" wrapText="1"/>
    </xf>
    <xf numFmtId="0" fontId="6" fillId="8" borderId="12" xfId="0" applyFont="1" applyFill="1" applyBorder="1" applyAlignment="1">
      <alignment horizontal="left" vertical="top" wrapText="1"/>
    </xf>
    <xf numFmtId="0" fontId="6" fillId="8" borderId="11" xfId="0" applyFont="1" applyFill="1" applyBorder="1" applyAlignment="1">
      <alignment horizontal="left" vertical="top" wrapText="1"/>
    </xf>
    <xf numFmtId="0" fontId="6" fillId="2" borderId="2"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39" fillId="0" borderId="1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1"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3" fillId="0" borderId="33" xfId="0" applyFont="1" applyFill="1" applyBorder="1" applyAlignment="1">
      <alignment vertical="center" wrapText="1"/>
    </xf>
    <xf numFmtId="0" fontId="0" fillId="0" borderId="30" xfId="0" applyFill="1" applyBorder="1" applyAlignment="1">
      <alignment vertical="center" wrapText="1"/>
    </xf>
    <xf numFmtId="0" fontId="0" fillId="0" borderId="23" xfId="0" applyFill="1" applyBorder="1" applyAlignment="1">
      <alignment vertical="center" wrapText="1"/>
    </xf>
    <xf numFmtId="0" fontId="3" fillId="0" borderId="2" xfId="0" applyFont="1" applyFill="1" applyBorder="1" applyAlignment="1">
      <alignment horizontal="left" vertical="center" wrapText="1"/>
    </xf>
    <xf numFmtId="0" fontId="0" fillId="0" borderId="12" xfId="0" applyFill="1" applyBorder="1" applyAlignment="1">
      <alignment horizontal="left" vertical="center" wrapText="1"/>
    </xf>
    <xf numFmtId="0" fontId="0" fillId="0" borderId="11" xfId="0" applyFill="1" applyBorder="1" applyAlignment="1">
      <alignment horizontal="left" vertical="center" wrapText="1"/>
    </xf>
    <xf numFmtId="0" fontId="0" fillId="0" borderId="2" xfId="0"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0" fillId="0" borderId="2" xfId="0"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10" fontId="0" fillId="0" borderId="0" xfId="0" applyNumberFormat="1"/>
    <xf numFmtId="4" fontId="3" fillId="0" borderId="2" xfId="0" applyNumberFormat="1" applyFont="1" applyFill="1" applyBorder="1" applyAlignment="1">
      <alignment horizontal="center" wrapText="1"/>
    </xf>
    <xf numFmtId="4" fontId="3" fillId="0" borderId="11" xfId="0" applyNumberFormat="1" applyFont="1" applyFill="1" applyBorder="1" applyAlignment="1">
      <alignment horizontal="center" wrapText="1"/>
    </xf>
    <xf numFmtId="2" fontId="14" fillId="0" borderId="1" xfId="0" applyNumberFormat="1" applyFont="1" applyBorder="1" applyAlignment="1">
      <alignment horizontal="center" vertical="center" wrapText="1"/>
    </xf>
    <xf numFmtId="2" fontId="13" fillId="0" borderId="1" xfId="0" applyNumberFormat="1" applyFont="1" applyBorder="1" applyAlignment="1">
      <alignment horizontal="center" vertical="center" wrapText="1"/>
    </xf>
    <xf numFmtId="0" fontId="6" fillId="3" borderId="3"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1" xfId="0" applyFont="1" applyBorder="1" applyAlignment="1">
      <alignment horizontal="center" vertical="center" wrapText="1"/>
    </xf>
  </cellXfs>
  <cellStyles count="10">
    <cellStyle name="ex66" xfId="6"/>
    <cellStyle name="ex82" xfId="1"/>
    <cellStyle name="Excel Built-in Normal" xfId="2"/>
    <cellStyle name="st75" xfId="7"/>
    <cellStyle name="st76" xfId="8"/>
    <cellStyle name="Обычный" xfId="0" builtinId="0"/>
    <cellStyle name="Обычный 2" xfId="3"/>
    <cellStyle name="Обычный 2 2" xfId="4"/>
    <cellStyle name="Обычный 3" xfId="5"/>
    <cellStyle name="Обычный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998"/>
  <sheetViews>
    <sheetView workbookViewId="0">
      <pane xSplit="6" ySplit="11" topLeftCell="G334" activePane="bottomRight" state="frozen"/>
      <selection pane="topRight" activeCell="G1" sqref="G1"/>
      <selection pane="bottomLeft" activeCell="A12" sqref="A12"/>
      <selection pane="bottomRight" activeCell="Q211" sqref="Q211"/>
    </sheetView>
  </sheetViews>
  <sheetFormatPr defaultRowHeight="15"/>
  <cols>
    <col min="1" max="1" width="18.5703125" style="2" customWidth="1"/>
    <col min="2" max="2" width="24.42578125" style="2" customWidth="1"/>
    <col min="3" max="3" width="28.42578125" style="2" customWidth="1"/>
    <col min="4" max="4" width="25.140625" style="2" customWidth="1"/>
    <col min="5" max="5" width="26.28515625" style="2" customWidth="1"/>
    <col min="6" max="6" width="13.85546875" style="561" customWidth="1"/>
    <col min="7" max="7" width="12.140625" style="561" customWidth="1"/>
    <col min="8" max="8" width="13" style="561" customWidth="1"/>
    <col min="9" max="9" width="15.5703125" style="561" customWidth="1"/>
    <col min="10" max="10" width="15.28515625" style="11" customWidth="1"/>
    <col min="11" max="11" width="12.85546875" style="4" customWidth="1"/>
    <col min="12" max="12" width="12.140625" style="4" customWidth="1"/>
    <col min="13" max="13" width="14.42578125" style="4" customWidth="1"/>
    <col min="14" max="14" width="11" style="12" customWidth="1"/>
    <col min="15" max="17" width="9.140625" style="12"/>
    <col min="18" max="80" width="9.140625" style="2"/>
  </cols>
  <sheetData>
    <row r="1" spans="1:80" ht="18.75">
      <c r="A1" s="842" t="s">
        <v>14</v>
      </c>
      <c r="B1" s="842"/>
      <c r="C1" s="842"/>
      <c r="D1" s="842"/>
      <c r="E1" s="842"/>
      <c r="F1" s="842"/>
      <c r="G1" s="842"/>
      <c r="H1" s="842"/>
      <c r="I1" s="842"/>
      <c r="J1" s="842"/>
      <c r="K1" s="842"/>
      <c r="L1" s="842"/>
      <c r="M1" s="842"/>
      <c r="N1" s="842"/>
      <c r="O1" s="842"/>
      <c r="P1" s="842"/>
    </row>
    <row r="2" spans="1:80" ht="18.75">
      <c r="A2" s="842" t="s">
        <v>15</v>
      </c>
      <c r="B2" s="842"/>
      <c r="C2" s="842"/>
      <c r="D2" s="842"/>
      <c r="E2" s="842"/>
      <c r="F2" s="842"/>
      <c r="G2" s="842"/>
      <c r="H2" s="842"/>
      <c r="I2" s="842"/>
      <c r="J2" s="842"/>
      <c r="K2" s="842"/>
      <c r="L2" s="842"/>
      <c r="M2" s="842"/>
      <c r="N2" s="842"/>
      <c r="O2" s="842"/>
      <c r="P2" s="842"/>
    </row>
    <row r="3" spans="1:80" ht="19.5" thickBot="1">
      <c r="A3" s="843" t="s">
        <v>155</v>
      </c>
      <c r="B3" s="843"/>
      <c r="C3" s="843"/>
      <c r="D3" s="843"/>
      <c r="E3" s="843"/>
      <c r="F3" s="843"/>
      <c r="G3" s="843"/>
      <c r="H3" s="843"/>
      <c r="I3" s="843"/>
      <c r="J3" s="843"/>
      <c r="K3" s="843"/>
      <c r="L3" s="843"/>
      <c r="M3" s="843"/>
      <c r="N3" s="843"/>
      <c r="O3" s="843"/>
      <c r="P3" s="843"/>
    </row>
    <row r="4" spans="1:80" ht="24" customHeight="1" thickBot="1">
      <c r="A4" s="844" t="s">
        <v>0</v>
      </c>
      <c r="B4" s="847" t="s">
        <v>1</v>
      </c>
      <c r="C4" s="847" t="s">
        <v>16</v>
      </c>
      <c r="D4" s="847" t="s">
        <v>17</v>
      </c>
      <c r="E4" s="850" t="s">
        <v>2</v>
      </c>
      <c r="F4" s="853" t="s">
        <v>3</v>
      </c>
      <c r="G4" s="854"/>
      <c r="H4" s="854"/>
      <c r="I4" s="854"/>
      <c r="J4" s="854"/>
      <c r="K4" s="854"/>
      <c r="L4" s="854"/>
      <c r="M4" s="855"/>
      <c r="N4" s="856" t="s">
        <v>4</v>
      </c>
      <c r="O4" s="857"/>
      <c r="P4" s="857"/>
      <c r="Q4" s="858"/>
    </row>
    <row r="5" spans="1:80" ht="33" customHeight="1">
      <c r="A5" s="845"/>
      <c r="B5" s="848"/>
      <c r="C5" s="848"/>
      <c r="D5" s="848"/>
      <c r="E5" s="851"/>
      <c r="F5" s="844" t="s">
        <v>5</v>
      </c>
      <c r="G5" s="847"/>
      <c r="H5" s="847"/>
      <c r="I5" s="862"/>
      <c r="J5" s="844" t="s">
        <v>6</v>
      </c>
      <c r="K5" s="847"/>
      <c r="L5" s="847"/>
      <c r="M5" s="862"/>
      <c r="N5" s="859"/>
      <c r="O5" s="860"/>
      <c r="P5" s="860"/>
      <c r="Q5" s="861"/>
    </row>
    <row r="6" spans="1:80" ht="19.5" customHeight="1">
      <c r="A6" s="845"/>
      <c r="B6" s="848"/>
      <c r="C6" s="848"/>
      <c r="D6" s="848"/>
      <c r="E6" s="851"/>
      <c r="F6" s="283"/>
      <c r="G6" s="848" t="s">
        <v>7</v>
      </c>
      <c r="H6" s="848"/>
      <c r="I6" s="863"/>
      <c r="J6" s="283"/>
      <c r="K6" s="848" t="s">
        <v>7</v>
      </c>
      <c r="L6" s="848"/>
      <c r="M6" s="863"/>
      <c r="N6" s="859" t="s">
        <v>8</v>
      </c>
      <c r="O6" s="860" t="s">
        <v>7</v>
      </c>
      <c r="P6" s="860"/>
      <c r="Q6" s="861"/>
    </row>
    <row r="7" spans="1:80" ht="24" customHeight="1" thickBot="1">
      <c r="A7" s="846"/>
      <c r="B7" s="849"/>
      <c r="C7" s="849"/>
      <c r="D7" s="849"/>
      <c r="E7" s="852"/>
      <c r="F7" s="284" t="s">
        <v>9</v>
      </c>
      <c r="G7" s="285" t="s">
        <v>10</v>
      </c>
      <c r="H7" s="285" t="s">
        <v>11</v>
      </c>
      <c r="I7" s="53" t="s">
        <v>12</v>
      </c>
      <c r="J7" s="284" t="s">
        <v>9</v>
      </c>
      <c r="K7" s="285" t="s">
        <v>10</v>
      </c>
      <c r="L7" s="285" t="s">
        <v>11</v>
      </c>
      <c r="M7" s="53" t="s">
        <v>12</v>
      </c>
      <c r="N7" s="864"/>
      <c r="O7" s="54" t="s">
        <v>10</v>
      </c>
      <c r="P7" s="54" t="s">
        <v>11</v>
      </c>
      <c r="Q7" s="55" t="s">
        <v>12</v>
      </c>
    </row>
    <row r="8" spans="1:80" ht="23.25" customHeight="1" thickBot="1">
      <c r="A8" s="417">
        <v>1</v>
      </c>
      <c r="B8" s="415">
        <v>2</v>
      </c>
      <c r="C8" s="415">
        <v>3</v>
      </c>
      <c r="D8" s="415">
        <v>4</v>
      </c>
      <c r="E8" s="416">
        <v>5</v>
      </c>
      <c r="F8" s="417">
        <v>6</v>
      </c>
      <c r="G8" s="415">
        <v>7</v>
      </c>
      <c r="H8" s="415">
        <v>8</v>
      </c>
      <c r="I8" s="418">
        <v>9</v>
      </c>
      <c r="J8" s="417">
        <v>10</v>
      </c>
      <c r="K8" s="415">
        <v>11</v>
      </c>
      <c r="L8" s="415">
        <v>12</v>
      </c>
      <c r="M8" s="418">
        <v>13</v>
      </c>
      <c r="N8" s="419">
        <v>14</v>
      </c>
      <c r="O8" s="420">
        <v>15</v>
      </c>
      <c r="P8" s="420">
        <v>16</v>
      </c>
      <c r="Q8" s="425">
        <v>17</v>
      </c>
    </row>
    <row r="9" spans="1:80" ht="23.25" customHeight="1" thickBot="1">
      <c r="A9" s="818" t="s">
        <v>245</v>
      </c>
      <c r="B9" s="819"/>
      <c r="C9" s="819"/>
      <c r="D9" s="819"/>
      <c r="E9" s="820"/>
      <c r="F9" s="478">
        <v>2598388.33</v>
      </c>
      <c r="G9" s="424">
        <f t="shared" ref="G9:M9" si="0">G10+G124+G269+G334+G378+G650+G792</f>
        <v>501327.19597999996</v>
      </c>
      <c r="H9" s="424">
        <f t="shared" si="0"/>
        <v>938480.70703999989</v>
      </c>
      <c r="I9" s="479">
        <f t="shared" si="0"/>
        <v>1158580.4729099998</v>
      </c>
      <c r="J9" s="478">
        <v>2587222.4470000002</v>
      </c>
      <c r="K9" s="424">
        <f t="shared" si="0"/>
        <v>499682.89500000002</v>
      </c>
      <c r="L9" s="424">
        <f t="shared" si="0"/>
        <v>929602.05003000016</v>
      </c>
      <c r="M9" s="479">
        <f t="shared" si="0"/>
        <v>1157937.5342299999</v>
      </c>
      <c r="N9" s="669">
        <f>J9/F9*100</f>
        <v>99.570276587564578</v>
      </c>
      <c r="O9" s="670">
        <f t="shared" ref="O9:Q9" si="1">K9/G9*100</f>
        <v>99.672010416912329</v>
      </c>
      <c r="P9" s="670">
        <f t="shared" si="1"/>
        <v>99.053932921220806</v>
      </c>
      <c r="Q9" s="671">
        <f t="shared" si="1"/>
        <v>99.944506342456734</v>
      </c>
    </row>
    <row r="10" spans="1:80" ht="26.25" customHeight="1">
      <c r="A10" s="876" t="s">
        <v>62</v>
      </c>
      <c r="B10" s="878" t="s">
        <v>63</v>
      </c>
      <c r="C10" s="880" t="s">
        <v>64</v>
      </c>
      <c r="D10" s="421" t="s">
        <v>65</v>
      </c>
      <c r="E10" s="468"/>
      <c r="F10" s="509">
        <f>SUM(G10:I10)</f>
        <v>118901.33000000002</v>
      </c>
      <c r="G10" s="422">
        <f t="shared" ref="G10:M10" si="2">G11</f>
        <v>2009.23</v>
      </c>
      <c r="H10" s="422">
        <f t="shared" si="2"/>
        <v>66721.140000000014</v>
      </c>
      <c r="I10" s="480">
        <f t="shared" si="2"/>
        <v>50170.96</v>
      </c>
      <c r="J10" s="509">
        <f>SUM(K10:M10)</f>
        <v>115883.69</v>
      </c>
      <c r="K10" s="422">
        <f t="shared" si="2"/>
        <v>2009.23</v>
      </c>
      <c r="L10" s="422">
        <f t="shared" si="2"/>
        <v>63704.4</v>
      </c>
      <c r="M10" s="480">
        <f t="shared" si="2"/>
        <v>50170.060000000005</v>
      </c>
      <c r="N10" s="481">
        <f>J10/F10*100</f>
        <v>97.462063712828098</v>
      </c>
      <c r="O10" s="423">
        <f>K10/G10*100</f>
        <v>100</v>
      </c>
      <c r="P10" s="423">
        <f t="shared" ref="P10:Q11" si="3">L10/H10*100</f>
        <v>95.478584448646998</v>
      </c>
      <c r="Q10" s="426">
        <f t="shared" si="3"/>
        <v>99.998206133588056</v>
      </c>
      <c r="R10" s="19"/>
    </row>
    <row r="11" spans="1:80" ht="0.75" customHeight="1">
      <c r="A11" s="877"/>
      <c r="B11" s="879"/>
      <c r="C11" s="881"/>
      <c r="D11" s="882" t="s">
        <v>131</v>
      </c>
      <c r="E11" s="884" t="s">
        <v>66</v>
      </c>
      <c r="F11" s="869">
        <f>F14+F24+F67+F75+F117+F105+F58</f>
        <v>118901.33</v>
      </c>
      <c r="G11" s="871">
        <f>G14+G24+G67+G75+G117+G105+G58</f>
        <v>2009.23</v>
      </c>
      <c r="H11" s="871">
        <f>H14+H24+H67+H75+H117+H105+H58</f>
        <v>66721.140000000014</v>
      </c>
      <c r="I11" s="873">
        <f>I14+I24+I67+I75+I117+I105+I58</f>
        <v>50170.96</v>
      </c>
      <c r="J11" s="869">
        <f>J14+J24+J67+J75+J117+J105+J58</f>
        <v>115883.69</v>
      </c>
      <c r="K11" s="871">
        <f>K14+K24+K67+K75+K117+K105</f>
        <v>2009.23</v>
      </c>
      <c r="L11" s="871">
        <f>L14+L24+L67+L75+L117+L105++L58</f>
        <v>63704.4</v>
      </c>
      <c r="M11" s="873">
        <f>M14+M24+M67+M75+M117+M105++M58</f>
        <v>50170.060000000005</v>
      </c>
      <c r="N11" s="875">
        <f>J11/F11*100</f>
        <v>97.462063712828112</v>
      </c>
      <c r="O11" s="867">
        <f t="shared" ref="O11" si="4">K11/G11*100</f>
        <v>100</v>
      </c>
      <c r="P11" s="867">
        <f t="shared" si="3"/>
        <v>95.478584448646998</v>
      </c>
      <c r="Q11" s="868">
        <f t="shared" si="3"/>
        <v>99.998206133588056</v>
      </c>
    </row>
    <row r="12" spans="1:80" ht="21.75" customHeight="1">
      <c r="A12" s="877"/>
      <c r="B12" s="879"/>
      <c r="C12" s="881"/>
      <c r="D12" s="883"/>
      <c r="E12" s="885"/>
      <c r="F12" s="886"/>
      <c r="G12" s="872"/>
      <c r="H12" s="872"/>
      <c r="I12" s="874"/>
      <c r="J12" s="870"/>
      <c r="K12" s="872"/>
      <c r="L12" s="872"/>
      <c r="M12" s="874"/>
      <c r="N12" s="875"/>
      <c r="O12" s="867"/>
      <c r="P12" s="867"/>
      <c r="Q12" s="868"/>
    </row>
    <row r="13" spans="1:80" s="13" customFormat="1" ht="25.5" customHeight="1">
      <c r="A13" s="837" t="s">
        <v>67</v>
      </c>
      <c r="B13" s="838" t="s">
        <v>33</v>
      </c>
      <c r="C13" s="840" t="s">
        <v>64</v>
      </c>
      <c r="D13" s="273" t="s">
        <v>65</v>
      </c>
      <c r="E13" s="275" t="s">
        <v>68</v>
      </c>
      <c r="F13" s="361">
        <v>22680.67</v>
      </c>
      <c r="G13" s="34">
        <v>0</v>
      </c>
      <c r="H13" s="34">
        <v>0</v>
      </c>
      <c r="I13" s="362">
        <v>22680.67</v>
      </c>
      <c r="J13" s="361">
        <v>22680.67</v>
      </c>
      <c r="K13" s="34">
        <v>0</v>
      </c>
      <c r="L13" s="34">
        <v>0</v>
      </c>
      <c r="M13" s="362">
        <v>22680.67</v>
      </c>
      <c r="N13" s="482">
        <v>100</v>
      </c>
      <c r="O13" s="35">
        <v>0</v>
      </c>
      <c r="P13" s="35">
        <v>0</v>
      </c>
      <c r="Q13" s="427">
        <v>100</v>
      </c>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row>
    <row r="14" spans="1:80" s="13" customFormat="1" ht="15" customHeight="1">
      <c r="A14" s="887"/>
      <c r="B14" s="839"/>
      <c r="C14" s="841"/>
      <c r="D14" s="866" t="s">
        <v>131</v>
      </c>
      <c r="E14" s="275" t="s">
        <v>68</v>
      </c>
      <c r="F14" s="361">
        <f>F18+F21</f>
        <v>22680.67</v>
      </c>
      <c r="G14" s="34">
        <f t="shared" ref="G14:I14" si="5">G18+G21</f>
        <v>0</v>
      </c>
      <c r="H14" s="34">
        <f t="shared" si="5"/>
        <v>0</v>
      </c>
      <c r="I14" s="362">
        <f t="shared" si="5"/>
        <v>22680.67</v>
      </c>
      <c r="J14" s="361">
        <f>SUM(K14:M14)</f>
        <v>22680.67</v>
      </c>
      <c r="K14" s="34">
        <f>SUM(K15:K16)</f>
        <v>0</v>
      </c>
      <c r="L14" s="34">
        <f>SUM(L15:L16)</f>
        <v>0</v>
      </c>
      <c r="M14" s="362">
        <f>SUM(M15:M16)</f>
        <v>22680.67</v>
      </c>
      <c r="N14" s="482">
        <f>J14/F14*100</f>
        <v>100</v>
      </c>
      <c r="O14" s="35">
        <v>0</v>
      </c>
      <c r="P14" s="35">
        <v>0</v>
      </c>
      <c r="Q14" s="427">
        <f t="shared" ref="Q14:Q16" si="6">M14/I14*100</f>
        <v>100</v>
      </c>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row>
    <row r="15" spans="1:80" s="13" customFormat="1">
      <c r="A15" s="887"/>
      <c r="B15" s="839"/>
      <c r="C15" s="841"/>
      <c r="D15" s="888"/>
      <c r="E15" s="308" t="s">
        <v>69</v>
      </c>
      <c r="F15" s="363">
        <f>SUM(G15:I15)</f>
        <v>606.66</v>
      </c>
      <c r="G15" s="3">
        <v>0</v>
      </c>
      <c r="H15" s="3">
        <v>0</v>
      </c>
      <c r="I15" s="364">
        <f>I19</f>
        <v>606.66</v>
      </c>
      <c r="J15" s="365">
        <f t="shared" ref="J15:J16" si="7">SUM(K15:M15)</f>
        <v>606.66</v>
      </c>
      <c r="K15" s="3">
        <v>0</v>
      </c>
      <c r="L15" s="3">
        <v>0</v>
      </c>
      <c r="M15" s="364">
        <f>M19</f>
        <v>606.66</v>
      </c>
      <c r="N15" s="483">
        <f t="shared" ref="N15:N105" si="8">J15/F15*100</f>
        <v>100</v>
      </c>
      <c r="O15" s="8">
        <v>0</v>
      </c>
      <c r="P15" s="8">
        <v>0</v>
      </c>
      <c r="Q15" s="428">
        <f>M15/I15*100</f>
        <v>100</v>
      </c>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row>
    <row r="16" spans="1:80" s="13" customFormat="1">
      <c r="A16" s="887"/>
      <c r="B16" s="839"/>
      <c r="C16" s="841"/>
      <c r="D16" s="888"/>
      <c r="E16" s="308" t="s">
        <v>70</v>
      </c>
      <c r="F16" s="363">
        <f>SUM(G16:I16)</f>
        <v>22074.01</v>
      </c>
      <c r="G16" s="3">
        <v>0</v>
      </c>
      <c r="H16" s="3">
        <v>0</v>
      </c>
      <c r="I16" s="364">
        <f>I21</f>
        <v>22074.01</v>
      </c>
      <c r="J16" s="365">
        <f t="shared" si="7"/>
        <v>22074.01</v>
      </c>
      <c r="K16" s="6">
        <v>0</v>
      </c>
      <c r="L16" s="6">
        <v>0</v>
      </c>
      <c r="M16" s="510">
        <f>M22</f>
        <v>22074.01</v>
      </c>
      <c r="N16" s="483">
        <f t="shared" si="8"/>
        <v>100</v>
      </c>
      <c r="O16" s="8">
        <v>0</v>
      </c>
      <c r="P16" s="8">
        <v>0</v>
      </c>
      <c r="Q16" s="428">
        <f t="shared" si="6"/>
        <v>100</v>
      </c>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row>
    <row r="17" spans="1:114" ht="25.5" customHeight="1">
      <c r="A17" s="830" t="s">
        <v>71</v>
      </c>
      <c r="B17" s="832" t="s">
        <v>35</v>
      </c>
      <c r="C17" s="834" t="s">
        <v>61</v>
      </c>
      <c r="D17" s="286" t="s">
        <v>65</v>
      </c>
      <c r="E17" s="309"/>
      <c r="F17" s="365"/>
      <c r="G17" s="3"/>
      <c r="H17" s="3"/>
      <c r="I17" s="364"/>
      <c r="J17" s="511"/>
      <c r="K17" s="6"/>
      <c r="L17" s="6"/>
      <c r="M17" s="510"/>
      <c r="N17" s="483"/>
      <c r="O17" s="8"/>
      <c r="P17" s="8"/>
      <c r="Q17" s="428"/>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row>
    <row r="18" spans="1:114" ht="15" customHeight="1">
      <c r="A18" s="831"/>
      <c r="B18" s="833"/>
      <c r="C18" s="835"/>
      <c r="D18" s="836" t="s">
        <v>131</v>
      </c>
      <c r="E18" s="309" t="s">
        <v>68</v>
      </c>
      <c r="F18" s="365">
        <f>F19</f>
        <v>606.66</v>
      </c>
      <c r="G18" s="3">
        <f t="shared" ref="G18:H18" si="9">G19</f>
        <v>0</v>
      </c>
      <c r="H18" s="3">
        <f t="shared" si="9"/>
        <v>0</v>
      </c>
      <c r="I18" s="364">
        <v>606.66</v>
      </c>
      <c r="J18" s="511">
        <f>J19</f>
        <v>606.66</v>
      </c>
      <c r="K18" s="6">
        <f t="shared" ref="K18:L18" si="10">K19</f>
        <v>0</v>
      </c>
      <c r="L18" s="6">
        <f t="shared" si="10"/>
        <v>0</v>
      </c>
      <c r="M18" s="510">
        <v>606.66</v>
      </c>
      <c r="N18" s="483">
        <f t="shared" si="8"/>
        <v>100</v>
      </c>
      <c r="O18" s="8">
        <v>0</v>
      </c>
      <c r="P18" s="8">
        <v>0</v>
      </c>
      <c r="Q18" s="428">
        <f t="shared" ref="Q18:Q19" si="11">M18/I18*100</f>
        <v>100</v>
      </c>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row>
    <row r="19" spans="1:114" s="2" customFormat="1">
      <c r="A19" s="831"/>
      <c r="B19" s="833"/>
      <c r="C19" s="835"/>
      <c r="D19" s="865"/>
      <c r="E19" s="308" t="s">
        <v>69</v>
      </c>
      <c r="F19" s="365">
        <f>SUM(G19:I19)</f>
        <v>606.66</v>
      </c>
      <c r="G19" s="3">
        <v>0</v>
      </c>
      <c r="H19" s="3">
        <v>0</v>
      </c>
      <c r="I19" s="364">
        <v>606.66</v>
      </c>
      <c r="J19" s="511">
        <f>SUM(K19:M19)</f>
        <v>606.66</v>
      </c>
      <c r="K19" s="6">
        <v>0</v>
      </c>
      <c r="L19" s="6">
        <v>0</v>
      </c>
      <c r="M19" s="510">
        <v>606.66</v>
      </c>
      <c r="N19" s="483">
        <f t="shared" si="8"/>
        <v>100</v>
      </c>
      <c r="O19" s="8">
        <v>0</v>
      </c>
      <c r="P19" s="8">
        <v>0</v>
      </c>
      <c r="Q19" s="428">
        <f t="shared" si="11"/>
        <v>100</v>
      </c>
    </row>
    <row r="20" spans="1:114" ht="25.5" customHeight="1">
      <c r="A20" s="830" t="s">
        <v>72</v>
      </c>
      <c r="B20" s="832" t="s">
        <v>36</v>
      </c>
      <c r="C20" s="834" t="s">
        <v>73</v>
      </c>
      <c r="D20" s="286" t="s">
        <v>65</v>
      </c>
      <c r="E20" s="309"/>
      <c r="F20" s="365"/>
      <c r="G20" s="3"/>
      <c r="H20" s="3"/>
      <c r="I20" s="364"/>
      <c r="J20" s="511"/>
      <c r="K20" s="6"/>
      <c r="L20" s="6"/>
      <c r="M20" s="510"/>
      <c r="N20" s="483"/>
      <c r="O20" s="8"/>
      <c r="P20" s="8"/>
      <c r="Q20" s="428"/>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row>
    <row r="21" spans="1:114" ht="15" customHeight="1">
      <c r="A21" s="831"/>
      <c r="B21" s="833"/>
      <c r="C21" s="835"/>
      <c r="D21" s="836" t="s">
        <v>131</v>
      </c>
      <c r="E21" s="309" t="s">
        <v>68</v>
      </c>
      <c r="F21" s="365">
        <f>F22</f>
        <v>22074.01</v>
      </c>
      <c r="G21" s="3">
        <f t="shared" ref="G21:H21" si="12">G22</f>
        <v>0</v>
      </c>
      <c r="H21" s="3">
        <f t="shared" si="12"/>
        <v>0</v>
      </c>
      <c r="I21" s="364">
        <v>22074.01</v>
      </c>
      <c r="J21" s="511">
        <f>J22</f>
        <v>22074.01</v>
      </c>
      <c r="K21" s="6">
        <f t="shared" ref="K21:M21" si="13">K22</f>
        <v>0</v>
      </c>
      <c r="L21" s="6">
        <f t="shared" si="13"/>
        <v>0</v>
      </c>
      <c r="M21" s="510">
        <f t="shared" si="13"/>
        <v>22074.01</v>
      </c>
      <c r="N21" s="483">
        <f t="shared" si="8"/>
        <v>100</v>
      </c>
      <c r="O21" s="8">
        <v>0</v>
      </c>
      <c r="P21" s="8">
        <v>0</v>
      </c>
      <c r="Q21" s="428">
        <f t="shared" ref="Q21:Q22" si="14">M21/I21*100</f>
        <v>100</v>
      </c>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row>
    <row r="22" spans="1:114" s="5" customFormat="1">
      <c r="A22" s="831"/>
      <c r="B22" s="833"/>
      <c r="C22" s="835"/>
      <c r="D22" s="865"/>
      <c r="E22" s="308" t="s">
        <v>70</v>
      </c>
      <c r="F22" s="365">
        <f>SUM(G22:I22)</f>
        <v>22074.01</v>
      </c>
      <c r="G22" s="3">
        <v>0</v>
      </c>
      <c r="H22" s="3">
        <v>0</v>
      </c>
      <c r="I22" s="364">
        <v>22074.01</v>
      </c>
      <c r="J22" s="511">
        <f>SUM(K22:M22)</f>
        <v>22074.01</v>
      </c>
      <c r="K22" s="6">
        <v>0</v>
      </c>
      <c r="L22" s="6">
        <v>0</v>
      </c>
      <c r="M22" s="510">
        <v>22074.01</v>
      </c>
      <c r="N22" s="483">
        <f t="shared" si="8"/>
        <v>100</v>
      </c>
      <c r="O22" s="8">
        <v>0</v>
      </c>
      <c r="P22" s="8">
        <v>0</v>
      </c>
      <c r="Q22" s="428">
        <f t="shared" si="14"/>
        <v>100</v>
      </c>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row>
    <row r="23" spans="1:114" s="13" customFormat="1" ht="25.5" customHeight="1">
      <c r="A23" s="837" t="s">
        <v>74</v>
      </c>
      <c r="B23" s="838" t="s">
        <v>43</v>
      </c>
      <c r="C23" s="840" t="s">
        <v>64</v>
      </c>
      <c r="D23" s="280" t="s">
        <v>65</v>
      </c>
      <c r="E23" s="275" t="s">
        <v>68</v>
      </c>
      <c r="F23" s="361">
        <v>87836</v>
      </c>
      <c r="G23" s="34">
        <v>2009.23</v>
      </c>
      <c r="H23" s="34">
        <v>60679.47</v>
      </c>
      <c r="I23" s="362">
        <v>25147.3</v>
      </c>
      <c r="J23" s="512">
        <v>84818.37000000001</v>
      </c>
      <c r="K23" s="39">
        <v>2009.23</v>
      </c>
      <c r="L23" s="39">
        <v>57662.73</v>
      </c>
      <c r="M23" s="513">
        <v>25146.41</v>
      </c>
      <c r="N23" s="482">
        <v>96.564472425884617</v>
      </c>
      <c r="O23" s="127">
        <v>100</v>
      </c>
      <c r="P23" s="127">
        <v>95.028400874298995</v>
      </c>
      <c r="Q23" s="429">
        <v>99.996460852656156</v>
      </c>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row>
    <row r="24" spans="1:114" s="13" customFormat="1">
      <c r="A24" s="837"/>
      <c r="B24" s="838"/>
      <c r="C24" s="841"/>
      <c r="D24" s="836"/>
      <c r="E24" s="310" t="s">
        <v>68</v>
      </c>
      <c r="F24" s="366">
        <f>SUM(G24:I24)</f>
        <v>87836</v>
      </c>
      <c r="G24" s="36">
        <f>SUM(G25:G34)</f>
        <v>2009.23</v>
      </c>
      <c r="H24" s="36">
        <f>SUM(H25:H34)</f>
        <v>60679.47</v>
      </c>
      <c r="I24" s="367">
        <f>SUM(I25:I35)</f>
        <v>25147.3</v>
      </c>
      <c r="J24" s="514">
        <f>SUM(K24:M24)</f>
        <v>84818.37000000001</v>
      </c>
      <c r="K24" s="37">
        <f>SUM(K25:K34)</f>
        <v>2009.23</v>
      </c>
      <c r="L24" s="37">
        <f>SUM(L25:L34)</f>
        <v>57662.73</v>
      </c>
      <c r="M24" s="515">
        <f>SUM(M25:M35)</f>
        <v>25146.41</v>
      </c>
      <c r="N24" s="484">
        <f t="shared" si="8"/>
        <v>96.564472425884617</v>
      </c>
      <c r="O24" s="128">
        <f t="shared" ref="O24:O25" si="15">K24/G24*100</f>
        <v>100</v>
      </c>
      <c r="P24" s="128">
        <f t="shared" ref="P24:P25" si="16">L24/H24*100</f>
        <v>95.028400874298995</v>
      </c>
      <c r="Q24" s="430">
        <f t="shared" ref="Q24:Q34" si="17">M24/I24*100</f>
        <v>99.996460852656156</v>
      </c>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row>
    <row r="25" spans="1:114" s="13" customFormat="1">
      <c r="A25" s="837"/>
      <c r="B25" s="838"/>
      <c r="C25" s="841"/>
      <c r="D25" s="836"/>
      <c r="E25" s="308" t="s">
        <v>75</v>
      </c>
      <c r="F25" s="365">
        <f>SUM(G25:I25)</f>
        <v>11686.5</v>
      </c>
      <c r="G25" s="3">
        <f t="shared" ref="G25:H25" si="18">G38</f>
        <v>2009.23</v>
      </c>
      <c r="H25" s="3">
        <f t="shared" si="18"/>
        <v>6336.27</v>
      </c>
      <c r="I25" s="364">
        <f>I38</f>
        <v>3341</v>
      </c>
      <c r="J25" s="511">
        <f t="shared" ref="J25:J33" si="19">SUM(K25:M25)</f>
        <v>11686.5</v>
      </c>
      <c r="K25" s="9">
        <f>K38</f>
        <v>2009.23</v>
      </c>
      <c r="L25" s="9">
        <f t="shared" ref="L25:M25" si="20">L38</f>
        <v>6336.27</v>
      </c>
      <c r="M25" s="516">
        <f t="shared" si="20"/>
        <v>3341</v>
      </c>
      <c r="N25" s="483">
        <f t="shared" si="8"/>
        <v>100</v>
      </c>
      <c r="O25" s="8">
        <f t="shared" si="15"/>
        <v>100</v>
      </c>
      <c r="P25" s="8">
        <f t="shared" si="16"/>
        <v>100</v>
      </c>
      <c r="Q25" s="428">
        <f>M25/I25*100</f>
        <v>100</v>
      </c>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row>
    <row r="26" spans="1:114" s="13" customFormat="1">
      <c r="A26" s="837"/>
      <c r="B26" s="838"/>
      <c r="C26" s="841"/>
      <c r="D26" s="836"/>
      <c r="E26" s="308" t="s">
        <v>138</v>
      </c>
      <c r="F26" s="365">
        <f>SUM(G26:I26)</f>
        <v>10430.9</v>
      </c>
      <c r="G26" s="3">
        <f>G41</f>
        <v>0</v>
      </c>
      <c r="H26" s="3">
        <f>H41</f>
        <v>7456.7</v>
      </c>
      <c r="I26" s="364">
        <f>I41</f>
        <v>2974.2</v>
      </c>
      <c r="J26" s="511">
        <f t="shared" si="19"/>
        <v>9034.98</v>
      </c>
      <c r="K26" s="9">
        <f t="shared" ref="K26:L26" si="21">K41</f>
        <v>0</v>
      </c>
      <c r="L26" s="9">
        <f t="shared" si="21"/>
        <v>6060.78</v>
      </c>
      <c r="M26" s="516">
        <f>M41</f>
        <v>2974.2</v>
      </c>
      <c r="N26" s="483">
        <f>J26/F26*100</f>
        <v>86.617453910976039</v>
      </c>
      <c r="O26" s="8">
        <v>0</v>
      </c>
      <c r="P26" s="8">
        <f>L26/H26*100</f>
        <v>81.279654538871085</v>
      </c>
      <c r="Q26" s="428">
        <f>M26/I26*100</f>
        <v>100</v>
      </c>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row>
    <row r="27" spans="1:114" s="13" customFormat="1">
      <c r="A27" s="837"/>
      <c r="B27" s="838"/>
      <c r="C27" s="841"/>
      <c r="D27" s="836"/>
      <c r="E27" s="308" t="s">
        <v>118</v>
      </c>
      <c r="F27" s="365">
        <f>SUM(G27:I27)</f>
        <v>192.23</v>
      </c>
      <c r="G27" s="3">
        <f t="shared" ref="G27:H27" si="22">G44</f>
        <v>0</v>
      </c>
      <c r="H27" s="3">
        <f t="shared" si="22"/>
        <v>0</v>
      </c>
      <c r="I27" s="364">
        <f t="shared" ref="I27:I33" si="23">I44</f>
        <v>192.23</v>
      </c>
      <c r="J27" s="511">
        <f t="shared" si="19"/>
        <v>192.23</v>
      </c>
      <c r="K27" s="9">
        <f t="shared" ref="K27:L27" si="24">K44</f>
        <v>0</v>
      </c>
      <c r="L27" s="9">
        <f t="shared" si="24"/>
        <v>0</v>
      </c>
      <c r="M27" s="516">
        <f t="shared" ref="M27:M33" si="25">M44</f>
        <v>192.23</v>
      </c>
      <c r="N27" s="483">
        <f t="shared" si="8"/>
        <v>100</v>
      </c>
      <c r="O27" s="8">
        <v>0</v>
      </c>
      <c r="P27" s="8">
        <v>0</v>
      </c>
      <c r="Q27" s="428">
        <f t="shared" si="17"/>
        <v>100</v>
      </c>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row>
    <row r="28" spans="1:114" s="13" customFormat="1">
      <c r="A28" s="837"/>
      <c r="B28" s="838"/>
      <c r="C28" s="841"/>
      <c r="D28" s="836"/>
      <c r="E28" s="308" t="s">
        <v>139</v>
      </c>
      <c r="F28" s="365">
        <f>SUM(G28:I28)</f>
        <v>350</v>
      </c>
      <c r="G28" s="3">
        <f t="shared" ref="G28:H28" si="26">G45</f>
        <v>0</v>
      </c>
      <c r="H28" s="3">
        <f t="shared" si="26"/>
        <v>0</v>
      </c>
      <c r="I28" s="364">
        <f t="shared" si="23"/>
        <v>350</v>
      </c>
      <c r="J28" s="511">
        <f t="shared" si="19"/>
        <v>350</v>
      </c>
      <c r="K28" s="9">
        <f t="shared" ref="K28:L28" si="27">K45</f>
        <v>0</v>
      </c>
      <c r="L28" s="9">
        <f t="shared" si="27"/>
        <v>0</v>
      </c>
      <c r="M28" s="516">
        <f t="shared" si="25"/>
        <v>350</v>
      </c>
      <c r="N28" s="483">
        <v>100</v>
      </c>
      <c r="O28" s="8">
        <v>0</v>
      </c>
      <c r="P28" s="8">
        <v>0</v>
      </c>
      <c r="Q28" s="428">
        <v>100</v>
      </c>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row>
    <row r="29" spans="1:114" s="13" customFormat="1">
      <c r="A29" s="837"/>
      <c r="B29" s="838"/>
      <c r="C29" s="841"/>
      <c r="D29" s="836"/>
      <c r="E29" s="308" t="s">
        <v>119</v>
      </c>
      <c r="F29" s="365">
        <f t="shared" ref="F29:F35" si="28">SUM(G29:I29)</f>
        <v>44709.4</v>
      </c>
      <c r="G29" s="3">
        <f t="shared" ref="G29:H29" si="29">G46</f>
        <v>0</v>
      </c>
      <c r="H29" s="3">
        <f t="shared" si="29"/>
        <v>30000</v>
      </c>
      <c r="I29" s="364">
        <f t="shared" si="23"/>
        <v>14709.4</v>
      </c>
      <c r="J29" s="511">
        <f t="shared" si="19"/>
        <v>44709.4</v>
      </c>
      <c r="K29" s="9">
        <f t="shared" ref="K29:L29" si="30">K46</f>
        <v>0</v>
      </c>
      <c r="L29" s="9">
        <f t="shared" si="30"/>
        <v>30000</v>
      </c>
      <c r="M29" s="516">
        <f t="shared" si="25"/>
        <v>14709.4</v>
      </c>
      <c r="N29" s="483">
        <v>100</v>
      </c>
      <c r="O29" s="8">
        <v>0</v>
      </c>
      <c r="P29" s="8">
        <v>100</v>
      </c>
      <c r="Q29" s="428">
        <v>100</v>
      </c>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row>
    <row r="30" spans="1:114" s="13" customFormat="1">
      <c r="A30" s="837"/>
      <c r="B30" s="838"/>
      <c r="C30" s="841"/>
      <c r="D30" s="836"/>
      <c r="E30" s="308" t="s">
        <v>121</v>
      </c>
      <c r="F30" s="365">
        <f t="shared" si="28"/>
        <v>1641.6799999999998</v>
      </c>
      <c r="G30" s="3">
        <f t="shared" ref="G30:H30" si="31">G47</f>
        <v>0</v>
      </c>
      <c r="H30" s="3">
        <f t="shared" si="31"/>
        <v>1312.1</v>
      </c>
      <c r="I30" s="364">
        <f t="shared" si="23"/>
        <v>329.58</v>
      </c>
      <c r="J30" s="511">
        <f t="shared" si="19"/>
        <v>1525.84</v>
      </c>
      <c r="K30" s="9">
        <f t="shared" ref="K30:L30" si="32">K47</f>
        <v>0</v>
      </c>
      <c r="L30" s="9">
        <f t="shared" si="32"/>
        <v>1196.26</v>
      </c>
      <c r="M30" s="516">
        <f t="shared" si="25"/>
        <v>329.58</v>
      </c>
      <c r="N30" s="483">
        <f>J30/F30*100</f>
        <v>92.943813654305359</v>
      </c>
      <c r="O30" s="8">
        <v>0</v>
      </c>
      <c r="P30" s="8">
        <f>L30/H30*100</f>
        <v>91.171404618550426</v>
      </c>
      <c r="Q30" s="428">
        <f>M30/I30*100</f>
        <v>100</v>
      </c>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row>
    <row r="31" spans="1:114" s="13" customFormat="1">
      <c r="A31" s="837"/>
      <c r="B31" s="838"/>
      <c r="C31" s="841"/>
      <c r="D31" s="836"/>
      <c r="E31" s="308" t="s">
        <v>120</v>
      </c>
      <c r="F31" s="365">
        <f t="shared" si="28"/>
        <v>2800</v>
      </c>
      <c r="G31" s="3">
        <f t="shared" ref="G31:H31" si="33">G48</f>
        <v>0</v>
      </c>
      <c r="H31" s="3">
        <f t="shared" si="33"/>
        <v>0</v>
      </c>
      <c r="I31" s="364">
        <f t="shared" si="23"/>
        <v>2800</v>
      </c>
      <c r="J31" s="511">
        <f t="shared" si="19"/>
        <v>2800</v>
      </c>
      <c r="K31" s="9">
        <f t="shared" ref="K31:L31" si="34">K48</f>
        <v>0</v>
      </c>
      <c r="L31" s="9">
        <f t="shared" si="34"/>
        <v>0</v>
      </c>
      <c r="M31" s="516">
        <f t="shared" si="25"/>
        <v>2800</v>
      </c>
      <c r="N31" s="483">
        <v>100</v>
      </c>
      <c r="O31" s="8">
        <v>0</v>
      </c>
      <c r="P31" s="8">
        <v>0</v>
      </c>
      <c r="Q31" s="428">
        <v>100</v>
      </c>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row>
    <row r="32" spans="1:114" s="13" customFormat="1">
      <c r="A32" s="837"/>
      <c r="B32" s="838"/>
      <c r="C32" s="841"/>
      <c r="D32" s="836"/>
      <c r="E32" s="308" t="s">
        <v>122</v>
      </c>
      <c r="F32" s="365">
        <f t="shared" si="28"/>
        <v>11000</v>
      </c>
      <c r="G32" s="3">
        <f t="shared" ref="G32:H32" si="35">G49</f>
        <v>0</v>
      </c>
      <c r="H32" s="3">
        <f t="shared" si="35"/>
        <v>11000</v>
      </c>
      <c r="I32" s="364">
        <f t="shared" si="23"/>
        <v>0</v>
      </c>
      <c r="J32" s="511">
        <f t="shared" si="19"/>
        <v>11000</v>
      </c>
      <c r="K32" s="9">
        <f t="shared" ref="K32:L32" si="36">K49</f>
        <v>0</v>
      </c>
      <c r="L32" s="9">
        <f t="shared" si="36"/>
        <v>11000</v>
      </c>
      <c r="M32" s="516">
        <f t="shared" si="25"/>
        <v>0</v>
      </c>
      <c r="N32" s="483">
        <v>100</v>
      </c>
      <c r="O32" s="8">
        <v>0</v>
      </c>
      <c r="P32" s="8">
        <v>0</v>
      </c>
      <c r="Q32" s="428">
        <v>100</v>
      </c>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row>
    <row r="33" spans="1:114" s="13" customFormat="1">
      <c r="A33" s="837"/>
      <c r="B33" s="838"/>
      <c r="C33" s="841"/>
      <c r="D33" s="836"/>
      <c r="E33" s="308" t="s">
        <v>76</v>
      </c>
      <c r="F33" s="365">
        <f t="shared" si="28"/>
        <v>4574.3999999999996</v>
      </c>
      <c r="G33" s="3">
        <f t="shared" ref="G33:H33" si="37">G50</f>
        <v>0</v>
      </c>
      <c r="H33" s="3">
        <f t="shared" si="37"/>
        <v>4574.3999999999996</v>
      </c>
      <c r="I33" s="364">
        <f t="shared" si="23"/>
        <v>0</v>
      </c>
      <c r="J33" s="511">
        <f t="shared" si="19"/>
        <v>3069.42</v>
      </c>
      <c r="K33" s="9">
        <f t="shared" ref="K33:L33" si="38">K50</f>
        <v>0</v>
      </c>
      <c r="L33" s="9">
        <f t="shared" si="38"/>
        <v>3069.42</v>
      </c>
      <c r="M33" s="516">
        <f t="shared" si="25"/>
        <v>0</v>
      </c>
      <c r="N33" s="483">
        <v>100</v>
      </c>
      <c r="O33" s="8">
        <v>0</v>
      </c>
      <c r="P33" s="8">
        <v>100</v>
      </c>
      <c r="Q33" s="428">
        <v>0</v>
      </c>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row>
    <row r="34" spans="1:114" s="13" customFormat="1">
      <c r="A34" s="837"/>
      <c r="B34" s="838"/>
      <c r="C34" s="841"/>
      <c r="D34" s="836"/>
      <c r="E34" s="308" t="s">
        <v>144</v>
      </c>
      <c r="F34" s="365">
        <f t="shared" si="28"/>
        <v>0.89</v>
      </c>
      <c r="G34" s="3">
        <v>0</v>
      </c>
      <c r="H34" s="3">
        <v>0</v>
      </c>
      <c r="I34" s="364">
        <f>I53</f>
        <v>0.89</v>
      </c>
      <c r="J34" s="511">
        <v>0</v>
      </c>
      <c r="K34" s="9">
        <f t="shared" ref="K34:L34" si="39">K53</f>
        <v>0</v>
      </c>
      <c r="L34" s="9">
        <f t="shared" si="39"/>
        <v>0</v>
      </c>
      <c r="M34" s="516">
        <f>M53</f>
        <v>0</v>
      </c>
      <c r="N34" s="483">
        <f t="shared" si="8"/>
        <v>0</v>
      </c>
      <c r="O34" s="8">
        <v>0</v>
      </c>
      <c r="P34" s="8">
        <v>0</v>
      </c>
      <c r="Q34" s="428">
        <f t="shared" si="17"/>
        <v>0</v>
      </c>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row>
    <row r="35" spans="1:114" s="13" customFormat="1">
      <c r="A35" s="431"/>
      <c r="B35" s="402"/>
      <c r="C35" s="403"/>
      <c r="D35" s="286"/>
      <c r="E35" s="308" t="s">
        <v>162</v>
      </c>
      <c r="F35" s="365">
        <f t="shared" si="28"/>
        <v>450</v>
      </c>
      <c r="G35" s="3">
        <v>0</v>
      </c>
      <c r="H35" s="3">
        <v>0</v>
      </c>
      <c r="I35" s="364">
        <f>I55</f>
        <v>450</v>
      </c>
      <c r="J35" s="511">
        <f t="shared" ref="J35" si="40">SUM(K35:M35)</f>
        <v>450</v>
      </c>
      <c r="K35" s="9">
        <v>0</v>
      </c>
      <c r="L35" s="9">
        <v>0</v>
      </c>
      <c r="M35" s="516">
        <f>M56</f>
        <v>450</v>
      </c>
      <c r="N35" s="483">
        <v>100</v>
      </c>
      <c r="O35" s="8">
        <v>0</v>
      </c>
      <c r="P35" s="8">
        <v>0</v>
      </c>
      <c r="Q35" s="428">
        <v>100</v>
      </c>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row>
    <row r="36" spans="1:114" s="15" customFormat="1" ht="25.5" customHeight="1">
      <c r="A36" s="830" t="s">
        <v>77</v>
      </c>
      <c r="B36" s="832" t="s">
        <v>37</v>
      </c>
      <c r="C36" s="834" t="s">
        <v>78</v>
      </c>
      <c r="D36" s="286" t="s">
        <v>65</v>
      </c>
      <c r="E36" s="309"/>
      <c r="F36" s="365"/>
      <c r="G36" s="3"/>
      <c r="H36" s="3"/>
      <c r="I36" s="364"/>
      <c r="J36" s="511"/>
      <c r="K36" s="9"/>
      <c r="L36" s="9"/>
      <c r="M36" s="516"/>
      <c r="N36" s="485"/>
      <c r="O36" s="10"/>
      <c r="P36" s="10"/>
      <c r="Q36" s="43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row>
    <row r="37" spans="1:114" s="15" customFormat="1" ht="15" customHeight="1">
      <c r="A37" s="831"/>
      <c r="B37" s="833"/>
      <c r="C37" s="835"/>
      <c r="D37" s="836" t="s">
        <v>79</v>
      </c>
      <c r="E37" s="309" t="s">
        <v>68</v>
      </c>
      <c r="F37" s="368">
        <f>F38</f>
        <v>11686.5</v>
      </c>
      <c r="G37" s="18">
        <f t="shared" ref="G37:I37" si="41">G38</f>
        <v>2009.23</v>
      </c>
      <c r="H37" s="18">
        <f t="shared" si="41"/>
        <v>6336.27</v>
      </c>
      <c r="I37" s="369">
        <f t="shared" si="41"/>
        <v>3341</v>
      </c>
      <c r="J37" s="517">
        <f>J38</f>
        <v>11686.5</v>
      </c>
      <c r="K37" s="21">
        <f t="shared" ref="K37:M37" si="42">K38</f>
        <v>2009.23</v>
      </c>
      <c r="L37" s="21">
        <f t="shared" si="42"/>
        <v>6336.27</v>
      </c>
      <c r="M37" s="434">
        <f t="shared" si="42"/>
        <v>3341</v>
      </c>
      <c r="N37" s="485">
        <f t="shared" si="8"/>
        <v>100</v>
      </c>
      <c r="O37" s="7">
        <f t="shared" ref="O37:O38" si="43">K37/G37*100</f>
        <v>100</v>
      </c>
      <c r="P37" s="7">
        <f t="shared" ref="P37:P38" si="44">L37/H37*100</f>
        <v>100</v>
      </c>
      <c r="Q37" s="433">
        <f t="shared" ref="Q37:Q38" si="45">M37/I37*100</f>
        <v>100</v>
      </c>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row>
    <row r="38" spans="1:114" s="15" customFormat="1" ht="31.5" customHeight="1">
      <c r="A38" s="831"/>
      <c r="B38" s="833"/>
      <c r="C38" s="835"/>
      <c r="D38" s="865"/>
      <c r="E38" s="308" t="s">
        <v>75</v>
      </c>
      <c r="F38" s="365">
        <f>SUM(G38:I38)</f>
        <v>11686.5</v>
      </c>
      <c r="G38" s="3">
        <v>2009.23</v>
      </c>
      <c r="H38" s="3">
        <v>6336.27</v>
      </c>
      <c r="I38" s="364">
        <v>3341</v>
      </c>
      <c r="J38" s="511">
        <f>SUM(K38:M38)</f>
        <v>11686.5</v>
      </c>
      <c r="K38" s="3">
        <v>2009.23</v>
      </c>
      <c r="L38" s="3">
        <v>6336.27</v>
      </c>
      <c r="M38" s="364">
        <v>3341</v>
      </c>
      <c r="N38" s="485">
        <f t="shared" si="8"/>
        <v>100</v>
      </c>
      <c r="O38" s="7">
        <f t="shared" si="43"/>
        <v>100</v>
      </c>
      <c r="P38" s="7">
        <f t="shared" si="44"/>
        <v>100</v>
      </c>
      <c r="Q38" s="433">
        <f t="shared" si="45"/>
        <v>100</v>
      </c>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row>
    <row r="39" spans="1:114" s="2" customFormat="1" ht="25.5" customHeight="1">
      <c r="A39" s="830" t="s">
        <v>135</v>
      </c>
      <c r="B39" s="832" t="s">
        <v>136</v>
      </c>
      <c r="C39" s="834" t="s">
        <v>137</v>
      </c>
      <c r="D39" s="286" t="s">
        <v>65</v>
      </c>
      <c r="E39" s="309"/>
      <c r="F39" s="365"/>
      <c r="G39" s="3"/>
      <c r="H39" s="3"/>
      <c r="I39" s="364"/>
      <c r="J39" s="518"/>
      <c r="K39" s="9"/>
      <c r="L39" s="9"/>
      <c r="M39" s="516"/>
      <c r="N39" s="485"/>
      <c r="O39" s="10"/>
      <c r="P39" s="10"/>
      <c r="Q39" s="432"/>
    </row>
    <row r="40" spans="1:114" s="2" customFormat="1" ht="15" customHeight="1">
      <c r="A40" s="831"/>
      <c r="B40" s="833"/>
      <c r="C40" s="835"/>
      <c r="D40" s="836" t="s">
        <v>82</v>
      </c>
      <c r="E40" s="309" t="s">
        <v>68</v>
      </c>
      <c r="F40" s="368">
        <f>F41</f>
        <v>10430.9</v>
      </c>
      <c r="G40" s="18">
        <f t="shared" ref="G40:I40" si="46">G41</f>
        <v>0</v>
      </c>
      <c r="H40" s="18">
        <f t="shared" si="46"/>
        <v>7456.7</v>
      </c>
      <c r="I40" s="369">
        <f t="shared" si="46"/>
        <v>2974.2</v>
      </c>
      <c r="J40" s="519">
        <f>J41</f>
        <v>9034.98</v>
      </c>
      <c r="K40" s="21">
        <f t="shared" ref="K40:M40" si="47">K41</f>
        <v>0</v>
      </c>
      <c r="L40" s="21">
        <f t="shared" si="47"/>
        <v>6060.78</v>
      </c>
      <c r="M40" s="434">
        <f t="shared" si="47"/>
        <v>2974.2</v>
      </c>
      <c r="N40" s="485">
        <f t="shared" ref="N40:Q41" si="48">J40/F40*100</f>
        <v>86.617453910976039</v>
      </c>
      <c r="O40" s="7">
        <v>0</v>
      </c>
      <c r="P40" s="7">
        <f t="shared" si="48"/>
        <v>81.279654538871085</v>
      </c>
      <c r="Q40" s="433">
        <f t="shared" si="48"/>
        <v>100</v>
      </c>
    </row>
    <row r="41" spans="1:114" s="2" customFormat="1" ht="31.5" customHeight="1">
      <c r="A41" s="831"/>
      <c r="B41" s="833"/>
      <c r="C41" s="835"/>
      <c r="D41" s="865"/>
      <c r="E41" s="308" t="s">
        <v>138</v>
      </c>
      <c r="F41" s="365">
        <f>SUM(G41:I41)</f>
        <v>10430.9</v>
      </c>
      <c r="G41" s="3">
        <v>0</v>
      </c>
      <c r="H41" s="3">
        <v>7456.7</v>
      </c>
      <c r="I41" s="364">
        <v>2974.2</v>
      </c>
      <c r="J41" s="518">
        <f>SUM(K41:M41)</f>
        <v>9034.98</v>
      </c>
      <c r="K41" s="3">
        <v>0</v>
      </c>
      <c r="L41" s="6">
        <v>6060.78</v>
      </c>
      <c r="M41" s="510">
        <v>2974.2</v>
      </c>
      <c r="N41" s="485">
        <f t="shared" si="48"/>
        <v>86.617453910976039</v>
      </c>
      <c r="O41" s="7">
        <v>0</v>
      </c>
      <c r="P41" s="7">
        <f t="shared" si="48"/>
        <v>81.279654538871085</v>
      </c>
      <c r="Q41" s="433">
        <f t="shared" si="48"/>
        <v>100</v>
      </c>
    </row>
    <row r="42" spans="1:114" s="15" customFormat="1" ht="25.5" customHeight="1">
      <c r="A42" s="830" t="s">
        <v>80</v>
      </c>
      <c r="B42" s="832" t="s">
        <v>44</v>
      </c>
      <c r="C42" s="834" t="s">
        <v>81</v>
      </c>
      <c r="D42" s="286" t="s">
        <v>65</v>
      </c>
      <c r="E42" s="309"/>
      <c r="F42" s="365"/>
      <c r="G42" s="3"/>
      <c r="H42" s="3"/>
      <c r="I42" s="364"/>
      <c r="J42" s="518"/>
      <c r="K42" s="9"/>
      <c r="L42" s="9"/>
      <c r="M42" s="516"/>
      <c r="N42" s="485"/>
      <c r="O42" s="10"/>
      <c r="P42" s="10"/>
      <c r="Q42" s="43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row>
    <row r="43" spans="1:114" ht="15" customHeight="1">
      <c r="A43" s="831"/>
      <c r="B43" s="833"/>
      <c r="C43" s="835"/>
      <c r="D43" s="836" t="s">
        <v>82</v>
      </c>
      <c r="E43" s="309" t="s">
        <v>68</v>
      </c>
      <c r="F43" s="368">
        <f>SUM(G43:I43)</f>
        <v>65267.71</v>
      </c>
      <c r="G43" s="18">
        <f>SUM(G44:G50)</f>
        <v>0</v>
      </c>
      <c r="H43" s="18">
        <f>SUM(H44:H50)</f>
        <v>46886.5</v>
      </c>
      <c r="I43" s="369">
        <f>SUM(I44:I50)</f>
        <v>18381.21</v>
      </c>
      <c r="J43" s="519">
        <f>SUM(K43:M43)</f>
        <v>63646.889999999992</v>
      </c>
      <c r="K43" s="22">
        <f>SUM(K44:K50)</f>
        <v>0</v>
      </c>
      <c r="L43" s="22">
        <f>SUM(L44:L50)</f>
        <v>45265.679999999993</v>
      </c>
      <c r="M43" s="520">
        <f>SUM(M44:M50)</f>
        <v>18381.21</v>
      </c>
      <c r="N43" s="485">
        <f t="shared" ref="N43:N50" si="49">J43/F43*100</f>
        <v>97.516658696926854</v>
      </c>
      <c r="O43" s="7">
        <v>0</v>
      </c>
      <c r="P43" s="7">
        <f t="shared" ref="P43:Q50" si="50">L43/H43*100</f>
        <v>96.543098759770913</v>
      </c>
      <c r="Q43" s="433">
        <f t="shared" si="50"/>
        <v>100</v>
      </c>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row>
    <row r="44" spans="1:114" s="14" customFormat="1" ht="15" customHeight="1">
      <c r="A44" s="831"/>
      <c r="B44" s="833"/>
      <c r="C44" s="835"/>
      <c r="D44" s="836"/>
      <c r="E44" s="308" t="s">
        <v>118</v>
      </c>
      <c r="F44" s="365">
        <f>SUM(G44:I44)</f>
        <v>192.23</v>
      </c>
      <c r="G44" s="3">
        <v>0</v>
      </c>
      <c r="H44" s="3">
        <v>0</v>
      </c>
      <c r="I44" s="364">
        <v>192.23</v>
      </c>
      <c r="J44" s="518">
        <f>SUM(K44:M44)</f>
        <v>192.23</v>
      </c>
      <c r="K44" s="9">
        <v>0</v>
      </c>
      <c r="L44" s="9">
        <v>0</v>
      </c>
      <c r="M44" s="516">
        <v>192.23</v>
      </c>
      <c r="N44" s="483">
        <f t="shared" si="49"/>
        <v>100</v>
      </c>
      <c r="O44" s="8">
        <v>0</v>
      </c>
      <c r="P44" s="8">
        <v>0</v>
      </c>
      <c r="Q44" s="428">
        <f t="shared" si="50"/>
        <v>100</v>
      </c>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row>
    <row r="45" spans="1:114" s="14" customFormat="1">
      <c r="A45" s="831"/>
      <c r="B45" s="833"/>
      <c r="C45" s="835"/>
      <c r="D45" s="836"/>
      <c r="E45" s="308" t="s">
        <v>119</v>
      </c>
      <c r="F45" s="365">
        <f>SUM(G45:I45)</f>
        <v>350</v>
      </c>
      <c r="G45" s="3">
        <v>0</v>
      </c>
      <c r="H45" s="3">
        <v>0</v>
      </c>
      <c r="I45" s="364">
        <v>350</v>
      </c>
      <c r="J45" s="518">
        <f>SUM(K45:M45)</f>
        <v>350</v>
      </c>
      <c r="K45" s="9">
        <v>0</v>
      </c>
      <c r="L45" s="9">
        <v>0</v>
      </c>
      <c r="M45" s="516">
        <v>350</v>
      </c>
      <c r="N45" s="483">
        <f>J45/F45*100</f>
        <v>100</v>
      </c>
      <c r="O45" s="8">
        <v>0</v>
      </c>
      <c r="P45" s="8">
        <v>0</v>
      </c>
      <c r="Q45" s="428">
        <f t="shared" si="50"/>
        <v>100</v>
      </c>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row>
    <row r="46" spans="1:114" s="14" customFormat="1">
      <c r="A46" s="831"/>
      <c r="B46" s="833"/>
      <c r="C46" s="835"/>
      <c r="D46" s="836"/>
      <c r="E46" s="308" t="s">
        <v>120</v>
      </c>
      <c r="F46" s="365">
        <f>SUM(G46:I46)</f>
        <v>44709.4</v>
      </c>
      <c r="G46" s="3">
        <v>0</v>
      </c>
      <c r="H46" s="3">
        <v>30000</v>
      </c>
      <c r="I46" s="364">
        <v>14709.4</v>
      </c>
      <c r="J46" s="518">
        <f>SUM(K46:M46)</f>
        <v>44709.4</v>
      </c>
      <c r="K46" s="9">
        <v>0</v>
      </c>
      <c r="L46" s="9">
        <v>30000</v>
      </c>
      <c r="M46" s="516">
        <v>14709.4</v>
      </c>
      <c r="N46" s="483">
        <f t="shared" ref="N46:N49" si="51">J46/F46*100</f>
        <v>100</v>
      </c>
      <c r="O46" s="8">
        <v>0</v>
      </c>
      <c r="P46" s="8">
        <f t="shared" si="50"/>
        <v>100</v>
      </c>
      <c r="Q46" s="428">
        <f t="shared" si="50"/>
        <v>100</v>
      </c>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row>
    <row r="47" spans="1:114" s="14" customFormat="1">
      <c r="A47" s="831"/>
      <c r="B47" s="833"/>
      <c r="C47" s="835"/>
      <c r="D47" s="836"/>
      <c r="E47" s="308" t="s">
        <v>139</v>
      </c>
      <c r="F47" s="365">
        <f t="shared" ref="F47:F50" si="52">SUM(G47:I47)</f>
        <v>1641.6799999999998</v>
      </c>
      <c r="G47" s="3">
        <v>0</v>
      </c>
      <c r="H47" s="3">
        <v>1312.1</v>
      </c>
      <c r="I47" s="364">
        <v>329.58</v>
      </c>
      <c r="J47" s="518">
        <f t="shared" ref="J47:J50" si="53">SUM(K47:M47)</f>
        <v>1525.84</v>
      </c>
      <c r="K47" s="9">
        <v>0</v>
      </c>
      <c r="L47" s="9">
        <v>1196.26</v>
      </c>
      <c r="M47" s="516">
        <v>329.58</v>
      </c>
      <c r="N47" s="483">
        <f t="shared" si="51"/>
        <v>92.943813654305359</v>
      </c>
      <c r="O47" s="8">
        <v>0</v>
      </c>
      <c r="P47" s="8">
        <f t="shared" si="50"/>
        <v>91.171404618550426</v>
      </c>
      <c r="Q47" s="428">
        <f t="shared" si="50"/>
        <v>100</v>
      </c>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row>
    <row r="48" spans="1:114" s="14" customFormat="1">
      <c r="A48" s="831"/>
      <c r="B48" s="833"/>
      <c r="C48" s="835"/>
      <c r="D48" s="836"/>
      <c r="E48" s="308" t="s">
        <v>76</v>
      </c>
      <c r="F48" s="365">
        <f t="shared" si="52"/>
        <v>2800</v>
      </c>
      <c r="G48" s="3">
        <v>0</v>
      </c>
      <c r="H48" s="3">
        <v>0</v>
      </c>
      <c r="I48" s="364">
        <v>2800</v>
      </c>
      <c r="J48" s="518">
        <f t="shared" si="53"/>
        <v>2800</v>
      </c>
      <c r="K48" s="9">
        <v>0</v>
      </c>
      <c r="L48" s="9">
        <v>0</v>
      </c>
      <c r="M48" s="516">
        <v>2800</v>
      </c>
      <c r="N48" s="483">
        <f t="shared" si="51"/>
        <v>100</v>
      </c>
      <c r="O48" s="8">
        <v>0</v>
      </c>
      <c r="P48" s="8">
        <v>0</v>
      </c>
      <c r="Q48" s="428">
        <f t="shared" si="50"/>
        <v>100</v>
      </c>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row>
    <row r="49" spans="1:114" s="14" customFormat="1">
      <c r="A49" s="831"/>
      <c r="B49" s="833"/>
      <c r="C49" s="835"/>
      <c r="D49" s="836"/>
      <c r="E49" s="308" t="s">
        <v>121</v>
      </c>
      <c r="F49" s="365">
        <f t="shared" si="52"/>
        <v>11000</v>
      </c>
      <c r="G49" s="3">
        <v>0</v>
      </c>
      <c r="H49" s="3">
        <v>11000</v>
      </c>
      <c r="I49" s="364">
        <v>0</v>
      </c>
      <c r="J49" s="518">
        <f t="shared" si="53"/>
        <v>11000</v>
      </c>
      <c r="K49" s="9">
        <v>0</v>
      </c>
      <c r="L49" s="9">
        <v>11000</v>
      </c>
      <c r="M49" s="516">
        <v>0</v>
      </c>
      <c r="N49" s="483">
        <f t="shared" si="51"/>
        <v>100</v>
      </c>
      <c r="O49" s="8">
        <v>0</v>
      </c>
      <c r="P49" s="8">
        <f t="shared" si="50"/>
        <v>100</v>
      </c>
      <c r="Q49" s="428">
        <v>0</v>
      </c>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row>
    <row r="50" spans="1:114" s="14" customFormat="1">
      <c r="A50" s="831"/>
      <c r="B50" s="833"/>
      <c r="C50" s="835"/>
      <c r="D50" s="865"/>
      <c r="E50" s="308" t="s">
        <v>122</v>
      </c>
      <c r="F50" s="365">
        <f t="shared" si="52"/>
        <v>4574.3999999999996</v>
      </c>
      <c r="G50" s="3">
        <v>0</v>
      </c>
      <c r="H50" s="3">
        <v>4574.3999999999996</v>
      </c>
      <c r="I50" s="364">
        <v>0</v>
      </c>
      <c r="J50" s="518">
        <f t="shared" si="53"/>
        <v>3069.42</v>
      </c>
      <c r="K50" s="9">
        <v>0</v>
      </c>
      <c r="L50" s="9">
        <v>3069.42</v>
      </c>
      <c r="M50" s="516">
        <v>0</v>
      </c>
      <c r="N50" s="483">
        <f t="shared" si="49"/>
        <v>67.099947534102839</v>
      </c>
      <c r="O50" s="8">
        <v>0</v>
      </c>
      <c r="P50" s="8">
        <f t="shared" si="50"/>
        <v>67.099947534102839</v>
      </c>
      <c r="Q50" s="428">
        <v>0</v>
      </c>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row>
    <row r="51" spans="1:114" s="2" customFormat="1" ht="25.5" customHeight="1">
      <c r="A51" s="830" t="s">
        <v>140</v>
      </c>
      <c r="B51" s="832" t="s">
        <v>141</v>
      </c>
      <c r="C51" s="834" t="s">
        <v>142</v>
      </c>
      <c r="D51" s="286" t="s">
        <v>65</v>
      </c>
      <c r="E51" s="309"/>
      <c r="F51" s="365"/>
      <c r="G51" s="3"/>
      <c r="H51" s="3"/>
      <c r="I51" s="364"/>
      <c r="J51" s="518"/>
      <c r="K51" s="9"/>
      <c r="L51" s="9"/>
      <c r="M51" s="516"/>
      <c r="N51" s="485"/>
      <c r="O51" s="10"/>
      <c r="P51" s="10"/>
      <c r="Q51" s="432"/>
    </row>
    <row r="52" spans="1:114" s="2" customFormat="1" ht="15" customHeight="1">
      <c r="A52" s="831"/>
      <c r="B52" s="833"/>
      <c r="C52" s="835"/>
      <c r="D52" s="836" t="s">
        <v>143</v>
      </c>
      <c r="E52" s="309" t="s">
        <v>68</v>
      </c>
      <c r="F52" s="368">
        <f>F53</f>
        <v>0.89</v>
      </c>
      <c r="G52" s="18">
        <f t="shared" ref="G52:I52" si="54">G53</f>
        <v>0</v>
      </c>
      <c r="H52" s="18">
        <f t="shared" si="54"/>
        <v>0</v>
      </c>
      <c r="I52" s="369">
        <f t="shared" si="54"/>
        <v>0.89</v>
      </c>
      <c r="J52" s="519">
        <f>J53</f>
        <v>0</v>
      </c>
      <c r="K52" s="21">
        <f t="shared" ref="K52:M52" si="55">K53</f>
        <v>0</v>
      </c>
      <c r="L52" s="21">
        <f t="shared" si="55"/>
        <v>0</v>
      </c>
      <c r="M52" s="434">
        <f t="shared" si="55"/>
        <v>0</v>
      </c>
      <c r="N52" s="485">
        <f t="shared" ref="N52:Q53" si="56">J52/F52*100</f>
        <v>0</v>
      </c>
      <c r="O52" s="7">
        <v>0</v>
      </c>
      <c r="P52" s="7">
        <v>0</v>
      </c>
      <c r="Q52" s="433">
        <f t="shared" si="56"/>
        <v>0</v>
      </c>
    </row>
    <row r="53" spans="1:114" s="2" customFormat="1" ht="31.5" customHeight="1">
      <c r="A53" s="831"/>
      <c r="B53" s="833"/>
      <c r="C53" s="835"/>
      <c r="D53" s="865"/>
      <c r="E53" s="308" t="s">
        <v>144</v>
      </c>
      <c r="F53" s="365">
        <f>SUM(G53:I53)</f>
        <v>0.89</v>
      </c>
      <c r="G53" s="3">
        <v>0</v>
      </c>
      <c r="H53" s="3">
        <v>0</v>
      </c>
      <c r="I53" s="364">
        <v>0.89</v>
      </c>
      <c r="J53" s="518">
        <f>SUM(K53:M53)</f>
        <v>0</v>
      </c>
      <c r="K53" s="3">
        <v>0</v>
      </c>
      <c r="L53" s="6">
        <v>0</v>
      </c>
      <c r="M53" s="510">
        <v>0</v>
      </c>
      <c r="N53" s="485">
        <f t="shared" si="56"/>
        <v>0</v>
      </c>
      <c r="O53" s="7">
        <v>0</v>
      </c>
      <c r="P53" s="7">
        <v>0</v>
      </c>
      <c r="Q53" s="433">
        <f t="shared" si="56"/>
        <v>0</v>
      </c>
    </row>
    <row r="54" spans="1:114" s="2" customFormat="1" ht="31.5" customHeight="1">
      <c r="A54" s="824" t="s">
        <v>159</v>
      </c>
      <c r="B54" s="826" t="s">
        <v>160</v>
      </c>
      <c r="C54" s="826" t="s">
        <v>161</v>
      </c>
      <c r="D54" s="282" t="s">
        <v>65</v>
      </c>
      <c r="E54" s="311"/>
      <c r="F54" s="370"/>
      <c r="G54" s="23"/>
      <c r="H54" s="23"/>
      <c r="I54" s="371"/>
      <c r="J54" s="518"/>
      <c r="K54" s="3"/>
      <c r="L54" s="6"/>
      <c r="M54" s="510"/>
      <c r="N54" s="485"/>
      <c r="O54" s="7"/>
      <c r="P54" s="7"/>
      <c r="Q54" s="433"/>
    </row>
    <row r="55" spans="1:114" s="2" customFormat="1" ht="31.5" customHeight="1">
      <c r="A55" s="825"/>
      <c r="B55" s="827"/>
      <c r="C55" s="827"/>
      <c r="D55" s="828" t="s">
        <v>82</v>
      </c>
      <c r="E55" s="312" t="s">
        <v>68</v>
      </c>
      <c r="F55" s="372">
        <f>F56</f>
        <v>450</v>
      </c>
      <c r="G55" s="24">
        <f t="shared" ref="G55:I55" si="57">G56</f>
        <v>0</v>
      </c>
      <c r="H55" s="24">
        <f t="shared" si="57"/>
        <v>0</v>
      </c>
      <c r="I55" s="373">
        <f t="shared" si="57"/>
        <v>450</v>
      </c>
      <c r="J55" s="518">
        <f>J56</f>
        <v>450</v>
      </c>
      <c r="K55" s="3">
        <v>0</v>
      </c>
      <c r="L55" s="6">
        <v>0</v>
      </c>
      <c r="M55" s="510">
        <f t="shared" ref="M55" si="58">M56</f>
        <v>450</v>
      </c>
      <c r="N55" s="485">
        <v>100</v>
      </c>
      <c r="O55" s="7">
        <v>0</v>
      </c>
      <c r="P55" s="7">
        <v>0</v>
      </c>
      <c r="Q55" s="433">
        <v>100</v>
      </c>
    </row>
    <row r="56" spans="1:114" s="2" customFormat="1" ht="31.5" customHeight="1">
      <c r="A56" s="825"/>
      <c r="B56" s="827"/>
      <c r="C56" s="827"/>
      <c r="D56" s="829"/>
      <c r="E56" s="313" t="s">
        <v>162</v>
      </c>
      <c r="F56" s="370">
        <f>SUM(G56:I56)</f>
        <v>450</v>
      </c>
      <c r="G56" s="23">
        <v>0</v>
      </c>
      <c r="H56" s="23">
        <v>0</v>
      </c>
      <c r="I56" s="371">
        <v>450</v>
      </c>
      <c r="J56" s="518">
        <f>SUM(K56:M56)</f>
        <v>450</v>
      </c>
      <c r="K56" s="3">
        <v>0</v>
      </c>
      <c r="L56" s="6">
        <v>0</v>
      </c>
      <c r="M56" s="510">
        <v>450</v>
      </c>
      <c r="N56" s="485">
        <v>100</v>
      </c>
      <c r="O56" s="7">
        <v>0</v>
      </c>
      <c r="P56" s="7">
        <v>0</v>
      </c>
      <c r="Q56" s="433">
        <v>100</v>
      </c>
    </row>
    <row r="57" spans="1:114" s="13" customFormat="1" ht="25.5" customHeight="1">
      <c r="A57" s="837" t="s">
        <v>125</v>
      </c>
      <c r="B57" s="838" t="s">
        <v>126</v>
      </c>
      <c r="C57" s="840" t="s">
        <v>64</v>
      </c>
      <c r="D57" s="280" t="s">
        <v>65</v>
      </c>
      <c r="E57" s="275" t="s">
        <v>68</v>
      </c>
      <c r="F57" s="361">
        <v>292.81</v>
      </c>
      <c r="G57" s="34">
        <v>0</v>
      </c>
      <c r="H57" s="34">
        <v>229.5</v>
      </c>
      <c r="I57" s="362">
        <v>63.31</v>
      </c>
      <c r="J57" s="512">
        <v>292.81</v>
      </c>
      <c r="K57" s="39">
        <v>0</v>
      </c>
      <c r="L57" s="39">
        <v>229.5</v>
      </c>
      <c r="M57" s="513">
        <v>63.31</v>
      </c>
      <c r="N57" s="482">
        <v>100</v>
      </c>
      <c r="O57" s="127">
        <v>0</v>
      </c>
      <c r="P57" s="127">
        <v>100</v>
      </c>
      <c r="Q57" s="429">
        <v>100</v>
      </c>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row>
    <row r="58" spans="1:114" s="13" customFormat="1">
      <c r="A58" s="837"/>
      <c r="B58" s="839"/>
      <c r="C58" s="841"/>
      <c r="D58" s="836" t="s">
        <v>82</v>
      </c>
      <c r="E58" s="310" t="s">
        <v>68</v>
      </c>
      <c r="F58" s="366">
        <f>SUM(G58:I58)</f>
        <v>292.81</v>
      </c>
      <c r="G58" s="36">
        <f t="shared" ref="G58:M58" si="59">SUM(G59:G59)</f>
        <v>0</v>
      </c>
      <c r="H58" s="36">
        <f t="shared" si="59"/>
        <v>229.5</v>
      </c>
      <c r="I58" s="367">
        <f t="shared" si="59"/>
        <v>63.31</v>
      </c>
      <c r="J58" s="366">
        <f t="shared" si="59"/>
        <v>292.81</v>
      </c>
      <c r="K58" s="36">
        <f t="shared" si="59"/>
        <v>0</v>
      </c>
      <c r="L58" s="36">
        <f t="shared" si="59"/>
        <v>229.5</v>
      </c>
      <c r="M58" s="367">
        <f t="shared" si="59"/>
        <v>63.31</v>
      </c>
      <c r="N58" s="484">
        <f t="shared" ref="N58:N59" si="60">J58/F58*100</f>
        <v>100</v>
      </c>
      <c r="O58" s="128">
        <v>0</v>
      </c>
      <c r="P58" s="128">
        <f t="shared" ref="P58:P59" si="61">L58/H58*100</f>
        <v>100</v>
      </c>
      <c r="Q58" s="430">
        <f t="shared" ref="Q58:Q59" si="62">M58/I58*100</f>
        <v>100</v>
      </c>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row>
    <row r="59" spans="1:114" s="13" customFormat="1" ht="36" customHeight="1">
      <c r="A59" s="837"/>
      <c r="B59" s="839"/>
      <c r="C59" s="841"/>
      <c r="D59" s="836"/>
      <c r="E59" s="308" t="s">
        <v>148</v>
      </c>
      <c r="F59" s="365">
        <f>SUM(G59:I59)</f>
        <v>292.81</v>
      </c>
      <c r="G59" s="3">
        <f t="shared" ref="G59:H59" si="63">G65</f>
        <v>0</v>
      </c>
      <c r="H59" s="3">
        <f t="shared" si="63"/>
        <v>229.5</v>
      </c>
      <c r="I59" s="364">
        <f>I65</f>
        <v>63.31</v>
      </c>
      <c r="J59" s="511">
        <f>SUM(K59:M59)</f>
        <v>292.81</v>
      </c>
      <c r="K59" s="10">
        <f t="shared" ref="K59:L59" si="64">K64</f>
        <v>0</v>
      </c>
      <c r="L59" s="10">
        <f t="shared" si="64"/>
        <v>229.5</v>
      </c>
      <c r="M59" s="432">
        <f>M64</f>
        <v>63.31</v>
      </c>
      <c r="N59" s="483">
        <f t="shared" si="60"/>
        <v>100</v>
      </c>
      <c r="O59" s="8">
        <v>0</v>
      </c>
      <c r="P59" s="8">
        <f t="shared" si="61"/>
        <v>100</v>
      </c>
      <c r="Q59" s="428">
        <f t="shared" si="62"/>
        <v>100</v>
      </c>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row>
    <row r="60" spans="1:114" ht="25.5" customHeight="1">
      <c r="A60" s="830" t="s">
        <v>127</v>
      </c>
      <c r="B60" s="832" t="s">
        <v>128</v>
      </c>
      <c r="C60" s="834" t="s">
        <v>149</v>
      </c>
      <c r="D60" s="286" t="s">
        <v>65</v>
      </c>
      <c r="E60" s="309"/>
      <c r="F60" s="365"/>
      <c r="G60" s="3"/>
      <c r="H60" s="3"/>
      <c r="I60" s="364"/>
      <c r="J60" s="511"/>
      <c r="K60" s="9"/>
      <c r="L60" s="9"/>
      <c r="M60" s="516"/>
      <c r="N60" s="485"/>
      <c r="O60" s="10"/>
      <c r="P60" s="10"/>
      <c r="Q60" s="43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row>
    <row r="61" spans="1:114" ht="15" customHeight="1">
      <c r="A61" s="831"/>
      <c r="B61" s="833"/>
      <c r="C61" s="835"/>
      <c r="D61" s="836" t="s">
        <v>129</v>
      </c>
      <c r="E61" s="309" t="s">
        <v>68</v>
      </c>
      <c r="F61" s="365">
        <f>SUM(G61:I61)</f>
        <v>0</v>
      </c>
      <c r="G61" s="3">
        <f>SUM(G62:G62)</f>
        <v>0</v>
      </c>
      <c r="H61" s="3">
        <f t="shared" ref="H61:Q62" si="65">SUM(H62:H62)</f>
        <v>0</v>
      </c>
      <c r="I61" s="364">
        <f t="shared" si="65"/>
        <v>0</v>
      </c>
      <c r="J61" s="365">
        <f t="shared" si="65"/>
        <v>0</v>
      </c>
      <c r="K61" s="3">
        <f t="shared" si="65"/>
        <v>0</v>
      </c>
      <c r="L61" s="3">
        <f t="shared" si="65"/>
        <v>0</v>
      </c>
      <c r="M61" s="364">
        <f t="shared" si="65"/>
        <v>0</v>
      </c>
      <c r="N61" s="342">
        <f t="shared" si="65"/>
        <v>0</v>
      </c>
      <c r="O61" s="3">
        <f t="shared" si="65"/>
        <v>0</v>
      </c>
      <c r="P61" s="3">
        <f t="shared" si="65"/>
        <v>0</v>
      </c>
      <c r="Q61" s="364">
        <f t="shared" si="65"/>
        <v>0</v>
      </c>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row>
    <row r="62" spans="1:114" ht="22.5" customHeight="1">
      <c r="A62" s="831"/>
      <c r="B62" s="833"/>
      <c r="C62" s="835"/>
      <c r="D62" s="836"/>
      <c r="E62" s="308" t="s">
        <v>130</v>
      </c>
      <c r="F62" s="365">
        <f>SUM(G62:I62)</f>
        <v>0</v>
      </c>
      <c r="G62" s="3">
        <f>SUM(G63:G63)</f>
        <v>0</v>
      </c>
      <c r="H62" s="3">
        <f t="shared" si="65"/>
        <v>0</v>
      </c>
      <c r="I62" s="364">
        <f t="shared" si="65"/>
        <v>0</v>
      </c>
      <c r="J62" s="365">
        <f t="shared" si="65"/>
        <v>0</v>
      </c>
      <c r="K62" s="3">
        <f t="shared" si="65"/>
        <v>0</v>
      </c>
      <c r="L62" s="3">
        <f t="shared" si="65"/>
        <v>0</v>
      </c>
      <c r="M62" s="364">
        <f t="shared" si="65"/>
        <v>0</v>
      </c>
      <c r="N62" s="342">
        <f t="shared" si="65"/>
        <v>0</v>
      </c>
      <c r="O62" s="3">
        <f t="shared" si="65"/>
        <v>0</v>
      </c>
      <c r="P62" s="3">
        <f t="shared" si="65"/>
        <v>0</v>
      </c>
      <c r="Q62" s="364">
        <f t="shared" si="65"/>
        <v>0</v>
      </c>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row>
    <row r="63" spans="1:114" s="13" customFormat="1" ht="25.5" customHeight="1">
      <c r="A63" s="830" t="s">
        <v>145</v>
      </c>
      <c r="B63" s="832" t="s">
        <v>146</v>
      </c>
      <c r="C63" s="834" t="s">
        <v>147</v>
      </c>
      <c r="D63" s="286" t="s">
        <v>65</v>
      </c>
      <c r="E63" s="309"/>
      <c r="F63" s="365"/>
      <c r="G63" s="3"/>
      <c r="H63" s="3"/>
      <c r="I63" s="364"/>
      <c r="J63" s="518"/>
      <c r="K63" s="9"/>
      <c r="L63" s="9"/>
      <c r="M63" s="516"/>
      <c r="N63" s="485"/>
      <c r="O63" s="10"/>
      <c r="P63" s="10"/>
      <c r="Q63" s="43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row>
    <row r="64" spans="1:114" s="13" customFormat="1">
      <c r="A64" s="831"/>
      <c r="B64" s="833"/>
      <c r="C64" s="834"/>
      <c r="D64" s="836" t="s">
        <v>82</v>
      </c>
      <c r="E64" s="309" t="s">
        <v>68</v>
      </c>
      <c r="F64" s="365">
        <f>SUM(G64:I64)</f>
        <v>292.81</v>
      </c>
      <c r="G64" s="3">
        <f>SUM(G65:G65)</f>
        <v>0</v>
      </c>
      <c r="H64" s="3">
        <f t="shared" ref="H64:I64" si="66">SUM(H65:H65)</f>
        <v>229.5</v>
      </c>
      <c r="I64" s="364">
        <f t="shared" si="66"/>
        <v>63.31</v>
      </c>
      <c r="J64" s="381">
        <f t="shared" ref="J64:M64" si="67">SUM(J65:J65)</f>
        <v>292.81</v>
      </c>
      <c r="K64" s="3">
        <f t="shared" si="67"/>
        <v>0</v>
      </c>
      <c r="L64" s="3">
        <f t="shared" si="67"/>
        <v>229.5</v>
      </c>
      <c r="M64" s="364">
        <f t="shared" si="67"/>
        <v>63.31</v>
      </c>
      <c r="N64" s="485">
        <f t="shared" ref="N64" si="68">J64/F64*100</f>
        <v>100</v>
      </c>
      <c r="O64" s="7">
        <v>0</v>
      </c>
      <c r="P64" s="7">
        <v>100</v>
      </c>
      <c r="Q64" s="433">
        <f t="shared" ref="Q64" si="69">M64/I64*100</f>
        <v>100</v>
      </c>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row>
    <row r="65" spans="1:114" s="13" customFormat="1" ht="24.75" customHeight="1">
      <c r="A65" s="831"/>
      <c r="B65" s="833"/>
      <c r="C65" s="834"/>
      <c r="D65" s="836"/>
      <c r="E65" s="308" t="s">
        <v>148</v>
      </c>
      <c r="F65" s="365">
        <f>SUM(G65:I65)</f>
        <v>292.81</v>
      </c>
      <c r="G65" s="3">
        <v>0</v>
      </c>
      <c r="H65" s="3">
        <v>229.5</v>
      </c>
      <c r="I65" s="364">
        <v>63.31</v>
      </c>
      <c r="J65" s="518">
        <f>SUM(K65:M65)</f>
        <v>292.81</v>
      </c>
      <c r="K65" s="9">
        <v>0</v>
      </c>
      <c r="L65" s="9">
        <v>229.5</v>
      </c>
      <c r="M65" s="516">
        <v>63.31</v>
      </c>
      <c r="N65" s="485">
        <v>100</v>
      </c>
      <c r="O65" s="7">
        <v>0</v>
      </c>
      <c r="P65" s="7">
        <v>100</v>
      </c>
      <c r="Q65" s="433">
        <v>100</v>
      </c>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row>
    <row r="66" spans="1:114" s="13" customFormat="1" ht="24">
      <c r="A66" s="837" t="s">
        <v>83</v>
      </c>
      <c r="B66" s="838" t="s">
        <v>45</v>
      </c>
      <c r="C66" s="840" t="s">
        <v>64</v>
      </c>
      <c r="D66" s="286" t="s">
        <v>65</v>
      </c>
      <c r="E66" s="309"/>
      <c r="F66" s="365"/>
      <c r="G66" s="3"/>
      <c r="H66" s="3"/>
      <c r="I66" s="364"/>
      <c r="J66" s="511"/>
      <c r="K66" s="9"/>
      <c r="L66" s="9"/>
      <c r="M66" s="516"/>
      <c r="N66" s="485"/>
      <c r="O66" s="10"/>
      <c r="P66" s="10"/>
      <c r="Q66" s="43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row>
    <row r="67" spans="1:114" ht="25.5" customHeight="1">
      <c r="A67" s="837"/>
      <c r="B67" s="839"/>
      <c r="C67" s="841"/>
      <c r="D67" s="836" t="s">
        <v>84</v>
      </c>
      <c r="E67" s="275" t="s">
        <v>68</v>
      </c>
      <c r="F67" s="361">
        <f>SUM(G67:I67)</f>
        <v>0</v>
      </c>
      <c r="G67" s="34">
        <f t="shared" ref="G67:H67" si="70">SUM(G68:G69)</f>
        <v>0</v>
      </c>
      <c r="H67" s="34">
        <f t="shared" si="70"/>
        <v>0</v>
      </c>
      <c r="I67" s="362">
        <f>SUM(I68:I69)</f>
        <v>0</v>
      </c>
      <c r="J67" s="512">
        <f>SUM(K67:M67)</f>
        <v>0</v>
      </c>
      <c r="K67" s="39">
        <f t="shared" ref="K67:M67" si="71">K69</f>
        <v>0</v>
      </c>
      <c r="L67" s="39">
        <f t="shared" si="71"/>
        <v>0</v>
      </c>
      <c r="M67" s="513">
        <f t="shared" si="71"/>
        <v>0</v>
      </c>
      <c r="N67" s="482">
        <v>0</v>
      </c>
      <c r="O67" s="35">
        <v>0</v>
      </c>
      <c r="P67" s="35">
        <v>0</v>
      </c>
      <c r="Q67" s="427">
        <v>0</v>
      </c>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row>
    <row r="68" spans="1:114" ht="15" customHeight="1">
      <c r="A68" s="837"/>
      <c r="B68" s="839"/>
      <c r="C68" s="841"/>
      <c r="D68" s="836"/>
      <c r="E68" s="314" t="s">
        <v>123</v>
      </c>
      <c r="F68" s="365">
        <f>SUM(G68:I68)</f>
        <v>0</v>
      </c>
      <c r="G68" s="3">
        <f t="shared" ref="G68:H68" si="72">G72</f>
        <v>0</v>
      </c>
      <c r="H68" s="3">
        <f t="shared" si="72"/>
        <v>0</v>
      </c>
      <c r="I68" s="364">
        <v>0</v>
      </c>
      <c r="J68" s="365">
        <v>0</v>
      </c>
      <c r="K68" s="3">
        <v>0</v>
      </c>
      <c r="L68" s="3">
        <v>0</v>
      </c>
      <c r="M68" s="364">
        <v>0</v>
      </c>
      <c r="N68" s="342">
        <v>0</v>
      </c>
      <c r="O68" s="3">
        <v>0</v>
      </c>
      <c r="P68" s="3">
        <v>0</v>
      </c>
      <c r="Q68" s="364">
        <v>0</v>
      </c>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row>
    <row r="69" spans="1:114" ht="15" customHeight="1">
      <c r="A69" s="837"/>
      <c r="B69" s="839"/>
      <c r="C69" s="841"/>
      <c r="D69" s="836"/>
      <c r="E69" s="314" t="s">
        <v>85</v>
      </c>
      <c r="F69" s="365">
        <v>0</v>
      </c>
      <c r="G69" s="3">
        <v>0</v>
      </c>
      <c r="H69" s="3">
        <v>0</v>
      </c>
      <c r="I69" s="364">
        <v>0</v>
      </c>
      <c r="J69" s="511">
        <f>SUM(K69:M69)</f>
        <v>0</v>
      </c>
      <c r="K69" s="6">
        <f t="shared" ref="K69:Q69" si="73">SUM(L69:N69)</f>
        <v>0</v>
      </c>
      <c r="L69" s="6">
        <f t="shared" si="73"/>
        <v>0</v>
      </c>
      <c r="M69" s="510">
        <f t="shared" si="73"/>
        <v>0</v>
      </c>
      <c r="N69" s="343">
        <f t="shared" si="73"/>
        <v>0</v>
      </c>
      <c r="O69" s="6">
        <f t="shared" si="73"/>
        <v>0</v>
      </c>
      <c r="P69" s="6">
        <f t="shared" si="73"/>
        <v>0</v>
      </c>
      <c r="Q69" s="510">
        <f t="shared" si="73"/>
        <v>0</v>
      </c>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row>
    <row r="70" spans="1:114" s="5" customFormat="1" ht="23.25" customHeight="1">
      <c r="A70" s="830" t="s">
        <v>86</v>
      </c>
      <c r="B70" s="832" t="s">
        <v>38</v>
      </c>
      <c r="C70" s="834" t="s">
        <v>87</v>
      </c>
      <c r="D70" s="286" t="s">
        <v>65</v>
      </c>
      <c r="E70" s="309"/>
      <c r="F70" s="365"/>
      <c r="G70" s="3"/>
      <c r="H70" s="3"/>
      <c r="I70" s="364"/>
      <c r="J70" s="511"/>
      <c r="K70" s="9"/>
      <c r="L70" s="9"/>
      <c r="M70" s="516"/>
      <c r="N70" s="485"/>
      <c r="O70" s="10"/>
      <c r="P70" s="10"/>
      <c r="Q70" s="43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row>
    <row r="71" spans="1:114" s="13" customFormat="1" ht="25.5" customHeight="1">
      <c r="A71" s="831"/>
      <c r="B71" s="833"/>
      <c r="C71" s="835"/>
      <c r="D71" s="836" t="s">
        <v>82</v>
      </c>
      <c r="E71" s="309" t="s">
        <v>68</v>
      </c>
      <c r="F71" s="365">
        <f>SUM(G71:I71)</f>
        <v>0</v>
      </c>
      <c r="G71" s="3">
        <f t="shared" ref="G71:H71" si="74">SUM(G72:G73)</f>
        <v>0</v>
      </c>
      <c r="H71" s="3">
        <f t="shared" si="74"/>
        <v>0</v>
      </c>
      <c r="I71" s="364">
        <f>SUM(I72:I73)</f>
        <v>0</v>
      </c>
      <c r="J71" s="511">
        <f>J73</f>
        <v>0</v>
      </c>
      <c r="K71" s="9">
        <f t="shared" ref="K71:M71" si="75">K73</f>
        <v>0</v>
      </c>
      <c r="L71" s="9">
        <f t="shared" si="75"/>
        <v>0</v>
      </c>
      <c r="M71" s="516">
        <f t="shared" si="75"/>
        <v>0</v>
      </c>
      <c r="N71" s="485">
        <v>0</v>
      </c>
      <c r="O71" s="7">
        <v>0</v>
      </c>
      <c r="P71" s="7">
        <v>0</v>
      </c>
      <c r="Q71" s="433">
        <v>0</v>
      </c>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row>
    <row r="72" spans="1:114" s="13" customFormat="1">
      <c r="A72" s="831"/>
      <c r="B72" s="833"/>
      <c r="C72" s="835"/>
      <c r="D72" s="836"/>
      <c r="E72" s="308" t="s">
        <v>123</v>
      </c>
      <c r="F72" s="365">
        <f>SUM(G72:I72)</f>
        <v>0</v>
      </c>
      <c r="G72" s="3">
        <v>0</v>
      </c>
      <c r="H72" s="3">
        <v>0</v>
      </c>
      <c r="I72" s="364">
        <v>0</v>
      </c>
      <c r="J72" s="511">
        <v>0</v>
      </c>
      <c r="K72" s="9">
        <v>0</v>
      </c>
      <c r="L72" s="9">
        <v>0</v>
      </c>
      <c r="M72" s="516">
        <v>0</v>
      </c>
      <c r="N72" s="485">
        <v>0</v>
      </c>
      <c r="O72" s="7">
        <v>0</v>
      </c>
      <c r="P72" s="7">
        <v>0</v>
      </c>
      <c r="Q72" s="433">
        <v>0</v>
      </c>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row>
    <row r="73" spans="1:114" s="13" customFormat="1">
      <c r="A73" s="831"/>
      <c r="B73" s="833"/>
      <c r="C73" s="835"/>
      <c r="D73" s="836"/>
      <c r="E73" s="308" t="s">
        <v>85</v>
      </c>
      <c r="F73" s="365">
        <f>SUM(G73:I73)</f>
        <v>0</v>
      </c>
      <c r="G73" s="3">
        <v>0</v>
      </c>
      <c r="H73" s="3">
        <v>0</v>
      </c>
      <c r="I73" s="364">
        <v>0</v>
      </c>
      <c r="J73" s="511">
        <f>SUM(K73:M73)</f>
        <v>0</v>
      </c>
      <c r="K73" s="9">
        <v>0</v>
      </c>
      <c r="L73" s="9">
        <v>0</v>
      </c>
      <c r="M73" s="516">
        <v>0</v>
      </c>
      <c r="N73" s="485">
        <v>0</v>
      </c>
      <c r="O73" s="7">
        <v>0</v>
      </c>
      <c r="P73" s="7">
        <v>0</v>
      </c>
      <c r="Q73" s="433">
        <v>0</v>
      </c>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row>
    <row r="74" spans="1:114" s="13" customFormat="1" ht="24">
      <c r="A74" s="837" t="s">
        <v>88</v>
      </c>
      <c r="B74" s="838" t="s">
        <v>47</v>
      </c>
      <c r="C74" s="840" t="s">
        <v>64</v>
      </c>
      <c r="D74" s="286" t="s">
        <v>65</v>
      </c>
      <c r="E74" s="309"/>
      <c r="F74" s="365"/>
      <c r="G74" s="3"/>
      <c r="H74" s="3"/>
      <c r="I74" s="364"/>
      <c r="J74" s="511"/>
      <c r="K74" s="9"/>
      <c r="L74" s="9"/>
      <c r="M74" s="516"/>
      <c r="N74" s="485"/>
      <c r="O74" s="10"/>
      <c r="P74" s="10"/>
      <c r="Q74" s="43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row>
    <row r="75" spans="1:114" s="13" customFormat="1">
      <c r="A75" s="837"/>
      <c r="B75" s="839"/>
      <c r="C75" s="841"/>
      <c r="D75" s="836"/>
      <c r="E75" s="315" t="s">
        <v>68</v>
      </c>
      <c r="F75" s="368">
        <f>F84+F87+F90+F93+F96+F99+F102</f>
        <v>71.489999999999995</v>
      </c>
      <c r="G75" s="18">
        <f t="shared" ref="G75:I75" si="76">G84+G87+G90+G93+G96+G99+G102</f>
        <v>0</v>
      </c>
      <c r="H75" s="18">
        <f t="shared" si="76"/>
        <v>0</v>
      </c>
      <c r="I75" s="369">
        <f t="shared" si="76"/>
        <v>71.489999999999995</v>
      </c>
      <c r="J75" s="517">
        <f>SUM(K75:M75)</f>
        <v>71.47999999999999</v>
      </c>
      <c r="K75" s="22">
        <v>0</v>
      </c>
      <c r="L75" s="22">
        <v>0</v>
      </c>
      <c r="M75" s="520">
        <f>SUM(M76:M82)</f>
        <v>71.47999999999999</v>
      </c>
      <c r="N75" s="485">
        <f t="shared" si="8"/>
        <v>99.986012029654489</v>
      </c>
      <c r="O75" s="7">
        <v>0</v>
      </c>
      <c r="P75" s="7">
        <v>0</v>
      </c>
      <c r="Q75" s="433">
        <f t="shared" ref="Q75:Q121" si="77">M75/I75*100</f>
        <v>99.986012029654489</v>
      </c>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row>
    <row r="76" spans="1:114" s="13" customFormat="1">
      <c r="A76" s="837"/>
      <c r="B76" s="839"/>
      <c r="C76" s="841"/>
      <c r="D76" s="836"/>
      <c r="E76" s="308" t="s">
        <v>89</v>
      </c>
      <c r="F76" s="365">
        <f>SUM(G76:I76)</f>
        <v>22.94</v>
      </c>
      <c r="G76" s="3">
        <v>0</v>
      </c>
      <c r="H76" s="3">
        <v>0</v>
      </c>
      <c r="I76" s="364">
        <f>I85</f>
        <v>22.94</v>
      </c>
      <c r="J76" s="511">
        <f t="shared" ref="J76:J82" si="78">SUM(K76:M76)</f>
        <v>22.93</v>
      </c>
      <c r="K76" s="9">
        <v>0</v>
      </c>
      <c r="L76" s="9">
        <v>0</v>
      </c>
      <c r="M76" s="516">
        <f>M85</f>
        <v>22.93</v>
      </c>
      <c r="N76" s="483">
        <f t="shared" si="8"/>
        <v>99.956408020924144</v>
      </c>
      <c r="O76" s="8">
        <v>0</v>
      </c>
      <c r="P76" s="8">
        <v>0</v>
      </c>
      <c r="Q76" s="428">
        <f t="shared" si="77"/>
        <v>99.956408020924144</v>
      </c>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row>
    <row r="77" spans="1:114" s="13" customFormat="1">
      <c r="A77" s="837"/>
      <c r="B77" s="839"/>
      <c r="C77" s="841"/>
      <c r="D77" s="836"/>
      <c r="E77" s="308" t="s">
        <v>90</v>
      </c>
      <c r="F77" s="365">
        <f t="shared" ref="F77:F82" si="79">SUM(G77:I77)</f>
        <v>19.329999999999998</v>
      </c>
      <c r="G77" s="3">
        <v>0</v>
      </c>
      <c r="H77" s="3">
        <v>0</v>
      </c>
      <c r="I77" s="364">
        <f>I88</f>
        <v>19.329999999999998</v>
      </c>
      <c r="J77" s="511">
        <f t="shared" si="78"/>
        <v>19.329999999999998</v>
      </c>
      <c r="K77" s="9">
        <v>0</v>
      </c>
      <c r="L77" s="9">
        <v>0</v>
      </c>
      <c r="M77" s="516">
        <v>19.329999999999998</v>
      </c>
      <c r="N77" s="483">
        <f t="shared" si="8"/>
        <v>100</v>
      </c>
      <c r="O77" s="8">
        <v>0</v>
      </c>
      <c r="P77" s="8">
        <v>0</v>
      </c>
      <c r="Q77" s="428">
        <f t="shared" si="77"/>
        <v>100</v>
      </c>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row>
    <row r="78" spans="1:114" s="13" customFormat="1">
      <c r="A78" s="837"/>
      <c r="B78" s="839"/>
      <c r="C78" s="841"/>
      <c r="D78" s="836"/>
      <c r="E78" s="308" t="s">
        <v>91</v>
      </c>
      <c r="F78" s="365">
        <f t="shared" si="79"/>
        <v>8.9</v>
      </c>
      <c r="G78" s="3">
        <v>0</v>
      </c>
      <c r="H78" s="3">
        <v>0</v>
      </c>
      <c r="I78" s="364">
        <f>I91</f>
        <v>8.9</v>
      </c>
      <c r="J78" s="511">
        <f t="shared" si="78"/>
        <v>8.9</v>
      </c>
      <c r="K78" s="9">
        <v>0</v>
      </c>
      <c r="L78" s="9">
        <v>0</v>
      </c>
      <c r="M78" s="516">
        <f>M91</f>
        <v>8.9</v>
      </c>
      <c r="N78" s="483">
        <f t="shared" si="8"/>
        <v>100</v>
      </c>
      <c r="O78" s="8">
        <v>0</v>
      </c>
      <c r="P78" s="8">
        <v>0</v>
      </c>
      <c r="Q78" s="428">
        <f t="shared" si="77"/>
        <v>100</v>
      </c>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row>
    <row r="79" spans="1:114" s="13" customFormat="1">
      <c r="A79" s="837"/>
      <c r="B79" s="839"/>
      <c r="C79" s="841"/>
      <c r="D79" s="836"/>
      <c r="E79" s="308" t="s">
        <v>92</v>
      </c>
      <c r="F79" s="365">
        <f t="shared" si="79"/>
        <v>0</v>
      </c>
      <c r="G79" s="3">
        <v>0</v>
      </c>
      <c r="H79" s="3">
        <v>0</v>
      </c>
      <c r="I79" s="364">
        <f>I94</f>
        <v>0</v>
      </c>
      <c r="J79" s="511">
        <f t="shared" si="78"/>
        <v>0</v>
      </c>
      <c r="K79" s="9">
        <v>0</v>
      </c>
      <c r="L79" s="9">
        <v>0</v>
      </c>
      <c r="M79" s="516">
        <f>M94</f>
        <v>0</v>
      </c>
      <c r="N79" s="483">
        <v>0</v>
      </c>
      <c r="O79" s="10">
        <v>0</v>
      </c>
      <c r="P79" s="10">
        <v>0</v>
      </c>
      <c r="Q79" s="428">
        <v>0</v>
      </c>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row>
    <row r="80" spans="1:114" s="15" customFormat="1" ht="25.5" customHeight="1">
      <c r="A80" s="837"/>
      <c r="B80" s="839"/>
      <c r="C80" s="841"/>
      <c r="D80" s="836"/>
      <c r="E80" s="308" t="s">
        <v>93</v>
      </c>
      <c r="F80" s="365">
        <f t="shared" si="79"/>
        <v>0</v>
      </c>
      <c r="G80" s="3">
        <v>0</v>
      </c>
      <c r="H80" s="3">
        <v>0</v>
      </c>
      <c r="I80" s="364">
        <f>I97</f>
        <v>0</v>
      </c>
      <c r="J80" s="511">
        <f t="shared" si="78"/>
        <v>0</v>
      </c>
      <c r="K80" s="9">
        <v>0</v>
      </c>
      <c r="L80" s="9">
        <v>0</v>
      </c>
      <c r="M80" s="516">
        <f>M97</f>
        <v>0</v>
      </c>
      <c r="N80" s="483">
        <v>0</v>
      </c>
      <c r="O80" s="10">
        <v>0</v>
      </c>
      <c r="P80" s="10">
        <v>0</v>
      </c>
      <c r="Q80" s="428">
        <v>0</v>
      </c>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row>
    <row r="81" spans="1:114" s="15" customFormat="1">
      <c r="A81" s="837"/>
      <c r="B81" s="839"/>
      <c r="C81" s="841"/>
      <c r="D81" s="836"/>
      <c r="E81" s="308" t="s">
        <v>94</v>
      </c>
      <c r="F81" s="365">
        <f t="shared" si="79"/>
        <v>1.44</v>
      </c>
      <c r="G81" s="3">
        <v>0</v>
      </c>
      <c r="H81" s="3">
        <v>0</v>
      </c>
      <c r="I81" s="364">
        <f>I100</f>
        <v>1.44</v>
      </c>
      <c r="J81" s="511">
        <f t="shared" si="78"/>
        <v>1.44</v>
      </c>
      <c r="K81" s="9">
        <v>0</v>
      </c>
      <c r="L81" s="9">
        <v>0</v>
      </c>
      <c r="M81" s="516">
        <f>M100</f>
        <v>1.44</v>
      </c>
      <c r="N81" s="483">
        <f t="shared" si="8"/>
        <v>100</v>
      </c>
      <c r="O81" s="10">
        <v>0</v>
      </c>
      <c r="P81" s="10">
        <v>0</v>
      </c>
      <c r="Q81" s="428">
        <f t="shared" si="77"/>
        <v>100</v>
      </c>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row>
    <row r="82" spans="1:114" s="15" customFormat="1" ht="36" customHeight="1">
      <c r="A82" s="837"/>
      <c r="B82" s="839"/>
      <c r="C82" s="841"/>
      <c r="D82" s="865"/>
      <c r="E82" s="308" t="s">
        <v>95</v>
      </c>
      <c r="F82" s="365">
        <f t="shared" si="79"/>
        <v>18.88</v>
      </c>
      <c r="G82" s="3">
        <v>0</v>
      </c>
      <c r="H82" s="3">
        <v>0</v>
      </c>
      <c r="I82" s="364">
        <f>I103</f>
        <v>18.88</v>
      </c>
      <c r="J82" s="511">
        <f t="shared" si="78"/>
        <v>18.88</v>
      </c>
      <c r="K82" s="9">
        <v>0</v>
      </c>
      <c r="L82" s="9">
        <v>0</v>
      </c>
      <c r="M82" s="516">
        <f>M103</f>
        <v>18.88</v>
      </c>
      <c r="N82" s="483">
        <f t="shared" si="8"/>
        <v>100</v>
      </c>
      <c r="O82" s="10">
        <v>0</v>
      </c>
      <c r="P82" s="10">
        <v>0</v>
      </c>
      <c r="Q82" s="428">
        <f t="shared" si="77"/>
        <v>100</v>
      </c>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row>
    <row r="83" spans="1:114" s="15" customFormat="1" ht="25.5" customHeight="1">
      <c r="A83" s="830" t="s">
        <v>96</v>
      </c>
      <c r="B83" s="832" t="s">
        <v>39</v>
      </c>
      <c r="C83" s="834" t="s">
        <v>97</v>
      </c>
      <c r="D83" s="286" t="s">
        <v>65</v>
      </c>
      <c r="E83" s="309"/>
      <c r="F83" s="365"/>
      <c r="G83" s="3"/>
      <c r="H83" s="3"/>
      <c r="I83" s="364"/>
      <c r="J83" s="511"/>
      <c r="K83" s="9"/>
      <c r="L83" s="9"/>
      <c r="M83" s="516"/>
      <c r="N83" s="483"/>
      <c r="O83" s="10"/>
      <c r="P83" s="10"/>
      <c r="Q83" s="428"/>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row>
    <row r="84" spans="1:114" s="15" customFormat="1">
      <c r="A84" s="831"/>
      <c r="B84" s="833"/>
      <c r="C84" s="835"/>
      <c r="D84" s="836"/>
      <c r="E84" s="309" t="s">
        <v>68</v>
      </c>
      <c r="F84" s="365">
        <f>F85</f>
        <v>22.94</v>
      </c>
      <c r="G84" s="3">
        <f t="shared" ref="G84:I84" si="80">G85</f>
        <v>0</v>
      </c>
      <c r="H84" s="3">
        <f t="shared" si="80"/>
        <v>0</v>
      </c>
      <c r="I84" s="364">
        <f t="shared" si="80"/>
        <v>22.94</v>
      </c>
      <c r="J84" s="511">
        <f>J85</f>
        <v>22.93</v>
      </c>
      <c r="K84" s="9">
        <f t="shared" ref="K84:M84" si="81">K85</f>
        <v>0</v>
      </c>
      <c r="L84" s="9">
        <f t="shared" si="81"/>
        <v>0</v>
      </c>
      <c r="M84" s="516">
        <f t="shared" si="81"/>
        <v>22.93</v>
      </c>
      <c r="N84" s="485">
        <f t="shared" si="8"/>
        <v>99.956408020924144</v>
      </c>
      <c r="O84" s="10">
        <v>0</v>
      </c>
      <c r="P84" s="10">
        <v>0</v>
      </c>
      <c r="Q84" s="433">
        <f t="shared" si="77"/>
        <v>99.956408020924144</v>
      </c>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c r="CA84" s="2"/>
      <c r="CB84" s="2"/>
    </row>
    <row r="85" spans="1:114" s="15" customFormat="1" ht="40.5" customHeight="1">
      <c r="A85" s="831"/>
      <c r="B85" s="833"/>
      <c r="C85" s="835"/>
      <c r="D85" s="865"/>
      <c r="E85" s="308" t="s">
        <v>89</v>
      </c>
      <c r="F85" s="365">
        <f>SUM(G85:I85)</f>
        <v>22.94</v>
      </c>
      <c r="G85" s="3">
        <v>0</v>
      </c>
      <c r="H85" s="3">
        <v>0</v>
      </c>
      <c r="I85" s="364">
        <v>22.94</v>
      </c>
      <c r="J85" s="511">
        <f>SUM(K85:M85)</f>
        <v>22.93</v>
      </c>
      <c r="K85" s="9">
        <v>0</v>
      </c>
      <c r="L85" s="9">
        <v>0</v>
      </c>
      <c r="M85" s="516">
        <v>22.93</v>
      </c>
      <c r="N85" s="485">
        <f t="shared" si="8"/>
        <v>99.956408020924144</v>
      </c>
      <c r="O85" s="10">
        <v>0</v>
      </c>
      <c r="P85" s="10">
        <v>0</v>
      </c>
      <c r="Q85" s="433">
        <f t="shared" si="77"/>
        <v>99.956408020924144</v>
      </c>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row>
    <row r="86" spans="1:114" s="15" customFormat="1" ht="25.5" customHeight="1">
      <c r="A86" s="830" t="s">
        <v>98</v>
      </c>
      <c r="B86" s="832" t="s">
        <v>48</v>
      </c>
      <c r="C86" s="834" t="s">
        <v>99</v>
      </c>
      <c r="D86" s="286" t="s">
        <v>65</v>
      </c>
      <c r="E86" s="309"/>
      <c r="F86" s="365"/>
      <c r="G86" s="3"/>
      <c r="H86" s="3"/>
      <c r="I86" s="364"/>
      <c r="J86" s="511"/>
      <c r="K86" s="9"/>
      <c r="L86" s="9"/>
      <c r="M86" s="516"/>
      <c r="N86" s="485"/>
      <c r="O86" s="10"/>
      <c r="P86" s="10"/>
      <c r="Q86" s="433"/>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row>
    <row r="87" spans="1:114" s="15" customFormat="1">
      <c r="A87" s="831"/>
      <c r="B87" s="833"/>
      <c r="C87" s="835"/>
      <c r="D87" s="836"/>
      <c r="E87" s="309" t="s">
        <v>68</v>
      </c>
      <c r="F87" s="365">
        <f>F88</f>
        <v>19.329999999999998</v>
      </c>
      <c r="G87" s="3">
        <f t="shared" ref="G87:I87" si="82">G88</f>
        <v>0</v>
      </c>
      <c r="H87" s="3">
        <f t="shared" si="82"/>
        <v>0</v>
      </c>
      <c r="I87" s="364">
        <f t="shared" si="82"/>
        <v>19.329999999999998</v>
      </c>
      <c r="J87" s="511">
        <f>SUM(K87:M87)</f>
        <v>19.3</v>
      </c>
      <c r="K87" s="9">
        <f>K88</f>
        <v>0</v>
      </c>
      <c r="L87" s="9">
        <f t="shared" ref="L87:M87" si="83">L88</f>
        <v>0</v>
      </c>
      <c r="M87" s="516">
        <f t="shared" si="83"/>
        <v>19.3</v>
      </c>
      <c r="N87" s="485">
        <f t="shared" si="8"/>
        <v>99.844800827728932</v>
      </c>
      <c r="O87" s="10">
        <v>0</v>
      </c>
      <c r="P87" s="10">
        <v>0</v>
      </c>
      <c r="Q87" s="433">
        <f t="shared" si="77"/>
        <v>99.844800827728932</v>
      </c>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row>
    <row r="88" spans="1:114" s="15" customFormat="1" ht="20.25" customHeight="1">
      <c r="A88" s="831"/>
      <c r="B88" s="833"/>
      <c r="C88" s="835"/>
      <c r="D88" s="865"/>
      <c r="E88" s="308" t="s">
        <v>90</v>
      </c>
      <c r="F88" s="365">
        <f>SUM(G88:I88)</f>
        <v>19.329999999999998</v>
      </c>
      <c r="G88" s="3">
        <v>0</v>
      </c>
      <c r="H88" s="3">
        <v>0</v>
      </c>
      <c r="I88" s="364">
        <v>19.329999999999998</v>
      </c>
      <c r="J88" s="511">
        <f>SUM(K88:M88)</f>
        <v>19.3</v>
      </c>
      <c r="K88" s="9">
        <v>0</v>
      </c>
      <c r="L88" s="9">
        <v>0</v>
      </c>
      <c r="M88" s="516">
        <v>19.3</v>
      </c>
      <c r="N88" s="485">
        <f t="shared" si="8"/>
        <v>99.844800827728932</v>
      </c>
      <c r="O88" s="10">
        <v>0</v>
      </c>
      <c r="P88" s="10">
        <v>0</v>
      </c>
      <c r="Q88" s="433">
        <f t="shared" si="77"/>
        <v>99.844800827728932</v>
      </c>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c r="CA88" s="2"/>
      <c r="CB88" s="2"/>
    </row>
    <row r="89" spans="1:114" s="15" customFormat="1" ht="25.5" customHeight="1">
      <c r="A89" s="830" t="s">
        <v>100</v>
      </c>
      <c r="B89" s="832" t="s">
        <v>40</v>
      </c>
      <c r="C89" s="834" t="s">
        <v>101</v>
      </c>
      <c r="D89" s="286" t="s">
        <v>65</v>
      </c>
      <c r="E89" s="309"/>
      <c r="F89" s="365"/>
      <c r="G89" s="3"/>
      <c r="H89" s="3"/>
      <c r="I89" s="364"/>
      <c r="J89" s="511"/>
      <c r="K89" s="9"/>
      <c r="L89" s="9"/>
      <c r="M89" s="516"/>
      <c r="N89" s="485"/>
      <c r="O89" s="10"/>
      <c r="P89" s="10"/>
      <c r="Q89" s="433"/>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row>
    <row r="90" spans="1:114" s="15" customFormat="1">
      <c r="A90" s="831"/>
      <c r="B90" s="833"/>
      <c r="C90" s="835"/>
      <c r="D90" s="836"/>
      <c r="E90" s="309" t="s">
        <v>68</v>
      </c>
      <c r="F90" s="365">
        <f>F91</f>
        <v>8.9</v>
      </c>
      <c r="G90" s="3">
        <f t="shared" ref="G90:I90" si="84">G91</f>
        <v>0</v>
      </c>
      <c r="H90" s="3">
        <f t="shared" si="84"/>
        <v>0</v>
      </c>
      <c r="I90" s="364">
        <f t="shared" si="84"/>
        <v>8.9</v>
      </c>
      <c r="J90" s="511">
        <f>SUM(K90:M90)</f>
        <v>8.9</v>
      </c>
      <c r="K90" s="9">
        <v>0</v>
      </c>
      <c r="L90" s="9">
        <v>0</v>
      </c>
      <c r="M90" s="516">
        <f>M91</f>
        <v>8.9</v>
      </c>
      <c r="N90" s="485">
        <f t="shared" si="8"/>
        <v>100</v>
      </c>
      <c r="O90" s="10">
        <v>0</v>
      </c>
      <c r="P90" s="10">
        <v>0</v>
      </c>
      <c r="Q90" s="433">
        <f t="shared" si="77"/>
        <v>100</v>
      </c>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c r="CA90" s="2"/>
      <c r="CB90" s="2"/>
    </row>
    <row r="91" spans="1:114" s="15" customFormat="1" ht="21" customHeight="1">
      <c r="A91" s="831"/>
      <c r="B91" s="833"/>
      <c r="C91" s="835"/>
      <c r="D91" s="865"/>
      <c r="E91" s="308" t="s">
        <v>91</v>
      </c>
      <c r="F91" s="365">
        <f>SUM(G91:I91)</f>
        <v>8.9</v>
      </c>
      <c r="G91" s="3">
        <v>0</v>
      </c>
      <c r="H91" s="3">
        <v>0</v>
      </c>
      <c r="I91" s="364">
        <v>8.9</v>
      </c>
      <c r="J91" s="511">
        <f>SUM(K91:M91)</f>
        <v>8.9</v>
      </c>
      <c r="K91" s="9">
        <v>0</v>
      </c>
      <c r="L91" s="9">
        <v>0</v>
      </c>
      <c r="M91" s="516">
        <v>8.9</v>
      </c>
      <c r="N91" s="485">
        <f t="shared" si="8"/>
        <v>100</v>
      </c>
      <c r="O91" s="10">
        <v>0</v>
      </c>
      <c r="P91" s="10">
        <v>0</v>
      </c>
      <c r="Q91" s="433">
        <f t="shared" si="77"/>
        <v>100</v>
      </c>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row>
    <row r="92" spans="1:114" ht="25.5" customHeight="1">
      <c r="A92" s="830" t="s">
        <v>102</v>
      </c>
      <c r="B92" s="832" t="s">
        <v>49</v>
      </c>
      <c r="C92" s="834" t="s">
        <v>103</v>
      </c>
      <c r="D92" s="20" t="s">
        <v>65</v>
      </c>
      <c r="E92" s="315"/>
      <c r="F92" s="368"/>
      <c r="G92" s="18"/>
      <c r="H92" s="18"/>
      <c r="I92" s="369"/>
      <c r="J92" s="511"/>
      <c r="K92" s="9"/>
      <c r="L92" s="9"/>
      <c r="M92" s="516"/>
      <c r="N92" s="485"/>
      <c r="O92" s="10"/>
      <c r="P92" s="10"/>
      <c r="Q92" s="433"/>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row>
    <row r="93" spans="1:114">
      <c r="A93" s="831"/>
      <c r="B93" s="833"/>
      <c r="C93" s="835"/>
      <c r="D93" s="866"/>
      <c r="E93" s="315" t="s">
        <v>68</v>
      </c>
      <c r="F93" s="365">
        <f>F94</f>
        <v>0</v>
      </c>
      <c r="G93" s="3">
        <f t="shared" ref="G93:I93" si="85">G94</f>
        <v>0</v>
      </c>
      <c r="H93" s="3">
        <f t="shared" si="85"/>
        <v>0</v>
      </c>
      <c r="I93" s="364">
        <f t="shared" si="85"/>
        <v>0</v>
      </c>
      <c r="J93" s="511">
        <f>SUM(K93:M93)</f>
        <v>0</v>
      </c>
      <c r="K93" s="9"/>
      <c r="L93" s="9"/>
      <c r="M93" s="516">
        <f>M94</f>
        <v>0</v>
      </c>
      <c r="N93" s="485">
        <v>0</v>
      </c>
      <c r="O93" s="10"/>
      <c r="P93" s="10"/>
      <c r="Q93" s="433">
        <v>0</v>
      </c>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row>
    <row r="94" spans="1:114" ht="36.75" customHeight="1">
      <c r="A94" s="831"/>
      <c r="B94" s="833"/>
      <c r="C94" s="835"/>
      <c r="D94" s="866"/>
      <c r="E94" s="308" t="s">
        <v>92</v>
      </c>
      <c r="F94" s="365">
        <f>SUM(G94:I94)</f>
        <v>0</v>
      </c>
      <c r="G94" s="3"/>
      <c r="H94" s="3"/>
      <c r="I94" s="364">
        <v>0</v>
      </c>
      <c r="J94" s="511">
        <f>SUM(K94:M94)</f>
        <v>0</v>
      </c>
      <c r="K94" s="9"/>
      <c r="L94" s="9"/>
      <c r="M94" s="516">
        <v>0</v>
      </c>
      <c r="N94" s="485">
        <v>0</v>
      </c>
      <c r="O94" s="10"/>
      <c r="P94" s="10"/>
      <c r="Q94" s="433">
        <v>0</v>
      </c>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row>
    <row r="95" spans="1:114" s="15" customFormat="1" ht="25.5" customHeight="1">
      <c r="A95" s="830" t="s">
        <v>104</v>
      </c>
      <c r="B95" s="832" t="s">
        <v>51</v>
      </c>
      <c r="C95" s="834" t="s">
        <v>105</v>
      </c>
      <c r="D95" s="286" t="s">
        <v>65</v>
      </c>
      <c r="E95" s="309"/>
      <c r="F95" s="365"/>
      <c r="G95" s="3"/>
      <c r="H95" s="3"/>
      <c r="I95" s="364"/>
      <c r="J95" s="511"/>
      <c r="K95" s="9"/>
      <c r="L95" s="9"/>
      <c r="M95" s="516"/>
      <c r="N95" s="485"/>
      <c r="O95" s="10"/>
      <c r="P95" s="10"/>
      <c r="Q95" s="433"/>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row>
    <row r="96" spans="1:114" s="15" customFormat="1">
      <c r="A96" s="831"/>
      <c r="B96" s="833"/>
      <c r="C96" s="835"/>
      <c r="D96" s="836"/>
      <c r="E96" s="309" t="s">
        <v>68</v>
      </c>
      <c r="F96" s="365">
        <f>F97</f>
        <v>0</v>
      </c>
      <c r="G96" s="3">
        <f t="shared" ref="G96:I96" si="86">G97</f>
        <v>0</v>
      </c>
      <c r="H96" s="3">
        <f t="shared" si="86"/>
        <v>0</v>
      </c>
      <c r="I96" s="364">
        <f t="shared" si="86"/>
        <v>0</v>
      </c>
      <c r="J96" s="511">
        <f>J97</f>
        <v>0</v>
      </c>
      <c r="K96" s="9">
        <f t="shared" ref="K96:M96" si="87">K97</f>
        <v>0</v>
      </c>
      <c r="L96" s="9">
        <f t="shared" si="87"/>
        <v>0</v>
      </c>
      <c r="M96" s="516">
        <f t="shared" si="87"/>
        <v>0</v>
      </c>
      <c r="N96" s="485">
        <v>0</v>
      </c>
      <c r="O96" s="10"/>
      <c r="P96" s="10"/>
      <c r="Q96" s="433">
        <v>0</v>
      </c>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row>
    <row r="97" spans="1:114" s="15" customFormat="1" ht="57.75" customHeight="1">
      <c r="A97" s="831"/>
      <c r="B97" s="833"/>
      <c r="C97" s="835"/>
      <c r="D97" s="865"/>
      <c r="E97" s="308" t="s">
        <v>93</v>
      </c>
      <c r="F97" s="365">
        <f>SUM(G97:I97)</f>
        <v>0</v>
      </c>
      <c r="G97" s="3">
        <v>0</v>
      </c>
      <c r="H97" s="3">
        <v>0</v>
      </c>
      <c r="I97" s="364">
        <v>0</v>
      </c>
      <c r="J97" s="511">
        <f>SUM(K97:M97)</f>
        <v>0</v>
      </c>
      <c r="K97" s="9">
        <v>0</v>
      </c>
      <c r="L97" s="9">
        <v>0</v>
      </c>
      <c r="M97" s="516">
        <v>0</v>
      </c>
      <c r="N97" s="485">
        <v>0</v>
      </c>
      <c r="O97" s="10"/>
      <c r="P97" s="10"/>
      <c r="Q97" s="433">
        <v>0</v>
      </c>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row>
    <row r="98" spans="1:114" ht="25.5" customHeight="1">
      <c r="A98" s="830" t="s">
        <v>106</v>
      </c>
      <c r="B98" s="832" t="s">
        <v>53</v>
      </c>
      <c r="C98" s="834" t="s">
        <v>107</v>
      </c>
      <c r="D98" s="286" t="s">
        <v>65</v>
      </c>
      <c r="E98" s="309"/>
      <c r="F98" s="365"/>
      <c r="G98" s="3"/>
      <c r="H98" s="3"/>
      <c r="I98" s="364"/>
      <c r="J98" s="511"/>
      <c r="K98" s="9"/>
      <c r="L98" s="9"/>
      <c r="M98" s="516"/>
      <c r="N98" s="485"/>
      <c r="O98" s="10"/>
      <c r="P98" s="10"/>
      <c r="Q98" s="433"/>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row>
    <row r="99" spans="1:114">
      <c r="A99" s="831"/>
      <c r="B99" s="833"/>
      <c r="C99" s="835"/>
      <c r="D99" s="836"/>
      <c r="E99" s="309" t="s">
        <v>68</v>
      </c>
      <c r="F99" s="365">
        <f>F100</f>
        <v>1.44</v>
      </c>
      <c r="G99" s="3">
        <f t="shared" ref="G99:I99" si="88">G100</f>
        <v>0</v>
      </c>
      <c r="H99" s="3">
        <f t="shared" si="88"/>
        <v>0</v>
      </c>
      <c r="I99" s="364">
        <f t="shared" si="88"/>
        <v>1.44</v>
      </c>
      <c r="J99" s="511">
        <f>SUM(K99:M99)</f>
        <v>1.44</v>
      </c>
      <c r="K99" s="9">
        <v>0</v>
      </c>
      <c r="L99" s="9">
        <v>0</v>
      </c>
      <c r="M99" s="516">
        <f>M100</f>
        <v>1.44</v>
      </c>
      <c r="N99" s="485">
        <f t="shared" si="8"/>
        <v>100</v>
      </c>
      <c r="O99" s="10">
        <v>0</v>
      </c>
      <c r="P99" s="10">
        <v>0</v>
      </c>
      <c r="Q99" s="433">
        <f t="shared" si="77"/>
        <v>100</v>
      </c>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row>
    <row r="100" spans="1:114" ht="53.25" customHeight="1">
      <c r="A100" s="831"/>
      <c r="B100" s="833"/>
      <c r="C100" s="835"/>
      <c r="D100" s="865"/>
      <c r="E100" s="308" t="s">
        <v>94</v>
      </c>
      <c r="F100" s="365">
        <f>SUM(G100:I100)</f>
        <v>1.44</v>
      </c>
      <c r="G100" s="3">
        <v>0</v>
      </c>
      <c r="H100" s="3">
        <v>0</v>
      </c>
      <c r="I100" s="364">
        <v>1.44</v>
      </c>
      <c r="J100" s="511">
        <f>SUM(K100:M100)</f>
        <v>1.44</v>
      </c>
      <c r="K100" s="9">
        <v>0</v>
      </c>
      <c r="L100" s="9">
        <v>0</v>
      </c>
      <c r="M100" s="516">
        <v>1.44</v>
      </c>
      <c r="N100" s="485">
        <f t="shared" si="8"/>
        <v>100</v>
      </c>
      <c r="O100" s="10">
        <v>0</v>
      </c>
      <c r="P100" s="10">
        <v>0</v>
      </c>
      <c r="Q100" s="433">
        <f t="shared" si="77"/>
        <v>100</v>
      </c>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row>
    <row r="101" spans="1:114" s="13" customFormat="1" ht="25.5" customHeight="1">
      <c r="A101" s="830" t="s">
        <v>108</v>
      </c>
      <c r="B101" s="832" t="s">
        <v>56</v>
      </c>
      <c r="C101" s="834" t="s">
        <v>107</v>
      </c>
      <c r="D101" s="286" t="s">
        <v>65</v>
      </c>
      <c r="E101" s="309"/>
      <c r="F101" s="365"/>
      <c r="G101" s="3"/>
      <c r="H101" s="3"/>
      <c r="I101" s="364"/>
      <c r="J101" s="511"/>
      <c r="K101" s="9"/>
      <c r="L101" s="9"/>
      <c r="M101" s="516"/>
      <c r="N101" s="485"/>
      <c r="O101" s="10"/>
      <c r="P101" s="10"/>
      <c r="Q101" s="433"/>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row>
    <row r="102" spans="1:114" s="13" customFormat="1">
      <c r="A102" s="831"/>
      <c r="B102" s="833"/>
      <c r="C102" s="835"/>
      <c r="D102" s="836"/>
      <c r="E102" s="309" t="s">
        <v>68</v>
      </c>
      <c r="F102" s="365">
        <f>F103</f>
        <v>18.88</v>
      </c>
      <c r="G102" s="3">
        <f t="shared" ref="G102:I102" si="89">G103</f>
        <v>0</v>
      </c>
      <c r="H102" s="3">
        <f t="shared" si="89"/>
        <v>0</v>
      </c>
      <c r="I102" s="364">
        <f t="shared" si="89"/>
        <v>18.88</v>
      </c>
      <c r="J102" s="511">
        <f>SUM(K102:M102)</f>
        <v>18.88</v>
      </c>
      <c r="K102" s="9">
        <v>0</v>
      </c>
      <c r="L102" s="9">
        <v>0</v>
      </c>
      <c r="M102" s="516">
        <f>M103</f>
        <v>18.88</v>
      </c>
      <c r="N102" s="485">
        <f t="shared" si="8"/>
        <v>100</v>
      </c>
      <c r="O102" s="10">
        <v>0</v>
      </c>
      <c r="P102" s="10">
        <v>0</v>
      </c>
      <c r="Q102" s="433">
        <f t="shared" si="77"/>
        <v>100</v>
      </c>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row>
    <row r="103" spans="1:114" s="13" customFormat="1" ht="36.75" customHeight="1">
      <c r="A103" s="831"/>
      <c r="B103" s="833"/>
      <c r="C103" s="835"/>
      <c r="D103" s="865"/>
      <c r="E103" s="308" t="s">
        <v>95</v>
      </c>
      <c r="F103" s="365">
        <f>SUM(G103:I103)</f>
        <v>18.88</v>
      </c>
      <c r="G103" s="3">
        <v>0</v>
      </c>
      <c r="H103" s="3">
        <v>0</v>
      </c>
      <c r="I103" s="364">
        <v>18.88</v>
      </c>
      <c r="J103" s="511">
        <f>SUM(K103:M103)</f>
        <v>18.88</v>
      </c>
      <c r="K103" s="9">
        <v>0</v>
      </c>
      <c r="L103" s="9">
        <v>0</v>
      </c>
      <c r="M103" s="516">
        <v>18.88</v>
      </c>
      <c r="N103" s="485">
        <f t="shared" si="8"/>
        <v>100</v>
      </c>
      <c r="O103" s="10">
        <v>0</v>
      </c>
      <c r="P103" s="10">
        <v>0</v>
      </c>
      <c r="Q103" s="433">
        <f t="shared" si="77"/>
        <v>100</v>
      </c>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row>
    <row r="104" spans="1:114" s="13" customFormat="1" ht="24">
      <c r="A104" s="837" t="s">
        <v>109</v>
      </c>
      <c r="B104" s="838" t="s">
        <v>57</v>
      </c>
      <c r="C104" s="840" t="s">
        <v>64</v>
      </c>
      <c r="D104" s="280" t="s">
        <v>65</v>
      </c>
      <c r="E104" s="310"/>
      <c r="F104" s="366"/>
      <c r="G104" s="36"/>
      <c r="H104" s="36"/>
      <c r="I104" s="367"/>
      <c r="J104" s="514"/>
      <c r="K104" s="37"/>
      <c r="L104" s="37"/>
      <c r="M104" s="515"/>
      <c r="N104" s="482"/>
      <c r="O104" s="38"/>
      <c r="P104" s="38"/>
      <c r="Q104" s="427"/>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row>
    <row r="105" spans="1:114" s="13" customFormat="1">
      <c r="A105" s="837"/>
      <c r="B105" s="839"/>
      <c r="C105" s="841"/>
      <c r="D105" s="836" t="s">
        <v>110</v>
      </c>
      <c r="E105" s="275" t="s">
        <v>68</v>
      </c>
      <c r="F105" s="361">
        <f>SUM(G105:I105)</f>
        <v>96.28</v>
      </c>
      <c r="G105" s="34">
        <f>G110+G114</f>
        <v>0</v>
      </c>
      <c r="H105" s="34">
        <f>H110+H114</f>
        <v>20.07</v>
      </c>
      <c r="I105" s="362">
        <f>I110+I114</f>
        <v>76.209999999999994</v>
      </c>
      <c r="J105" s="512">
        <f>SUM(K105:M105)</f>
        <v>96.28</v>
      </c>
      <c r="K105" s="39">
        <f>SUM(K106:K108)</f>
        <v>0</v>
      </c>
      <c r="L105" s="39">
        <f>SUM(L106:L108)</f>
        <v>20.07</v>
      </c>
      <c r="M105" s="513">
        <f>SUM(M106:M108)</f>
        <v>76.209999999999994</v>
      </c>
      <c r="N105" s="482">
        <f t="shared" si="8"/>
        <v>100</v>
      </c>
      <c r="O105" s="35">
        <v>0</v>
      </c>
      <c r="P105" s="35">
        <v>0</v>
      </c>
      <c r="Q105" s="427">
        <f t="shared" ref="Q105" si="90">M105/I105*100</f>
        <v>100</v>
      </c>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row>
    <row r="106" spans="1:114" ht="25.5" customHeight="1">
      <c r="A106" s="837"/>
      <c r="B106" s="839"/>
      <c r="C106" s="841"/>
      <c r="D106" s="836"/>
      <c r="E106" s="314" t="s">
        <v>111</v>
      </c>
      <c r="F106" s="368">
        <f t="shared" ref="F106:F108" si="91">SUM(G106:I106)</f>
        <v>0</v>
      </c>
      <c r="G106" s="18">
        <f t="shared" ref="G106:H106" si="92">G112</f>
        <v>0</v>
      </c>
      <c r="H106" s="18">
        <f t="shared" si="92"/>
        <v>0</v>
      </c>
      <c r="I106" s="369">
        <f>I112</f>
        <v>0</v>
      </c>
      <c r="J106" s="517">
        <f t="shared" ref="J106:J108" si="93">SUM(K106:M106)</f>
        <v>0</v>
      </c>
      <c r="K106" s="22">
        <v>0</v>
      </c>
      <c r="L106" s="22">
        <v>0</v>
      </c>
      <c r="M106" s="520">
        <f>M112</f>
        <v>0</v>
      </c>
      <c r="N106" s="485">
        <v>0</v>
      </c>
      <c r="O106" s="10">
        <v>0</v>
      </c>
      <c r="P106" s="7">
        <v>0</v>
      </c>
      <c r="Q106" s="433">
        <v>0</v>
      </c>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row>
    <row r="107" spans="1:114">
      <c r="A107" s="837"/>
      <c r="B107" s="839"/>
      <c r="C107" s="841"/>
      <c r="D107" s="836"/>
      <c r="E107" s="314" t="s">
        <v>154</v>
      </c>
      <c r="F107" s="368">
        <f t="shared" si="91"/>
        <v>20.07</v>
      </c>
      <c r="G107" s="18">
        <v>0</v>
      </c>
      <c r="H107" s="18">
        <f>H111</f>
        <v>20.07</v>
      </c>
      <c r="I107" s="369">
        <v>0</v>
      </c>
      <c r="J107" s="517">
        <f t="shared" si="93"/>
        <v>20.07</v>
      </c>
      <c r="K107" s="22">
        <v>0</v>
      </c>
      <c r="L107" s="22">
        <f>L111</f>
        <v>20.07</v>
      </c>
      <c r="M107" s="520">
        <v>0</v>
      </c>
      <c r="N107" s="485">
        <v>100</v>
      </c>
      <c r="O107" s="10">
        <v>0</v>
      </c>
      <c r="P107" s="7">
        <v>100</v>
      </c>
      <c r="Q107" s="433">
        <v>0</v>
      </c>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row>
    <row r="108" spans="1:114" ht="18.75" customHeight="1">
      <c r="A108" s="837"/>
      <c r="B108" s="839"/>
      <c r="C108" s="841"/>
      <c r="D108" s="865"/>
      <c r="E108" s="314" t="s">
        <v>112</v>
      </c>
      <c r="F108" s="368">
        <f t="shared" si="91"/>
        <v>76.209999999999994</v>
      </c>
      <c r="G108" s="18">
        <v>0</v>
      </c>
      <c r="H108" s="18">
        <v>0</v>
      </c>
      <c r="I108" s="369">
        <f>I115</f>
        <v>76.209999999999994</v>
      </c>
      <c r="J108" s="517">
        <f t="shared" si="93"/>
        <v>76.209999999999994</v>
      </c>
      <c r="K108" s="22">
        <v>0</v>
      </c>
      <c r="L108" s="22">
        <v>0</v>
      </c>
      <c r="M108" s="520">
        <f>M115</f>
        <v>76.209999999999994</v>
      </c>
      <c r="N108" s="485">
        <v>0</v>
      </c>
      <c r="O108" s="10">
        <v>0</v>
      </c>
      <c r="P108" s="7">
        <v>0</v>
      </c>
      <c r="Q108" s="433">
        <v>0</v>
      </c>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row>
    <row r="109" spans="1:114" s="5" customFormat="1" ht="24">
      <c r="A109" s="830" t="s">
        <v>113</v>
      </c>
      <c r="B109" s="832" t="s">
        <v>58</v>
      </c>
      <c r="C109" s="834" t="s">
        <v>114</v>
      </c>
      <c r="D109" s="286" t="s">
        <v>65</v>
      </c>
      <c r="E109" s="309"/>
      <c r="F109" s="365"/>
      <c r="G109" s="3"/>
      <c r="H109" s="3"/>
      <c r="I109" s="364"/>
      <c r="J109" s="511"/>
      <c r="K109" s="9"/>
      <c r="L109" s="9"/>
      <c r="M109" s="516"/>
      <c r="N109" s="485"/>
      <c r="O109" s="10"/>
      <c r="P109" s="7"/>
      <c r="Q109" s="433"/>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row>
    <row r="110" spans="1:114" ht="43.5" customHeight="1">
      <c r="A110" s="831"/>
      <c r="B110" s="833"/>
      <c r="C110" s="835"/>
      <c r="D110" s="836" t="s">
        <v>110</v>
      </c>
      <c r="E110" s="309" t="s">
        <v>68</v>
      </c>
      <c r="F110" s="365">
        <f>SUM(G110:I110)</f>
        <v>20.07</v>
      </c>
      <c r="G110" s="3">
        <f>SUM(G111:G112)</f>
        <v>0</v>
      </c>
      <c r="H110" s="3">
        <f>SUM(H111:H112)</f>
        <v>20.07</v>
      </c>
      <c r="I110" s="364">
        <f>SUM(I111:I112)</f>
        <v>0</v>
      </c>
      <c r="J110" s="511">
        <f>SUM(K110:M110)</f>
        <v>20.07</v>
      </c>
      <c r="K110" s="9">
        <v>0</v>
      </c>
      <c r="L110" s="9">
        <f>SUM(L111:L112)</f>
        <v>20.07</v>
      </c>
      <c r="M110" s="516">
        <f>SUM(M112:M112)</f>
        <v>0</v>
      </c>
      <c r="N110" s="485">
        <f t="shared" ref="N110:N121" si="94">J110/F110*100</f>
        <v>100</v>
      </c>
      <c r="O110" s="10">
        <v>0</v>
      </c>
      <c r="P110" s="7">
        <f>L110/H110*100</f>
        <v>100</v>
      </c>
      <c r="Q110" s="433">
        <v>0</v>
      </c>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row>
    <row r="111" spans="1:114">
      <c r="A111" s="831"/>
      <c r="B111" s="833"/>
      <c r="C111" s="835"/>
      <c r="D111" s="836"/>
      <c r="E111" s="308" t="s">
        <v>154</v>
      </c>
      <c r="F111" s="365">
        <f t="shared" ref="F111:F112" si="95">SUM(G111:I111)</f>
        <v>20.07</v>
      </c>
      <c r="G111" s="3">
        <v>0</v>
      </c>
      <c r="H111" s="3">
        <v>20.07</v>
      </c>
      <c r="I111" s="364">
        <v>0</v>
      </c>
      <c r="J111" s="511">
        <f t="shared" ref="J111" si="96">SUM(K111:M111)</f>
        <v>20.07</v>
      </c>
      <c r="K111" s="9">
        <v>0</v>
      </c>
      <c r="L111" s="9">
        <v>20.07</v>
      </c>
      <c r="M111" s="516"/>
      <c r="N111" s="485">
        <f t="shared" si="94"/>
        <v>100</v>
      </c>
      <c r="O111" s="10">
        <v>0</v>
      </c>
      <c r="P111" s="7">
        <v>0</v>
      </c>
      <c r="Q111" s="433">
        <v>0</v>
      </c>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row>
    <row r="112" spans="1:114" ht="30.75" customHeight="1">
      <c r="A112" s="831"/>
      <c r="B112" s="833"/>
      <c r="C112" s="835"/>
      <c r="D112" s="865"/>
      <c r="E112" s="308" t="s">
        <v>111</v>
      </c>
      <c r="F112" s="365">
        <f t="shared" si="95"/>
        <v>0</v>
      </c>
      <c r="G112" s="3">
        <v>0</v>
      </c>
      <c r="H112" s="3">
        <v>0</v>
      </c>
      <c r="I112" s="364">
        <v>0</v>
      </c>
      <c r="J112" s="511">
        <f t="shared" ref="J112" si="97">SUM(K112:M112)</f>
        <v>0</v>
      </c>
      <c r="K112" s="9">
        <v>0</v>
      </c>
      <c r="L112" s="9">
        <v>0</v>
      </c>
      <c r="M112" s="516">
        <v>0</v>
      </c>
      <c r="N112" s="485">
        <v>0</v>
      </c>
      <c r="O112" s="10">
        <v>0</v>
      </c>
      <c r="P112" s="7">
        <v>0</v>
      </c>
      <c r="Q112" s="433">
        <v>0</v>
      </c>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row>
    <row r="113" spans="1:114" s="13" customFormat="1" ht="25.5" customHeight="1">
      <c r="A113" s="830" t="s">
        <v>115</v>
      </c>
      <c r="B113" s="832" t="s">
        <v>41</v>
      </c>
      <c r="C113" s="834" t="s">
        <v>114</v>
      </c>
      <c r="D113" s="286" t="s">
        <v>65</v>
      </c>
      <c r="E113" s="309"/>
      <c r="F113" s="365"/>
      <c r="G113" s="3"/>
      <c r="H113" s="3"/>
      <c r="I113" s="364"/>
      <c r="J113" s="511"/>
      <c r="K113" s="9"/>
      <c r="L113" s="9"/>
      <c r="M113" s="516"/>
      <c r="N113" s="485"/>
      <c r="O113" s="10"/>
      <c r="P113" s="7"/>
      <c r="Q113" s="433"/>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row>
    <row r="114" spans="1:114" s="13" customFormat="1" ht="15" customHeight="1">
      <c r="A114" s="831"/>
      <c r="B114" s="833"/>
      <c r="C114" s="835"/>
      <c r="D114" s="836" t="s">
        <v>110</v>
      </c>
      <c r="E114" s="309" t="s">
        <v>68</v>
      </c>
      <c r="F114" s="365">
        <f>SUM(G114:I114)</f>
        <v>76.209999999999994</v>
      </c>
      <c r="G114" s="3">
        <f t="shared" ref="G114:H114" si="98">G115</f>
        <v>0</v>
      </c>
      <c r="H114" s="3">
        <f t="shared" si="98"/>
        <v>0</v>
      </c>
      <c r="I114" s="364">
        <f>I115</f>
        <v>76.209999999999994</v>
      </c>
      <c r="J114" s="511">
        <f>SUM(K114:M114)</f>
        <v>76.209999999999994</v>
      </c>
      <c r="K114" s="9"/>
      <c r="L114" s="9"/>
      <c r="M114" s="516">
        <f>M115</f>
        <v>76.209999999999994</v>
      </c>
      <c r="N114" s="485">
        <v>0</v>
      </c>
      <c r="O114" s="10"/>
      <c r="P114" s="7"/>
      <c r="Q114" s="433">
        <v>0</v>
      </c>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row>
    <row r="115" spans="1:114" s="13" customFormat="1" ht="44.25" customHeight="1">
      <c r="A115" s="831"/>
      <c r="B115" s="833"/>
      <c r="C115" s="835"/>
      <c r="D115" s="865"/>
      <c r="E115" s="308" t="s">
        <v>112</v>
      </c>
      <c r="F115" s="365">
        <f>SUM(G115:I115)</f>
        <v>76.209999999999994</v>
      </c>
      <c r="G115" s="3">
        <v>0</v>
      </c>
      <c r="H115" s="3">
        <v>0</v>
      </c>
      <c r="I115" s="364">
        <v>76.209999999999994</v>
      </c>
      <c r="J115" s="511">
        <f>SUM(K115:M115)</f>
        <v>76.209999999999994</v>
      </c>
      <c r="K115" s="9"/>
      <c r="L115" s="9"/>
      <c r="M115" s="516">
        <v>76.209999999999994</v>
      </c>
      <c r="N115" s="485">
        <v>0</v>
      </c>
      <c r="O115" s="10"/>
      <c r="P115" s="7"/>
      <c r="Q115" s="433">
        <v>0</v>
      </c>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row>
    <row r="116" spans="1:114" s="13" customFormat="1" ht="27.75" customHeight="1">
      <c r="A116" s="837" t="s">
        <v>116</v>
      </c>
      <c r="B116" s="838" t="s">
        <v>59</v>
      </c>
      <c r="C116" s="840" t="s">
        <v>64</v>
      </c>
      <c r="D116" s="273" t="s">
        <v>65</v>
      </c>
      <c r="E116" s="310"/>
      <c r="F116" s="366"/>
      <c r="G116" s="36"/>
      <c r="H116" s="36"/>
      <c r="I116" s="367"/>
      <c r="J116" s="514"/>
      <c r="K116" s="37"/>
      <c r="L116" s="37"/>
      <c r="M116" s="515"/>
      <c r="N116" s="482"/>
      <c r="O116" s="38"/>
      <c r="P116" s="35"/>
      <c r="Q116" s="427"/>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row>
    <row r="117" spans="1:114" ht="25.5" customHeight="1">
      <c r="A117" s="837"/>
      <c r="B117" s="839"/>
      <c r="C117" s="841"/>
      <c r="D117" s="836" t="s">
        <v>82</v>
      </c>
      <c r="E117" s="275" t="s">
        <v>68</v>
      </c>
      <c r="F117" s="361">
        <f>SUM(G117:I117)</f>
        <v>7924.08</v>
      </c>
      <c r="G117" s="34">
        <f t="shared" ref="G117:I117" si="99">G121</f>
        <v>0</v>
      </c>
      <c r="H117" s="34">
        <f t="shared" si="99"/>
        <v>5792.1</v>
      </c>
      <c r="I117" s="362">
        <f t="shared" si="99"/>
        <v>2131.98</v>
      </c>
      <c r="J117" s="512">
        <f>SUM(K117:M117)</f>
        <v>7924.08</v>
      </c>
      <c r="K117" s="39">
        <f t="shared" ref="K117:L117" si="100">SUM(K118:K119)</f>
        <v>0</v>
      </c>
      <c r="L117" s="39">
        <f t="shared" si="100"/>
        <v>5792.1</v>
      </c>
      <c r="M117" s="513">
        <f>SUM(M118:M119)</f>
        <v>2131.98</v>
      </c>
      <c r="N117" s="482">
        <f t="shared" si="94"/>
        <v>100</v>
      </c>
      <c r="O117" s="38"/>
      <c r="P117" s="35"/>
      <c r="Q117" s="427">
        <f t="shared" si="77"/>
        <v>100</v>
      </c>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row>
    <row r="118" spans="1:114" ht="15" customHeight="1">
      <c r="A118" s="837"/>
      <c r="B118" s="839"/>
      <c r="C118" s="841"/>
      <c r="D118" s="836"/>
      <c r="E118" s="314" t="s">
        <v>150</v>
      </c>
      <c r="F118" s="368">
        <f t="shared" ref="F118:F119" si="101">SUM(G118:I118)</f>
        <v>536.17999999999995</v>
      </c>
      <c r="G118" s="18"/>
      <c r="H118" s="18"/>
      <c r="I118" s="369">
        <f>I122</f>
        <v>536.17999999999995</v>
      </c>
      <c r="J118" s="517">
        <f t="shared" ref="J118" si="102">SUM(K118:M118)</f>
        <v>536.17999999999995</v>
      </c>
      <c r="K118" s="22"/>
      <c r="L118" s="22"/>
      <c r="M118" s="520">
        <v>536.17999999999995</v>
      </c>
      <c r="N118" s="485"/>
      <c r="O118" s="10"/>
      <c r="P118" s="7"/>
      <c r="Q118" s="433"/>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row>
    <row r="119" spans="1:114" ht="15" customHeight="1">
      <c r="A119" s="837"/>
      <c r="B119" s="839"/>
      <c r="C119" s="841"/>
      <c r="D119" s="836"/>
      <c r="E119" s="314" t="s">
        <v>134</v>
      </c>
      <c r="F119" s="368">
        <f t="shared" si="101"/>
        <v>7387.9000000000005</v>
      </c>
      <c r="G119" s="18">
        <f t="shared" ref="G119:H119" si="103">G123</f>
        <v>0</v>
      </c>
      <c r="H119" s="18">
        <f t="shared" si="103"/>
        <v>5792.1</v>
      </c>
      <c r="I119" s="369">
        <f>I123</f>
        <v>1595.8</v>
      </c>
      <c r="J119" s="517"/>
      <c r="K119" s="22">
        <f t="shared" ref="K119:L119" si="104">K123</f>
        <v>0</v>
      </c>
      <c r="L119" s="22">
        <f t="shared" si="104"/>
        <v>5792.1</v>
      </c>
      <c r="M119" s="520">
        <f>M123</f>
        <v>1595.8</v>
      </c>
      <c r="N119" s="485"/>
      <c r="O119" s="10"/>
      <c r="P119" s="7"/>
      <c r="Q119" s="433"/>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row>
    <row r="120" spans="1:114" ht="15" customHeight="1">
      <c r="A120" s="830" t="s">
        <v>117</v>
      </c>
      <c r="B120" s="832" t="s">
        <v>60</v>
      </c>
      <c r="C120" s="834" t="s">
        <v>60</v>
      </c>
      <c r="D120" s="286" t="s">
        <v>65</v>
      </c>
      <c r="E120" s="309"/>
      <c r="F120" s="365"/>
      <c r="G120" s="3"/>
      <c r="H120" s="3"/>
      <c r="I120" s="364"/>
      <c r="J120" s="511"/>
      <c r="K120" s="9"/>
      <c r="L120" s="9"/>
      <c r="M120" s="516"/>
      <c r="N120" s="485"/>
      <c r="O120" s="10"/>
      <c r="P120" s="10"/>
      <c r="Q120" s="433"/>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row>
    <row r="121" spans="1:114" ht="22.5" customHeight="1">
      <c r="A121" s="831"/>
      <c r="B121" s="833"/>
      <c r="C121" s="835"/>
      <c r="D121" s="836" t="s">
        <v>82</v>
      </c>
      <c r="E121" s="309" t="s">
        <v>68</v>
      </c>
      <c r="F121" s="365">
        <f>SUM(G121:I121)</f>
        <v>7924.08</v>
      </c>
      <c r="G121" s="3">
        <f>SUM(G122:G123)</f>
        <v>0</v>
      </c>
      <c r="H121" s="3">
        <f>SUM(H122:H123)</f>
        <v>5792.1</v>
      </c>
      <c r="I121" s="364">
        <f>SUM(I122:I123)</f>
        <v>2131.98</v>
      </c>
      <c r="J121" s="511">
        <f>SUM(K121:M121)</f>
        <v>7924.07</v>
      </c>
      <c r="K121" s="9">
        <f t="shared" ref="K121:L121" si="105">SUM(K122:K123)</f>
        <v>0</v>
      </c>
      <c r="L121" s="9">
        <f t="shared" si="105"/>
        <v>5792.1</v>
      </c>
      <c r="M121" s="516">
        <v>2131.9699999999998</v>
      </c>
      <c r="N121" s="485">
        <f t="shared" si="94"/>
        <v>99.999873802384627</v>
      </c>
      <c r="O121" s="10"/>
      <c r="P121" s="10"/>
      <c r="Q121" s="433">
        <f t="shared" si="77"/>
        <v>99.999530952447941</v>
      </c>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row>
    <row r="122" spans="1:114">
      <c r="A122" s="831"/>
      <c r="B122" s="833"/>
      <c r="C122" s="835"/>
      <c r="D122" s="836"/>
      <c r="E122" s="308" t="s">
        <v>150</v>
      </c>
      <c r="F122" s="365">
        <f>SUM(G122:I122)</f>
        <v>536.17999999999995</v>
      </c>
      <c r="G122" s="3"/>
      <c r="H122" s="3"/>
      <c r="I122" s="364">
        <v>536.17999999999995</v>
      </c>
      <c r="J122" s="511">
        <f t="shared" ref="J122:J123" si="106">SUM(K122:M122)</f>
        <v>536.16999999999996</v>
      </c>
      <c r="K122" s="9"/>
      <c r="L122" s="9"/>
      <c r="M122" s="516">
        <v>536.16999999999996</v>
      </c>
      <c r="N122" s="485"/>
      <c r="O122" s="10"/>
      <c r="P122" s="10"/>
      <c r="Q122" s="433"/>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row>
    <row r="123" spans="1:114">
      <c r="A123" s="831"/>
      <c r="B123" s="833"/>
      <c r="C123" s="835"/>
      <c r="D123" s="836"/>
      <c r="E123" s="308" t="s">
        <v>134</v>
      </c>
      <c r="F123" s="365">
        <f t="shared" ref="F123" si="107">SUM(G123:I123)</f>
        <v>7387.9000000000005</v>
      </c>
      <c r="G123" s="3"/>
      <c r="H123" s="3">
        <v>5792.1</v>
      </c>
      <c r="I123" s="364">
        <v>1595.8</v>
      </c>
      <c r="J123" s="511">
        <f t="shared" si="106"/>
        <v>7387.9000000000005</v>
      </c>
      <c r="K123" s="9"/>
      <c r="L123" s="9">
        <v>5792.1</v>
      </c>
      <c r="M123" s="516">
        <v>1595.8</v>
      </c>
      <c r="N123" s="485"/>
      <c r="O123" s="10"/>
      <c r="P123" s="10"/>
      <c r="Q123" s="433"/>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row>
    <row r="124" spans="1:114">
      <c r="A124" s="821" t="s">
        <v>62</v>
      </c>
      <c r="B124" s="822" t="s">
        <v>246</v>
      </c>
      <c r="C124" s="822" t="s">
        <v>247</v>
      </c>
      <c r="D124" s="823" t="s">
        <v>248</v>
      </c>
      <c r="E124" s="45" t="s">
        <v>249</v>
      </c>
      <c r="F124" s="522">
        <f>F125+F126</f>
        <v>1464434.2515099999</v>
      </c>
      <c r="G124" s="562">
        <f t="shared" ref="G124:M124" si="108">G125+G126</f>
        <v>101543.3</v>
      </c>
      <c r="H124" s="599">
        <f t="shared" si="108"/>
        <v>721519.85859999992</v>
      </c>
      <c r="I124" s="601">
        <f t="shared" si="108"/>
        <v>641371.09290999989</v>
      </c>
      <c r="J124" s="522">
        <f>J125+J126</f>
        <v>1462798.3448399997</v>
      </c>
      <c r="K124" s="562">
        <f t="shared" si="108"/>
        <v>101543.3</v>
      </c>
      <c r="L124" s="599">
        <f t="shared" si="108"/>
        <v>720340.85061000008</v>
      </c>
      <c r="M124" s="601">
        <f t="shared" si="108"/>
        <v>640914.19423000002</v>
      </c>
      <c r="N124" s="46">
        <f>J124/F124*100</f>
        <v>99.888290876267519</v>
      </c>
      <c r="O124" s="47">
        <f t="shared" ref="O124:Q139" si="109">K124/G124*100</f>
        <v>100</v>
      </c>
      <c r="P124" s="47">
        <f t="shared" si="109"/>
        <v>99.836593826774561</v>
      </c>
      <c r="Q124" s="435">
        <f t="shared" si="109"/>
        <v>99.9287621963243</v>
      </c>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row>
    <row r="125" spans="1:114">
      <c r="A125" s="821"/>
      <c r="B125" s="822"/>
      <c r="C125" s="822"/>
      <c r="D125" s="823"/>
      <c r="E125" s="41" t="s">
        <v>250</v>
      </c>
      <c r="F125" s="523">
        <f>F128</f>
        <v>287249.55771000002</v>
      </c>
      <c r="G125" s="563">
        <f t="shared" ref="G125:I125" si="110">G128</f>
        <v>63976.4</v>
      </c>
      <c r="H125" s="563">
        <f t="shared" si="110"/>
        <v>149735.5</v>
      </c>
      <c r="I125" s="602">
        <f t="shared" si="110"/>
        <v>73537.657709999999</v>
      </c>
      <c r="J125" s="523">
        <f>J128</f>
        <v>287177.17282000004</v>
      </c>
      <c r="K125" s="563">
        <f t="shared" ref="K125:M125" si="111">K128</f>
        <v>63976.4</v>
      </c>
      <c r="L125" s="563">
        <f t="shared" si="111"/>
        <v>149686.99459000002</v>
      </c>
      <c r="M125" s="602">
        <f t="shared" si="111"/>
        <v>73513.778229999996</v>
      </c>
      <c r="N125" s="42">
        <f t="shared" ref="N125:Q194" si="112">J125/F125*100</f>
        <v>99.974800695751441</v>
      </c>
      <c r="O125" s="40">
        <f t="shared" si="109"/>
        <v>100</v>
      </c>
      <c r="P125" s="40">
        <f t="shared" si="109"/>
        <v>99.967605938471522</v>
      </c>
      <c r="Q125" s="436">
        <f t="shared" si="109"/>
        <v>99.967527548818353</v>
      </c>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row>
    <row r="126" spans="1:114" ht="24.75" customHeight="1">
      <c r="A126" s="821"/>
      <c r="B126" s="822"/>
      <c r="C126" s="822"/>
      <c r="D126" s="823"/>
      <c r="E126" s="41" t="s">
        <v>251</v>
      </c>
      <c r="F126" s="523">
        <f t="shared" ref="F126:M126" si="113">F129+F181+F197+F207+F211+F235+F259+F175+F177</f>
        <v>1177184.6937999998</v>
      </c>
      <c r="G126" s="563">
        <f t="shared" si="113"/>
        <v>37566.9</v>
      </c>
      <c r="H126" s="563">
        <f t="shared" si="113"/>
        <v>571784.35859999992</v>
      </c>
      <c r="I126" s="602">
        <f t="shared" si="113"/>
        <v>567833.43519999995</v>
      </c>
      <c r="J126" s="523">
        <f t="shared" si="113"/>
        <v>1175621.1720199997</v>
      </c>
      <c r="K126" s="563">
        <f t="shared" si="113"/>
        <v>37566.9</v>
      </c>
      <c r="L126" s="563">
        <f t="shared" si="113"/>
        <v>570653.85602000006</v>
      </c>
      <c r="M126" s="602">
        <f t="shared" si="113"/>
        <v>567400.41599999997</v>
      </c>
      <c r="N126" s="42">
        <f t="shared" si="112"/>
        <v>99.867181268306084</v>
      </c>
      <c r="O126" s="40">
        <f t="shared" si="109"/>
        <v>100</v>
      </c>
      <c r="P126" s="40">
        <f t="shared" si="109"/>
        <v>99.802285151211919</v>
      </c>
      <c r="Q126" s="436">
        <f t="shared" si="109"/>
        <v>99.923741862814495</v>
      </c>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row>
    <row r="127" spans="1:114">
      <c r="A127" s="808" t="s">
        <v>67</v>
      </c>
      <c r="B127" s="809" t="s">
        <v>252</v>
      </c>
      <c r="C127" s="822"/>
      <c r="D127" s="823"/>
      <c r="E127" s="48" t="s">
        <v>249</v>
      </c>
      <c r="F127" s="524">
        <f>F128+F129</f>
        <v>1225098.1884600001</v>
      </c>
      <c r="G127" s="564">
        <f t="shared" ref="G127:I127" si="114">G128+G129</f>
        <v>97687.37</v>
      </c>
      <c r="H127" s="564">
        <f t="shared" si="114"/>
        <v>683156.69157000002</v>
      </c>
      <c r="I127" s="603">
        <f t="shared" si="114"/>
        <v>444254.12689000001</v>
      </c>
      <c r="J127" s="524">
        <f>J128+J129</f>
        <v>1224652.08861</v>
      </c>
      <c r="K127" s="564">
        <f t="shared" ref="K127:M127" si="115">K128+K129</f>
        <v>97687.37</v>
      </c>
      <c r="L127" s="564">
        <f t="shared" si="115"/>
        <v>683082.42371000012</v>
      </c>
      <c r="M127" s="603">
        <f t="shared" si="115"/>
        <v>443882.29489999998</v>
      </c>
      <c r="N127" s="49">
        <f t="shared" si="112"/>
        <v>99.963586604387942</v>
      </c>
      <c r="O127" s="50">
        <f t="shared" si="109"/>
        <v>100</v>
      </c>
      <c r="P127" s="50">
        <f t="shared" si="109"/>
        <v>99.989128722456158</v>
      </c>
      <c r="Q127" s="437">
        <f t="shared" si="109"/>
        <v>99.916301961536519</v>
      </c>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row>
    <row r="128" spans="1:114">
      <c r="A128" s="808"/>
      <c r="B128" s="809"/>
      <c r="C128" s="822"/>
      <c r="D128" s="823"/>
      <c r="E128" s="41" t="s">
        <v>250</v>
      </c>
      <c r="F128" s="523">
        <f>F140+F143+F172</f>
        <v>287249.55771000002</v>
      </c>
      <c r="G128" s="563">
        <f>G140+G143+G172</f>
        <v>63976.4</v>
      </c>
      <c r="H128" s="563">
        <f t="shared" ref="H128:I128" si="116">H140+H143+H172</f>
        <v>149735.5</v>
      </c>
      <c r="I128" s="602">
        <f t="shared" si="116"/>
        <v>73537.657709999999</v>
      </c>
      <c r="J128" s="523">
        <f>J140+J143+J172</f>
        <v>287177.17282000004</v>
      </c>
      <c r="K128" s="563">
        <f>K140+K143+K172</f>
        <v>63976.4</v>
      </c>
      <c r="L128" s="563">
        <f t="shared" ref="L128:M128" si="117">L140+L143+L172</f>
        <v>149686.99459000002</v>
      </c>
      <c r="M128" s="602">
        <f t="shared" si="117"/>
        <v>73513.778229999996</v>
      </c>
      <c r="N128" s="42">
        <f t="shared" si="112"/>
        <v>99.974800695751441</v>
      </c>
      <c r="O128" s="40">
        <f t="shared" si="109"/>
        <v>100</v>
      </c>
      <c r="P128" s="40">
        <f t="shared" si="109"/>
        <v>99.967605938471522</v>
      </c>
      <c r="Q128" s="436">
        <f t="shared" si="109"/>
        <v>99.967527548818353</v>
      </c>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row>
    <row r="129" spans="1:114">
      <c r="A129" s="808"/>
      <c r="B129" s="809"/>
      <c r="C129" s="822"/>
      <c r="D129" s="823"/>
      <c r="E129" s="41" t="s">
        <v>251</v>
      </c>
      <c r="F129" s="523">
        <f t="shared" ref="F129:M129" si="118">F131+F145</f>
        <v>937848.63075000001</v>
      </c>
      <c r="G129" s="563">
        <f t="shared" si="118"/>
        <v>33710.97</v>
      </c>
      <c r="H129" s="563">
        <f t="shared" si="118"/>
        <v>533421.19157000002</v>
      </c>
      <c r="I129" s="602">
        <f t="shared" si="118"/>
        <v>370716.46918000001</v>
      </c>
      <c r="J129" s="523">
        <f t="shared" si="118"/>
        <v>937474.91579</v>
      </c>
      <c r="K129" s="563">
        <f t="shared" si="118"/>
        <v>33710.97</v>
      </c>
      <c r="L129" s="563">
        <f t="shared" si="118"/>
        <v>533395.4291200001</v>
      </c>
      <c r="M129" s="602">
        <f t="shared" si="118"/>
        <v>370368.51666999998</v>
      </c>
      <c r="N129" s="43">
        <f t="shared" si="112"/>
        <v>99.960151889361811</v>
      </c>
      <c r="O129" s="40">
        <f t="shared" si="109"/>
        <v>100</v>
      </c>
      <c r="P129" s="40">
        <f t="shared" si="109"/>
        <v>99.995170336235788</v>
      </c>
      <c r="Q129" s="436">
        <f t="shared" si="109"/>
        <v>99.906140530856462</v>
      </c>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row>
    <row r="130" spans="1:114">
      <c r="A130" s="813" t="s">
        <v>253</v>
      </c>
      <c r="B130" s="814" t="s">
        <v>254</v>
      </c>
      <c r="C130" s="814" t="s">
        <v>255</v>
      </c>
      <c r="D130" s="817" t="s">
        <v>248</v>
      </c>
      <c r="E130" s="51" t="s">
        <v>249</v>
      </c>
      <c r="F130" s="525">
        <f t="shared" ref="F130:M130" si="119">F131+F140</f>
        <v>326440.88199000002</v>
      </c>
      <c r="G130" s="565">
        <f t="shared" si="119"/>
        <v>0</v>
      </c>
      <c r="H130" s="565">
        <f t="shared" si="119"/>
        <v>142090.94509000002</v>
      </c>
      <c r="I130" s="604">
        <f t="shared" si="119"/>
        <v>184349.9369</v>
      </c>
      <c r="J130" s="525">
        <f t="shared" si="119"/>
        <v>326275.51344999997</v>
      </c>
      <c r="K130" s="565">
        <f t="shared" si="119"/>
        <v>0</v>
      </c>
      <c r="L130" s="565">
        <f t="shared" si="119"/>
        <v>142080.39194000003</v>
      </c>
      <c r="M130" s="604">
        <f t="shared" si="119"/>
        <v>184195.12151</v>
      </c>
      <c r="N130" s="43">
        <f t="shared" si="112"/>
        <v>99.949341963852092</v>
      </c>
      <c r="O130" s="40" t="e">
        <f t="shared" si="109"/>
        <v>#DIV/0!</v>
      </c>
      <c r="P130" s="40">
        <f t="shared" si="109"/>
        <v>99.992572960934766</v>
      </c>
      <c r="Q130" s="436">
        <f t="shared" si="109"/>
        <v>99.916020915112128</v>
      </c>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row>
    <row r="131" spans="1:114">
      <c r="A131" s="813"/>
      <c r="B131" s="814"/>
      <c r="C131" s="814"/>
      <c r="D131" s="817"/>
      <c r="E131" s="41" t="s">
        <v>256</v>
      </c>
      <c r="F131" s="526">
        <f t="shared" ref="F131:M131" si="120">SUM(F132:F139)</f>
        <v>326320.48199</v>
      </c>
      <c r="G131" s="566">
        <f t="shared" si="120"/>
        <v>0</v>
      </c>
      <c r="H131" s="566">
        <f t="shared" si="120"/>
        <v>142090.94509000002</v>
      </c>
      <c r="I131" s="605">
        <f t="shared" si="120"/>
        <v>184229.53690000001</v>
      </c>
      <c r="J131" s="526">
        <f t="shared" si="120"/>
        <v>326155.20953999995</v>
      </c>
      <c r="K131" s="566">
        <f t="shared" si="120"/>
        <v>0</v>
      </c>
      <c r="L131" s="566">
        <f t="shared" si="120"/>
        <v>142080.39194000003</v>
      </c>
      <c r="M131" s="605">
        <f t="shared" si="120"/>
        <v>184074.81760000001</v>
      </c>
      <c r="N131" s="43">
        <f t="shared" si="112"/>
        <v>99.949352719451696</v>
      </c>
      <c r="O131" s="40" t="e">
        <f t="shared" si="109"/>
        <v>#DIV/0!</v>
      </c>
      <c r="P131" s="40">
        <f t="shared" si="109"/>
        <v>99.992572960934766</v>
      </c>
      <c r="Q131" s="436">
        <f t="shared" si="109"/>
        <v>99.916018189806351</v>
      </c>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row>
    <row r="132" spans="1:114">
      <c r="A132" s="813"/>
      <c r="B132" s="814"/>
      <c r="C132" s="814"/>
      <c r="D132" s="817"/>
      <c r="E132" s="316" t="s">
        <v>257</v>
      </c>
      <c r="F132" s="526">
        <f>SUM(G132:I132)</f>
        <v>65208.552049999998</v>
      </c>
      <c r="G132" s="567"/>
      <c r="H132" s="567">
        <v>6177.0511299999998</v>
      </c>
      <c r="I132" s="606">
        <v>59031.500919999999</v>
      </c>
      <c r="J132" s="526">
        <f>SUM(K132:M132)</f>
        <v>65208.546750000001</v>
      </c>
      <c r="K132" s="567"/>
      <c r="L132" s="567">
        <v>6177.0511299999998</v>
      </c>
      <c r="M132" s="606">
        <v>59031.495620000002</v>
      </c>
      <c r="N132" s="43">
        <f t="shared" si="112"/>
        <v>99.999991872231746</v>
      </c>
      <c r="O132" s="40" t="e">
        <f t="shared" si="109"/>
        <v>#DIV/0!</v>
      </c>
      <c r="P132" s="40">
        <f t="shared" si="109"/>
        <v>100</v>
      </c>
      <c r="Q132" s="436">
        <f t="shared" si="109"/>
        <v>99.999991021742773</v>
      </c>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row>
    <row r="133" spans="1:114">
      <c r="A133" s="813"/>
      <c r="B133" s="814"/>
      <c r="C133" s="814"/>
      <c r="D133" s="817"/>
      <c r="E133" s="316" t="s">
        <v>258</v>
      </c>
      <c r="F133" s="526">
        <f t="shared" ref="F133:F181" si="121">SUM(G133:I133)</f>
        <v>111801.2026</v>
      </c>
      <c r="G133" s="567"/>
      <c r="H133" s="567">
        <v>763.09361999999999</v>
      </c>
      <c r="I133" s="607">
        <v>111038.10898</v>
      </c>
      <c r="J133" s="526">
        <f t="shared" ref="J133:J211" si="122">SUM(K133:M133)</f>
        <v>111646.49235</v>
      </c>
      <c r="K133" s="567"/>
      <c r="L133" s="567">
        <v>763.09361999999999</v>
      </c>
      <c r="M133" s="607">
        <v>110883.39873</v>
      </c>
      <c r="N133" s="43">
        <f t="shared" si="112"/>
        <v>99.861620227330178</v>
      </c>
      <c r="O133" s="40" t="e">
        <f t="shared" si="109"/>
        <v>#DIV/0!</v>
      </c>
      <c r="P133" s="40">
        <f t="shared" si="109"/>
        <v>100</v>
      </c>
      <c r="Q133" s="436">
        <f t="shared" si="109"/>
        <v>99.860669232013066</v>
      </c>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row>
    <row r="134" spans="1:114">
      <c r="A134" s="813"/>
      <c r="B134" s="814"/>
      <c r="C134" s="814"/>
      <c r="D134" s="817"/>
      <c r="E134" s="316" t="s">
        <v>259</v>
      </c>
      <c r="F134" s="526">
        <f t="shared" si="121"/>
        <v>14159.927</v>
      </c>
      <c r="G134" s="567"/>
      <c r="H134" s="567"/>
      <c r="I134" s="607">
        <v>14159.927</v>
      </c>
      <c r="J134" s="526">
        <f t="shared" si="122"/>
        <v>14159.92325</v>
      </c>
      <c r="K134" s="567"/>
      <c r="L134" s="567"/>
      <c r="M134" s="607">
        <v>14159.92325</v>
      </c>
      <c r="N134" s="43">
        <f t="shared" si="112"/>
        <v>99.999973516812616</v>
      </c>
      <c r="O134" s="40" t="e">
        <f t="shared" si="109"/>
        <v>#DIV/0!</v>
      </c>
      <c r="P134" s="40" t="e">
        <f t="shared" si="109"/>
        <v>#DIV/0!</v>
      </c>
      <c r="Q134" s="436">
        <f t="shared" si="109"/>
        <v>99.999973516812616</v>
      </c>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row>
    <row r="135" spans="1:114">
      <c r="A135" s="813"/>
      <c r="B135" s="814"/>
      <c r="C135" s="814"/>
      <c r="D135" s="817"/>
      <c r="E135" s="316" t="s">
        <v>260</v>
      </c>
      <c r="F135" s="526">
        <f t="shared" si="121"/>
        <v>286.95569999999998</v>
      </c>
      <c r="G135" s="567"/>
      <c r="H135" s="567">
        <v>286.95569999999998</v>
      </c>
      <c r="I135" s="607"/>
      <c r="J135" s="526">
        <f t="shared" si="122"/>
        <v>286.95569999999998</v>
      </c>
      <c r="K135" s="567"/>
      <c r="L135" s="567">
        <v>286.95569999999998</v>
      </c>
      <c r="M135" s="607"/>
      <c r="N135" s="43">
        <f t="shared" si="112"/>
        <v>100</v>
      </c>
      <c r="O135" s="40" t="e">
        <f t="shared" si="109"/>
        <v>#DIV/0!</v>
      </c>
      <c r="P135" s="40">
        <f t="shared" si="109"/>
        <v>100</v>
      </c>
      <c r="Q135" s="436" t="e">
        <f t="shared" si="109"/>
        <v>#DIV/0!</v>
      </c>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row>
    <row r="136" spans="1:114">
      <c r="A136" s="813"/>
      <c r="B136" s="814"/>
      <c r="C136" s="814"/>
      <c r="D136" s="817"/>
      <c r="E136" s="316" t="s">
        <v>261</v>
      </c>
      <c r="F136" s="526">
        <f t="shared" si="121"/>
        <v>133599.20000000001</v>
      </c>
      <c r="G136" s="567"/>
      <c r="H136" s="567">
        <v>133599.20000000001</v>
      </c>
      <c r="I136" s="607"/>
      <c r="J136" s="526">
        <f t="shared" si="122"/>
        <v>133599.20000000001</v>
      </c>
      <c r="K136" s="567"/>
      <c r="L136" s="567">
        <v>133599.20000000001</v>
      </c>
      <c r="M136" s="607"/>
      <c r="N136" s="43">
        <f t="shared" si="112"/>
        <v>100</v>
      </c>
      <c r="O136" s="40" t="e">
        <f t="shared" si="109"/>
        <v>#DIV/0!</v>
      </c>
      <c r="P136" s="40">
        <f t="shared" si="109"/>
        <v>100</v>
      </c>
      <c r="Q136" s="436" t="e">
        <f t="shared" si="109"/>
        <v>#DIV/0!</v>
      </c>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row>
    <row r="137" spans="1:114">
      <c r="A137" s="813"/>
      <c r="B137" s="814"/>
      <c r="C137" s="814"/>
      <c r="D137" s="817"/>
      <c r="E137" s="316" t="s">
        <v>262</v>
      </c>
      <c r="F137" s="526">
        <f t="shared" si="121"/>
        <v>1173.0726099999999</v>
      </c>
      <c r="G137" s="567"/>
      <c r="H137" s="567">
        <v>1173.0726099999999</v>
      </c>
      <c r="I137" s="607"/>
      <c r="J137" s="526">
        <f t="shared" si="122"/>
        <v>1173.0726099999999</v>
      </c>
      <c r="K137" s="567"/>
      <c r="L137" s="567">
        <v>1173.0726099999999</v>
      </c>
      <c r="M137" s="607"/>
      <c r="N137" s="43">
        <f t="shared" si="112"/>
        <v>100</v>
      </c>
      <c r="O137" s="40" t="e">
        <f t="shared" si="109"/>
        <v>#DIV/0!</v>
      </c>
      <c r="P137" s="40">
        <f t="shared" si="109"/>
        <v>100</v>
      </c>
      <c r="Q137" s="436" t="e">
        <f t="shared" si="109"/>
        <v>#DIV/0!</v>
      </c>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row>
    <row r="138" spans="1:114">
      <c r="A138" s="813"/>
      <c r="B138" s="814"/>
      <c r="C138" s="814"/>
      <c r="D138" s="817"/>
      <c r="E138" s="316" t="s">
        <v>263</v>
      </c>
      <c r="F138" s="526">
        <f t="shared" si="121"/>
        <v>79.572029999999998</v>
      </c>
      <c r="G138" s="567"/>
      <c r="H138" s="567">
        <v>79.572029999999998</v>
      </c>
      <c r="I138" s="607"/>
      <c r="J138" s="526">
        <f t="shared" si="122"/>
        <v>79.572029999999998</v>
      </c>
      <c r="K138" s="567"/>
      <c r="L138" s="567">
        <v>79.572029999999998</v>
      </c>
      <c r="M138" s="607"/>
      <c r="N138" s="43">
        <f t="shared" si="112"/>
        <v>100</v>
      </c>
      <c r="O138" s="40" t="e">
        <f t="shared" si="109"/>
        <v>#DIV/0!</v>
      </c>
      <c r="P138" s="40">
        <f t="shared" si="109"/>
        <v>100</v>
      </c>
      <c r="Q138" s="436" t="e">
        <f t="shared" si="109"/>
        <v>#DIV/0!</v>
      </c>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row>
    <row r="139" spans="1:114">
      <c r="A139" s="813"/>
      <c r="B139" s="814"/>
      <c r="C139" s="814"/>
      <c r="D139" s="817"/>
      <c r="E139" s="316" t="s">
        <v>264</v>
      </c>
      <c r="F139" s="526">
        <f t="shared" si="121"/>
        <v>12</v>
      </c>
      <c r="G139" s="567"/>
      <c r="H139" s="567">
        <v>12</v>
      </c>
      <c r="I139" s="607"/>
      <c r="J139" s="526">
        <f t="shared" si="122"/>
        <v>1.44685</v>
      </c>
      <c r="K139" s="567"/>
      <c r="L139" s="567">
        <v>1.44685</v>
      </c>
      <c r="M139" s="607"/>
      <c r="N139" s="43">
        <f t="shared" si="112"/>
        <v>12.057083333333333</v>
      </c>
      <c r="O139" s="40" t="e">
        <f t="shared" si="109"/>
        <v>#DIV/0!</v>
      </c>
      <c r="P139" s="40">
        <f t="shared" si="109"/>
        <v>12.057083333333333</v>
      </c>
      <c r="Q139" s="436" t="e">
        <f t="shared" si="109"/>
        <v>#DIV/0!</v>
      </c>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row>
    <row r="140" spans="1:114">
      <c r="A140" s="813"/>
      <c r="B140" s="814"/>
      <c r="C140" s="814"/>
      <c r="D140" s="817"/>
      <c r="E140" s="41" t="s">
        <v>265</v>
      </c>
      <c r="F140" s="526">
        <f t="shared" si="121"/>
        <v>120.4</v>
      </c>
      <c r="G140" s="566">
        <f>SUM(G141:G141)</f>
        <v>0</v>
      </c>
      <c r="H140" s="566">
        <f>SUM(H141:H141)</f>
        <v>0</v>
      </c>
      <c r="I140" s="605">
        <f>SUM(I141:I141)</f>
        <v>120.4</v>
      </c>
      <c r="J140" s="526">
        <f t="shared" si="122"/>
        <v>120.30391</v>
      </c>
      <c r="K140" s="566">
        <f>SUM(K141:K141)</f>
        <v>0</v>
      </c>
      <c r="L140" s="566">
        <f>SUM(L141:L141)</f>
        <v>0</v>
      </c>
      <c r="M140" s="605">
        <f>SUM(M141:M141)</f>
        <v>120.30391</v>
      </c>
      <c r="N140" s="43">
        <f t="shared" si="112"/>
        <v>99.920191029900323</v>
      </c>
      <c r="O140" s="40" t="e">
        <f t="shared" si="112"/>
        <v>#DIV/0!</v>
      </c>
      <c r="P140" s="40" t="e">
        <f t="shared" si="112"/>
        <v>#DIV/0!</v>
      </c>
      <c r="Q140" s="436">
        <f t="shared" si="112"/>
        <v>99.920191029900323</v>
      </c>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row>
    <row r="141" spans="1:114">
      <c r="A141" s="813"/>
      <c r="B141" s="814"/>
      <c r="C141" s="814"/>
      <c r="D141" s="817"/>
      <c r="E141" s="317" t="s">
        <v>266</v>
      </c>
      <c r="F141" s="526">
        <f t="shared" si="121"/>
        <v>120.4</v>
      </c>
      <c r="G141" s="568"/>
      <c r="H141" s="568"/>
      <c r="I141" s="608">
        <v>120.4</v>
      </c>
      <c r="J141" s="526">
        <f t="shared" si="122"/>
        <v>120.30391</v>
      </c>
      <c r="K141" s="568"/>
      <c r="L141" s="568"/>
      <c r="M141" s="608">
        <v>120.30391</v>
      </c>
      <c r="N141" s="43">
        <f t="shared" si="112"/>
        <v>99.920191029900323</v>
      </c>
      <c r="O141" s="40" t="e">
        <f t="shared" si="112"/>
        <v>#DIV/0!</v>
      </c>
      <c r="P141" s="40" t="e">
        <f t="shared" si="112"/>
        <v>#DIV/0!</v>
      </c>
      <c r="Q141" s="436">
        <f t="shared" si="112"/>
        <v>99.920191029900323</v>
      </c>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row>
    <row r="142" spans="1:114">
      <c r="A142" s="813" t="s">
        <v>267</v>
      </c>
      <c r="B142" s="814" t="s">
        <v>268</v>
      </c>
      <c r="C142" s="814" t="s">
        <v>269</v>
      </c>
      <c r="D142" s="817" t="s">
        <v>248</v>
      </c>
      <c r="E142" s="51" t="s">
        <v>249</v>
      </c>
      <c r="F142" s="527">
        <f>F143+F145</f>
        <v>611528.14876000001</v>
      </c>
      <c r="G142" s="569">
        <f t="shared" ref="G142:M142" si="123">G143+G145</f>
        <v>33710.97</v>
      </c>
      <c r="H142" s="569">
        <f t="shared" si="123"/>
        <v>391330.24648000003</v>
      </c>
      <c r="I142" s="609">
        <f t="shared" si="123"/>
        <v>186486.93227999998</v>
      </c>
      <c r="J142" s="527">
        <f t="shared" si="123"/>
        <v>611319.70625000005</v>
      </c>
      <c r="K142" s="569">
        <f t="shared" si="123"/>
        <v>33710.97</v>
      </c>
      <c r="L142" s="569">
        <f t="shared" si="123"/>
        <v>391315.03718000004</v>
      </c>
      <c r="M142" s="609">
        <f t="shared" si="123"/>
        <v>186293.69906999997</v>
      </c>
      <c r="N142" s="43">
        <f t="shared" si="112"/>
        <v>99.965914486451254</v>
      </c>
      <c r="O142" s="40">
        <f t="shared" si="112"/>
        <v>100</v>
      </c>
      <c r="P142" s="40">
        <f t="shared" si="112"/>
        <v>99.996113436122869</v>
      </c>
      <c r="Q142" s="436">
        <f t="shared" si="112"/>
        <v>99.896382439435556</v>
      </c>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row>
    <row r="143" spans="1:114" hidden="1">
      <c r="A143" s="813"/>
      <c r="B143" s="814"/>
      <c r="C143" s="814"/>
      <c r="D143" s="817"/>
      <c r="E143" s="318" t="s">
        <v>265</v>
      </c>
      <c r="F143" s="527">
        <f t="shared" si="121"/>
        <v>0</v>
      </c>
      <c r="G143" s="570">
        <f>G144</f>
        <v>0</v>
      </c>
      <c r="H143" s="570">
        <f t="shared" ref="H143:I143" si="124">H144</f>
        <v>0</v>
      </c>
      <c r="I143" s="610">
        <f t="shared" si="124"/>
        <v>0</v>
      </c>
      <c r="J143" s="527">
        <f t="shared" si="122"/>
        <v>0</v>
      </c>
      <c r="K143" s="570">
        <f>K144</f>
        <v>0</v>
      </c>
      <c r="L143" s="570">
        <f t="shared" ref="L143:M143" si="125">L144</f>
        <v>0</v>
      </c>
      <c r="M143" s="610">
        <f t="shared" si="125"/>
        <v>0</v>
      </c>
      <c r="N143" s="43" t="e">
        <f t="shared" si="112"/>
        <v>#DIV/0!</v>
      </c>
      <c r="O143" s="40" t="e">
        <f t="shared" si="112"/>
        <v>#DIV/0!</v>
      </c>
      <c r="P143" s="40" t="e">
        <f t="shared" si="112"/>
        <v>#DIV/0!</v>
      </c>
      <c r="Q143" s="436" t="e">
        <f t="shared" si="112"/>
        <v>#DIV/0!</v>
      </c>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row>
    <row r="144" spans="1:114" hidden="1">
      <c r="A144" s="813"/>
      <c r="B144" s="814"/>
      <c r="C144" s="814"/>
      <c r="D144" s="817"/>
      <c r="E144" s="317" t="s">
        <v>270</v>
      </c>
      <c r="F144" s="526">
        <f t="shared" si="121"/>
        <v>0</v>
      </c>
      <c r="G144" s="571"/>
      <c r="H144" s="571"/>
      <c r="I144" s="608"/>
      <c r="J144" s="526">
        <f t="shared" si="122"/>
        <v>0</v>
      </c>
      <c r="K144" s="571"/>
      <c r="L144" s="571"/>
      <c r="M144" s="608"/>
      <c r="N144" s="43" t="e">
        <f t="shared" si="112"/>
        <v>#DIV/0!</v>
      </c>
      <c r="O144" s="40" t="e">
        <f t="shared" si="112"/>
        <v>#DIV/0!</v>
      </c>
      <c r="P144" s="40" t="e">
        <f t="shared" si="112"/>
        <v>#DIV/0!</v>
      </c>
      <c r="Q144" s="436" t="e">
        <f t="shared" si="112"/>
        <v>#DIV/0!</v>
      </c>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row>
    <row r="145" spans="1:114">
      <c r="A145" s="813"/>
      <c r="B145" s="814"/>
      <c r="C145" s="814"/>
      <c r="D145" s="817"/>
      <c r="E145" s="41" t="s">
        <v>256</v>
      </c>
      <c r="F145" s="526">
        <f>SUM(G145:I145)</f>
        <v>611528.14876000001</v>
      </c>
      <c r="G145" s="563">
        <f>SUM(G146:G170)</f>
        <v>33710.97</v>
      </c>
      <c r="H145" s="563">
        <f t="shared" ref="H145" si="126">SUM(H146:H170)</f>
        <v>391330.24648000003</v>
      </c>
      <c r="I145" s="602">
        <f>SUM(I146:I170)</f>
        <v>186486.93227999998</v>
      </c>
      <c r="J145" s="526">
        <f>SUM(K145:M145)</f>
        <v>611319.70625000005</v>
      </c>
      <c r="K145" s="563">
        <f t="shared" ref="K145:L145" si="127">SUM(K146:K170)</f>
        <v>33710.97</v>
      </c>
      <c r="L145" s="563">
        <f t="shared" si="127"/>
        <v>391315.03718000004</v>
      </c>
      <c r="M145" s="602">
        <f>SUM(M146:M170)</f>
        <v>186293.69906999997</v>
      </c>
      <c r="N145" s="43">
        <f t="shared" si="112"/>
        <v>99.965914486451254</v>
      </c>
      <c r="O145" s="40">
        <f t="shared" si="112"/>
        <v>100</v>
      </c>
      <c r="P145" s="40">
        <f t="shared" si="112"/>
        <v>99.996113436122869</v>
      </c>
      <c r="Q145" s="436">
        <f t="shared" si="112"/>
        <v>99.896382439435556</v>
      </c>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row>
    <row r="146" spans="1:114" hidden="1">
      <c r="A146" s="813"/>
      <c r="B146" s="814"/>
      <c r="C146" s="814"/>
      <c r="D146" s="817"/>
      <c r="E146" s="316" t="s">
        <v>271</v>
      </c>
      <c r="F146" s="526">
        <f t="shared" si="121"/>
        <v>0</v>
      </c>
      <c r="G146" s="563"/>
      <c r="H146" s="563"/>
      <c r="I146" s="607"/>
      <c r="J146" s="526">
        <f t="shared" si="122"/>
        <v>0</v>
      </c>
      <c r="K146" s="563"/>
      <c r="L146" s="563"/>
      <c r="M146" s="607"/>
      <c r="N146" s="43" t="e">
        <f t="shared" si="112"/>
        <v>#DIV/0!</v>
      </c>
      <c r="O146" s="40" t="e">
        <f t="shared" si="112"/>
        <v>#DIV/0!</v>
      </c>
      <c r="P146" s="40" t="e">
        <f t="shared" si="112"/>
        <v>#DIV/0!</v>
      </c>
      <c r="Q146" s="436" t="e">
        <f t="shared" si="112"/>
        <v>#DIV/0!</v>
      </c>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row>
    <row r="147" spans="1:114">
      <c r="A147" s="813"/>
      <c r="B147" s="814"/>
      <c r="C147" s="814"/>
      <c r="D147" s="817"/>
      <c r="E147" s="316" t="s">
        <v>272</v>
      </c>
      <c r="F147" s="526">
        <f t="shared" si="121"/>
        <v>108580.13974000001</v>
      </c>
      <c r="G147" s="567"/>
      <c r="H147" s="567">
        <v>428.74743999999998</v>
      </c>
      <c r="I147" s="607">
        <v>108151.39230000001</v>
      </c>
      <c r="J147" s="526">
        <f t="shared" si="122"/>
        <v>108404.88845000001</v>
      </c>
      <c r="K147" s="567"/>
      <c r="L147" s="567">
        <v>428.74743999999998</v>
      </c>
      <c r="M147" s="607">
        <v>107976.14101000001</v>
      </c>
      <c r="N147" s="43">
        <f t="shared" si="112"/>
        <v>99.838597288215283</v>
      </c>
      <c r="O147" s="43">
        <v>0</v>
      </c>
      <c r="P147" s="43">
        <f t="shared" ref="P147" si="128">L147/H147*100</f>
        <v>100</v>
      </c>
      <c r="Q147" s="43">
        <f t="shared" ref="Q147:Q158" si="129">M147/I147*100</f>
        <v>99.837957435153612</v>
      </c>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row>
    <row r="148" spans="1:114">
      <c r="A148" s="813"/>
      <c r="B148" s="814"/>
      <c r="C148" s="814"/>
      <c r="D148" s="817"/>
      <c r="E148" s="316" t="s">
        <v>273</v>
      </c>
      <c r="F148" s="526">
        <f t="shared" si="121"/>
        <v>26434.60972</v>
      </c>
      <c r="G148" s="567"/>
      <c r="H148" s="567"/>
      <c r="I148" s="607">
        <v>26434.60972</v>
      </c>
      <c r="J148" s="526">
        <f t="shared" si="122"/>
        <v>26434.60972</v>
      </c>
      <c r="K148" s="567"/>
      <c r="L148" s="567"/>
      <c r="M148" s="607">
        <v>26434.60972</v>
      </c>
      <c r="N148" s="43">
        <f t="shared" si="112"/>
        <v>100</v>
      </c>
      <c r="O148" s="40">
        <v>0</v>
      </c>
      <c r="P148" s="40">
        <v>0</v>
      </c>
      <c r="Q148" s="43">
        <f t="shared" si="129"/>
        <v>100</v>
      </c>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row>
    <row r="149" spans="1:114">
      <c r="A149" s="813"/>
      <c r="B149" s="814"/>
      <c r="C149" s="814"/>
      <c r="D149" s="817"/>
      <c r="E149" s="316" t="s">
        <v>274</v>
      </c>
      <c r="F149" s="526">
        <f t="shared" si="121"/>
        <v>19478.959220000001</v>
      </c>
      <c r="G149" s="567"/>
      <c r="H149" s="567">
        <v>3762.5</v>
      </c>
      <c r="I149" s="607">
        <v>15716.459220000001</v>
      </c>
      <c r="J149" s="526">
        <f t="shared" si="122"/>
        <v>19478.954229999999</v>
      </c>
      <c r="K149" s="567"/>
      <c r="L149" s="567">
        <v>3762.5</v>
      </c>
      <c r="M149" s="607">
        <v>15716.454229999999</v>
      </c>
      <c r="N149" s="43">
        <f t="shared" si="112"/>
        <v>99.99997438261488</v>
      </c>
      <c r="O149" s="40">
        <v>0</v>
      </c>
      <c r="P149" s="40">
        <f t="shared" si="112"/>
        <v>100</v>
      </c>
      <c r="Q149" s="43">
        <f t="shared" si="129"/>
        <v>99.999968249846034</v>
      </c>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row>
    <row r="150" spans="1:114">
      <c r="A150" s="813"/>
      <c r="B150" s="814"/>
      <c r="C150" s="814"/>
      <c r="D150" s="817"/>
      <c r="E150" s="316" t="s">
        <v>275</v>
      </c>
      <c r="F150" s="526">
        <f t="shared" si="121"/>
        <v>1000</v>
      </c>
      <c r="G150" s="567"/>
      <c r="H150" s="567">
        <v>1000</v>
      </c>
      <c r="I150" s="607"/>
      <c r="J150" s="526">
        <f t="shared" si="122"/>
        <v>1000</v>
      </c>
      <c r="K150" s="567"/>
      <c r="L150" s="567">
        <v>1000</v>
      </c>
      <c r="M150" s="607"/>
      <c r="N150" s="43">
        <f t="shared" si="112"/>
        <v>100</v>
      </c>
      <c r="O150" s="40">
        <v>0</v>
      </c>
      <c r="P150" s="40">
        <f t="shared" si="112"/>
        <v>100</v>
      </c>
      <c r="Q150" s="43">
        <v>0</v>
      </c>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row>
    <row r="151" spans="1:114">
      <c r="A151" s="813"/>
      <c r="B151" s="814"/>
      <c r="C151" s="814"/>
      <c r="D151" s="817"/>
      <c r="E151" s="316" t="s">
        <v>276</v>
      </c>
      <c r="F151" s="526">
        <f t="shared" si="121"/>
        <v>13257.498449999999</v>
      </c>
      <c r="G151" s="567">
        <v>13257.498449999999</v>
      </c>
      <c r="H151" s="567"/>
      <c r="I151" s="606"/>
      <c r="J151" s="526">
        <f>SUM(K151:M151)</f>
        <v>13257.498449999999</v>
      </c>
      <c r="K151" s="567">
        <v>13257.498449999999</v>
      </c>
      <c r="L151" s="567"/>
      <c r="M151" s="606"/>
      <c r="N151" s="43">
        <f t="shared" si="112"/>
        <v>100</v>
      </c>
      <c r="O151" s="40">
        <f t="shared" si="112"/>
        <v>100</v>
      </c>
      <c r="P151" s="40">
        <v>0</v>
      </c>
      <c r="Q151" s="43">
        <v>0</v>
      </c>
    </row>
    <row r="152" spans="1:114">
      <c r="A152" s="813"/>
      <c r="B152" s="814"/>
      <c r="C152" s="814"/>
      <c r="D152" s="817"/>
      <c r="E152" s="316" t="s">
        <v>277</v>
      </c>
      <c r="F152" s="526">
        <f t="shared" si="121"/>
        <v>3180.8015500000001</v>
      </c>
      <c r="G152" s="567">
        <v>3180.8015500000001</v>
      </c>
      <c r="H152" s="567"/>
      <c r="I152" s="607"/>
      <c r="J152" s="526">
        <f t="shared" si="122"/>
        <v>3180.8015500000001</v>
      </c>
      <c r="K152" s="567">
        <v>3180.8015500000001</v>
      </c>
      <c r="L152" s="567"/>
      <c r="M152" s="607"/>
      <c r="N152" s="43">
        <f t="shared" si="112"/>
        <v>100</v>
      </c>
      <c r="O152" s="40">
        <f t="shared" si="112"/>
        <v>100</v>
      </c>
      <c r="P152" s="40">
        <v>0</v>
      </c>
      <c r="Q152" s="43">
        <v>0</v>
      </c>
    </row>
    <row r="153" spans="1:114">
      <c r="A153" s="813"/>
      <c r="B153" s="814"/>
      <c r="C153" s="814"/>
      <c r="D153" s="817"/>
      <c r="E153" s="316" t="s">
        <v>278</v>
      </c>
      <c r="F153" s="526">
        <f t="shared" si="121"/>
        <v>267859.13981000002</v>
      </c>
      <c r="G153" s="567"/>
      <c r="H153" s="567">
        <v>267859.13981000002</v>
      </c>
      <c r="I153" s="607"/>
      <c r="J153" s="526">
        <f t="shared" si="122"/>
        <v>267859.13981000002</v>
      </c>
      <c r="K153" s="567"/>
      <c r="L153" s="567">
        <v>267859.13981000002</v>
      </c>
      <c r="M153" s="607"/>
      <c r="N153" s="43">
        <f t="shared" si="112"/>
        <v>100</v>
      </c>
      <c r="O153" s="40">
        <v>0</v>
      </c>
      <c r="P153" s="40">
        <f t="shared" si="112"/>
        <v>100</v>
      </c>
      <c r="Q153" s="43">
        <v>0</v>
      </c>
    </row>
    <row r="154" spans="1:114">
      <c r="A154" s="813"/>
      <c r="B154" s="814"/>
      <c r="C154" s="814"/>
      <c r="D154" s="817"/>
      <c r="E154" s="316" t="s">
        <v>279</v>
      </c>
      <c r="F154" s="526">
        <f t="shared" si="121"/>
        <v>8842.1131600000008</v>
      </c>
      <c r="G154" s="567"/>
      <c r="H154" s="567">
        <v>8842.1131600000008</v>
      </c>
      <c r="I154" s="607"/>
      <c r="J154" s="526">
        <f t="shared" si="122"/>
        <v>8842.1131600000008</v>
      </c>
      <c r="K154" s="567"/>
      <c r="L154" s="567">
        <v>8842.1131600000008</v>
      </c>
      <c r="M154" s="607"/>
      <c r="N154" s="43">
        <f t="shared" si="112"/>
        <v>100</v>
      </c>
      <c r="O154" s="40">
        <v>0</v>
      </c>
      <c r="P154" s="40">
        <f t="shared" si="112"/>
        <v>100</v>
      </c>
      <c r="Q154" s="43">
        <v>0</v>
      </c>
    </row>
    <row r="155" spans="1:114">
      <c r="A155" s="813"/>
      <c r="B155" s="814"/>
      <c r="C155" s="814"/>
      <c r="D155" s="817"/>
      <c r="E155" s="316" t="s">
        <v>280</v>
      </c>
      <c r="F155" s="526">
        <f t="shared" si="121"/>
        <v>78201.947029999996</v>
      </c>
      <c r="G155" s="567"/>
      <c r="H155" s="567">
        <v>78201.947029999996</v>
      </c>
      <c r="I155" s="607"/>
      <c r="J155" s="526">
        <f t="shared" si="122"/>
        <v>78201.947029999996</v>
      </c>
      <c r="K155" s="567"/>
      <c r="L155" s="567">
        <v>78201.947029999996</v>
      </c>
      <c r="M155" s="607"/>
      <c r="N155" s="43">
        <f t="shared" si="112"/>
        <v>100</v>
      </c>
      <c r="O155" s="40">
        <v>0</v>
      </c>
      <c r="P155" s="40">
        <f t="shared" si="112"/>
        <v>100</v>
      </c>
      <c r="Q155" s="43">
        <v>0</v>
      </c>
    </row>
    <row r="156" spans="1:114">
      <c r="A156" s="813"/>
      <c r="B156" s="814"/>
      <c r="C156" s="814"/>
      <c r="D156" s="817"/>
      <c r="E156" s="316" t="s">
        <v>281</v>
      </c>
      <c r="F156" s="526">
        <f t="shared" ref="F156:F157" si="130">SUM(G156:I156)</f>
        <v>1868.81702</v>
      </c>
      <c r="G156" s="567"/>
      <c r="H156" s="567">
        <v>1868.81702</v>
      </c>
      <c r="I156" s="607"/>
      <c r="J156" s="526">
        <f t="shared" si="122"/>
        <v>1868.81702</v>
      </c>
      <c r="K156" s="567"/>
      <c r="L156" s="567">
        <v>1868.81702</v>
      </c>
      <c r="M156" s="607"/>
      <c r="N156" s="43">
        <f t="shared" si="112"/>
        <v>100</v>
      </c>
      <c r="O156" s="40">
        <v>0</v>
      </c>
      <c r="P156" s="40">
        <f t="shared" si="112"/>
        <v>100</v>
      </c>
      <c r="Q156" s="43">
        <v>0</v>
      </c>
    </row>
    <row r="157" spans="1:114">
      <c r="A157" s="813"/>
      <c r="B157" s="814"/>
      <c r="C157" s="814"/>
      <c r="D157" s="817"/>
      <c r="E157" s="316" t="s">
        <v>282</v>
      </c>
      <c r="F157" s="526">
        <f t="shared" si="130"/>
        <v>2603.5630200000001</v>
      </c>
      <c r="G157" s="567"/>
      <c r="H157" s="567">
        <v>2603.5630200000001</v>
      </c>
      <c r="I157" s="607"/>
      <c r="J157" s="526">
        <f t="shared" si="122"/>
        <v>2603.5630200000001</v>
      </c>
      <c r="K157" s="567"/>
      <c r="L157" s="567">
        <v>2603.5630200000001</v>
      </c>
      <c r="M157" s="607"/>
      <c r="N157" s="43">
        <f t="shared" si="112"/>
        <v>100</v>
      </c>
      <c r="O157" s="40">
        <v>0</v>
      </c>
      <c r="P157" s="40">
        <f t="shared" si="112"/>
        <v>100</v>
      </c>
      <c r="Q157" s="43">
        <v>0</v>
      </c>
    </row>
    <row r="158" spans="1:114">
      <c r="A158" s="813"/>
      <c r="B158" s="814"/>
      <c r="C158" s="814"/>
      <c r="D158" s="817"/>
      <c r="E158" s="316" t="s">
        <v>283</v>
      </c>
      <c r="F158" s="526">
        <f t="shared" si="121"/>
        <v>2920.4279700000002</v>
      </c>
      <c r="G158" s="567"/>
      <c r="H158" s="567">
        <v>2920.4279700000002</v>
      </c>
      <c r="I158" s="607"/>
      <c r="J158" s="526">
        <f t="shared" si="122"/>
        <v>2920.4279700000002</v>
      </c>
      <c r="K158" s="567"/>
      <c r="L158" s="567">
        <v>2920.4279700000002</v>
      </c>
      <c r="M158" s="607"/>
      <c r="N158" s="43">
        <f t="shared" si="112"/>
        <v>100</v>
      </c>
      <c r="O158" s="40">
        <v>0</v>
      </c>
      <c r="P158" s="40">
        <f t="shared" si="112"/>
        <v>100</v>
      </c>
      <c r="Q158" s="43">
        <v>0</v>
      </c>
    </row>
    <row r="159" spans="1:114">
      <c r="A159" s="813"/>
      <c r="B159" s="814"/>
      <c r="C159" s="814"/>
      <c r="D159" s="817"/>
      <c r="E159" s="316" t="s">
        <v>284</v>
      </c>
      <c r="F159" s="526">
        <f t="shared" si="121"/>
        <v>14940.034820000001</v>
      </c>
      <c r="G159" s="567">
        <v>12830.28607</v>
      </c>
      <c r="H159" s="567">
        <v>2088.65121</v>
      </c>
      <c r="I159" s="607">
        <v>21.097539999999999</v>
      </c>
      <c r="J159" s="526">
        <f t="shared" si="122"/>
        <v>14940.034820000001</v>
      </c>
      <c r="K159" s="567">
        <v>12830.28607</v>
      </c>
      <c r="L159" s="567">
        <v>2088.65121</v>
      </c>
      <c r="M159" s="607">
        <v>21.097539999999999</v>
      </c>
      <c r="N159" s="43">
        <f t="shared" si="112"/>
        <v>100</v>
      </c>
      <c r="O159" s="40">
        <f t="shared" si="112"/>
        <v>100</v>
      </c>
      <c r="P159" s="40">
        <f t="shared" si="112"/>
        <v>100</v>
      </c>
      <c r="Q159" s="436">
        <f t="shared" si="112"/>
        <v>100</v>
      </c>
    </row>
    <row r="160" spans="1:114">
      <c r="A160" s="813"/>
      <c r="B160" s="814"/>
      <c r="C160" s="814"/>
      <c r="D160" s="817"/>
      <c r="E160" s="316" t="s">
        <v>285</v>
      </c>
      <c r="F160" s="526">
        <f t="shared" si="121"/>
        <v>5172.8675000000003</v>
      </c>
      <c r="G160" s="567">
        <v>4442.38393</v>
      </c>
      <c r="H160" s="567">
        <v>723.17879000000005</v>
      </c>
      <c r="I160" s="607">
        <v>7.3047800000000001</v>
      </c>
      <c r="J160" s="526">
        <f t="shared" si="122"/>
        <v>5172.8675000000003</v>
      </c>
      <c r="K160" s="567">
        <v>4442.38393</v>
      </c>
      <c r="L160" s="567">
        <v>723.17879000000005</v>
      </c>
      <c r="M160" s="607">
        <v>7.3047800000000001</v>
      </c>
      <c r="N160" s="43">
        <f t="shared" si="112"/>
        <v>100</v>
      </c>
      <c r="O160" s="40">
        <f t="shared" si="112"/>
        <v>100</v>
      </c>
      <c r="P160" s="40">
        <f t="shared" si="112"/>
        <v>100</v>
      </c>
      <c r="Q160" s="436">
        <f t="shared" si="112"/>
        <v>100</v>
      </c>
    </row>
    <row r="161" spans="1:17">
      <c r="A161" s="813"/>
      <c r="B161" s="814"/>
      <c r="C161" s="814"/>
      <c r="D161" s="817"/>
      <c r="E161" s="316" t="s">
        <v>286</v>
      </c>
      <c r="F161" s="526">
        <f t="shared" si="121"/>
        <v>2940.8</v>
      </c>
      <c r="G161" s="567"/>
      <c r="H161" s="600">
        <v>1470.4</v>
      </c>
      <c r="I161" s="607">
        <v>1470.4</v>
      </c>
      <c r="J161" s="526">
        <f t="shared" si="122"/>
        <v>2940.8</v>
      </c>
      <c r="K161" s="567"/>
      <c r="L161" s="600">
        <v>1470.4</v>
      </c>
      <c r="M161" s="607">
        <v>1470.4</v>
      </c>
      <c r="N161" s="43">
        <f t="shared" si="112"/>
        <v>100</v>
      </c>
      <c r="O161" s="40">
        <v>0</v>
      </c>
      <c r="P161" s="40">
        <f t="shared" si="112"/>
        <v>100</v>
      </c>
      <c r="Q161" s="436">
        <f t="shared" si="112"/>
        <v>100</v>
      </c>
    </row>
    <row r="162" spans="1:17">
      <c r="A162" s="813"/>
      <c r="B162" s="814"/>
      <c r="C162" s="814"/>
      <c r="D162" s="817"/>
      <c r="E162" s="316" t="s">
        <v>287</v>
      </c>
      <c r="F162" s="526">
        <f t="shared" si="121"/>
        <v>1500</v>
      </c>
      <c r="G162" s="567"/>
      <c r="H162" s="600">
        <v>750</v>
      </c>
      <c r="I162" s="607">
        <v>750</v>
      </c>
      <c r="J162" s="526">
        <f t="shared" si="122"/>
        <v>1500</v>
      </c>
      <c r="K162" s="567"/>
      <c r="L162" s="600">
        <v>750</v>
      </c>
      <c r="M162" s="607">
        <v>750</v>
      </c>
      <c r="N162" s="43">
        <f t="shared" si="112"/>
        <v>100</v>
      </c>
      <c r="O162" s="40">
        <v>0</v>
      </c>
      <c r="P162" s="40">
        <f t="shared" si="112"/>
        <v>100</v>
      </c>
      <c r="Q162" s="436">
        <f t="shared" si="112"/>
        <v>100</v>
      </c>
    </row>
    <row r="163" spans="1:17">
      <c r="A163" s="813"/>
      <c r="B163" s="814"/>
      <c r="C163" s="814"/>
      <c r="D163" s="817"/>
      <c r="E163" s="316" t="s">
        <v>288</v>
      </c>
      <c r="F163" s="526">
        <f t="shared" si="121"/>
        <v>4846.9387800000004</v>
      </c>
      <c r="G163" s="567"/>
      <c r="H163" s="567">
        <v>3800</v>
      </c>
      <c r="I163" s="607">
        <v>1046.93878</v>
      </c>
      <c r="J163" s="526">
        <f t="shared" si="122"/>
        <v>4831.72948</v>
      </c>
      <c r="K163" s="567"/>
      <c r="L163" s="567">
        <v>3784.7907</v>
      </c>
      <c r="M163" s="607">
        <v>1046.93878</v>
      </c>
      <c r="N163" s="43">
        <f t="shared" si="112"/>
        <v>99.686208126606445</v>
      </c>
      <c r="O163" s="40">
        <v>0</v>
      </c>
      <c r="P163" s="40">
        <f t="shared" si="112"/>
        <v>99.599755263157903</v>
      </c>
      <c r="Q163" s="436">
        <f t="shared" si="112"/>
        <v>100</v>
      </c>
    </row>
    <row r="164" spans="1:17">
      <c r="A164" s="813"/>
      <c r="B164" s="814"/>
      <c r="C164" s="814"/>
      <c r="D164" s="817"/>
      <c r="E164" s="316" t="s">
        <v>289</v>
      </c>
      <c r="F164" s="526">
        <f t="shared" si="121"/>
        <v>609.76108999999997</v>
      </c>
      <c r="G164" s="567"/>
      <c r="H164" s="567">
        <v>571.14067999999997</v>
      </c>
      <c r="I164" s="607">
        <v>38.62041</v>
      </c>
      <c r="J164" s="526">
        <f t="shared" si="122"/>
        <v>609.71210999999994</v>
      </c>
      <c r="K164" s="567"/>
      <c r="L164" s="567">
        <v>571.14067999999997</v>
      </c>
      <c r="M164" s="607">
        <v>38.571429999999999</v>
      </c>
      <c r="N164" s="43">
        <f t="shared" si="112"/>
        <v>99.991967345768145</v>
      </c>
      <c r="O164" s="40">
        <v>0</v>
      </c>
      <c r="P164" s="40">
        <f t="shared" si="112"/>
        <v>100</v>
      </c>
      <c r="Q164" s="436">
        <f t="shared" si="112"/>
        <v>99.873175867371671</v>
      </c>
    </row>
    <row r="165" spans="1:17">
      <c r="A165" s="813"/>
      <c r="B165" s="814"/>
      <c r="C165" s="814"/>
      <c r="D165" s="817"/>
      <c r="E165" s="316" t="s">
        <v>290</v>
      </c>
      <c r="F165" s="526">
        <f t="shared" si="121"/>
        <v>179.35932</v>
      </c>
      <c r="G165" s="567"/>
      <c r="H165" s="567">
        <v>179.35932</v>
      </c>
      <c r="I165" s="607"/>
      <c r="J165" s="526">
        <f t="shared" si="122"/>
        <v>179.35932</v>
      </c>
      <c r="K165" s="567"/>
      <c r="L165" s="567">
        <v>179.35932</v>
      </c>
      <c r="M165" s="607"/>
      <c r="N165" s="43">
        <f t="shared" si="112"/>
        <v>100</v>
      </c>
      <c r="O165" s="40">
        <v>0</v>
      </c>
      <c r="P165" s="40">
        <f t="shared" si="112"/>
        <v>100</v>
      </c>
      <c r="Q165" s="436">
        <v>0</v>
      </c>
    </row>
    <row r="166" spans="1:17">
      <c r="A166" s="813"/>
      <c r="B166" s="814"/>
      <c r="C166" s="814"/>
      <c r="D166" s="817"/>
      <c r="E166" s="316" t="s">
        <v>291</v>
      </c>
      <c r="F166" s="526">
        <f t="shared" si="121"/>
        <v>12755.10205</v>
      </c>
      <c r="G166" s="567"/>
      <c r="H166" s="567">
        <v>10000</v>
      </c>
      <c r="I166" s="607">
        <v>2755.10205</v>
      </c>
      <c r="J166" s="526">
        <f t="shared" si="122"/>
        <v>12755.10205</v>
      </c>
      <c r="K166" s="567"/>
      <c r="L166" s="567">
        <v>10000</v>
      </c>
      <c r="M166" s="607">
        <v>2755.10205</v>
      </c>
      <c r="N166" s="43">
        <f t="shared" si="112"/>
        <v>100</v>
      </c>
      <c r="O166" s="40">
        <v>0</v>
      </c>
      <c r="P166" s="40">
        <f t="shared" si="112"/>
        <v>100</v>
      </c>
      <c r="Q166" s="436">
        <f t="shared" si="112"/>
        <v>100</v>
      </c>
    </row>
    <row r="167" spans="1:17">
      <c r="A167" s="813"/>
      <c r="B167" s="814"/>
      <c r="C167" s="814"/>
      <c r="D167" s="817"/>
      <c r="E167" s="316" t="s">
        <v>292</v>
      </c>
      <c r="F167" s="526">
        <f t="shared" si="121"/>
        <v>8895.1205100000006</v>
      </c>
      <c r="G167" s="567"/>
      <c r="H167" s="567">
        <v>678.97591999999997</v>
      </c>
      <c r="I167" s="607">
        <v>8216.1445899999999</v>
      </c>
      <c r="J167" s="526">
        <f t="shared" si="122"/>
        <v>8895.12003</v>
      </c>
      <c r="K167" s="567"/>
      <c r="L167" s="567">
        <v>678.97591999999997</v>
      </c>
      <c r="M167" s="607">
        <v>8216.1441099999993</v>
      </c>
      <c r="N167" s="43">
        <f t="shared" si="112"/>
        <v>99.999994603783051</v>
      </c>
      <c r="O167" s="40">
        <v>0</v>
      </c>
      <c r="P167" s="40">
        <f t="shared" si="112"/>
        <v>100</v>
      </c>
      <c r="Q167" s="436">
        <f t="shared" si="112"/>
        <v>99.999994157843801</v>
      </c>
    </row>
    <row r="168" spans="1:17">
      <c r="A168" s="813"/>
      <c r="B168" s="814"/>
      <c r="C168" s="814"/>
      <c r="D168" s="817"/>
      <c r="E168" s="316" t="s">
        <v>293</v>
      </c>
      <c r="F168" s="526">
        <f t="shared" si="121"/>
        <v>22183.421719999998</v>
      </c>
      <c r="G168" s="567"/>
      <c r="H168" s="567">
        <v>321.74383</v>
      </c>
      <c r="I168" s="607">
        <v>21861.677889999999</v>
      </c>
      <c r="J168" s="526">
        <f t="shared" si="122"/>
        <v>22165.494989999999</v>
      </c>
      <c r="K168" s="567"/>
      <c r="L168" s="567">
        <v>321.74383</v>
      </c>
      <c r="M168" s="607">
        <v>21843.75116</v>
      </c>
      <c r="N168" s="43">
        <f t="shared" si="112"/>
        <v>99.919188616498062</v>
      </c>
      <c r="O168" s="40">
        <v>0</v>
      </c>
      <c r="P168" s="40">
        <f t="shared" si="112"/>
        <v>100</v>
      </c>
      <c r="Q168" s="436">
        <f t="shared" si="112"/>
        <v>99.917999294975431</v>
      </c>
    </row>
    <row r="169" spans="1:17">
      <c r="A169" s="813"/>
      <c r="B169" s="814"/>
      <c r="C169" s="814"/>
      <c r="D169" s="817"/>
      <c r="E169" s="316" t="s">
        <v>294</v>
      </c>
      <c r="F169" s="526">
        <f t="shared" si="121"/>
        <v>17.184999999999999</v>
      </c>
      <c r="G169" s="567"/>
      <c r="H169" s="567"/>
      <c r="I169" s="607">
        <v>17.184999999999999</v>
      </c>
      <c r="J169" s="526">
        <f t="shared" si="122"/>
        <v>17.184259999999998</v>
      </c>
      <c r="K169" s="567"/>
      <c r="L169" s="567"/>
      <c r="M169" s="613">
        <v>17.184259999999998</v>
      </c>
      <c r="N169" s="43">
        <f t="shared" si="112"/>
        <v>99.995693919115496</v>
      </c>
      <c r="O169" s="40">
        <v>0</v>
      </c>
      <c r="P169" s="40">
        <v>0</v>
      </c>
      <c r="Q169" s="436">
        <f t="shared" si="112"/>
        <v>99.995693919115496</v>
      </c>
    </row>
    <row r="170" spans="1:17">
      <c r="A170" s="813"/>
      <c r="B170" s="814"/>
      <c r="C170" s="814"/>
      <c r="D170" s="817"/>
      <c r="E170" s="319" t="s">
        <v>295</v>
      </c>
      <c r="F170" s="527">
        <f t="shared" si="121"/>
        <v>3259.5412799999999</v>
      </c>
      <c r="G170" s="572"/>
      <c r="H170" s="572">
        <v>3259.5412799999999</v>
      </c>
      <c r="I170" s="611"/>
      <c r="J170" s="527">
        <f t="shared" si="122"/>
        <v>3259.5412799999999</v>
      </c>
      <c r="K170" s="572"/>
      <c r="L170" s="572">
        <v>3259.5412799999999</v>
      </c>
      <c r="M170" s="611"/>
      <c r="N170" s="43">
        <f t="shared" si="112"/>
        <v>100</v>
      </c>
      <c r="O170" s="40">
        <v>0</v>
      </c>
      <c r="P170" s="40">
        <f t="shared" si="112"/>
        <v>100</v>
      </c>
      <c r="Q170" s="436">
        <v>0</v>
      </c>
    </row>
    <row r="171" spans="1:17">
      <c r="A171" s="813" t="s">
        <v>296</v>
      </c>
      <c r="B171" s="814" t="s">
        <v>297</v>
      </c>
      <c r="C171" s="814"/>
      <c r="D171" s="817"/>
      <c r="E171" s="51" t="s">
        <v>249</v>
      </c>
      <c r="F171" s="527">
        <f t="shared" ref="F171" si="131">SUM(G171:I171)</f>
        <v>291067.63785</v>
      </c>
      <c r="G171" s="565">
        <f>G172+G175+G177</f>
        <v>67832.33</v>
      </c>
      <c r="H171" s="565">
        <f t="shared" ref="H171:I171" si="132">H172+H175+H177</f>
        <v>149814.193</v>
      </c>
      <c r="I171" s="604">
        <f t="shared" si="132"/>
        <v>73421.114849999998</v>
      </c>
      <c r="J171" s="527">
        <f t="shared" ref="J171" si="133">SUM(K171:M171)</f>
        <v>290995.34849999996</v>
      </c>
      <c r="K171" s="565">
        <f>K172+K175+K177</f>
        <v>67832.33</v>
      </c>
      <c r="L171" s="565">
        <f t="shared" ref="L171:M171" si="134">L172+L175+L177</f>
        <v>149765.68704000002</v>
      </c>
      <c r="M171" s="604">
        <f t="shared" si="134"/>
        <v>73397.331459999987</v>
      </c>
      <c r="N171" s="43">
        <f t="shared" si="112"/>
        <v>99.975164071645338</v>
      </c>
      <c r="O171" s="40">
        <f t="shared" si="112"/>
        <v>100</v>
      </c>
      <c r="P171" s="40">
        <f t="shared" si="112"/>
        <v>99.967622587000164</v>
      </c>
      <c r="Q171" s="436">
        <f t="shared" si="112"/>
        <v>99.967606879780291</v>
      </c>
    </row>
    <row r="172" spans="1:17">
      <c r="A172" s="813"/>
      <c r="B172" s="814"/>
      <c r="C172" s="814"/>
      <c r="D172" s="817"/>
      <c r="E172" s="318" t="s">
        <v>265</v>
      </c>
      <c r="F172" s="527">
        <f t="shared" ref="F172:F174" si="135">SUM(G172:I172)</f>
        <v>287129.15771</v>
      </c>
      <c r="G172" s="565">
        <f>SUM(G173:G174)</f>
        <v>63976.4</v>
      </c>
      <c r="H172" s="565">
        <f>SUM(H173:H174)</f>
        <v>149735.5</v>
      </c>
      <c r="I172" s="604">
        <f>SUM(I173:I174)</f>
        <v>73417.257710000005</v>
      </c>
      <c r="J172" s="527">
        <f>SUM(K172:M172)</f>
        <v>287056.86891000002</v>
      </c>
      <c r="K172" s="565">
        <f>SUM(K173:K174)</f>
        <v>63976.4</v>
      </c>
      <c r="L172" s="565">
        <f>SUM(L173:L174)</f>
        <v>149686.99459000002</v>
      </c>
      <c r="M172" s="604">
        <f>SUM(M173:M174)</f>
        <v>73393.474319999994</v>
      </c>
      <c r="N172" s="43">
        <f t="shared" si="112"/>
        <v>99.974823594867019</v>
      </c>
      <c r="O172" s="40">
        <f t="shared" si="112"/>
        <v>100</v>
      </c>
      <c r="P172" s="40">
        <f t="shared" si="112"/>
        <v>99.967605938471522</v>
      </c>
      <c r="Q172" s="436">
        <f t="shared" si="112"/>
        <v>99.967605177935198</v>
      </c>
    </row>
    <row r="173" spans="1:17">
      <c r="A173" s="813"/>
      <c r="B173" s="814"/>
      <c r="C173" s="814"/>
      <c r="D173" s="817"/>
      <c r="E173" s="316" t="s">
        <v>298</v>
      </c>
      <c r="F173" s="526">
        <f t="shared" si="135"/>
        <v>79497.711479999998</v>
      </c>
      <c r="G173" s="567">
        <v>63976.4</v>
      </c>
      <c r="H173" s="567">
        <v>10414.799999999999</v>
      </c>
      <c r="I173" s="606">
        <v>5106.5114800000001</v>
      </c>
      <c r="J173" s="526">
        <f t="shared" si="122"/>
        <v>79497.656329999998</v>
      </c>
      <c r="K173" s="567">
        <v>63976.4</v>
      </c>
      <c r="L173" s="567">
        <v>10414.763000000001</v>
      </c>
      <c r="M173" s="606">
        <v>5106.4933300000002</v>
      </c>
      <c r="N173" s="43">
        <f t="shared" si="112"/>
        <v>99.999930626933818</v>
      </c>
      <c r="O173" s="40">
        <f t="shared" si="112"/>
        <v>100</v>
      </c>
      <c r="P173" s="40">
        <f t="shared" si="112"/>
        <v>99.999644736336762</v>
      </c>
      <c r="Q173" s="436">
        <f t="shared" si="112"/>
        <v>99.999644571444307</v>
      </c>
    </row>
    <row r="174" spans="1:17">
      <c r="A174" s="813"/>
      <c r="B174" s="814"/>
      <c r="C174" s="814"/>
      <c r="D174" s="817"/>
      <c r="E174" s="316" t="s">
        <v>299</v>
      </c>
      <c r="F174" s="526">
        <f t="shared" si="135"/>
        <v>207631.44623</v>
      </c>
      <c r="G174" s="567"/>
      <c r="H174" s="567">
        <v>139320.70000000001</v>
      </c>
      <c r="I174" s="606">
        <v>68310.746230000004</v>
      </c>
      <c r="J174" s="526">
        <f t="shared" si="122"/>
        <v>207559.21257999999</v>
      </c>
      <c r="K174" s="567"/>
      <c r="L174" s="567">
        <v>139272.23159000001</v>
      </c>
      <c r="M174" s="606">
        <v>68286.980989999996</v>
      </c>
      <c r="N174" s="43">
        <f t="shared" si="112"/>
        <v>99.965210640627149</v>
      </c>
      <c r="O174" s="40">
        <v>0</v>
      </c>
      <c r="P174" s="40">
        <f t="shared" si="112"/>
        <v>99.965210905486401</v>
      </c>
      <c r="Q174" s="436">
        <f t="shared" si="112"/>
        <v>99.965210100443073</v>
      </c>
    </row>
    <row r="175" spans="1:17">
      <c r="A175" s="813" t="s">
        <v>300</v>
      </c>
      <c r="B175" s="814" t="s">
        <v>301</v>
      </c>
      <c r="C175" s="814"/>
      <c r="D175" s="817"/>
      <c r="E175" s="41" t="s">
        <v>256</v>
      </c>
      <c r="F175" s="526">
        <f t="shared" ref="F175:F179" si="136">SUM(G175:I175)</f>
        <v>703.85713999999996</v>
      </c>
      <c r="G175" s="563">
        <f t="shared" ref="G175:M175" si="137">G176</f>
        <v>686</v>
      </c>
      <c r="H175" s="563">
        <f t="shared" si="137"/>
        <v>14</v>
      </c>
      <c r="I175" s="602">
        <f t="shared" si="137"/>
        <v>3.8571399999999998</v>
      </c>
      <c r="J175" s="526">
        <f t="shared" si="122"/>
        <v>703.85713999999996</v>
      </c>
      <c r="K175" s="563">
        <f t="shared" si="137"/>
        <v>686</v>
      </c>
      <c r="L175" s="563">
        <f t="shared" si="137"/>
        <v>14</v>
      </c>
      <c r="M175" s="602">
        <f t="shared" si="137"/>
        <v>3.8571399999999998</v>
      </c>
      <c r="N175" s="43">
        <f t="shared" si="112"/>
        <v>100</v>
      </c>
      <c r="O175" s="40">
        <f t="shared" si="112"/>
        <v>100</v>
      </c>
      <c r="P175" s="40">
        <f t="shared" si="112"/>
        <v>100</v>
      </c>
      <c r="Q175" s="436">
        <f t="shared" si="112"/>
        <v>100</v>
      </c>
    </row>
    <row r="176" spans="1:17">
      <c r="A176" s="813"/>
      <c r="B176" s="814"/>
      <c r="C176" s="814"/>
      <c r="D176" s="817"/>
      <c r="E176" s="316" t="s">
        <v>302</v>
      </c>
      <c r="F176" s="526">
        <f t="shared" si="136"/>
        <v>703.85713999999996</v>
      </c>
      <c r="G176" s="567">
        <v>686</v>
      </c>
      <c r="H176" s="567">
        <v>14</v>
      </c>
      <c r="I176" s="606">
        <v>3.8571399999999998</v>
      </c>
      <c r="J176" s="526">
        <f t="shared" si="122"/>
        <v>703.85713999999996</v>
      </c>
      <c r="K176" s="567">
        <v>686</v>
      </c>
      <c r="L176" s="567">
        <v>14</v>
      </c>
      <c r="M176" s="606">
        <v>3.8571399999999998</v>
      </c>
      <c r="N176" s="43">
        <f t="shared" si="112"/>
        <v>100</v>
      </c>
      <c r="O176" s="40">
        <f t="shared" si="112"/>
        <v>100</v>
      </c>
      <c r="P176" s="40">
        <f t="shared" si="112"/>
        <v>100</v>
      </c>
      <c r="Q176" s="436">
        <f t="shared" si="112"/>
        <v>100</v>
      </c>
    </row>
    <row r="177" spans="1:17">
      <c r="A177" s="813" t="s">
        <v>303</v>
      </c>
      <c r="B177" s="814" t="s">
        <v>304</v>
      </c>
      <c r="C177" s="814"/>
      <c r="D177" s="817"/>
      <c r="E177" s="41" t="s">
        <v>256</v>
      </c>
      <c r="F177" s="526">
        <f t="shared" si="136"/>
        <v>3234.623</v>
      </c>
      <c r="G177" s="563">
        <f>SUM(G178:G179)</f>
        <v>3169.93</v>
      </c>
      <c r="H177" s="563">
        <f>SUM(H178:H179)</f>
        <v>64.692999999999998</v>
      </c>
      <c r="I177" s="602">
        <f>SUM(I178:I179)</f>
        <v>0</v>
      </c>
      <c r="J177" s="526">
        <f t="shared" si="122"/>
        <v>3234.6224499999998</v>
      </c>
      <c r="K177" s="563">
        <f>SUM(K178:K179)</f>
        <v>3169.93</v>
      </c>
      <c r="L177" s="563">
        <f>SUM(L178:L179)</f>
        <v>64.692450000000008</v>
      </c>
      <c r="M177" s="602">
        <f>SUM(M178:M179)</f>
        <v>0</v>
      </c>
      <c r="N177" s="43">
        <f t="shared" si="112"/>
        <v>99.999982996472852</v>
      </c>
      <c r="O177" s="40">
        <f t="shared" si="112"/>
        <v>100</v>
      </c>
      <c r="P177" s="40">
        <f t="shared" si="112"/>
        <v>99.999149830739043</v>
      </c>
      <c r="Q177" s="436">
        <v>0</v>
      </c>
    </row>
    <row r="178" spans="1:17">
      <c r="A178" s="813"/>
      <c r="B178" s="814"/>
      <c r="C178" s="814"/>
      <c r="D178" s="817"/>
      <c r="E178" s="316" t="s">
        <v>305</v>
      </c>
      <c r="F178" s="526">
        <f t="shared" si="136"/>
        <v>2937.8376499999999</v>
      </c>
      <c r="G178" s="567">
        <v>2879.0927099999999</v>
      </c>
      <c r="H178" s="567">
        <v>58.74494</v>
      </c>
      <c r="I178" s="606"/>
      <c r="J178" s="526">
        <f t="shared" si="122"/>
        <v>2937.8370999999997</v>
      </c>
      <c r="K178" s="567">
        <v>2879.0927099999999</v>
      </c>
      <c r="L178" s="567">
        <v>58.744390000000003</v>
      </c>
      <c r="M178" s="607"/>
      <c r="N178" s="43">
        <f t="shared" si="112"/>
        <v>99.999981278747654</v>
      </c>
      <c r="O178" s="40">
        <f t="shared" si="112"/>
        <v>100</v>
      </c>
      <c r="P178" s="40">
        <f t="shared" si="112"/>
        <v>99.999063749150139</v>
      </c>
      <c r="Q178" s="436">
        <v>0</v>
      </c>
    </row>
    <row r="179" spans="1:17">
      <c r="A179" s="813"/>
      <c r="B179" s="814"/>
      <c r="C179" s="814"/>
      <c r="D179" s="817"/>
      <c r="E179" s="316" t="s">
        <v>306</v>
      </c>
      <c r="F179" s="526">
        <f t="shared" si="136"/>
        <v>296.78534999999999</v>
      </c>
      <c r="G179" s="567">
        <v>290.83729</v>
      </c>
      <c r="H179" s="567">
        <v>5.9480599999999999</v>
      </c>
      <c r="I179" s="607"/>
      <c r="J179" s="526">
        <f t="shared" si="122"/>
        <v>296.78534999999999</v>
      </c>
      <c r="K179" s="567">
        <v>290.83729</v>
      </c>
      <c r="L179" s="567">
        <v>5.9480599999999999</v>
      </c>
      <c r="M179" s="607"/>
      <c r="N179" s="43">
        <f t="shared" si="112"/>
        <v>100</v>
      </c>
      <c r="O179" s="40">
        <f t="shared" si="112"/>
        <v>100</v>
      </c>
      <c r="P179" s="40">
        <f t="shared" si="112"/>
        <v>100</v>
      </c>
      <c r="Q179" s="436">
        <v>0</v>
      </c>
    </row>
    <row r="180" spans="1:17">
      <c r="A180" s="808" t="s">
        <v>74</v>
      </c>
      <c r="B180" s="809" t="s">
        <v>307</v>
      </c>
      <c r="C180" s="810" t="s">
        <v>308</v>
      </c>
      <c r="D180" s="811" t="s">
        <v>248</v>
      </c>
      <c r="E180" s="48" t="s">
        <v>249</v>
      </c>
      <c r="F180" s="528">
        <f t="shared" si="121"/>
        <v>19911.400000000001</v>
      </c>
      <c r="G180" s="564">
        <f t="shared" ref="G180:M180" si="138">G181</f>
        <v>0</v>
      </c>
      <c r="H180" s="564">
        <f t="shared" si="138"/>
        <v>19911.400000000001</v>
      </c>
      <c r="I180" s="603">
        <f t="shared" si="138"/>
        <v>0</v>
      </c>
      <c r="J180" s="528">
        <f t="shared" si="122"/>
        <v>19772.623079999998</v>
      </c>
      <c r="K180" s="564">
        <f t="shared" si="138"/>
        <v>0</v>
      </c>
      <c r="L180" s="564">
        <f t="shared" si="138"/>
        <v>19772.623079999998</v>
      </c>
      <c r="M180" s="603">
        <f t="shared" si="138"/>
        <v>0</v>
      </c>
      <c r="N180" s="49">
        <f t="shared" si="112"/>
        <v>99.303027813212509</v>
      </c>
      <c r="O180" s="50">
        <v>0</v>
      </c>
      <c r="P180" s="52">
        <f t="shared" si="112"/>
        <v>99.303027813212509</v>
      </c>
      <c r="Q180" s="437">
        <v>0</v>
      </c>
    </row>
    <row r="181" spans="1:17" ht="28.5" customHeight="1">
      <c r="A181" s="808"/>
      <c r="B181" s="809"/>
      <c r="C181" s="810"/>
      <c r="D181" s="811"/>
      <c r="E181" s="41" t="s">
        <v>251</v>
      </c>
      <c r="F181" s="526">
        <f t="shared" si="121"/>
        <v>19911.400000000001</v>
      </c>
      <c r="G181" s="563">
        <f>G182+G184+G187+G189+G191+G193</f>
        <v>0</v>
      </c>
      <c r="H181" s="563">
        <f>H182+H184+H187+H189+H191+H193</f>
        <v>19911.400000000001</v>
      </c>
      <c r="I181" s="602">
        <f>I182+I184+I187+I189+I191+I193</f>
        <v>0</v>
      </c>
      <c r="J181" s="526">
        <f t="shared" si="122"/>
        <v>19772.623079999998</v>
      </c>
      <c r="K181" s="563">
        <f>K182+K184+K187+K189+K191+K193</f>
        <v>0</v>
      </c>
      <c r="L181" s="563">
        <f>L182+L184+L187+L189+L191+L193</f>
        <v>19772.623079999998</v>
      </c>
      <c r="M181" s="602">
        <f>M182+M184+M187+M189+M191+M193</f>
        <v>0</v>
      </c>
      <c r="N181" s="42">
        <f t="shared" si="112"/>
        <v>99.303027813212509</v>
      </c>
      <c r="O181" s="40">
        <v>0</v>
      </c>
      <c r="P181" s="40">
        <f t="shared" si="112"/>
        <v>99.303027813212509</v>
      </c>
      <c r="Q181" s="436">
        <v>0</v>
      </c>
    </row>
    <row r="182" spans="1:17">
      <c r="A182" s="813" t="s">
        <v>309</v>
      </c>
      <c r="B182" s="814" t="s">
        <v>310</v>
      </c>
      <c r="C182" s="810"/>
      <c r="D182" s="811"/>
      <c r="E182" s="41" t="s">
        <v>256</v>
      </c>
      <c r="F182" s="526">
        <f t="shared" ref="F182:F235" si="139">SUM(G182:I182)</f>
        <v>0</v>
      </c>
      <c r="G182" s="563">
        <f t="shared" ref="G182:M182" si="140">G183</f>
        <v>0</v>
      </c>
      <c r="H182" s="563">
        <f t="shared" si="140"/>
        <v>0</v>
      </c>
      <c r="I182" s="602">
        <f t="shared" si="140"/>
        <v>0</v>
      </c>
      <c r="J182" s="526">
        <f t="shared" si="122"/>
        <v>0</v>
      </c>
      <c r="K182" s="563">
        <f t="shared" si="140"/>
        <v>0</v>
      </c>
      <c r="L182" s="563">
        <f t="shared" si="140"/>
        <v>0</v>
      </c>
      <c r="M182" s="602">
        <f t="shared" si="140"/>
        <v>0</v>
      </c>
      <c r="N182" s="42">
        <v>0</v>
      </c>
      <c r="O182" s="42">
        <v>0</v>
      </c>
      <c r="P182" s="42">
        <v>0</v>
      </c>
      <c r="Q182" s="42">
        <v>0</v>
      </c>
    </row>
    <row r="183" spans="1:17" ht="33" customHeight="1">
      <c r="A183" s="813"/>
      <c r="B183" s="814"/>
      <c r="C183" s="810"/>
      <c r="D183" s="811"/>
      <c r="E183" s="320" t="s">
        <v>311</v>
      </c>
      <c r="F183" s="526">
        <f t="shared" si="139"/>
        <v>0</v>
      </c>
      <c r="G183" s="573"/>
      <c r="H183" s="573"/>
      <c r="I183" s="612"/>
      <c r="J183" s="526">
        <f t="shared" si="122"/>
        <v>0</v>
      </c>
      <c r="K183" s="573"/>
      <c r="L183" s="573"/>
      <c r="M183" s="612"/>
      <c r="N183" s="42">
        <v>0</v>
      </c>
      <c r="O183" s="42">
        <v>0</v>
      </c>
      <c r="P183" s="42">
        <v>0</v>
      </c>
      <c r="Q183" s="42">
        <v>0</v>
      </c>
    </row>
    <row r="184" spans="1:17">
      <c r="A184" s="813" t="s">
        <v>312</v>
      </c>
      <c r="B184" s="814" t="s">
        <v>313</v>
      </c>
      <c r="C184" s="810"/>
      <c r="D184" s="811"/>
      <c r="E184" s="41" t="s">
        <v>256</v>
      </c>
      <c r="F184" s="526">
        <f t="shared" si="139"/>
        <v>517</v>
      </c>
      <c r="G184" s="563">
        <f>SUM(G185:G186)</f>
        <v>0</v>
      </c>
      <c r="H184" s="563">
        <f>SUM(H185:H186)</f>
        <v>517</v>
      </c>
      <c r="I184" s="602">
        <f>SUM(I185:I186)</f>
        <v>0</v>
      </c>
      <c r="J184" s="526">
        <f t="shared" si="122"/>
        <v>517</v>
      </c>
      <c r="K184" s="563">
        <f>SUM(K185:K186)</f>
        <v>0</v>
      </c>
      <c r="L184" s="563">
        <f>SUM(L185:L186)</f>
        <v>517</v>
      </c>
      <c r="M184" s="602">
        <f>SUM(M185:M186)</f>
        <v>0</v>
      </c>
      <c r="N184" s="42">
        <f t="shared" si="112"/>
        <v>100</v>
      </c>
      <c r="O184" s="42">
        <v>0</v>
      </c>
      <c r="P184" s="40">
        <f t="shared" si="112"/>
        <v>100</v>
      </c>
      <c r="Q184" s="42">
        <v>0</v>
      </c>
    </row>
    <row r="185" spans="1:17">
      <c r="A185" s="813"/>
      <c r="B185" s="814"/>
      <c r="C185" s="810"/>
      <c r="D185" s="811"/>
      <c r="E185" s="320" t="s">
        <v>314</v>
      </c>
      <c r="F185" s="526">
        <f t="shared" si="139"/>
        <v>517</v>
      </c>
      <c r="G185" s="573"/>
      <c r="H185" s="573">
        <v>517</v>
      </c>
      <c r="I185" s="612"/>
      <c r="J185" s="526">
        <f t="shared" si="122"/>
        <v>517</v>
      </c>
      <c r="K185" s="573"/>
      <c r="L185" s="573">
        <v>517</v>
      </c>
      <c r="M185" s="612"/>
      <c r="N185" s="42">
        <f t="shared" si="112"/>
        <v>100</v>
      </c>
      <c r="O185" s="42">
        <v>0</v>
      </c>
      <c r="P185" s="40">
        <f t="shared" si="112"/>
        <v>100</v>
      </c>
      <c r="Q185" s="42">
        <v>0</v>
      </c>
    </row>
    <row r="186" spans="1:17" ht="21.75" customHeight="1">
      <c r="A186" s="813"/>
      <c r="B186" s="814"/>
      <c r="C186" s="810"/>
      <c r="D186" s="811"/>
      <c r="E186" s="320" t="s">
        <v>315</v>
      </c>
      <c r="F186" s="526">
        <f t="shared" si="139"/>
        <v>0</v>
      </c>
      <c r="G186" s="573"/>
      <c r="H186" s="573"/>
      <c r="I186" s="612"/>
      <c r="J186" s="526">
        <f t="shared" si="122"/>
        <v>0</v>
      </c>
      <c r="K186" s="573"/>
      <c r="L186" s="573"/>
      <c r="M186" s="612"/>
      <c r="N186" s="42">
        <v>0</v>
      </c>
      <c r="O186" s="42">
        <v>0</v>
      </c>
      <c r="P186" s="40">
        <v>0</v>
      </c>
      <c r="Q186" s="42">
        <v>0</v>
      </c>
    </row>
    <row r="187" spans="1:17">
      <c r="A187" s="813" t="s">
        <v>316</v>
      </c>
      <c r="B187" s="814" t="s">
        <v>317</v>
      </c>
      <c r="C187" s="810"/>
      <c r="D187" s="811"/>
      <c r="E187" s="41" t="s">
        <v>256</v>
      </c>
      <c r="F187" s="526">
        <f t="shared" si="139"/>
        <v>5722.6570000000002</v>
      </c>
      <c r="G187" s="563">
        <f t="shared" ref="G187:M187" si="141">G188</f>
        <v>0</v>
      </c>
      <c r="H187" s="563">
        <f t="shared" si="141"/>
        <v>5722.6570000000002</v>
      </c>
      <c r="I187" s="602">
        <f t="shared" si="141"/>
        <v>0</v>
      </c>
      <c r="J187" s="526">
        <f t="shared" si="122"/>
        <v>5722.6570000000002</v>
      </c>
      <c r="K187" s="563">
        <f t="shared" si="141"/>
        <v>0</v>
      </c>
      <c r="L187" s="563">
        <f t="shared" si="141"/>
        <v>5722.6570000000002</v>
      </c>
      <c r="M187" s="602">
        <f t="shared" si="141"/>
        <v>0</v>
      </c>
      <c r="N187" s="42">
        <f t="shared" si="112"/>
        <v>100</v>
      </c>
      <c r="O187" s="42">
        <v>0</v>
      </c>
      <c r="P187" s="40">
        <f t="shared" si="112"/>
        <v>100</v>
      </c>
      <c r="Q187" s="42">
        <v>0</v>
      </c>
    </row>
    <row r="188" spans="1:17" ht="24" customHeight="1">
      <c r="A188" s="813"/>
      <c r="B188" s="814"/>
      <c r="C188" s="810"/>
      <c r="D188" s="811"/>
      <c r="E188" s="320" t="s">
        <v>318</v>
      </c>
      <c r="F188" s="526">
        <f t="shared" si="139"/>
        <v>5722.6570000000002</v>
      </c>
      <c r="G188" s="573"/>
      <c r="H188" s="573">
        <v>5722.6570000000002</v>
      </c>
      <c r="I188" s="612"/>
      <c r="J188" s="526">
        <f t="shared" si="122"/>
        <v>5722.6570000000002</v>
      </c>
      <c r="K188" s="573"/>
      <c r="L188" s="573">
        <v>5722.6570000000002</v>
      </c>
      <c r="M188" s="612"/>
      <c r="N188" s="42">
        <f t="shared" si="112"/>
        <v>100</v>
      </c>
      <c r="O188" s="42">
        <v>0</v>
      </c>
      <c r="P188" s="40">
        <f t="shared" si="112"/>
        <v>100</v>
      </c>
      <c r="Q188" s="42">
        <v>0</v>
      </c>
    </row>
    <row r="189" spans="1:17">
      <c r="A189" s="813" t="s">
        <v>319</v>
      </c>
      <c r="B189" s="814" t="s">
        <v>320</v>
      </c>
      <c r="C189" s="810"/>
      <c r="D189" s="811"/>
      <c r="E189" s="41" t="s">
        <v>256</v>
      </c>
      <c r="F189" s="526">
        <f>SUM(G189:I189)</f>
        <v>6037.3970799999997</v>
      </c>
      <c r="G189" s="563">
        <f t="shared" ref="G189:M189" si="142">G190</f>
        <v>0</v>
      </c>
      <c r="H189" s="563">
        <f t="shared" si="142"/>
        <v>6037.3970799999997</v>
      </c>
      <c r="I189" s="602">
        <f t="shared" si="142"/>
        <v>0</v>
      </c>
      <c r="J189" s="526">
        <f t="shared" si="122"/>
        <v>5990.2360799999997</v>
      </c>
      <c r="K189" s="563">
        <f t="shared" si="142"/>
        <v>0</v>
      </c>
      <c r="L189" s="563">
        <f t="shared" si="142"/>
        <v>5990.2360799999997</v>
      </c>
      <c r="M189" s="602">
        <f t="shared" si="142"/>
        <v>0</v>
      </c>
      <c r="N189" s="42">
        <f t="shared" si="112"/>
        <v>99.21885210836588</v>
      </c>
      <c r="O189" s="40">
        <v>0</v>
      </c>
      <c r="P189" s="40">
        <f t="shared" si="112"/>
        <v>99.21885210836588</v>
      </c>
      <c r="Q189" s="436">
        <v>0</v>
      </c>
    </row>
    <row r="190" spans="1:17" ht="39" customHeight="1">
      <c r="A190" s="813"/>
      <c r="B190" s="814"/>
      <c r="C190" s="810"/>
      <c r="D190" s="811"/>
      <c r="E190" s="320" t="s">
        <v>321</v>
      </c>
      <c r="F190" s="526">
        <f t="shared" si="139"/>
        <v>6037.3970799999997</v>
      </c>
      <c r="G190" s="573"/>
      <c r="H190" s="573">
        <v>6037.3970799999997</v>
      </c>
      <c r="I190" s="612"/>
      <c r="J190" s="526">
        <f t="shared" si="122"/>
        <v>5990.2360799999997</v>
      </c>
      <c r="K190" s="573"/>
      <c r="L190" s="573">
        <v>5990.2360799999997</v>
      </c>
      <c r="M190" s="612"/>
      <c r="N190" s="42">
        <f t="shared" si="112"/>
        <v>99.21885210836588</v>
      </c>
      <c r="O190" s="40">
        <v>0</v>
      </c>
      <c r="P190" s="40">
        <f t="shared" si="112"/>
        <v>99.21885210836588</v>
      </c>
      <c r="Q190" s="436">
        <v>0</v>
      </c>
    </row>
    <row r="191" spans="1:17">
      <c r="A191" s="813" t="s">
        <v>322</v>
      </c>
      <c r="B191" s="814" t="s">
        <v>323</v>
      </c>
      <c r="C191" s="810"/>
      <c r="D191" s="811"/>
      <c r="E191" s="41" t="s">
        <v>256</v>
      </c>
      <c r="F191" s="526">
        <f t="shared" si="139"/>
        <v>6039.3459199999998</v>
      </c>
      <c r="G191" s="563">
        <f t="shared" ref="G191:M191" si="143">G192</f>
        <v>0</v>
      </c>
      <c r="H191" s="563">
        <f t="shared" si="143"/>
        <v>6039.3459199999998</v>
      </c>
      <c r="I191" s="602">
        <f t="shared" si="143"/>
        <v>0</v>
      </c>
      <c r="J191" s="526">
        <f t="shared" si="122"/>
        <v>5947.73</v>
      </c>
      <c r="K191" s="563">
        <f t="shared" si="143"/>
        <v>0</v>
      </c>
      <c r="L191" s="563">
        <f t="shared" si="143"/>
        <v>5947.73</v>
      </c>
      <c r="M191" s="602">
        <f t="shared" si="143"/>
        <v>0</v>
      </c>
      <c r="N191" s="42">
        <f t="shared" si="112"/>
        <v>98.483015856127679</v>
      </c>
      <c r="O191" s="40">
        <v>0</v>
      </c>
      <c r="P191" s="40">
        <f t="shared" si="112"/>
        <v>98.483015856127679</v>
      </c>
      <c r="Q191" s="436">
        <v>0</v>
      </c>
    </row>
    <row r="192" spans="1:17" ht="29.25" customHeight="1">
      <c r="A192" s="813"/>
      <c r="B192" s="814"/>
      <c r="C192" s="810"/>
      <c r="D192" s="811"/>
      <c r="E192" s="320" t="s">
        <v>324</v>
      </c>
      <c r="F192" s="526">
        <f t="shared" si="139"/>
        <v>6039.3459199999998</v>
      </c>
      <c r="G192" s="573"/>
      <c r="H192" s="573">
        <v>6039.3459199999998</v>
      </c>
      <c r="I192" s="612"/>
      <c r="J192" s="526">
        <f t="shared" si="122"/>
        <v>5947.73</v>
      </c>
      <c r="K192" s="573"/>
      <c r="L192" s="573">
        <v>5947.73</v>
      </c>
      <c r="M192" s="612"/>
      <c r="N192" s="42">
        <f t="shared" si="112"/>
        <v>98.483015856127679</v>
      </c>
      <c r="O192" s="40">
        <v>0</v>
      </c>
      <c r="P192" s="40">
        <f t="shared" si="112"/>
        <v>98.483015856127679</v>
      </c>
      <c r="Q192" s="436">
        <v>0</v>
      </c>
    </row>
    <row r="193" spans="1:17">
      <c r="A193" s="813" t="s">
        <v>325</v>
      </c>
      <c r="B193" s="814" t="s">
        <v>326</v>
      </c>
      <c r="C193" s="810"/>
      <c r="D193" s="811"/>
      <c r="E193" s="41" t="s">
        <v>256</v>
      </c>
      <c r="F193" s="526">
        <f t="shared" si="139"/>
        <v>1595</v>
      </c>
      <c r="G193" s="563">
        <f>SUM(G194:G195)</f>
        <v>0</v>
      </c>
      <c r="H193" s="563">
        <f>SUM(H194:H195)</f>
        <v>1595</v>
      </c>
      <c r="I193" s="602">
        <f>SUM(I194:I195)</f>
        <v>0</v>
      </c>
      <c r="J193" s="526">
        <f t="shared" si="122"/>
        <v>1595</v>
      </c>
      <c r="K193" s="563">
        <f>SUM(K194:K195)</f>
        <v>0</v>
      </c>
      <c r="L193" s="563">
        <f>SUM(L194:L195)</f>
        <v>1595</v>
      </c>
      <c r="M193" s="602">
        <f>SUM(M194:M195)</f>
        <v>0</v>
      </c>
      <c r="N193" s="42">
        <f t="shared" si="112"/>
        <v>100</v>
      </c>
      <c r="O193" s="40">
        <v>0</v>
      </c>
      <c r="P193" s="40">
        <f t="shared" si="112"/>
        <v>100</v>
      </c>
      <c r="Q193" s="436">
        <v>0</v>
      </c>
    </row>
    <row r="194" spans="1:17">
      <c r="A194" s="813"/>
      <c r="B194" s="814"/>
      <c r="C194" s="810"/>
      <c r="D194" s="811"/>
      <c r="E194" s="320" t="s">
        <v>327</v>
      </c>
      <c r="F194" s="526">
        <f t="shared" si="139"/>
        <v>1425.0524600000001</v>
      </c>
      <c r="G194" s="573"/>
      <c r="H194" s="573">
        <v>1425.0524600000001</v>
      </c>
      <c r="I194" s="612"/>
      <c r="J194" s="526">
        <f t="shared" si="122"/>
        <v>1425.0524600000001</v>
      </c>
      <c r="K194" s="573"/>
      <c r="L194" s="573">
        <v>1425.0524600000001</v>
      </c>
      <c r="M194" s="612"/>
      <c r="N194" s="42">
        <f t="shared" si="112"/>
        <v>100</v>
      </c>
      <c r="O194" s="40">
        <v>0</v>
      </c>
      <c r="P194" s="40">
        <f t="shared" si="112"/>
        <v>100</v>
      </c>
      <c r="Q194" s="436">
        <v>0</v>
      </c>
    </row>
    <row r="195" spans="1:17" ht="38.25" customHeight="1">
      <c r="A195" s="813"/>
      <c r="B195" s="814"/>
      <c r="C195" s="810"/>
      <c r="D195" s="811"/>
      <c r="E195" s="320" t="s">
        <v>328</v>
      </c>
      <c r="F195" s="526">
        <f t="shared" ref="F195" si="144">SUM(G195:I195)</f>
        <v>169.94754</v>
      </c>
      <c r="G195" s="573"/>
      <c r="H195" s="573">
        <v>169.94754</v>
      </c>
      <c r="I195" s="612"/>
      <c r="J195" s="526">
        <f t="shared" si="122"/>
        <v>169.94754</v>
      </c>
      <c r="K195" s="573"/>
      <c r="L195" s="573">
        <v>169.94754</v>
      </c>
      <c r="M195" s="612"/>
      <c r="N195" s="42">
        <f t="shared" ref="N195:Q210" si="145">J195/F195*100</f>
        <v>100</v>
      </c>
      <c r="O195" s="40">
        <v>0</v>
      </c>
      <c r="P195" s="40">
        <f t="shared" si="145"/>
        <v>100</v>
      </c>
      <c r="Q195" s="436">
        <v>0</v>
      </c>
    </row>
    <row r="196" spans="1:17">
      <c r="A196" s="808" t="s">
        <v>125</v>
      </c>
      <c r="B196" s="809" t="s">
        <v>329</v>
      </c>
      <c r="C196" s="810" t="s">
        <v>330</v>
      </c>
      <c r="D196" s="811" t="s">
        <v>248</v>
      </c>
      <c r="E196" s="48" t="s">
        <v>249</v>
      </c>
      <c r="F196" s="528">
        <f t="shared" si="139"/>
        <v>56564.872159999999</v>
      </c>
      <c r="G196" s="564">
        <f t="shared" ref="G196:M196" si="146">G197</f>
        <v>0</v>
      </c>
      <c r="H196" s="564">
        <f t="shared" si="146"/>
        <v>2587.2216199999998</v>
      </c>
      <c r="I196" s="603">
        <f t="shared" si="146"/>
        <v>53977.650540000002</v>
      </c>
      <c r="J196" s="528">
        <f t="shared" si="122"/>
        <v>56540.099249999999</v>
      </c>
      <c r="K196" s="564">
        <f t="shared" si="146"/>
        <v>0</v>
      </c>
      <c r="L196" s="564">
        <f t="shared" si="146"/>
        <v>2587.2216199999998</v>
      </c>
      <c r="M196" s="603">
        <f t="shared" si="146"/>
        <v>53952.877630000003</v>
      </c>
      <c r="N196" s="49">
        <f t="shared" si="145"/>
        <v>99.956204426786428</v>
      </c>
      <c r="O196" s="40">
        <v>0</v>
      </c>
      <c r="P196" s="50">
        <f t="shared" si="145"/>
        <v>100</v>
      </c>
      <c r="Q196" s="437">
        <f t="shared" si="145"/>
        <v>99.954105245870892</v>
      </c>
    </row>
    <row r="197" spans="1:17" ht="47.25" customHeight="1">
      <c r="A197" s="808"/>
      <c r="B197" s="809"/>
      <c r="C197" s="810"/>
      <c r="D197" s="811"/>
      <c r="E197" s="41" t="s">
        <v>251</v>
      </c>
      <c r="F197" s="526">
        <f t="shared" si="139"/>
        <v>56564.872159999999</v>
      </c>
      <c r="G197" s="563">
        <f t="shared" ref="G197:I197" si="147">G198+G200+G202</f>
        <v>0</v>
      </c>
      <c r="H197" s="563">
        <f t="shared" si="147"/>
        <v>2587.2216199999998</v>
      </c>
      <c r="I197" s="602">
        <f t="shared" si="147"/>
        <v>53977.650540000002</v>
      </c>
      <c r="J197" s="526">
        <f t="shared" si="122"/>
        <v>56540.099249999999</v>
      </c>
      <c r="K197" s="563">
        <f t="shared" ref="K197:M197" si="148">K198+K200+K202</f>
        <v>0</v>
      </c>
      <c r="L197" s="563">
        <f t="shared" si="148"/>
        <v>2587.2216199999998</v>
      </c>
      <c r="M197" s="602">
        <f t="shared" si="148"/>
        <v>53952.877630000003</v>
      </c>
      <c r="N197" s="42">
        <f t="shared" si="145"/>
        <v>99.956204426786428</v>
      </c>
      <c r="O197" s="40">
        <v>0</v>
      </c>
      <c r="P197" s="40">
        <f t="shared" si="145"/>
        <v>100</v>
      </c>
      <c r="Q197" s="436">
        <f t="shared" si="145"/>
        <v>99.954105245870892</v>
      </c>
    </row>
    <row r="198" spans="1:17">
      <c r="A198" s="813" t="s">
        <v>198</v>
      </c>
      <c r="B198" s="814" t="s">
        <v>331</v>
      </c>
      <c r="C198" s="810"/>
      <c r="D198" s="811"/>
      <c r="E198" s="41" t="s">
        <v>256</v>
      </c>
      <c r="F198" s="526">
        <f t="shared" si="139"/>
        <v>160.40714</v>
      </c>
      <c r="G198" s="563">
        <f t="shared" ref="G198:M198" si="149">G199</f>
        <v>0</v>
      </c>
      <c r="H198" s="563">
        <f t="shared" si="149"/>
        <v>0</v>
      </c>
      <c r="I198" s="602">
        <f t="shared" si="149"/>
        <v>160.40714</v>
      </c>
      <c r="J198" s="526">
        <f t="shared" si="122"/>
        <v>160.40714</v>
      </c>
      <c r="K198" s="563">
        <f t="shared" si="149"/>
        <v>0</v>
      </c>
      <c r="L198" s="563">
        <f t="shared" si="149"/>
        <v>0</v>
      </c>
      <c r="M198" s="602">
        <f t="shared" si="149"/>
        <v>160.40714</v>
      </c>
      <c r="N198" s="42">
        <f t="shared" si="145"/>
        <v>100</v>
      </c>
      <c r="O198" s="40">
        <v>0</v>
      </c>
      <c r="P198" s="40">
        <v>0</v>
      </c>
      <c r="Q198" s="436">
        <f t="shared" si="145"/>
        <v>100</v>
      </c>
    </row>
    <row r="199" spans="1:17" ht="23.25" customHeight="1">
      <c r="A199" s="813"/>
      <c r="B199" s="814"/>
      <c r="C199" s="810"/>
      <c r="D199" s="811"/>
      <c r="E199" s="317" t="s">
        <v>332</v>
      </c>
      <c r="F199" s="526">
        <f t="shared" si="139"/>
        <v>160.40714</v>
      </c>
      <c r="G199" s="574"/>
      <c r="H199" s="574"/>
      <c r="I199" s="613">
        <v>160.40714</v>
      </c>
      <c r="J199" s="526">
        <f t="shared" si="122"/>
        <v>160.40714</v>
      </c>
      <c r="K199" s="574"/>
      <c r="L199" s="574"/>
      <c r="M199" s="613">
        <v>160.40714</v>
      </c>
      <c r="N199" s="42">
        <f t="shared" si="145"/>
        <v>100</v>
      </c>
      <c r="O199" s="40">
        <v>0</v>
      </c>
      <c r="P199" s="40">
        <v>0</v>
      </c>
      <c r="Q199" s="436">
        <f t="shared" si="145"/>
        <v>100</v>
      </c>
    </row>
    <row r="200" spans="1:17">
      <c r="A200" s="813" t="s">
        <v>333</v>
      </c>
      <c r="B200" s="814" t="s">
        <v>334</v>
      </c>
      <c r="C200" s="810"/>
      <c r="D200" s="811"/>
      <c r="E200" s="41" t="s">
        <v>256</v>
      </c>
      <c r="F200" s="526">
        <f t="shared" si="139"/>
        <v>0</v>
      </c>
      <c r="G200" s="563">
        <f t="shared" ref="G200:M200" si="150">G201</f>
        <v>0</v>
      </c>
      <c r="H200" s="563">
        <f t="shared" si="150"/>
        <v>0</v>
      </c>
      <c r="I200" s="602">
        <f t="shared" si="150"/>
        <v>0</v>
      </c>
      <c r="J200" s="526">
        <f t="shared" si="122"/>
        <v>0</v>
      </c>
      <c r="K200" s="563">
        <f t="shared" si="150"/>
        <v>0</v>
      </c>
      <c r="L200" s="563">
        <f t="shared" si="150"/>
        <v>0</v>
      </c>
      <c r="M200" s="602">
        <f t="shared" si="150"/>
        <v>0</v>
      </c>
      <c r="N200" s="42">
        <v>0</v>
      </c>
      <c r="O200" s="40">
        <v>0</v>
      </c>
      <c r="P200" s="40">
        <v>0</v>
      </c>
      <c r="Q200" s="436">
        <v>0</v>
      </c>
    </row>
    <row r="201" spans="1:17" ht="43.5" customHeight="1">
      <c r="A201" s="813"/>
      <c r="B201" s="814"/>
      <c r="C201" s="810"/>
      <c r="D201" s="811"/>
      <c r="E201" s="316" t="s">
        <v>335</v>
      </c>
      <c r="F201" s="526">
        <f t="shared" si="139"/>
        <v>0</v>
      </c>
      <c r="G201" s="567"/>
      <c r="H201" s="567"/>
      <c r="I201" s="607"/>
      <c r="J201" s="526">
        <f t="shared" si="122"/>
        <v>0</v>
      </c>
      <c r="K201" s="567"/>
      <c r="L201" s="567"/>
      <c r="M201" s="607"/>
      <c r="N201" s="42">
        <v>0</v>
      </c>
      <c r="O201" s="40">
        <v>0</v>
      </c>
      <c r="P201" s="40">
        <v>0</v>
      </c>
      <c r="Q201" s="436">
        <v>0</v>
      </c>
    </row>
    <row r="202" spans="1:17">
      <c r="A202" s="813" t="s">
        <v>336</v>
      </c>
      <c r="B202" s="814" t="s">
        <v>337</v>
      </c>
      <c r="C202" s="810"/>
      <c r="D202" s="811"/>
      <c r="E202" s="41" t="s">
        <v>256</v>
      </c>
      <c r="F202" s="526">
        <f t="shared" si="139"/>
        <v>56404.465019999996</v>
      </c>
      <c r="G202" s="563">
        <f>SUM(G203:G205)</f>
        <v>0</v>
      </c>
      <c r="H202" s="563">
        <f>SUM(H203:H205)</f>
        <v>2587.2216199999998</v>
      </c>
      <c r="I202" s="602">
        <f>SUM(I203:I205)</f>
        <v>53817.243399999999</v>
      </c>
      <c r="J202" s="526">
        <f t="shared" si="122"/>
        <v>56379.692109999996</v>
      </c>
      <c r="K202" s="563">
        <f>SUM(K203:K205)</f>
        <v>0</v>
      </c>
      <c r="L202" s="563">
        <f>SUM(L203:L205)</f>
        <v>2587.2216199999998</v>
      </c>
      <c r="M202" s="602">
        <f>SUM(M203:M205)</f>
        <v>53792.47049</v>
      </c>
      <c r="N202" s="42">
        <f t="shared" si="145"/>
        <v>99.956079877734467</v>
      </c>
      <c r="O202" s="40">
        <v>0</v>
      </c>
      <c r="P202" s="40">
        <f t="shared" si="145"/>
        <v>100</v>
      </c>
      <c r="Q202" s="436">
        <f t="shared" si="145"/>
        <v>99.953968452423553</v>
      </c>
    </row>
    <row r="203" spans="1:17">
      <c r="A203" s="813"/>
      <c r="B203" s="814"/>
      <c r="C203" s="810"/>
      <c r="D203" s="811"/>
      <c r="E203" s="321" t="s">
        <v>338</v>
      </c>
      <c r="F203" s="526">
        <f t="shared" si="139"/>
        <v>44772.948319999996</v>
      </c>
      <c r="G203" s="575"/>
      <c r="H203" s="575">
        <v>2587.2216199999998</v>
      </c>
      <c r="I203" s="614">
        <v>42185.726699999999</v>
      </c>
      <c r="J203" s="526">
        <f t="shared" si="122"/>
        <v>44772.947839999993</v>
      </c>
      <c r="K203" s="575"/>
      <c r="L203" s="575">
        <v>2587.2216199999998</v>
      </c>
      <c r="M203" s="614">
        <v>42185.726219999997</v>
      </c>
      <c r="N203" s="42">
        <f t="shared" si="145"/>
        <v>99.999998927924068</v>
      </c>
      <c r="O203" s="40">
        <v>0</v>
      </c>
      <c r="P203" s="40">
        <f t="shared" si="145"/>
        <v>100</v>
      </c>
      <c r="Q203" s="436">
        <f t="shared" si="145"/>
        <v>99.999998862174394</v>
      </c>
    </row>
    <row r="204" spans="1:17">
      <c r="A204" s="813"/>
      <c r="B204" s="814"/>
      <c r="C204" s="810"/>
      <c r="D204" s="811"/>
      <c r="E204" s="321" t="s">
        <v>339</v>
      </c>
      <c r="F204" s="526">
        <f t="shared" si="139"/>
        <v>11408.2287</v>
      </c>
      <c r="G204" s="575"/>
      <c r="H204" s="575"/>
      <c r="I204" s="614">
        <v>11408.2287</v>
      </c>
      <c r="J204" s="526">
        <f t="shared" si="122"/>
        <v>11383.45723</v>
      </c>
      <c r="K204" s="575"/>
      <c r="L204" s="575"/>
      <c r="M204" s="614">
        <v>11383.45723</v>
      </c>
      <c r="N204" s="42">
        <f t="shared" si="145"/>
        <v>99.782863136325446</v>
      </c>
      <c r="O204" s="40">
        <v>0</v>
      </c>
      <c r="P204" s="40">
        <v>0</v>
      </c>
      <c r="Q204" s="436">
        <f t="shared" si="145"/>
        <v>99.782863136325446</v>
      </c>
    </row>
    <row r="205" spans="1:17">
      <c r="A205" s="813"/>
      <c r="B205" s="814"/>
      <c r="C205" s="810"/>
      <c r="D205" s="811"/>
      <c r="E205" s="321" t="s">
        <v>340</v>
      </c>
      <c r="F205" s="526">
        <f t="shared" si="139"/>
        <v>223.28800000000001</v>
      </c>
      <c r="G205" s="575"/>
      <c r="H205" s="575"/>
      <c r="I205" s="614">
        <v>223.28800000000001</v>
      </c>
      <c r="J205" s="526">
        <f t="shared" si="122"/>
        <v>223.28703999999999</v>
      </c>
      <c r="K205" s="575"/>
      <c r="L205" s="575"/>
      <c r="M205" s="614">
        <v>223.28703999999999</v>
      </c>
      <c r="N205" s="42">
        <f t="shared" si="145"/>
        <v>99.999570061982723</v>
      </c>
      <c r="O205" s="40">
        <v>0</v>
      </c>
      <c r="P205" s="40">
        <v>0</v>
      </c>
      <c r="Q205" s="436">
        <f t="shared" si="145"/>
        <v>99.999570061982723</v>
      </c>
    </row>
    <row r="206" spans="1:17">
      <c r="A206" s="808" t="s">
        <v>83</v>
      </c>
      <c r="B206" s="809" t="s">
        <v>341</v>
      </c>
      <c r="C206" s="810" t="s">
        <v>342</v>
      </c>
      <c r="D206" s="811" t="s">
        <v>248</v>
      </c>
      <c r="E206" s="48" t="s">
        <v>249</v>
      </c>
      <c r="F206" s="528">
        <f t="shared" si="139"/>
        <v>42.977200000000003</v>
      </c>
      <c r="G206" s="564">
        <f t="shared" ref="G206:M208" si="151">G207</f>
        <v>0</v>
      </c>
      <c r="H206" s="564">
        <f t="shared" si="151"/>
        <v>0</v>
      </c>
      <c r="I206" s="603">
        <f t="shared" si="151"/>
        <v>42.977200000000003</v>
      </c>
      <c r="J206" s="528">
        <f t="shared" si="122"/>
        <v>42.977200000000003</v>
      </c>
      <c r="K206" s="564">
        <f t="shared" si="151"/>
        <v>0</v>
      </c>
      <c r="L206" s="564">
        <f t="shared" si="151"/>
        <v>0</v>
      </c>
      <c r="M206" s="603">
        <f t="shared" si="151"/>
        <v>42.977200000000003</v>
      </c>
      <c r="N206" s="49">
        <f t="shared" si="145"/>
        <v>100</v>
      </c>
      <c r="O206" s="40">
        <v>0</v>
      </c>
      <c r="P206" s="50">
        <v>0</v>
      </c>
      <c r="Q206" s="437">
        <f t="shared" si="145"/>
        <v>100</v>
      </c>
    </row>
    <row r="207" spans="1:17" ht="30" customHeight="1">
      <c r="A207" s="808"/>
      <c r="B207" s="809"/>
      <c r="C207" s="810"/>
      <c r="D207" s="811"/>
      <c r="E207" s="41" t="s">
        <v>251</v>
      </c>
      <c r="F207" s="526">
        <f t="shared" si="139"/>
        <v>42.977200000000003</v>
      </c>
      <c r="G207" s="563">
        <f t="shared" si="151"/>
        <v>0</v>
      </c>
      <c r="H207" s="563">
        <f t="shared" si="151"/>
        <v>0</v>
      </c>
      <c r="I207" s="602">
        <f t="shared" si="151"/>
        <v>42.977200000000003</v>
      </c>
      <c r="J207" s="526">
        <f t="shared" si="122"/>
        <v>42.977200000000003</v>
      </c>
      <c r="K207" s="563">
        <f t="shared" si="151"/>
        <v>0</v>
      </c>
      <c r="L207" s="563">
        <f t="shared" si="151"/>
        <v>0</v>
      </c>
      <c r="M207" s="602">
        <f t="shared" si="151"/>
        <v>42.977200000000003</v>
      </c>
      <c r="N207" s="42">
        <f t="shared" si="145"/>
        <v>100</v>
      </c>
      <c r="O207" s="40"/>
      <c r="P207" s="40"/>
      <c r="Q207" s="436">
        <f t="shared" si="145"/>
        <v>100</v>
      </c>
    </row>
    <row r="208" spans="1:17">
      <c r="A208" s="813" t="s">
        <v>205</v>
      </c>
      <c r="B208" s="814" t="s">
        <v>343</v>
      </c>
      <c r="C208" s="810"/>
      <c r="D208" s="811"/>
      <c r="E208" s="41" t="s">
        <v>256</v>
      </c>
      <c r="F208" s="526">
        <f t="shared" si="139"/>
        <v>42.977200000000003</v>
      </c>
      <c r="G208" s="563">
        <f t="shared" si="151"/>
        <v>0</v>
      </c>
      <c r="H208" s="563">
        <f t="shared" si="151"/>
        <v>0</v>
      </c>
      <c r="I208" s="602">
        <f t="shared" si="151"/>
        <v>42.977200000000003</v>
      </c>
      <c r="J208" s="526">
        <f t="shared" si="122"/>
        <v>42.977200000000003</v>
      </c>
      <c r="K208" s="563">
        <f t="shared" si="151"/>
        <v>0</v>
      </c>
      <c r="L208" s="563">
        <f t="shared" si="151"/>
        <v>0</v>
      </c>
      <c r="M208" s="602">
        <f t="shared" si="151"/>
        <v>42.977200000000003</v>
      </c>
      <c r="N208" s="42">
        <f t="shared" si="145"/>
        <v>100</v>
      </c>
      <c r="O208" s="40"/>
      <c r="P208" s="40"/>
      <c r="Q208" s="436">
        <f t="shared" si="145"/>
        <v>100</v>
      </c>
    </row>
    <row r="209" spans="1:17" ht="110.25" customHeight="1">
      <c r="A209" s="813"/>
      <c r="B209" s="814"/>
      <c r="C209" s="810"/>
      <c r="D209" s="811"/>
      <c r="E209" s="320" t="s">
        <v>344</v>
      </c>
      <c r="F209" s="526">
        <f t="shared" si="139"/>
        <v>42.977200000000003</v>
      </c>
      <c r="G209" s="573"/>
      <c r="H209" s="573"/>
      <c r="I209" s="612">
        <v>42.977200000000003</v>
      </c>
      <c r="J209" s="526">
        <f t="shared" si="122"/>
        <v>42.977200000000003</v>
      </c>
      <c r="K209" s="573"/>
      <c r="L209" s="573"/>
      <c r="M209" s="612">
        <v>42.977200000000003</v>
      </c>
      <c r="N209" s="42">
        <f t="shared" si="145"/>
        <v>100</v>
      </c>
      <c r="O209" s="40"/>
      <c r="P209" s="40"/>
      <c r="Q209" s="436">
        <f t="shared" si="145"/>
        <v>100</v>
      </c>
    </row>
    <row r="210" spans="1:17">
      <c r="A210" s="808" t="s">
        <v>417</v>
      </c>
      <c r="B210" s="809" t="s">
        <v>345</v>
      </c>
      <c r="C210" s="810" t="s">
        <v>346</v>
      </c>
      <c r="D210" s="811" t="s">
        <v>248</v>
      </c>
      <c r="E210" s="48" t="s">
        <v>249</v>
      </c>
      <c r="F210" s="528">
        <f t="shared" si="139"/>
        <v>50938.199809999998</v>
      </c>
      <c r="G210" s="564">
        <f t="shared" ref="G210:M210" si="152">G211</f>
        <v>0</v>
      </c>
      <c r="H210" s="564">
        <f t="shared" si="152"/>
        <v>7105.0643699999991</v>
      </c>
      <c r="I210" s="603">
        <f t="shared" si="152"/>
        <v>43833.135439999998</v>
      </c>
      <c r="J210" s="528">
        <f t="shared" si="122"/>
        <v>50556.051010000003</v>
      </c>
      <c r="K210" s="564">
        <f t="shared" si="152"/>
        <v>0</v>
      </c>
      <c r="L210" s="564">
        <f t="shared" si="152"/>
        <v>6738.5376700000006</v>
      </c>
      <c r="M210" s="603">
        <f t="shared" si="152"/>
        <v>43817.513340000005</v>
      </c>
      <c r="N210" s="49">
        <f t="shared" si="145"/>
        <v>99.249779533973694</v>
      </c>
      <c r="O210" s="50"/>
      <c r="P210" s="50">
        <f t="shared" si="145"/>
        <v>94.841331747146455</v>
      </c>
      <c r="Q210" s="437">
        <f t="shared" si="145"/>
        <v>99.964360067234111</v>
      </c>
    </row>
    <row r="211" spans="1:17" ht="62.25" customHeight="1">
      <c r="A211" s="808"/>
      <c r="B211" s="809"/>
      <c r="C211" s="810"/>
      <c r="D211" s="811"/>
      <c r="E211" s="41" t="s">
        <v>251</v>
      </c>
      <c r="F211" s="526">
        <f t="shared" si="139"/>
        <v>50938.199809999998</v>
      </c>
      <c r="G211" s="563">
        <f>G212+G215+G218+G220+G225+G230</f>
        <v>0</v>
      </c>
      <c r="H211" s="563">
        <f>H212+H215+H218+H220+H225+H230</f>
        <v>7105.0643699999991</v>
      </c>
      <c r="I211" s="602">
        <f>I212+I215+I218+I220+I225+I230</f>
        <v>43833.135439999998</v>
      </c>
      <c r="J211" s="526">
        <f t="shared" si="122"/>
        <v>50556.051010000003</v>
      </c>
      <c r="K211" s="563">
        <f>K212+K215+K218+K220+K225+K230</f>
        <v>0</v>
      </c>
      <c r="L211" s="563">
        <f>L212+L215+L218+L220+L225+L230</f>
        <v>6738.5376700000006</v>
      </c>
      <c r="M211" s="602">
        <f>M212+M215+M218+M220+M225+M230</f>
        <v>43817.513340000005</v>
      </c>
      <c r="N211" s="42">
        <f t="shared" ref="N211:Q266" si="153">J211/F211*100</f>
        <v>99.249779533973694</v>
      </c>
      <c r="O211" s="40">
        <v>0</v>
      </c>
      <c r="P211" s="40">
        <f t="shared" si="153"/>
        <v>94.841331747146455</v>
      </c>
      <c r="Q211" s="436">
        <f t="shared" si="153"/>
        <v>99.964360067234111</v>
      </c>
    </row>
    <row r="212" spans="1:17">
      <c r="A212" s="813" t="s">
        <v>347</v>
      </c>
      <c r="B212" s="814" t="s">
        <v>348</v>
      </c>
      <c r="C212" s="810"/>
      <c r="D212" s="811"/>
      <c r="E212" s="41" t="s">
        <v>256</v>
      </c>
      <c r="F212" s="529">
        <f t="shared" ref="F212:M212" si="154">SUM(F213:F214)</f>
        <v>2090.34521</v>
      </c>
      <c r="G212" s="566">
        <f t="shared" si="154"/>
        <v>0</v>
      </c>
      <c r="H212" s="566">
        <f t="shared" si="154"/>
        <v>1718</v>
      </c>
      <c r="I212" s="605">
        <f t="shared" si="154"/>
        <v>372.34521000000001</v>
      </c>
      <c r="J212" s="526">
        <f t="shared" si="154"/>
        <v>1723.8179799999998</v>
      </c>
      <c r="K212" s="566">
        <f t="shared" si="154"/>
        <v>0</v>
      </c>
      <c r="L212" s="566">
        <f t="shared" si="154"/>
        <v>1351.4733000000001</v>
      </c>
      <c r="M212" s="605">
        <f t="shared" si="154"/>
        <v>372.34468000000004</v>
      </c>
      <c r="N212" s="42">
        <f t="shared" si="153"/>
        <v>82.465708140140165</v>
      </c>
      <c r="O212" s="40"/>
      <c r="P212" s="40">
        <f t="shared" si="153"/>
        <v>78.665500582072184</v>
      </c>
      <c r="Q212" s="436">
        <f t="shared" si="153"/>
        <v>99.999857658971905</v>
      </c>
    </row>
    <row r="213" spans="1:17">
      <c r="A213" s="813"/>
      <c r="B213" s="814"/>
      <c r="C213" s="810"/>
      <c r="D213" s="811"/>
      <c r="E213" s="316" t="s">
        <v>349</v>
      </c>
      <c r="F213" s="526">
        <f t="shared" si="139"/>
        <v>686.77634999999998</v>
      </c>
      <c r="G213" s="576"/>
      <c r="H213" s="576">
        <v>494.72154</v>
      </c>
      <c r="I213" s="615">
        <v>192.05481</v>
      </c>
      <c r="J213" s="526">
        <f t="shared" ref="J213:J268" si="155">SUM(K213:M213)</f>
        <v>686.77634999999998</v>
      </c>
      <c r="K213" s="576"/>
      <c r="L213" s="576">
        <v>494.72154</v>
      </c>
      <c r="M213" s="615">
        <v>192.05481</v>
      </c>
      <c r="N213" s="42">
        <f t="shared" si="153"/>
        <v>100</v>
      </c>
      <c r="O213" s="40"/>
      <c r="P213" s="40">
        <f t="shared" si="153"/>
        <v>100</v>
      </c>
      <c r="Q213" s="436">
        <f t="shared" si="153"/>
        <v>100</v>
      </c>
    </row>
    <row r="214" spans="1:17">
      <c r="A214" s="813"/>
      <c r="B214" s="814"/>
      <c r="C214" s="810"/>
      <c r="D214" s="811"/>
      <c r="E214" s="320" t="s">
        <v>350</v>
      </c>
      <c r="F214" s="526">
        <f t="shared" si="139"/>
        <v>1403.5688600000001</v>
      </c>
      <c r="G214" s="573"/>
      <c r="H214" s="573">
        <v>1223.27846</v>
      </c>
      <c r="I214" s="612">
        <v>180.29040000000001</v>
      </c>
      <c r="J214" s="526">
        <f t="shared" si="155"/>
        <v>1037.0416299999999</v>
      </c>
      <c r="K214" s="573"/>
      <c r="L214" s="573">
        <v>856.75175999999999</v>
      </c>
      <c r="M214" s="612">
        <v>180.28987000000001</v>
      </c>
      <c r="N214" s="42">
        <f t="shared" si="153"/>
        <v>73.886052872389868</v>
      </c>
      <c r="O214" s="40"/>
      <c r="P214" s="40">
        <f t="shared" si="153"/>
        <v>70.037345380871002</v>
      </c>
      <c r="Q214" s="436">
        <f t="shared" si="153"/>
        <v>99.999706029827436</v>
      </c>
    </row>
    <row r="215" spans="1:17">
      <c r="A215" s="813" t="s">
        <v>351</v>
      </c>
      <c r="B215" s="814" t="s">
        <v>352</v>
      </c>
      <c r="C215" s="810"/>
      <c r="D215" s="811"/>
      <c r="E215" s="41" t="s">
        <v>256</v>
      </c>
      <c r="F215" s="526">
        <f>SUM(F216:F217)</f>
        <v>2551.8000000000002</v>
      </c>
      <c r="G215" s="563">
        <f t="shared" ref="G215" si="156">G217</f>
        <v>0</v>
      </c>
      <c r="H215" s="563">
        <f>SUM(H216:H217)</f>
        <v>1968.5519999999999</v>
      </c>
      <c r="I215" s="602">
        <f>SUM(I216:I217)</f>
        <v>583.24800000000005</v>
      </c>
      <c r="J215" s="526">
        <f>SUM(K215:M215)</f>
        <v>2551.8000000000002</v>
      </c>
      <c r="K215" s="563">
        <f>K216+K217</f>
        <v>0</v>
      </c>
      <c r="L215" s="563">
        <f>L216+L217</f>
        <v>1968.5519999999999</v>
      </c>
      <c r="M215" s="602">
        <f>M216+M217</f>
        <v>583.24800000000005</v>
      </c>
      <c r="N215" s="42">
        <f t="shared" si="153"/>
        <v>100</v>
      </c>
      <c r="O215" s="40"/>
      <c r="P215" s="40">
        <f t="shared" si="153"/>
        <v>100</v>
      </c>
      <c r="Q215" s="436">
        <f t="shared" si="153"/>
        <v>100</v>
      </c>
    </row>
    <row r="216" spans="1:17">
      <c r="A216" s="813"/>
      <c r="B216" s="814"/>
      <c r="C216" s="810"/>
      <c r="D216" s="811"/>
      <c r="E216" s="321" t="s">
        <v>353</v>
      </c>
      <c r="F216" s="526">
        <f t="shared" si="139"/>
        <v>2362</v>
      </c>
      <c r="G216" s="577"/>
      <c r="H216" s="577">
        <v>1819.752</v>
      </c>
      <c r="I216" s="616">
        <v>542.24800000000005</v>
      </c>
      <c r="J216" s="526">
        <f>SUM(K216:M216)</f>
        <v>2362</v>
      </c>
      <c r="K216" s="577"/>
      <c r="L216" s="577">
        <v>1819.752</v>
      </c>
      <c r="M216" s="616">
        <v>542.24800000000005</v>
      </c>
      <c r="N216" s="42">
        <f t="shared" si="153"/>
        <v>100</v>
      </c>
      <c r="O216" s="40"/>
      <c r="P216" s="40">
        <f t="shared" si="153"/>
        <v>100</v>
      </c>
      <c r="Q216" s="436">
        <f t="shared" si="153"/>
        <v>100</v>
      </c>
    </row>
    <row r="217" spans="1:17">
      <c r="A217" s="813"/>
      <c r="B217" s="814"/>
      <c r="C217" s="810"/>
      <c r="D217" s="811"/>
      <c r="E217" s="321" t="s">
        <v>354</v>
      </c>
      <c r="F217" s="526">
        <f t="shared" si="139"/>
        <v>189.8</v>
      </c>
      <c r="G217" s="567"/>
      <c r="H217" s="567">
        <v>148.80000000000001</v>
      </c>
      <c r="I217" s="607">
        <v>41</v>
      </c>
      <c r="J217" s="526">
        <f t="shared" si="155"/>
        <v>189.8</v>
      </c>
      <c r="K217" s="567"/>
      <c r="L217" s="567">
        <v>148.80000000000001</v>
      </c>
      <c r="M217" s="607">
        <v>41</v>
      </c>
      <c r="N217" s="42">
        <f t="shared" si="153"/>
        <v>100</v>
      </c>
      <c r="O217" s="40"/>
      <c r="P217" s="40">
        <f t="shared" si="153"/>
        <v>100</v>
      </c>
      <c r="Q217" s="436">
        <f t="shared" si="153"/>
        <v>100</v>
      </c>
    </row>
    <row r="218" spans="1:17">
      <c r="A218" s="813" t="s">
        <v>355</v>
      </c>
      <c r="B218" s="814" t="s">
        <v>356</v>
      </c>
      <c r="C218" s="810"/>
      <c r="D218" s="811"/>
      <c r="E218" s="41" t="s">
        <v>256</v>
      </c>
      <c r="F218" s="526">
        <f t="shared" si="139"/>
        <v>291.37209999999999</v>
      </c>
      <c r="G218" s="563">
        <f t="shared" ref="G218:M218" si="157">G219</f>
        <v>0</v>
      </c>
      <c r="H218" s="563">
        <f t="shared" si="157"/>
        <v>177.74524</v>
      </c>
      <c r="I218" s="602">
        <f t="shared" si="157"/>
        <v>113.62685999999999</v>
      </c>
      <c r="J218" s="526">
        <f t="shared" si="155"/>
        <v>291.37209999999999</v>
      </c>
      <c r="K218" s="563">
        <f t="shared" si="157"/>
        <v>0</v>
      </c>
      <c r="L218" s="563">
        <f t="shared" si="157"/>
        <v>177.74524</v>
      </c>
      <c r="M218" s="602">
        <f t="shared" si="157"/>
        <v>113.62685999999999</v>
      </c>
      <c r="N218" s="42">
        <f t="shared" si="153"/>
        <v>100</v>
      </c>
      <c r="O218" s="40"/>
      <c r="P218" s="40">
        <f t="shared" si="153"/>
        <v>100</v>
      </c>
      <c r="Q218" s="436">
        <f t="shared" si="153"/>
        <v>100</v>
      </c>
    </row>
    <row r="219" spans="1:17" ht="39" customHeight="1">
      <c r="A219" s="813"/>
      <c r="B219" s="814"/>
      <c r="C219" s="810"/>
      <c r="D219" s="811"/>
      <c r="E219" s="320" t="s">
        <v>357</v>
      </c>
      <c r="F219" s="526">
        <f t="shared" si="139"/>
        <v>291.37209999999999</v>
      </c>
      <c r="G219" s="573"/>
      <c r="H219" s="573">
        <v>177.74524</v>
      </c>
      <c r="I219" s="612">
        <v>113.62685999999999</v>
      </c>
      <c r="J219" s="526">
        <f t="shared" si="155"/>
        <v>291.37209999999999</v>
      </c>
      <c r="K219" s="573"/>
      <c r="L219" s="573">
        <v>177.74524</v>
      </c>
      <c r="M219" s="612">
        <v>113.62685999999999</v>
      </c>
      <c r="N219" s="42">
        <f t="shared" si="153"/>
        <v>100</v>
      </c>
      <c r="O219" s="40"/>
      <c r="P219" s="40">
        <f t="shared" si="153"/>
        <v>100</v>
      </c>
      <c r="Q219" s="436">
        <f t="shared" si="153"/>
        <v>100</v>
      </c>
    </row>
    <row r="220" spans="1:17">
      <c r="A220" s="813" t="s">
        <v>358</v>
      </c>
      <c r="B220" s="814" t="s">
        <v>359</v>
      </c>
      <c r="C220" s="810"/>
      <c r="D220" s="811"/>
      <c r="E220" s="41" t="s">
        <v>256</v>
      </c>
      <c r="F220" s="526">
        <f t="shared" si="139"/>
        <v>2506.4218599999999</v>
      </c>
      <c r="G220" s="563">
        <f>SUM(G221:G224)</f>
        <v>0</v>
      </c>
      <c r="H220" s="563">
        <f t="shared" ref="H220:M220" si="158">SUM(H221:H224)</f>
        <v>2262.5671299999999</v>
      </c>
      <c r="I220" s="602">
        <f t="shared" si="158"/>
        <v>243.85472999999999</v>
      </c>
      <c r="J220" s="523">
        <f t="shared" si="158"/>
        <v>2506.4218599999999</v>
      </c>
      <c r="K220" s="563">
        <f t="shared" si="158"/>
        <v>0</v>
      </c>
      <c r="L220" s="563">
        <f t="shared" si="158"/>
        <v>2262.5671299999999</v>
      </c>
      <c r="M220" s="602">
        <f t="shared" si="158"/>
        <v>243.85472999999999</v>
      </c>
      <c r="N220" s="42">
        <f t="shared" si="153"/>
        <v>100</v>
      </c>
      <c r="O220" s="40"/>
      <c r="P220" s="40">
        <f t="shared" si="153"/>
        <v>100</v>
      </c>
      <c r="Q220" s="436">
        <f t="shared" si="153"/>
        <v>100</v>
      </c>
    </row>
    <row r="221" spans="1:17">
      <c r="A221" s="813"/>
      <c r="B221" s="814"/>
      <c r="C221" s="810"/>
      <c r="D221" s="811"/>
      <c r="E221" s="321" t="s">
        <v>360</v>
      </c>
      <c r="F221" s="526">
        <f t="shared" ref="F221" si="159">SUM(G221:I221)</f>
        <v>38.278039999999997</v>
      </c>
      <c r="G221" s="567"/>
      <c r="H221" s="567">
        <v>38.278039999999997</v>
      </c>
      <c r="I221" s="607"/>
      <c r="J221" s="526">
        <f t="shared" ref="J221:J223" si="160">SUM(K221:M221)</f>
        <v>38.278039999999997</v>
      </c>
      <c r="K221" s="567"/>
      <c r="L221" s="567">
        <v>38.278039999999997</v>
      </c>
      <c r="M221" s="612"/>
      <c r="N221" s="42">
        <f t="shared" si="153"/>
        <v>100</v>
      </c>
      <c r="O221" s="40"/>
      <c r="P221" s="40">
        <f t="shared" si="153"/>
        <v>100</v>
      </c>
      <c r="Q221" s="436"/>
    </row>
    <row r="222" spans="1:17">
      <c r="A222" s="813"/>
      <c r="B222" s="814"/>
      <c r="C222" s="810"/>
      <c r="D222" s="811"/>
      <c r="E222" s="321" t="s">
        <v>361</v>
      </c>
      <c r="F222" s="526">
        <f t="shared" ref="F222:F223" si="161">SUM(G222:I222)</f>
        <v>315.47723999999999</v>
      </c>
      <c r="G222" s="567"/>
      <c r="H222" s="567">
        <v>315.47723999999999</v>
      </c>
      <c r="I222" s="607"/>
      <c r="J222" s="526">
        <f t="shared" si="160"/>
        <v>315.47723999999999</v>
      </c>
      <c r="K222" s="567"/>
      <c r="L222" s="567">
        <v>315.47723999999999</v>
      </c>
      <c r="M222" s="612"/>
      <c r="N222" s="42">
        <f t="shared" si="153"/>
        <v>100</v>
      </c>
      <c r="O222" s="40"/>
      <c r="P222" s="40">
        <f t="shared" si="153"/>
        <v>100</v>
      </c>
      <c r="Q222" s="436"/>
    </row>
    <row r="223" spans="1:17">
      <c r="A223" s="813"/>
      <c r="B223" s="814"/>
      <c r="C223" s="810"/>
      <c r="D223" s="811"/>
      <c r="E223" s="321" t="s">
        <v>362</v>
      </c>
      <c r="F223" s="526">
        <f t="shared" si="161"/>
        <v>640.60909000000004</v>
      </c>
      <c r="G223" s="567"/>
      <c r="H223" s="567">
        <v>640.60909000000004</v>
      </c>
      <c r="I223" s="607"/>
      <c r="J223" s="526">
        <f t="shared" si="160"/>
        <v>640.60909000000004</v>
      </c>
      <c r="K223" s="567"/>
      <c r="L223" s="567">
        <v>640.60909000000004</v>
      </c>
      <c r="M223" s="612"/>
      <c r="N223" s="42">
        <f t="shared" si="153"/>
        <v>100</v>
      </c>
      <c r="O223" s="40"/>
      <c r="P223" s="40">
        <f t="shared" si="153"/>
        <v>100</v>
      </c>
      <c r="Q223" s="436"/>
    </row>
    <row r="224" spans="1:17">
      <c r="A224" s="813"/>
      <c r="B224" s="814"/>
      <c r="C224" s="810"/>
      <c r="D224" s="811"/>
      <c r="E224" s="321" t="s">
        <v>363</v>
      </c>
      <c r="F224" s="526">
        <f t="shared" si="139"/>
        <v>1512.0574899999999</v>
      </c>
      <c r="G224" s="567"/>
      <c r="H224" s="567">
        <v>1268.2027599999999</v>
      </c>
      <c r="I224" s="607">
        <v>243.85472999999999</v>
      </c>
      <c r="J224" s="526">
        <f t="shared" si="155"/>
        <v>1512.0574899999999</v>
      </c>
      <c r="K224" s="567"/>
      <c r="L224" s="567">
        <v>1268.2027599999999</v>
      </c>
      <c r="M224" s="607">
        <v>243.85472999999999</v>
      </c>
      <c r="N224" s="42">
        <f t="shared" si="153"/>
        <v>100</v>
      </c>
      <c r="O224" s="40"/>
      <c r="P224" s="40">
        <f t="shared" si="153"/>
        <v>100</v>
      </c>
      <c r="Q224" s="436">
        <f t="shared" si="153"/>
        <v>100</v>
      </c>
    </row>
    <row r="225" spans="1:17">
      <c r="A225" s="813" t="s">
        <v>364</v>
      </c>
      <c r="B225" s="814" t="s">
        <v>365</v>
      </c>
      <c r="C225" s="810"/>
      <c r="D225" s="811"/>
      <c r="E225" s="41" t="s">
        <v>256</v>
      </c>
      <c r="F225" s="530">
        <f t="shared" si="139"/>
        <v>17201.061269999998</v>
      </c>
      <c r="G225" s="563">
        <f>SUM(G226:G229)</f>
        <v>0</v>
      </c>
      <c r="H225" s="563">
        <f>SUM(H226:H229)</f>
        <v>978.2</v>
      </c>
      <c r="I225" s="602">
        <f>SUM(I226:I229)</f>
        <v>16222.861269999999</v>
      </c>
      <c r="J225" s="530">
        <f t="shared" si="155"/>
        <v>17185.445650000001</v>
      </c>
      <c r="K225" s="563">
        <f>SUM(K226:K229)</f>
        <v>0</v>
      </c>
      <c r="L225" s="563">
        <f>SUM(L226:L229)</f>
        <v>978.2</v>
      </c>
      <c r="M225" s="602">
        <f>SUM(M226:M229)</f>
        <v>16207.245650000001</v>
      </c>
      <c r="N225" s="42">
        <f t="shared" si="153"/>
        <v>99.909217113090392</v>
      </c>
      <c r="O225" s="40"/>
      <c r="P225" s="40">
        <f t="shared" si="153"/>
        <v>100</v>
      </c>
      <c r="Q225" s="436">
        <f t="shared" si="153"/>
        <v>99.903743120648656</v>
      </c>
    </row>
    <row r="226" spans="1:17">
      <c r="A226" s="813"/>
      <c r="B226" s="814"/>
      <c r="C226" s="810"/>
      <c r="D226" s="811"/>
      <c r="E226" s="316" t="s">
        <v>366</v>
      </c>
      <c r="F226" s="526">
        <f t="shared" si="139"/>
        <v>8268.4878399999998</v>
      </c>
      <c r="G226" s="576"/>
      <c r="H226" s="576"/>
      <c r="I226" s="615">
        <v>8268.4878399999998</v>
      </c>
      <c r="J226" s="526">
        <f t="shared" si="155"/>
        <v>8268.4878399999998</v>
      </c>
      <c r="K226" s="576"/>
      <c r="L226" s="576"/>
      <c r="M226" s="615">
        <v>8268.4878399999998</v>
      </c>
      <c r="N226" s="42">
        <f t="shared" si="153"/>
        <v>100</v>
      </c>
      <c r="O226" s="40"/>
      <c r="P226" s="40"/>
      <c r="Q226" s="436">
        <f t="shared" si="153"/>
        <v>100</v>
      </c>
    </row>
    <row r="227" spans="1:17">
      <c r="A227" s="813"/>
      <c r="B227" s="814"/>
      <c r="C227" s="810"/>
      <c r="D227" s="811"/>
      <c r="E227" s="316" t="s">
        <v>367</v>
      </c>
      <c r="F227" s="526">
        <f t="shared" ref="F227:F229" si="162">SUM(G227:I227)</f>
        <v>7669.1233499999998</v>
      </c>
      <c r="G227" s="576"/>
      <c r="H227" s="576"/>
      <c r="I227" s="615">
        <v>7669.1233499999998</v>
      </c>
      <c r="J227" s="526">
        <f t="shared" si="155"/>
        <v>7653.5086700000002</v>
      </c>
      <c r="K227" s="576"/>
      <c r="L227" s="576"/>
      <c r="M227" s="615">
        <v>7653.5086700000002</v>
      </c>
      <c r="N227" s="42">
        <f t="shared" si="153"/>
        <v>99.796395503274837</v>
      </c>
      <c r="O227" s="40"/>
      <c r="P227" s="40"/>
      <c r="Q227" s="436">
        <f t="shared" si="153"/>
        <v>99.796395503274837</v>
      </c>
    </row>
    <row r="228" spans="1:17">
      <c r="A228" s="813"/>
      <c r="B228" s="814"/>
      <c r="C228" s="810"/>
      <c r="D228" s="811"/>
      <c r="E228" s="316" t="s">
        <v>368</v>
      </c>
      <c r="F228" s="526">
        <f t="shared" si="162"/>
        <v>15.746</v>
      </c>
      <c r="G228" s="576"/>
      <c r="H228" s="576"/>
      <c r="I228" s="615">
        <v>15.746</v>
      </c>
      <c r="J228" s="526">
        <f t="shared" si="155"/>
        <v>15.74506</v>
      </c>
      <c r="K228" s="576"/>
      <c r="L228" s="576"/>
      <c r="M228" s="615">
        <v>15.74506</v>
      </c>
      <c r="N228" s="42">
        <f t="shared" si="153"/>
        <v>99.99403022989965</v>
      </c>
      <c r="O228" s="40"/>
      <c r="P228" s="40"/>
      <c r="Q228" s="436">
        <f t="shared" si="153"/>
        <v>99.99403022989965</v>
      </c>
    </row>
    <row r="229" spans="1:17">
      <c r="A229" s="813"/>
      <c r="B229" s="814"/>
      <c r="C229" s="810"/>
      <c r="D229" s="811"/>
      <c r="E229" s="316" t="s">
        <v>369</v>
      </c>
      <c r="F229" s="526">
        <f t="shared" si="162"/>
        <v>1247.70408</v>
      </c>
      <c r="G229" s="576"/>
      <c r="H229" s="576">
        <v>978.2</v>
      </c>
      <c r="I229" s="615">
        <v>269.50407999999999</v>
      </c>
      <c r="J229" s="526">
        <f t="shared" si="155"/>
        <v>1247.70408</v>
      </c>
      <c r="K229" s="576"/>
      <c r="L229" s="576">
        <v>978.2</v>
      </c>
      <c r="M229" s="615">
        <v>269.50407999999999</v>
      </c>
      <c r="N229" s="42">
        <f t="shared" si="153"/>
        <v>100</v>
      </c>
      <c r="O229" s="40"/>
      <c r="P229" s="40">
        <f t="shared" si="153"/>
        <v>100</v>
      </c>
      <c r="Q229" s="436">
        <f t="shared" si="153"/>
        <v>100</v>
      </c>
    </row>
    <row r="230" spans="1:17">
      <c r="A230" s="813" t="s">
        <v>370</v>
      </c>
      <c r="B230" s="814" t="s">
        <v>371</v>
      </c>
      <c r="C230" s="810"/>
      <c r="D230" s="811"/>
      <c r="E230" s="41" t="s">
        <v>256</v>
      </c>
      <c r="F230" s="526">
        <f t="shared" si="139"/>
        <v>26297.199369999998</v>
      </c>
      <c r="G230" s="563">
        <f>SUM(G231:G233)</f>
        <v>0</v>
      </c>
      <c r="H230" s="563">
        <f>SUM(H231:H233)</f>
        <v>0</v>
      </c>
      <c r="I230" s="602">
        <f>SUM(I231:I233)</f>
        <v>26297.199369999998</v>
      </c>
      <c r="J230" s="526">
        <f t="shared" si="155"/>
        <v>26297.19342</v>
      </c>
      <c r="K230" s="563">
        <f>SUM(K231:K233)</f>
        <v>0</v>
      </c>
      <c r="L230" s="563">
        <f>SUM(L231:L233)</f>
        <v>0</v>
      </c>
      <c r="M230" s="602">
        <f>SUM(M231:M233)</f>
        <v>26297.19342</v>
      </c>
      <c r="N230" s="42">
        <f t="shared" si="153"/>
        <v>99.999977374016467</v>
      </c>
      <c r="O230" s="40"/>
      <c r="P230" s="40"/>
      <c r="Q230" s="436">
        <f t="shared" si="153"/>
        <v>99.999977374016467</v>
      </c>
    </row>
    <row r="231" spans="1:17">
      <c r="A231" s="813"/>
      <c r="B231" s="814"/>
      <c r="C231" s="810"/>
      <c r="D231" s="811"/>
      <c r="E231" s="316" t="s">
        <v>372</v>
      </c>
      <c r="F231" s="526">
        <f t="shared" si="139"/>
        <v>25145.57431</v>
      </c>
      <c r="G231" s="576"/>
      <c r="H231" s="576"/>
      <c r="I231" s="615">
        <v>25145.57431</v>
      </c>
      <c r="J231" s="526">
        <f t="shared" si="155"/>
        <v>25145.572609999999</v>
      </c>
      <c r="K231" s="576"/>
      <c r="L231" s="576"/>
      <c r="M231" s="615">
        <v>25145.572609999999</v>
      </c>
      <c r="N231" s="42">
        <f t="shared" si="153"/>
        <v>99.999993239366987</v>
      </c>
      <c r="O231" s="40"/>
      <c r="P231" s="40"/>
      <c r="Q231" s="436">
        <f t="shared" si="153"/>
        <v>99.999993239366987</v>
      </c>
    </row>
    <row r="232" spans="1:17">
      <c r="A232" s="813"/>
      <c r="B232" s="814"/>
      <c r="C232" s="810"/>
      <c r="D232" s="811"/>
      <c r="E232" s="316" t="s">
        <v>373</v>
      </c>
      <c r="F232" s="526">
        <f t="shared" ref="F232" si="163">SUM(G232:I232)</f>
        <v>1151.6250600000001</v>
      </c>
      <c r="G232" s="576"/>
      <c r="H232" s="576"/>
      <c r="I232" s="615">
        <v>1151.6250600000001</v>
      </c>
      <c r="J232" s="526">
        <f t="shared" si="155"/>
        <v>1151.6208099999999</v>
      </c>
      <c r="K232" s="576"/>
      <c r="L232" s="576"/>
      <c r="M232" s="615">
        <v>1151.6208099999999</v>
      </c>
      <c r="N232" s="42">
        <f t="shared" si="153"/>
        <v>99.999630956276675</v>
      </c>
      <c r="O232" s="40"/>
      <c r="P232" s="40"/>
      <c r="Q232" s="436">
        <f t="shared" si="153"/>
        <v>99.999630956276675</v>
      </c>
    </row>
    <row r="233" spans="1:17">
      <c r="A233" s="813"/>
      <c r="B233" s="814"/>
      <c r="C233" s="810"/>
      <c r="D233" s="811"/>
      <c r="E233" s="316" t="s">
        <v>374</v>
      </c>
      <c r="F233" s="526">
        <f t="shared" si="139"/>
        <v>0</v>
      </c>
      <c r="G233" s="576"/>
      <c r="H233" s="576"/>
      <c r="I233" s="615"/>
      <c r="J233" s="526">
        <f t="shared" si="155"/>
        <v>0</v>
      </c>
      <c r="K233" s="576"/>
      <c r="L233" s="576"/>
      <c r="M233" s="615"/>
      <c r="N233" s="42" t="e">
        <f t="shared" si="153"/>
        <v>#DIV/0!</v>
      </c>
      <c r="O233" s="40"/>
      <c r="P233" s="40"/>
      <c r="Q233" s="436"/>
    </row>
    <row r="234" spans="1:17">
      <c r="A234" s="808" t="s">
        <v>88</v>
      </c>
      <c r="B234" s="809" t="s">
        <v>375</v>
      </c>
      <c r="C234" s="810" t="s">
        <v>376</v>
      </c>
      <c r="D234" s="811" t="s">
        <v>248</v>
      </c>
      <c r="E234" s="48" t="s">
        <v>249</v>
      </c>
      <c r="F234" s="531">
        <f t="shared" si="139"/>
        <v>77917.14632</v>
      </c>
      <c r="G234" s="564">
        <f t="shared" ref="G234:M234" si="164">G235</f>
        <v>0</v>
      </c>
      <c r="H234" s="564">
        <f t="shared" si="164"/>
        <v>8627.6664400000009</v>
      </c>
      <c r="I234" s="603">
        <f t="shared" si="164"/>
        <v>69289.479879999999</v>
      </c>
      <c r="J234" s="528">
        <f t="shared" si="155"/>
        <v>77273.150799999989</v>
      </c>
      <c r="K234" s="564">
        <f t="shared" si="164"/>
        <v>0</v>
      </c>
      <c r="L234" s="564">
        <f t="shared" si="164"/>
        <v>8028.2304800000002</v>
      </c>
      <c r="M234" s="603">
        <f t="shared" si="164"/>
        <v>69244.92031999999</v>
      </c>
      <c r="N234" s="49">
        <f t="shared" si="153"/>
        <v>99.173486773559233</v>
      </c>
      <c r="O234" s="50"/>
      <c r="P234" s="50">
        <f t="shared" si="153"/>
        <v>93.052165795134741</v>
      </c>
      <c r="Q234" s="437">
        <f t="shared" si="153"/>
        <v>99.935690728120377</v>
      </c>
    </row>
    <row r="235" spans="1:17" ht="44.25" customHeight="1">
      <c r="A235" s="808"/>
      <c r="B235" s="809"/>
      <c r="C235" s="810"/>
      <c r="D235" s="811"/>
      <c r="E235" s="41" t="s">
        <v>251</v>
      </c>
      <c r="F235" s="526">
        <f t="shared" si="139"/>
        <v>77917.14632</v>
      </c>
      <c r="G235" s="563">
        <f>G236+G243+G245+G247+G251+G254</f>
        <v>0</v>
      </c>
      <c r="H235" s="563">
        <f>H236+H243+H245+H247+H251+H254</f>
        <v>8627.6664400000009</v>
      </c>
      <c r="I235" s="602">
        <f>I236+I243+I245+I247+I251+I254</f>
        <v>69289.479879999999</v>
      </c>
      <c r="J235" s="526">
        <f t="shared" si="155"/>
        <v>77273.150799999989</v>
      </c>
      <c r="K235" s="563">
        <f>K236+K243+K245+K247+K251+K254</f>
        <v>0</v>
      </c>
      <c r="L235" s="563">
        <f>L236+L243+L245+L247+L251+L254</f>
        <v>8028.2304800000002</v>
      </c>
      <c r="M235" s="602">
        <f>M236+M243+M245+M247+M251+M254</f>
        <v>69244.92031999999</v>
      </c>
      <c r="N235" s="42">
        <f t="shared" si="153"/>
        <v>99.173486773559233</v>
      </c>
      <c r="O235" s="40"/>
      <c r="P235" s="40">
        <f t="shared" si="153"/>
        <v>93.052165795134741</v>
      </c>
      <c r="Q235" s="436">
        <f t="shared" si="153"/>
        <v>99.935690728120377</v>
      </c>
    </row>
    <row r="236" spans="1:17">
      <c r="A236" s="813" t="s">
        <v>377</v>
      </c>
      <c r="B236" s="814" t="s">
        <v>378</v>
      </c>
      <c r="C236" s="810"/>
      <c r="D236" s="811"/>
      <c r="E236" s="41" t="s">
        <v>256</v>
      </c>
      <c r="F236" s="526">
        <f t="shared" ref="F236:F262" si="165">SUM(G236:I236)</f>
        <v>23631.463360000002</v>
      </c>
      <c r="G236" s="563">
        <f>SUM(G237:G242)</f>
        <v>0</v>
      </c>
      <c r="H236" s="563">
        <f t="shared" ref="H236:M236" si="166">SUM(H237:H242)</f>
        <v>1570.9</v>
      </c>
      <c r="I236" s="602">
        <f t="shared" si="166"/>
        <v>22060.56336</v>
      </c>
      <c r="J236" s="523">
        <f t="shared" si="166"/>
        <v>23631.45895</v>
      </c>
      <c r="K236" s="563">
        <f t="shared" si="166"/>
        <v>0</v>
      </c>
      <c r="L236" s="563">
        <f t="shared" si="166"/>
        <v>1570.9</v>
      </c>
      <c r="M236" s="602">
        <f t="shared" si="166"/>
        <v>22060.558949999999</v>
      </c>
      <c r="N236" s="42">
        <f t="shared" si="153"/>
        <v>99.999981338438786</v>
      </c>
      <c r="O236" s="40"/>
      <c r="P236" s="40">
        <f t="shared" si="153"/>
        <v>100</v>
      </c>
      <c r="Q236" s="436">
        <f t="shared" si="153"/>
        <v>99.999980009576689</v>
      </c>
    </row>
    <row r="237" spans="1:17">
      <c r="A237" s="813"/>
      <c r="B237" s="814"/>
      <c r="C237" s="810"/>
      <c r="D237" s="811"/>
      <c r="E237" s="320" t="s">
        <v>379</v>
      </c>
      <c r="F237" s="526">
        <f t="shared" si="165"/>
        <v>10554.039930000001</v>
      </c>
      <c r="G237" s="573"/>
      <c r="H237" s="573"/>
      <c r="I237" s="612">
        <v>10554.039930000001</v>
      </c>
      <c r="J237" s="526">
        <f t="shared" si="155"/>
        <v>10554.039930000001</v>
      </c>
      <c r="K237" s="573"/>
      <c r="L237" s="573"/>
      <c r="M237" s="612">
        <v>10554.039930000001</v>
      </c>
      <c r="N237" s="42">
        <f t="shared" si="153"/>
        <v>100</v>
      </c>
      <c r="O237" s="40"/>
      <c r="P237" s="40"/>
      <c r="Q237" s="436">
        <f t="shared" si="153"/>
        <v>100</v>
      </c>
    </row>
    <row r="238" spans="1:17">
      <c r="A238" s="813"/>
      <c r="B238" s="814"/>
      <c r="C238" s="810"/>
      <c r="D238" s="811"/>
      <c r="E238" s="320" t="s">
        <v>380</v>
      </c>
      <c r="F238" s="526">
        <f t="shared" si="165"/>
        <v>2422.9189999999999</v>
      </c>
      <c r="G238" s="573"/>
      <c r="H238" s="573"/>
      <c r="I238" s="612">
        <v>2422.9189999999999</v>
      </c>
      <c r="J238" s="526">
        <f t="shared" si="155"/>
        <v>2422.9156600000001</v>
      </c>
      <c r="K238" s="573"/>
      <c r="L238" s="573"/>
      <c r="M238" s="612">
        <v>2422.9156600000001</v>
      </c>
      <c r="N238" s="42">
        <f t="shared" si="153"/>
        <v>99.999862149745837</v>
      </c>
      <c r="O238" s="40"/>
      <c r="P238" s="40"/>
      <c r="Q238" s="436">
        <f t="shared" si="153"/>
        <v>99.999862149745837</v>
      </c>
    </row>
    <row r="239" spans="1:17">
      <c r="A239" s="813"/>
      <c r="B239" s="814"/>
      <c r="C239" s="810"/>
      <c r="D239" s="811"/>
      <c r="E239" s="320" t="s">
        <v>381</v>
      </c>
      <c r="F239" s="526">
        <f t="shared" si="165"/>
        <v>4609.1450000000004</v>
      </c>
      <c r="G239" s="573"/>
      <c r="H239" s="573"/>
      <c r="I239" s="612">
        <v>4609.1450000000004</v>
      </c>
      <c r="J239" s="526">
        <f t="shared" si="155"/>
        <v>4609.1440700000003</v>
      </c>
      <c r="K239" s="573"/>
      <c r="L239" s="573"/>
      <c r="M239" s="612">
        <v>4609.1440700000003</v>
      </c>
      <c r="N239" s="42">
        <f t="shared" si="153"/>
        <v>99.999979822721997</v>
      </c>
      <c r="O239" s="40"/>
      <c r="P239" s="40"/>
      <c r="Q239" s="436">
        <f t="shared" si="153"/>
        <v>99.999979822721997</v>
      </c>
    </row>
    <row r="240" spans="1:17">
      <c r="A240" s="813"/>
      <c r="B240" s="814"/>
      <c r="C240" s="810"/>
      <c r="D240" s="811"/>
      <c r="E240" s="320" t="s">
        <v>382</v>
      </c>
      <c r="F240" s="526">
        <f t="shared" ref="F240:F242" si="167">SUM(G240:I240)</f>
        <v>1199.1823300000001</v>
      </c>
      <c r="G240" s="573"/>
      <c r="H240" s="573">
        <v>870.78989999999999</v>
      </c>
      <c r="I240" s="612">
        <v>328.39242999999999</v>
      </c>
      <c r="J240" s="526">
        <f t="shared" si="155"/>
        <v>1199.1823300000001</v>
      </c>
      <c r="K240" s="573"/>
      <c r="L240" s="573">
        <v>870.78989999999999</v>
      </c>
      <c r="M240" s="612">
        <v>328.39242999999999</v>
      </c>
      <c r="N240" s="42">
        <f t="shared" si="153"/>
        <v>100</v>
      </c>
      <c r="O240" s="40"/>
      <c r="P240" s="40">
        <f t="shared" si="153"/>
        <v>100</v>
      </c>
      <c r="Q240" s="436">
        <f t="shared" si="153"/>
        <v>100</v>
      </c>
    </row>
    <row r="241" spans="1:17">
      <c r="A241" s="813"/>
      <c r="B241" s="814"/>
      <c r="C241" s="810"/>
      <c r="D241" s="811"/>
      <c r="E241" s="320" t="s">
        <v>383</v>
      </c>
      <c r="F241" s="526">
        <f t="shared" si="167"/>
        <v>592.03610000000003</v>
      </c>
      <c r="G241" s="573"/>
      <c r="H241" s="573">
        <v>500.11009999999999</v>
      </c>
      <c r="I241" s="612">
        <v>91.926000000000002</v>
      </c>
      <c r="J241" s="526">
        <f t="shared" si="155"/>
        <v>592.03610000000003</v>
      </c>
      <c r="K241" s="573"/>
      <c r="L241" s="573">
        <v>500.11009999999999</v>
      </c>
      <c r="M241" s="612">
        <v>91.926000000000002</v>
      </c>
      <c r="N241" s="42">
        <f t="shared" si="153"/>
        <v>100</v>
      </c>
      <c r="O241" s="40"/>
      <c r="P241" s="40">
        <f t="shared" si="153"/>
        <v>100</v>
      </c>
      <c r="Q241" s="436">
        <f t="shared" si="153"/>
        <v>100</v>
      </c>
    </row>
    <row r="242" spans="1:17">
      <c r="A242" s="813"/>
      <c r="B242" s="814"/>
      <c r="C242" s="810"/>
      <c r="D242" s="811"/>
      <c r="E242" s="320" t="s">
        <v>384</v>
      </c>
      <c r="F242" s="526">
        <f t="shared" si="167"/>
        <v>4254.1409999999996</v>
      </c>
      <c r="G242" s="573"/>
      <c r="H242" s="573">
        <v>200</v>
      </c>
      <c r="I242" s="612">
        <v>4054.1410000000001</v>
      </c>
      <c r="J242" s="526">
        <f t="shared" si="155"/>
        <v>4254.1408599999995</v>
      </c>
      <c r="K242" s="573"/>
      <c r="L242" s="573">
        <v>200</v>
      </c>
      <c r="M242" s="612">
        <v>4054.14086</v>
      </c>
      <c r="N242" s="42">
        <f t="shared" si="153"/>
        <v>99.999996709088862</v>
      </c>
      <c r="O242" s="40"/>
      <c r="P242" s="40">
        <f t="shared" si="153"/>
        <v>100</v>
      </c>
      <c r="Q242" s="436">
        <f t="shared" si="153"/>
        <v>99.999996546740718</v>
      </c>
    </row>
    <row r="243" spans="1:17">
      <c r="A243" s="813" t="s">
        <v>385</v>
      </c>
      <c r="B243" s="814" t="s">
        <v>386</v>
      </c>
      <c r="C243" s="810"/>
      <c r="D243" s="811"/>
      <c r="E243" s="41" t="s">
        <v>256</v>
      </c>
      <c r="F243" s="526">
        <f t="shared" si="165"/>
        <v>0</v>
      </c>
      <c r="G243" s="563">
        <f t="shared" ref="G243:M243" si="168">G244</f>
        <v>0</v>
      </c>
      <c r="H243" s="563">
        <f t="shared" si="168"/>
        <v>0</v>
      </c>
      <c r="I243" s="602">
        <f t="shared" si="168"/>
        <v>0</v>
      </c>
      <c r="J243" s="526">
        <f t="shared" si="155"/>
        <v>0</v>
      </c>
      <c r="K243" s="563">
        <f t="shared" si="168"/>
        <v>0</v>
      </c>
      <c r="L243" s="563">
        <f t="shared" si="168"/>
        <v>0</v>
      </c>
      <c r="M243" s="602">
        <f t="shared" si="168"/>
        <v>0</v>
      </c>
      <c r="N243" s="42"/>
      <c r="O243" s="40"/>
      <c r="P243" s="40"/>
      <c r="Q243" s="436"/>
    </row>
    <row r="244" spans="1:17" ht="53.25" customHeight="1">
      <c r="A244" s="813"/>
      <c r="B244" s="814"/>
      <c r="C244" s="810"/>
      <c r="D244" s="811"/>
      <c r="E244" s="320" t="s">
        <v>384</v>
      </c>
      <c r="F244" s="526">
        <f t="shared" si="165"/>
        <v>0</v>
      </c>
      <c r="G244" s="573"/>
      <c r="H244" s="573"/>
      <c r="I244" s="612"/>
      <c r="J244" s="526">
        <f t="shared" si="155"/>
        <v>0</v>
      </c>
      <c r="K244" s="573"/>
      <c r="L244" s="573"/>
      <c r="M244" s="612"/>
      <c r="N244" s="42"/>
      <c r="O244" s="40"/>
      <c r="P244" s="40"/>
      <c r="Q244" s="436"/>
    </row>
    <row r="245" spans="1:17">
      <c r="A245" s="813" t="s">
        <v>387</v>
      </c>
      <c r="B245" s="814" t="s">
        <v>388</v>
      </c>
      <c r="C245" s="810"/>
      <c r="D245" s="811"/>
      <c r="E245" s="41" t="s">
        <v>256</v>
      </c>
      <c r="F245" s="526">
        <f t="shared" si="165"/>
        <v>22.846</v>
      </c>
      <c r="G245" s="563">
        <f t="shared" ref="G245:M245" si="169">G246</f>
        <v>0</v>
      </c>
      <c r="H245" s="563">
        <f t="shared" si="169"/>
        <v>0</v>
      </c>
      <c r="I245" s="602">
        <f t="shared" si="169"/>
        <v>22.846</v>
      </c>
      <c r="J245" s="526">
        <f t="shared" si="155"/>
        <v>22.845500000000001</v>
      </c>
      <c r="K245" s="563">
        <f t="shared" si="169"/>
        <v>0</v>
      </c>
      <c r="L245" s="563">
        <f t="shared" si="169"/>
        <v>0</v>
      </c>
      <c r="M245" s="602">
        <f t="shared" si="169"/>
        <v>22.845500000000001</v>
      </c>
      <c r="N245" s="42">
        <f t="shared" si="153"/>
        <v>99.997811433073622</v>
      </c>
      <c r="O245" s="40"/>
      <c r="P245" s="40"/>
      <c r="Q245" s="436">
        <f t="shared" si="153"/>
        <v>99.997811433073622</v>
      </c>
    </row>
    <row r="246" spans="1:17" ht="26.25" customHeight="1">
      <c r="A246" s="813"/>
      <c r="B246" s="814"/>
      <c r="C246" s="810"/>
      <c r="D246" s="811"/>
      <c r="E246" s="320" t="s">
        <v>389</v>
      </c>
      <c r="F246" s="526">
        <f t="shared" si="165"/>
        <v>22.846</v>
      </c>
      <c r="G246" s="573"/>
      <c r="H246" s="573"/>
      <c r="I246" s="612">
        <v>22.846</v>
      </c>
      <c r="J246" s="526">
        <f t="shared" si="155"/>
        <v>22.845500000000001</v>
      </c>
      <c r="K246" s="573"/>
      <c r="L246" s="573"/>
      <c r="M246" s="612">
        <v>22.845500000000001</v>
      </c>
      <c r="N246" s="42">
        <f t="shared" si="153"/>
        <v>99.997811433073622</v>
      </c>
      <c r="O246" s="40"/>
      <c r="P246" s="40"/>
      <c r="Q246" s="436">
        <f t="shared" si="153"/>
        <v>99.997811433073622</v>
      </c>
    </row>
    <row r="247" spans="1:17">
      <c r="A247" s="813" t="s">
        <v>390</v>
      </c>
      <c r="B247" s="814" t="s">
        <v>391</v>
      </c>
      <c r="C247" s="810"/>
      <c r="D247" s="811"/>
      <c r="E247" s="41" t="s">
        <v>256</v>
      </c>
      <c r="F247" s="526">
        <f t="shared" si="165"/>
        <v>28466.122719999999</v>
      </c>
      <c r="G247" s="563">
        <f>SUM(G248:G250)</f>
        <v>0</v>
      </c>
      <c r="H247" s="563">
        <f>SUM(H248:H250)</f>
        <v>3039.4578200000001</v>
      </c>
      <c r="I247" s="602">
        <f>SUM(I248:I250)</f>
        <v>25426.6649</v>
      </c>
      <c r="J247" s="526">
        <f t="shared" si="155"/>
        <v>28465.319469999999</v>
      </c>
      <c r="K247" s="563">
        <f>SUM(K248:K250)</f>
        <v>0</v>
      </c>
      <c r="L247" s="563">
        <f>SUM(L248:L250)</f>
        <v>3039.4578200000001</v>
      </c>
      <c r="M247" s="602">
        <f>SUM(M248:M250)</f>
        <v>25425.861649999999</v>
      </c>
      <c r="N247" s="42">
        <f t="shared" si="153"/>
        <v>99.997178224769485</v>
      </c>
      <c r="O247" s="40"/>
      <c r="P247" s="40">
        <f t="shared" si="153"/>
        <v>100</v>
      </c>
      <c r="Q247" s="436">
        <f t="shared" si="153"/>
        <v>99.996840914830315</v>
      </c>
    </row>
    <row r="248" spans="1:17">
      <c r="A248" s="813"/>
      <c r="B248" s="814"/>
      <c r="C248" s="810"/>
      <c r="D248" s="811"/>
      <c r="E248" s="316" t="s">
        <v>392</v>
      </c>
      <c r="F248" s="526">
        <f t="shared" si="165"/>
        <v>16454.655849999999</v>
      </c>
      <c r="G248" s="576"/>
      <c r="H248" s="576"/>
      <c r="I248" s="615">
        <v>16454.655849999999</v>
      </c>
      <c r="J248" s="526">
        <f t="shared" si="155"/>
        <v>16454.655849999999</v>
      </c>
      <c r="K248" s="576"/>
      <c r="L248" s="576"/>
      <c r="M248" s="615">
        <v>16454.655849999999</v>
      </c>
      <c r="N248" s="42">
        <f t="shared" si="153"/>
        <v>100</v>
      </c>
      <c r="O248" s="40"/>
      <c r="P248" s="40"/>
      <c r="Q248" s="436">
        <f t="shared" si="153"/>
        <v>100</v>
      </c>
    </row>
    <row r="249" spans="1:17">
      <c r="A249" s="813"/>
      <c r="B249" s="814"/>
      <c r="C249" s="810"/>
      <c r="D249" s="811"/>
      <c r="E249" s="316" t="s">
        <v>393</v>
      </c>
      <c r="F249" s="526">
        <f t="shared" ref="F249:F250" si="170">SUM(G249:I249)</f>
        <v>8134.6074099999996</v>
      </c>
      <c r="G249" s="576"/>
      <c r="H249" s="576"/>
      <c r="I249" s="615">
        <v>8134.6074099999996</v>
      </c>
      <c r="J249" s="526">
        <f t="shared" si="155"/>
        <v>8133.8041599999997</v>
      </c>
      <c r="K249" s="576"/>
      <c r="L249" s="576"/>
      <c r="M249" s="615">
        <v>8133.8041599999997</v>
      </c>
      <c r="N249" s="42">
        <f t="shared" si="153"/>
        <v>99.990125522234635</v>
      </c>
      <c r="O249" s="40"/>
      <c r="P249" s="40"/>
      <c r="Q249" s="436">
        <f t="shared" si="153"/>
        <v>99.990125522234635</v>
      </c>
    </row>
    <row r="250" spans="1:17">
      <c r="A250" s="813"/>
      <c r="B250" s="814"/>
      <c r="C250" s="810"/>
      <c r="D250" s="811"/>
      <c r="E250" s="316" t="s">
        <v>394</v>
      </c>
      <c r="F250" s="526">
        <f t="shared" si="170"/>
        <v>3876.8594600000001</v>
      </c>
      <c r="G250" s="576"/>
      <c r="H250" s="576">
        <v>3039.4578200000001</v>
      </c>
      <c r="I250" s="615">
        <v>837.40164000000004</v>
      </c>
      <c r="J250" s="526">
        <f t="shared" si="155"/>
        <v>3876.8594600000001</v>
      </c>
      <c r="K250" s="576"/>
      <c r="L250" s="576">
        <v>3039.4578200000001</v>
      </c>
      <c r="M250" s="615">
        <v>837.40164000000004</v>
      </c>
      <c r="N250" s="42">
        <f t="shared" si="153"/>
        <v>100</v>
      </c>
      <c r="O250" s="40"/>
      <c r="P250" s="40">
        <f t="shared" si="153"/>
        <v>100</v>
      </c>
      <c r="Q250" s="436">
        <f t="shared" si="153"/>
        <v>100</v>
      </c>
    </row>
    <row r="251" spans="1:17">
      <c r="A251" s="813" t="s">
        <v>395</v>
      </c>
      <c r="B251" s="814" t="s">
        <v>396</v>
      </c>
      <c r="C251" s="810"/>
      <c r="D251" s="811"/>
      <c r="E251" s="41" t="s">
        <v>256</v>
      </c>
      <c r="F251" s="526">
        <f t="shared" si="165"/>
        <v>1920.7542100000001</v>
      </c>
      <c r="G251" s="563">
        <f>SUM(G252:G253)</f>
        <v>0</v>
      </c>
      <c r="H251" s="563">
        <f>SUM(H252:H253)</f>
        <v>0</v>
      </c>
      <c r="I251" s="602">
        <f>SUM(I252:I253)</f>
        <v>1920.7542100000001</v>
      </c>
      <c r="J251" s="526">
        <f t="shared" si="155"/>
        <v>1882.18013</v>
      </c>
      <c r="K251" s="563">
        <f>SUM(K252:K253)</f>
        <v>0</v>
      </c>
      <c r="L251" s="563">
        <f>SUM(L252:L253)</f>
        <v>0</v>
      </c>
      <c r="M251" s="602">
        <f>SUM(M252:M253)</f>
        <v>1882.18013</v>
      </c>
      <c r="N251" s="42">
        <f t="shared" si="153"/>
        <v>97.991722220408406</v>
      </c>
      <c r="O251" s="40"/>
      <c r="P251" s="40"/>
      <c r="Q251" s="436">
        <f t="shared" si="153"/>
        <v>97.991722220408406</v>
      </c>
    </row>
    <row r="252" spans="1:17">
      <c r="A252" s="813"/>
      <c r="B252" s="814"/>
      <c r="C252" s="810"/>
      <c r="D252" s="811"/>
      <c r="E252" s="316" t="s">
        <v>397</v>
      </c>
      <c r="F252" s="526">
        <f t="shared" si="165"/>
        <v>1081.7561599999999</v>
      </c>
      <c r="G252" s="576"/>
      <c r="H252" s="576"/>
      <c r="I252" s="615">
        <v>1081.7561599999999</v>
      </c>
      <c r="J252" s="526">
        <f t="shared" si="155"/>
        <v>1081.75577</v>
      </c>
      <c r="K252" s="576"/>
      <c r="L252" s="576"/>
      <c r="M252" s="615">
        <v>1081.75577</v>
      </c>
      <c r="N252" s="42">
        <f t="shared" si="153"/>
        <v>99.99996394751291</v>
      </c>
      <c r="O252" s="40"/>
      <c r="P252" s="40"/>
      <c r="Q252" s="436">
        <f t="shared" si="153"/>
        <v>99.99996394751291</v>
      </c>
    </row>
    <row r="253" spans="1:17" ht="24.75" customHeight="1">
      <c r="A253" s="813"/>
      <c r="B253" s="814"/>
      <c r="C253" s="810"/>
      <c r="D253" s="811"/>
      <c r="E253" s="316" t="s">
        <v>398</v>
      </c>
      <c r="F253" s="526">
        <f t="shared" ref="F253" si="171">SUM(G253:I253)</f>
        <v>838.99805000000003</v>
      </c>
      <c r="G253" s="576"/>
      <c r="H253" s="576"/>
      <c r="I253" s="615">
        <v>838.99805000000003</v>
      </c>
      <c r="J253" s="526">
        <f t="shared" si="155"/>
        <v>800.42435999999998</v>
      </c>
      <c r="K253" s="576"/>
      <c r="L253" s="576"/>
      <c r="M253" s="615">
        <v>800.42435999999998</v>
      </c>
      <c r="N253" s="42">
        <f t="shared" si="153"/>
        <v>95.402410053277237</v>
      </c>
      <c r="O253" s="40"/>
      <c r="P253" s="40"/>
      <c r="Q253" s="436">
        <f t="shared" si="153"/>
        <v>95.402410053277237</v>
      </c>
    </row>
    <row r="254" spans="1:17">
      <c r="A254" s="813" t="s">
        <v>399</v>
      </c>
      <c r="B254" s="814" t="s">
        <v>400</v>
      </c>
      <c r="C254" s="810"/>
      <c r="D254" s="811"/>
      <c r="E254" s="41" t="s">
        <v>256</v>
      </c>
      <c r="F254" s="526">
        <f t="shared" si="165"/>
        <v>23875.960029999998</v>
      </c>
      <c r="G254" s="563">
        <f>SUM(G255:G257)</f>
        <v>0</v>
      </c>
      <c r="H254" s="563">
        <f t="shared" ref="H254:M254" si="172">SUM(H255:H257)</f>
        <v>4017.3086200000002</v>
      </c>
      <c r="I254" s="602">
        <f t="shared" si="172"/>
        <v>19858.651409999999</v>
      </c>
      <c r="J254" s="523">
        <f t="shared" si="172"/>
        <v>23271.346750000001</v>
      </c>
      <c r="K254" s="563">
        <f t="shared" si="172"/>
        <v>0</v>
      </c>
      <c r="L254" s="563">
        <f t="shared" si="172"/>
        <v>3417.87266</v>
      </c>
      <c r="M254" s="602">
        <f t="shared" si="172"/>
        <v>19853.47409</v>
      </c>
      <c r="N254" s="42">
        <f t="shared" si="153"/>
        <v>97.467690181922293</v>
      </c>
      <c r="O254" s="40"/>
      <c r="P254" s="40">
        <f t="shared" si="153"/>
        <v>85.07866791673078</v>
      </c>
      <c r="Q254" s="436">
        <f t="shared" si="153"/>
        <v>99.973929146077907</v>
      </c>
    </row>
    <row r="255" spans="1:17">
      <c r="A255" s="813"/>
      <c r="B255" s="814"/>
      <c r="C255" s="810"/>
      <c r="D255" s="811"/>
      <c r="E255" s="316" t="s">
        <v>401</v>
      </c>
      <c r="F255" s="526">
        <f t="shared" si="165"/>
        <v>10708.1152</v>
      </c>
      <c r="G255" s="576"/>
      <c r="H255" s="576">
        <v>556.75133000000005</v>
      </c>
      <c r="I255" s="615">
        <v>10151.363869999999</v>
      </c>
      <c r="J255" s="526">
        <f t="shared" si="155"/>
        <v>10708.1152</v>
      </c>
      <c r="K255" s="576"/>
      <c r="L255" s="576">
        <v>556.75133000000005</v>
      </c>
      <c r="M255" s="615">
        <v>10151.363869999999</v>
      </c>
      <c r="N255" s="42">
        <f t="shared" si="153"/>
        <v>100</v>
      </c>
      <c r="O255" s="40"/>
      <c r="P255" s="40">
        <f t="shared" si="153"/>
        <v>100</v>
      </c>
      <c r="Q255" s="436">
        <f t="shared" si="153"/>
        <v>100</v>
      </c>
    </row>
    <row r="256" spans="1:17">
      <c r="A256" s="813"/>
      <c r="B256" s="814"/>
      <c r="C256" s="810"/>
      <c r="D256" s="811"/>
      <c r="E256" s="316" t="s">
        <v>402</v>
      </c>
      <c r="F256" s="526">
        <f t="shared" ref="F256" si="173">SUM(G256:I256)</f>
        <v>11209.854290000001</v>
      </c>
      <c r="G256" s="576"/>
      <c r="H256" s="576">
        <v>1796.01511</v>
      </c>
      <c r="I256" s="615">
        <v>9413.8391800000009</v>
      </c>
      <c r="J256" s="526">
        <f t="shared" si="155"/>
        <v>11204.67697</v>
      </c>
      <c r="K256" s="576"/>
      <c r="L256" s="576">
        <v>1796.01511</v>
      </c>
      <c r="M256" s="615">
        <v>9408.6618600000002</v>
      </c>
      <c r="N256" s="42">
        <f t="shared" si="153"/>
        <v>99.953814564702952</v>
      </c>
      <c r="O256" s="40"/>
      <c r="P256" s="40">
        <f t="shared" si="153"/>
        <v>100</v>
      </c>
      <c r="Q256" s="436">
        <f t="shared" si="153"/>
        <v>99.945003097025491</v>
      </c>
    </row>
    <row r="257" spans="1:17">
      <c r="A257" s="813"/>
      <c r="B257" s="814"/>
      <c r="C257" s="281"/>
      <c r="D257" s="44"/>
      <c r="E257" s="316" t="s">
        <v>403</v>
      </c>
      <c r="F257" s="526">
        <f t="shared" ref="F257" si="174">SUM(G257:I257)</f>
        <v>1957.9905399999998</v>
      </c>
      <c r="G257" s="576"/>
      <c r="H257" s="576">
        <v>1664.5421799999999</v>
      </c>
      <c r="I257" s="615">
        <v>293.44835999999998</v>
      </c>
      <c r="J257" s="526">
        <f t="shared" si="155"/>
        <v>1358.55458</v>
      </c>
      <c r="K257" s="576"/>
      <c r="L257" s="576">
        <v>1065.1062199999999</v>
      </c>
      <c r="M257" s="615">
        <v>293.44835999999998</v>
      </c>
      <c r="N257" s="42">
        <f t="shared" si="153"/>
        <v>69.38514524181511</v>
      </c>
      <c r="O257" s="40"/>
      <c r="P257" s="40">
        <f t="shared" si="153"/>
        <v>63.987938112808884</v>
      </c>
      <c r="Q257" s="436">
        <f t="shared" si="153"/>
        <v>100</v>
      </c>
    </row>
    <row r="258" spans="1:17">
      <c r="A258" s="808" t="s">
        <v>418</v>
      </c>
      <c r="B258" s="809" t="s">
        <v>404</v>
      </c>
      <c r="C258" s="810" t="s">
        <v>405</v>
      </c>
      <c r="D258" s="811" t="s">
        <v>248</v>
      </c>
      <c r="E258" s="48" t="s">
        <v>249</v>
      </c>
      <c r="F258" s="528">
        <f>SUM(G258:I258)</f>
        <v>30022.987419999998</v>
      </c>
      <c r="G258" s="564">
        <f t="shared" ref="G258:M258" si="175">G259</f>
        <v>0</v>
      </c>
      <c r="H258" s="564">
        <f t="shared" si="175"/>
        <v>53.121600000000001</v>
      </c>
      <c r="I258" s="603">
        <f t="shared" si="175"/>
        <v>29969.865819999999</v>
      </c>
      <c r="J258" s="528">
        <f t="shared" si="155"/>
        <v>30022.8753</v>
      </c>
      <c r="K258" s="564">
        <f t="shared" si="175"/>
        <v>0</v>
      </c>
      <c r="L258" s="564">
        <f t="shared" si="175"/>
        <v>53.121600000000001</v>
      </c>
      <c r="M258" s="603">
        <f t="shared" si="175"/>
        <v>29969.753700000001</v>
      </c>
      <c r="N258" s="49">
        <f t="shared" si="153"/>
        <v>99.999626552819578</v>
      </c>
      <c r="O258" s="50"/>
      <c r="P258" s="50">
        <f t="shared" si="153"/>
        <v>100</v>
      </c>
      <c r="Q258" s="437">
        <f t="shared" si="153"/>
        <v>99.999625890884289</v>
      </c>
    </row>
    <row r="259" spans="1:17" ht="27.75" customHeight="1">
      <c r="A259" s="808"/>
      <c r="B259" s="809"/>
      <c r="C259" s="810"/>
      <c r="D259" s="812"/>
      <c r="E259" s="41" t="s">
        <v>251</v>
      </c>
      <c r="F259" s="526">
        <f t="shared" si="165"/>
        <v>30022.987419999998</v>
      </c>
      <c r="G259" s="563">
        <f t="shared" ref="G259:M259" si="176">G260+G265</f>
        <v>0</v>
      </c>
      <c r="H259" s="563">
        <f t="shared" si="176"/>
        <v>53.121600000000001</v>
      </c>
      <c r="I259" s="602">
        <f t="shared" si="176"/>
        <v>29969.865819999999</v>
      </c>
      <c r="J259" s="523">
        <f t="shared" si="176"/>
        <v>30022.875300000003</v>
      </c>
      <c r="K259" s="563">
        <f t="shared" si="176"/>
        <v>0</v>
      </c>
      <c r="L259" s="563">
        <f t="shared" si="176"/>
        <v>53.121600000000001</v>
      </c>
      <c r="M259" s="602">
        <f t="shared" si="176"/>
        <v>29969.753700000001</v>
      </c>
      <c r="N259" s="42">
        <f t="shared" si="153"/>
        <v>99.999626552819592</v>
      </c>
      <c r="O259" s="40"/>
      <c r="P259" s="40">
        <f t="shared" si="153"/>
        <v>100</v>
      </c>
      <c r="Q259" s="436">
        <f t="shared" si="153"/>
        <v>99.999625890884289</v>
      </c>
    </row>
    <row r="260" spans="1:17">
      <c r="A260" s="813" t="s">
        <v>406</v>
      </c>
      <c r="B260" s="814" t="s">
        <v>407</v>
      </c>
      <c r="C260" s="810"/>
      <c r="D260" s="812"/>
      <c r="E260" s="41" t="s">
        <v>256</v>
      </c>
      <c r="F260" s="526">
        <f>SUM(G260:I260)</f>
        <v>6585.5158700000002</v>
      </c>
      <c r="G260" s="563">
        <f>SUM(G261:G264)</f>
        <v>0</v>
      </c>
      <c r="H260" s="563">
        <f t="shared" ref="H260:M260" si="177">SUM(H261:H264)</f>
        <v>53.121600000000001</v>
      </c>
      <c r="I260" s="602">
        <f t="shared" si="177"/>
        <v>6532.3942699999998</v>
      </c>
      <c r="J260" s="523">
        <f t="shared" si="177"/>
        <v>6585.4086600000001</v>
      </c>
      <c r="K260" s="563">
        <f t="shared" si="177"/>
        <v>0</v>
      </c>
      <c r="L260" s="563">
        <f t="shared" si="177"/>
        <v>53.121600000000001</v>
      </c>
      <c r="M260" s="602">
        <f t="shared" si="177"/>
        <v>6532.2870599999997</v>
      </c>
      <c r="N260" s="42">
        <f t="shared" si="153"/>
        <v>99.998372033381798</v>
      </c>
      <c r="O260" s="40"/>
      <c r="P260" s="40">
        <f t="shared" si="153"/>
        <v>100</v>
      </c>
      <c r="Q260" s="436">
        <f t="shared" si="153"/>
        <v>99.998358794714932</v>
      </c>
    </row>
    <row r="261" spans="1:17">
      <c r="A261" s="813"/>
      <c r="B261" s="814"/>
      <c r="C261" s="810"/>
      <c r="D261" s="812"/>
      <c r="E261" s="317" t="s">
        <v>408</v>
      </c>
      <c r="F261" s="526">
        <f>SUM(G261:I261)</f>
        <v>53.121600000000001</v>
      </c>
      <c r="G261" s="577"/>
      <c r="H261" s="577">
        <v>53.121600000000001</v>
      </c>
      <c r="I261" s="616"/>
      <c r="J261" s="526">
        <f t="shared" si="155"/>
        <v>53.121600000000001</v>
      </c>
      <c r="K261" s="577"/>
      <c r="L261" s="577">
        <v>53.121600000000001</v>
      </c>
      <c r="M261" s="616"/>
      <c r="N261" s="42">
        <f t="shared" si="153"/>
        <v>100</v>
      </c>
      <c r="O261" s="40"/>
      <c r="P261" s="40">
        <f t="shared" si="153"/>
        <v>100</v>
      </c>
      <c r="Q261" s="436"/>
    </row>
    <row r="262" spans="1:17">
      <c r="A262" s="813"/>
      <c r="B262" s="814"/>
      <c r="C262" s="810"/>
      <c r="D262" s="812"/>
      <c r="E262" s="316" t="s">
        <v>409</v>
      </c>
      <c r="F262" s="526">
        <f t="shared" si="165"/>
        <v>3030.5247899999999</v>
      </c>
      <c r="G262" s="576"/>
      <c r="H262" s="576"/>
      <c r="I262" s="615">
        <v>3030.5247899999999</v>
      </c>
      <c r="J262" s="526">
        <f t="shared" si="155"/>
        <v>3030.5247899999999</v>
      </c>
      <c r="K262" s="576"/>
      <c r="L262" s="576"/>
      <c r="M262" s="615">
        <v>3030.5247899999999</v>
      </c>
      <c r="N262" s="42">
        <f t="shared" si="153"/>
        <v>100</v>
      </c>
      <c r="O262" s="40"/>
      <c r="P262" s="40"/>
      <c r="Q262" s="436">
        <f t="shared" si="153"/>
        <v>100</v>
      </c>
    </row>
    <row r="263" spans="1:17">
      <c r="A263" s="813"/>
      <c r="B263" s="814"/>
      <c r="C263" s="810"/>
      <c r="D263" s="812"/>
      <c r="E263" s="316" t="s">
        <v>410</v>
      </c>
      <c r="F263" s="526">
        <f t="shared" ref="F263:F264" si="178">SUM(G263:I263)</f>
        <v>3315.5874800000001</v>
      </c>
      <c r="G263" s="576"/>
      <c r="H263" s="576"/>
      <c r="I263" s="615">
        <v>3315.5874800000001</v>
      </c>
      <c r="J263" s="526">
        <f t="shared" si="155"/>
        <v>3315.48027</v>
      </c>
      <c r="K263" s="576"/>
      <c r="L263" s="576"/>
      <c r="M263" s="615">
        <v>3315.48027</v>
      </c>
      <c r="N263" s="42">
        <f t="shared" si="153"/>
        <v>99.996766485558084</v>
      </c>
      <c r="O263" s="40"/>
      <c r="P263" s="40"/>
      <c r="Q263" s="436">
        <f t="shared" si="153"/>
        <v>99.996766485558084</v>
      </c>
    </row>
    <row r="264" spans="1:17">
      <c r="A264" s="813"/>
      <c r="B264" s="814"/>
      <c r="C264" s="810"/>
      <c r="D264" s="812"/>
      <c r="E264" s="316" t="s">
        <v>411</v>
      </c>
      <c r="F264" s="526">
        <f t="shared" si="178"/>
        <v>186.28200000000001</v>
      </c>
      <c r="G264" s="576"/>
      <c r="H264" s="576"/>
      <c r="I264" s="615">
        <v>186.28200000000001</v>
      </c>
      <c r="J264" s="526">
        <f t="shared" si="155"/>
        <v>186.28200000000001</v>
      </c>
      <c r="K264" s="576"/>
      <c r="L264" s="576"/>
      <c r="M264" s="615">
        <v>186.28200000000001</v>
      </c>
      <c r="N264" s="42">
        <f t="shared" si="153"/>
        <v>100</v>
      </c>
      <c r="O264" s="40"/>
      <c r="P264" s="40"/>
      <c r="Q264" s="436">
        <f t="shared" si="153"/>
        <v>100</v>
      </c>
    </row>
    <row r="265" spans="1:17">
      <c r="A265" s="813" t="s">
        <v>412</v>
      </c>
      <c r="B265" s="814" t="s">
        <v>413</v>
      </c>
      <c r="C265" s="815" t="s">
        <v>405</v>
      </c>
      <c r="D265" s="815" t="s">
        <v>248</v>
      </c>
      <c r="E265" s="41" t="s">
        <v>256</v>
      </c>
      <c r="F265" s="526">
        <f t="shared" ref="F265:F268" si="179">SUM(G265:I265)</f>
        <v>23437.471549999998</v>
      </c>
      <c r="G265" s="563">
        <f>SUM(G266:G268)</f>
        <v>0</v>
      </c>
      <c r="H265" s="563">
        <f>SUM(H266:H268)</f>
        <v>0</v>
      </c>
      <c r="I265" s="617">
        <f>SUM(I266:I268)</f>
        <v>23437.471549999998</v>
      </c>
      <c r="J265" s="526">
        <f t="shared" si="155"/>
        <v>23437.466640000002</v>
      </c>
      <c r="K265" s="563">
        <f>SUM(K266:K268)</f>
        <v>0</v>
      </c>
      <c r="L265" s="563">
        <f>SUM(L266:L268)</f>
        <v>0</v>
      </c>
      <c r="M265" s="602">
        <f>SUM(M266:M268)</f>
        <v>23437.466640000002</v>
      </c>
      <c r="N265" s="42">
        <f t="shared" si="153"/>
        <v>99.999979050641258</v>
      </c>
      <c r="O265" s="40"/>
      <c r="P265" s="40"/>
      <c r="Q265" s="436">
        <f t="shared" si="153"/>
        <v>99.999979050641258</v>
      </c>
    </row>
    <row r="266" spans="1:17">
      <c r="A266" s="813"/>
      <c r="B266" s="814"/>
      <c r="C266" s="815"/>
      <c r="D266" s="816"/>
      <c r="E266" s="316" t="s">
        <v>414</v>
      </c>
      <c r="F266" s="526">
        <f t="shared" si="179"/>
        <v>22158.252909999999</v>
      </c>
      <c r="G266" s="576"/>
      <c r="H266" s="576"/>
      <c r="I266" s="615">
        <v>22158.252909999999</v>
      </c>
      <c r="J266" s="526">
        <f t="shared" si="155"/>
        <v>22158.251810000002</v>
      </c>
      <c r="K266" s="576"/>
      <c r="L266" s="576"/>
      <c r="M266" s="615">
        <v>22158.251810000002</v>
      </c>
      <c r="N266" s="42">
        <f t="shared" si="153"/>
        <v>99.999995035709716</v>
      </c>
      <c r="O266" s="40"/>
      <c r="P266" s="40"/>
      <c r="Q266" s="436">
        <f t="shared" si="153"/>
        <v>99.999995035709716</v>
      </c>
    </row>
    <row r="267" spans="1:17">
      <c r="A267" s="813"/>
      <c r="B267" s="814"/>
      <c r="C267" s="815"/>
      <c r="D267" s="816"/>
      <c r="E267" s="316" t="s">
        <v>415</v>
      </c>
      <c r="F267" s="526">
        <f t="shared" si="179"/>
        <v>1279.2186400000001</v>
      </c>
      <c r="G267" s="576"/>
      <c r="H267" s="576"/>
      <c r="I267" s="615">
        <v>1279.2186400000001</v>
      </c>
      <c r="J267" s="526">
        <f t="shared" si="155"/>
        <v>1279.2148299999999</v>
      </c>
      <c r="K267" s="576"/>
      <c r="L267" s="576"/>
      <c r="M267" s="615">
        <v>1279.2148299999999</v>
      </c>
      <c r="N267" s="42">
        <f t="shared" ref="N267:Q272" si="180">J267/F267*100</f>
        <v>99.999702161938458</v>
      </c>
      <c r="O267" s="40"/>
      <c r="P267" s="40"/>
      <c r="Q267" s="436">
        <f t="shared" si="180"/>
        <v>99.999702161938458</v>
      </c>
    </row>
    <row r="268" spans="1:17">
      <c r="A268" s="813"/>
      <c r="B268" s="814"/>
      <c r="C268" s="815"/>
      <c r="D268" s="816"/>
      <c r="E268" s="316" t="s">
        <v>416</v>
      </c>
      <c r="F268" s="526">
        <f t="shared" si="179"/>
        <v>0</v>
      </c>
      <c r="G268" s="576"/>
      <c r="H268" s="576"/>
      <c r="I268" s="615"/>
      <c r="J268" s="526">
        <f t="shared" si="155"/>
        <v>0</v>
      </c>
      <c r="K268" s="576"/>
      <c r="L268" s="576"/>
      <c r="M268" s="615"/>
      <c r="N268" s="42"/>
      <c r="O268" s="40"/>
      <c r="P268" s="40"/>
      <c r="Q268" s="436"/>
    </row>
    <row r="269" spans="1:17" ht="24">
      <c r="A269" s="805" t="s">
        <v>62</v>
      </c>
      <c r="B269" s="806" t="s">
        <v>419</v>
      </c>
      <c r="C269" s="798" t="s">
        <v>64</v>
      </c>
      <c r="D269" s="66" t="s">
        <v>420</v>
      </c>
      <c r="E269" s="322"/>
      <c r="F269" s="374">
        <f t="shared" ref="F269:M269" si="181">F271+F307+F324</f>
        <v>327044.46999999997</v>
      </c>
      <c r="G269" s="67">
        <f t="shared" si="181"/>
        <v>186063.08</v>
      </c>
      <c r="H269" s="67">
        <f t="shared" si="181"/>
        <v>27093.319999999996</v>
      </c>
      <c r="I269" s="375">
        <f t="shared" si="181"/>
        <v>113888.07</v>
      </c>
      <c r="J269" s="374">
        <f t="shared" si="181"/>
        <v>327034.62</v>
      </c>
      <c r="K269" s="67">
        <f t="shared" si="181"/>
        <v>186063.08</v>
      </c>
      <c r="L269" s="67">
        <f t="shared" si="181"/>
        <v>27093.309999999998</v>
      </c>
      <c r="M269" s="375">
        <f t="shared" si="181"/>
        <v>113878.23</v>
      </c>
      <c r="N269" s="486">
        <f>J269/F269*100</f>
        <v>99.996988177173591</v>
      </c>
      <c r="O269" s="68">
        <f>K269/G269*100</f>
        <v>100</v>
      </c>
      <c r="P269" s="68">
        <f t="shared" si="180"/>
        <v>99.999963090533029</v>
      </c>
      <c r="Q269" s="438">
        <f>M269/I269*100</f>
        <v>99.991359937875828</v>
      </c>
    </row>
    <row r="270" spans="1:17" ht="24">
      <c r="A270" s="805"/>
      <c r="B270" s="806"/>
      <c r="C270" s="798"/>
      <c r="D270" s="66" t="s">
        <v>421</v>
      </c>
      <c r="E270" s="323" t="s">
        <v>66</v>
      </c>
      <c r="F270" s="376">
        <f>F269</f>
        <v>327044.46999999997</v>
      </c>
      <c r="G270" s="57">
        <f t="shared" ref="G270:M270" si="182">G269</f>
        <v>186063.08</v>
      </c>
      <c r="H270" s="57">
        <f t="shared" si="182"/>
        <v>27093.319999999996</v>
      </c>
      <c r="I270" s="377">
        <f t="shared" si="182"/>
        <v>113888.07</v>
      </c>
      <c r="J270" s="376">
        <f t="shared" si="182"/>
        <v>327034.62</v>
      </c>
      <c r="K270" s="57">
        <f t="shared" si="182"/>
        <v>186063.08</v>
      </c>
      <c r="L270" s="57">
        <f t="shared" si="182"/>
        <v>27093.309999999998</v>
      </c>
      <c r="M270" s="377">
        <f t="shared" si="182"/>
        <v>113878.23</v>
      </c>
      <c r="N270" s="487">
        <f>J270/F270*100</f>
        <v>99.996988177173591</v>
      </c>
      <c r="O270" s="56">
        <f t="shared" ref="O270:O272" si="183">K270/G270*100</f>
        <v>100</v>
      </c>
      <c r="P270" s="56">
        <f t="shared" si="180"/>
        <v>99.999963090533029</v>
      </c>
      <c r="Q270" s="439">
        <f t="shared" si="180"/>
        <v>99.991359937875828</v>
      </c>
    </row>
    <row r="271" spans="1:17" ht="24">
      <c r="A271" s="792" t="s">
        <v>67</v>
      </c>
      <c r="B271" s="793" t="s">
        <v>422</v>
      </c>
      <c r="C271" s="807" t="s">
        <v>423</v>
      </c>
      <c r="D271" s="69" t="s">
        <v>420</v>
      </c>
      <c r="E271" s="310"/>
      <c r="F271" s="361">
        <f>F274</f>
        <v>152447.06</v>
      </c>
      <c r="G271" s="34">
        <f t="shared" ref="G271:M271" si="184">G274</f>
        <v>20380.18</v>
      </c>
      <c r="H271" s="34">
        <f t="shared" si="184"/>
        <v>23621.679999999997</v>
      </c>
      <c r="I271" s="362">
        <f t="shared" si="184"/>
        <v>108445.2</v>
      </c>
      <c r="J271" s="361">
        <f>J274</f>
        <v>152447.04999999999</v>
      </c>
      <c r="K271" s="34">
        <f t="shared" si="184"/>
        <v>20380.18</v>
      </c>
      <c r="L271" s="34">
        <f t="shared" si="184"/>
        <v>23621.67</v>
      </c>
      <c r="M271" s="362">
        <f t="shared" si="184"/>
        <v>108445.2</v>
      </c>
      <c r="N271" s="488">
        <f>J271/F271*100</f>
        <v>99.999993440345776</v>
      </c>
      <c r="O271" s="76">
        <f t="shared" si="183"/>
        <v>100</v>
      </c>
      <c r="P271" s="76">
        <f t="shared" si="180"/>
        <v>99.999957666008527</v>
      </c>
      <c r="Q271" s="440">
        <f t="shared" si="180"/>
        <v>100</v>
      </c>
    </row>
    <row r="272" spans="1:17" ht="24">
      <c r="A272" s="792"/>
      <c r="B272" s="793"/>
      <c r="C272" s="807"/>
      <c r="D272" s="69" t="s">
        <v>421</v>
      </c>
      <c r="E272" s="469" t="s">
        <v>424</v>
      </c>
      <c r="F272" s="376">
        <f>F274</f>
        <v>152447.06</v>
      </c>
      <c r="G272" s="57">
        <f t="shared" ref="G272:I272" si="185">G274</f>
        <v>20380.18</v>
      </c>
      <c r="H272" s="57">
        <f t="shared" si="185"/>
        <v>23621.679999999997</v>
      </c>
      <c r="I272" s="377">
        <f t="shared" si="185"/>
        <v>108445.2</v>
      </c>
      <c r="J272" s="376">
        <f>J274</f>
        <v>152447.04999999999</v>
      </c>
      <c r="K272" s="57">
        <f t="shared" ref="K272:M272" si="186">K274</f>
        <v>20380.18</v>
      </c>
      <c r="L272" s="57">
        <f t="shared" si="186"/>
        <v>23621.67</v>
      </c>
      <c r="M272" s="377">
        <f t="shared" si="186"/>
        <v>108445.2</v>
      </c>
      <c r="N272" s="487">
        <f>J272/F272*100</f>
        <v>99.999993440345776</v>
      </c>
      <c r="O272" s="56">
        <f t="shared" si="183"/>
        <v>100</v>
      </c>
      <c r="P272" s="56">
        <f t="shared" si="180"/>
        <v>99.999957666008527</v>
      </c>
      <c r="Q272" s="439">
        <f t="shared" si="180"/>
        <v>100</v>
      </c>
    </row>
    <row r="273" spans="1:17">
      <c r="A273" s="792"/>
      <c r="B273" s="793"/>
      <c r="C273" s="807"/>
      <c r="D273" s="404"/>
      <c r="E273" s="470" t="s">
        <v>425</v>
      </c>
      <c r="F273" s="376"/>
      <c r="G273" s="57"/>
      <c r="H273" s="57"/>
      <c r="I273" s="377"/>
      <c r="J273" s="376"/>
      <c r="K273" s="57"/>
      <c r="L273" s="57"/>
      <c r="M273" s="377"/>
      <c r="N273" s="487"/>
      <c r="O273" s="56"/>
      <c r="P273" s="56"/>
      <c r="Q273" s="439"/>
    </row>
    <row r="274" spans="1:17">
      <c r="A274" s="792"/>
      <c r="B274" s="793"/>
      <c r="C274" s="807"/>
      <c r="D274" s="404"/>
      <c r="E274" s="471" t="s">
        <v>426</v>
      </c>
      <c r="F274" s="376">
        <f>F276+F284+F291+F297+F302</f>
        <v>152447.06</v>
      </c>
      <c r="G274" s="57">
        <f t="shared" ref="G274:M274" si="187">G276+G284+G291+G297+G302</f>
        <v>20380.18</v>
      </c>
      <c r="H274" s="57">
        <f t="shared" si="187"/>
        <v>23621.679999999997</v>
      </c>
      <c r="I274" s="377">
        <f t="shared" si="187"/>
        <v>108445.2</v>
      </c>
      <c r="J274" s="376">
        <f t="shared" si="187"/>
        <v>152447.04999999999</v>
      </c>
      <c r="K274" s="57">
        <f t="shared" si="187"/>
        <v>20380.18</v>
      </c>
      <c r="L274" s="57">
        <f t="shared" si="187"/>
        <v>23621.67</v>
      </c>
      <c r="M274" s="377">
        <f t="shared" si="187"/>
        <v>108445.2</v>
      </c>
      <c r="N274" s="487">
        <f t="shared" ref="N274:Q332" si="188">J274/F274*100</f>
        <v>99.999993440345776</v>
      </c>
      <c r="O274" s="56">
        <f t="shared" si="188"/>
        <v>100</v>
      </c>
      <c r="P274" s="56">
        <f t="shared" si="188"/>
        <v>99.999957666008527</v>
      </c>
      <c r="Q274" s="439">
        <f t="shared" si="188"/>
        <v>100</v>
      </c>
    </row>
    <row r="275" spans="1:17" ht="24">
      <c r="A275" s="794" t="s">
        <v>427</v>
      </c>
      <c r="B275" s="795" t="s">
        <v>428</v>
      </c>
      <c r="C275" s="795" t="s">
        <v>429</v>
      </c>
      <c r="D275" s="59" t="s">
        <v>65</v>
      </c>
      <c r="E275" s="277"/>
      <c r="F275" s="376">
        <f t="shared" ref="F275:M275" si="189">F276</f>
        <v>59396.04</v>
      </c>
      <c r="G275" s="57">
        <f t="shared" si="189"/>
        <v>0</v>
      </c>
      <c r="H275" s="57">
        <f t="shared" si="189"/>
        <v>5250</v>
      </c>
      <c r="I275" s="377">
        <f t="shared" si="189"/>
        <v>54146.04</v>
      </c>
      <c r="J275" s="376">
        <f>J276</f>
        <v>59396.04</v>
      </c>
      <c r="K275" s="57">
        <f>K276</f>
        <v>0</v>
      </c>
      <c r="L275" s="57">
        <f t="shared" si="189"/>
        <v>5250</v>
      </c>
      <c r="M275" s="377">
        <f t="shared" si="189"/>
        <v>54146.04</v>
      </c>
      <c r="N275" s="487">
        <f t="shared" si="188"/>
        <v>100</v>
      </c>
      <c r="O275" s="56"/>
      <c r="P275" s="56">
        <f>L275/H275*100</f>
        <v>100</v>
      </c>
      <c r="Q275" s="439">
        <f t="shared" si="188"/>
        <v>100</v>
      </c>
    </row>
    <row r="276" spans="1:17" ht="24">
      <c r="A276" s="794"/>
      <c r="B276" s="795"/>
      <c r="C276" s="795"/>
      <c r="D276" s="405" t="s">
        <v>421</v>
      </c>
      <c r="E276" s="309" t="s">
        <v>424</v>
      </c>
      <c r="F276" s="365">
        <f>F278+F279+F280+F281+F282</f>
        <v>59396.04</v>
      </c>
      <c r="G276" s="3">
        <f t="shared" ref="G276:I276" si="190">G278+G279+G280+G281+G282</f>
        <v>0</v>
      </c>
      <c r="H276" s="3">
        <f t="shared" si="190"/>
        <v>5250</v>
      </c>
      <c r="I276" s="364">
        <f t="shared" si="190"/>
        <v>54146.04</v>
      </c>
      <c r="J276" s="381">
        <f>J278+J279+J280+J281+J282</f>
        <v>59396.04</v>
      </c>
      <c r="K276" s="3">
        <f t="shared" ref="K276" si="191">K278+K279+K280+K281+K282</f>
        <v>0</v>
      </c>
      <c r="L276" s="3">
        <f>L278+L279+L280+L281+L282</f>
        <v>5250</v>
      </c>
      <c r="M276" s="364">
        <f>M278+M279+M280+M281+M282</f>
        <v>54146.04</v>
      </c>
      <c r="N276" s="489">
        <f t="shared" si="188"/>
        <v>100</v>
      </c>
      <c r="O276" s="70"/>
      <c r="P276" s="70">
        <f t="shared" si="188"/>
        <v>100</v>
      </c>
      <c r="Q276" s="441">
        <f t="shared" si="188"/>
        <v>100</v>
      </c>
    </row>
    <row r="277" spans="1:17">
      <c r="A277" s="794"/>
      <c r="B277" s="795"/>
      <c r="C277" s="795"/>
      <c r="D277" s="406"/>
      <c r="E277" s="470" t="s">
        <v>425</v>
      </c>
      <c r="F277" s="376"/>
      <c r="G277" s="57"/>
      <c r="H277" s="57"/>
      <c r="I277" s="377"/>
      <c r="J277" s="376"/>
      <c r="K277" s="57"/>
      <c r="L277" s="57"/>
      <c r="M277" s="377"/>
      <c r="N277" s="487"/>
      <c r="O277" s="56"/>
      <c r="P277" s="56"/>
      <c r="Q277" s="439"/>
    </row>
    <row r="278" spans="1:17">
      <c r="A278" s="794"/>
      <c r="B278" s="795"/>
      <c r="C278" s="795"/>
      <c r="D278" s="804"/>
      <c r="E278" s="470" t="s">
        <v>430</v>
      </c>
      <c r="F278" s="376">
        <f>SUM(G278:I278)</f>
        <v>45873.78</v>
      </c>
      <c r="G278" s="61"/>
      <c r="H278" s="61"/>
      <c r="I278" s="378">
        <v>45873.78</v>
      </c>
      <c r="J278" s="380">
        <f>SUM(K278:M278)</f>
        <v>45873.78</v>
      </c>
      <c r="K278" s="61"/>
      <c r="L278" s="61"/>
      <c r="M278" s="378">
        <v>45873.78</v>
      </c>
      <c r="N278" s="490">
        <f>J278/F278*100</f>
        <v>100</v>
      </c>
      <c r="O278" s="62"/>
      <c r="P278" s="62"/>
      <c r="Q278" s="442">
        <f t="shared" si="188"/>
        <v>100</v>
      </c>
    </row>
    <row r="279" spans="1:17">
      <c r="A279" s="794"/>
      <c r="B279" s="795"/>
      <c r="C279" s="795"/>
      <c r="D279" s="804"/>
      <c r="E279" s="470" t="s">
        <v>431</v>
      </c>
      <c r="F279" s="376">
        <f t="shared" ref="F279:F282" si="192">SUM(G279:I279)</f>
        <v>8319.52</v>
      </c>
      <c r="G279" s="61"/>
      <c r="H279" s="61">
        <v>250</v>
      </c>
      <c r="I279" s="378">
        <f>7755.79+313.73</f>
        <v>8069.52</v>
      </c>
      <c r="J279" s="380">
        <f t="shared" ref="J279:J282" si="193">SUM(K279:M279)</f>
        <v>8319.52</v>
      </c>
      <c r="K279" s="61"/>
      <c r="L279" s="61">
        <v>250</v>
      </c>
      <c r="M279" s="378">
        <v>8069.52</v>
      </c>
      <c r="N279" s="490">
        <f t="shared" si="188"/>
        <v>100</v>
      </c>
      <c r="O279" s="62"/>
      <c r="P279" s="62">
        <f t="shared" si="188"/>
        <v>100</v>
      </c>
      <c r="Q279" s="442">
        <f t="shared" si="188"/>
        <v>100</v>
      </c>
    </row>
    <row r="280" spans="1:17">
      <c r="A280" s="794"/>
      <c r="B280" s="795"/>
      <c r="C280" s="795"/>
      <c r="D280" s="804"/>
      <c r="E280" s="470" t="s">
        <v>432</v>
      </c>
      <c r="F280" s="376">
        <f>SUM(G280:I280)</f>
        <v>202.74</v>
      </c>
      <c r="G280" s="61"/>
      <c r="H280" s="61"/>
      <c r="I280" s="378">
        <v>202.74</v>
      </c>
      <c r="J280" s="380">
        <f t="shared" si="193"/>
        <v>202.74</v>
      </c>
      <c r="K280" s="61"/>
      <c r="L280" s="61"/>
      <c r="M280" s="378">
        <v>202.74</v>
      </c>
      <c r="N280" s="490">
        <f t="shared" si="188"/>
        <v>100</v>
      </c>
      <c r="O280" s="62"/>
      <c r="P280" s="62"/>
      <c r="Q280" s="442">
        <f t="shared" si="188"/>
        <v>100</v>
      </c>
    </row>
    <row r="281" spans="1:17">
      <c r="A281" s="794"/>
      <c r="B281" s="795"/>
      <c r="C281" s="795"/>
      <c r="D281" s="59"/>
      <c r="E281" s="325" t="s">
        <v>433</v>
      </c>
      <c r="F281" s="376">
        <f t="shared" si="192"/>
        <v>0</v>
      </c>
      <c r="G281" s="61"/>
      <c r="H281" s="61"/>
      <c r="I281" s="378"/>
      <c r="J281" s="380">
        <f t="shared" si="193"/>
        <v>0</v>
      </c>
      <c r="K281" s="61"/>
      <c r="L281" s="61"/>
      <c r="M281" s="378"/>
      <c r="N281" s="490"/>
      <c r="O281" s="62"/>
      <c r="P281" s="62"/>
      <c r="Q281" s="442"/>
    </row>
    <row r="282" spans="1:17">
      <c r="A282" s="794"/>
      <c r="B282" s="795"/>
      <c r="C282" s="795"/>
      <c r="D282" s="59"/>
      <c r="E282" s="325" t="s">
        <v>434</v>
      </c>
      <c r="F282" s="376">
        <f t="shared" si="192"/>
        <v>5000</v>
      </c>
      <c r="G282" s="61"/>
      <c r="H282" s="61">
        <v>5000</v>
      </c>
      <c r="I282" s="378"/>
      <c r="J282" s="380">
        <f t="shared" si="193"/>
        <v>5000</v>
      </c>
      <c r="K282" s="61"/>
      <c r="L282" s="61">
        <v>5000</v>
      </c>
      <c r="M282" s="378"/>
      <c r="N282" s="490">
        <f t="shared" si="188"/>
        <v>100</v>
      </c>
      <c r="O282" s="62"/>
      <c r="P282" s="62">
        <f t="shared" si="188"/>
        <v>100</v>
      </c>
      <c r="Q282" s="442"/>
    </row>
    <row r="283" spans="1:17" ht="24">
      <c r="A283" s="794" t="s">
        <v>435</v>
      </c>
      <c r="B283" s="795" t="s">
        <v>436</v>
      </c>
      <c r="C283" s="795" t="s">
        <v>437</v>
      </c>
      <c r="D283" s="59" t="s">
        <v>65</v>
      </c>
      <c r="E283" s="277"/>
      <c r="F283" s="376">
        <f>F284</f>
        <v>22676.959999999999</v>
      </c>
      <c r="G283" s="61">
        <f t="shared" ref="G283:I283" si="194">G284</f>
        <v>140.91999999999999</v>
      </c>
      <c r="H283" s="61">
        <f t="shared" si="194"/>
        <v>122.94</v>
      </c>
      <c r="I283" s="378">
        <f t="shared" si="194"/>
        <v>22413.1</v>
      </c>
      <c r="J283" s="380">
        <f>J284</f>
        <v>22676.959999999999</v>
      </c>
      <c r="K283" s="61">
        <f t="shared" ref="K283:M283" si="195">K284</f>
        <v>140.91999999999999</v>
      </c>
      <c r="L283" s="61">
        <f t="shared" si="195"/>
        <v>122.94</v>
      </c>
      <c r="M283" s="378">
        <f t="shared" si="195"/>
        <v>22413.1</v>
      </c>
      <c r="N283" s="490">
        <f t="shared" si="188"/>
        <v>100</v>
      </c>
      <c r="O283" s="62">
        <f t="shared" si="188"/>
        <v>100</v>
      </c>
      <c r="P283" s="62">
        <f t="shared" si="188"/>
        <v>100</v>
      </c>
      <c r="Q283" s="442">
        <f t="shared" si="188"/>
        <v>100</v>
      </c>
    </row>
    <row r="284" spans="1:17" ht="24">
      <c r="A284" s="794"/>
      <c r="B284" s="795"/>
      <c r="C284" s="795"/>
      <c r="D284" s="405" t="s">
        <v>421</v>
      </c>
      <c r="E284" s="309" t="s">
        <v>424</v>
      </c>
      <c r="F284" s="365">
        <f t="shared" ref="F284:L284" si="196">SUM(F286:F289)</f>
        <v>22676.959999999999</v>
      </c>
      <c r="G284" s="30">
        <f t="shared" si="196"/>
        <v>140.91999999999999</v>
      </c>
      <c r="H284" s="30">
        <f t="shared" si="196"/>
        <v>122.94</v>
      </c>
      <c r="I284" s="379">
        <f t="shared" si="196"/>
        <v>22413.1</v>
      </c>
      <c r="J284" s="381">
        <f t="shared" si="196"/>
        <v>22676.959999999999</v>
      </c>
      <c r="K284" s="30">
        <f t="shared" si="196"/>
        <v>140.91999999999999</v>
      </c>
      <c r="L284" s="30">
        <f t="shared" si="196"/>
        <v>122.94</v>
      </c>
      <c r="M284" s="379">
        <f>SUM(M286:M289)</f>
        <v>22413.1</v>
      </c>
      <c r="N284" s="491">
        <f t="shared" si="188"/>
        <v>100</v>
      </c>
      <c r="O284" s="71">
        <f t="shared" si="188"/>
        <v>100</v>
      </c>
      <c r="P284" s="71">
        <f t="shared" si="188"/>
        <v>100</v>
      </c>
      <c r="Q284" s="443">
        <f t="shared" si="188"/>
        <v>100</v>
      </c>
    </row>
    <row r="285" spans="1:17">
      <c r="A285" s="794"/>
      <c r="B285" s="795"/>
      <c r="C285" s="795"/>
      <c r="D285" s="406"/>
      <c r="E285" s="470" t="s">
        <v>425</v>
      </c>
      <c r="F285" s="376"/>
      <c r="G285" s="61"/>
      <c r="H285" s="61"/>
      <c r="I285" s="378"/>
      <c r="J285" s="380"/>
      <c r="K285" s="61"/>
      <c r="L285" s="61"/>
      <c r="M285" s="378"/>
      <c r="N285" s="490"/>
      <c r="O285" s="62"/>
      <c r="P285" s="62"/>
      <c r="Q285" s="442"/>
    </row>
    <row r="286" spans="1:17">
      <c r="A286" s="794"/>
      <c r="B286" s="795"/>
      <c r="C286" s="795"/>
      <c r="D286" s="804"/>
      <c r="E286" s="470" t="s">
        <v>438</v>
      </c>
      <c r="F286" s="376">
        <f t="shared" ref="F286:F289" si="197">SUM(G286:I286)</f>
        <v>18741.11</v>
      </c>
      <c r="G286" s="61"/>
      <c r="H286" s="61"/>
      <c r="I286" s="378">
        <v>18741.11</v>
      </c>
      <c r="J286" s="380">
        <f t="shared" ref="J286:J289" si="198">SUM(K286:M286)</f>
        <v>18741.11</v>
      </c>
      <c r="K286" s="61"/>
      <c r="L286" s="61"/>
      <c r="M286" s="378">
        <v>18741.11</v>
      </c>
      <c r="N286" s="490">
        <f t="shared" si="188"/>
        <v>100</v>
      </c>
      <c r="O286" s="62"/>
      <c r="P286" s="62"/>
      <c r="Q286" s="442">
        <f t="shared" si="188"/>
        <v>100</v>
      </c>
    </row>
    <row r="287" spans="1:17">
      <c r="A287" s="794"/>
      <c r="B287" s="795"/>
      <c r="C287" s="795"/>
      <c r="D287" s="804"/>
      <c r="E287" s="470" t="s">
        <v>439</v>
      </c>
      <c r="F287" s="376">
        <f t="shared" si="197"/>
        <v>3737.42</v>
      </c>
      <c r="G287" s="61"/>
      <c r="H287" s="61">
        <v>100</v>
      </c>
      <c r="I287" s="378">
        <f>3616.82+20.6</f>
        <v>3637.42</v>
      </c>
      <c r="J287" s="380">
        <f t="shared" si="198"/>
        <v>3737.42</v>
      </c>
      <c r="K287" s="61"/>
      <c r="L287" s="61">
        <v>100</v>
      </c>
      <c r="M287" s="378">
        <v>3637.42</v>
      </c>
      <c r="N287" s="490">
        <f t="shared" si="188"/>
        <v>100</v>
      </c>
      <c r="O287" s="62"/>
      <c r="P287" s="62">
        <f t="shared" si="188"/>
        <v>100</v>
      </c>
      <c r="Q287" s="442">
        <f t="shared" si="188"/>
        <v>100</v>
      </c>
    </row>
    <row r="288" spans="1:17">
      <c r="A288" s="794"/>
      <c r="B288" s="795"/>
      <c r="C288" s="795"/>
      <c r="D288" s="804"/>
      <c r="E288" s="470" t="s">
        <v>440</v>
      </c>
      <c r="F288" s="376">
        <f t="shared" si="197"/>
        <v>28.25</v>
      </c>
      <c r="G288" s="61"/>
      <c r="H288" s="61"/>
      <c r="I288" s="378">
        <v>28.25</v>
      </c>
      <c r="J288" s="380">
        <f t="shared" si="198"/>
        <v>28.25</v>
      </c>
      <c r="K288" s="61"/>
      <c r="L288" s="61"/>
      <c r="M288" s="378">
        <v>28.25</v>
      </c>
      <c r="N288" s="490">
        <f t="shared" si="188"/>
        <v>100</v>
      </c>
      <c r="O288" s="62"/>
      <c r="P288" s="62"/>
      <c r="Q288" s="442">
        <f t="shared" si="188"/>
        <v>100</v>
      </c>
    </row>
    <row r="289" spans="1:17">
      <c r="A289" s="794"/>
      <c r="B289" s="795"/>
      <c r="C289" s="795"/>
      <c r="D289" s="804"/>
      <c r="E289" s="470" t="s">
        <v>441</v>
      </c>
      <c r="F289" s="376">
        <f t="shared" si="197"/>
        <v>170.17999999999998</v>
      </c>
      <c r="G289" s="61">
        <v>140.91999999999999</v>
      </c>
      <c r="H289" s="61">
        <v>22.94</v>
      </c>
      <c r="I289" s="378">
        <v>6.32</v>
      </c>
      <c r="J289" s="380">
        <f t="shared" si="198"/>
        <v>170.17999999999998</v>
      </c>
      <c r="K289" s="61">
        <v>140.91999999999999</v>
      </c>
      <c r="L289" s="61">
        <v>22.94</v>
      </c>
      <c r="M289" s="378">
        <v>6.32</v>
      </c>
      <c r="N289" s="490">
        <f t="shared" si="188"/>
        <v>100</v>
      </c>
      <c r="O289" s="62">
        <f t="shared" si="188"/>
        <v>100</v>
      </c>
      <c r="P289" s="62">
        <f t="shared" si="188"/>
        <v>100</v>
      </c>
      <c r="Q289" s="442">
        <f t="shared" si="188"/>
        <v>100</v>
      </c>
    </row>
    <row r="290" spans="1:17" ht="24">
      <c r="A290" s="794" t="s">
        <v>303</v>
      </c>
      <c r="B290" s="795" t="s">
        <v>442</v>
      </c>
      <c r="C290" s="795" t="s">
        <v>443</v>
      </c>
      <c r="D290" s="59" t="s">
        <v>65</v>
      </c>
      <c r="E290" s="277"/>
      <c r="F290" s="376">
        <f>F291</f>
        <v>31163.3</v>
      </c>
      <c r="G290" s="61">
        <f t="shared" ref="G290:I290" si="199">G291</f>
        <v>0</v>
      </c>
      <c r="H290" s="61">
        <f t="shared" si="199"/>
        <v>0</v>
      </c>
      <c r="I290" s="378">
        <f t="shared" si="199"/>
        <v>31163.3</v>
      </c>
      <c r="J290" s="380">
        <f>J291</f>
        <v>31163.3</v>
      </c>
      <c r="K290" s="61">
        <f t="shared" ref="K290:M290" si="200">K291</f>
        <v>0</v>
      </c>
      <c r="L290" s="61">
        <f t="shared" si="200"/>
        <v>0</v>
      </c>
      <c r="M290" s="378">
        <f t="shared" si="200"/>
        <v>31163.3</v>
      </c>
      <c r="N290" s="490">
        <f t="shared" si="188"/>
        <v>100</v>
      </c>
      <c r="O290" s="62"/>
      <c r="P290" s="62"/>
      <c r="Q290" s="442">
        <f t="shared" si="188"/>
        <v>100</v>
      </c>
    </row>
    <row r="291" spans="1:17" ht="24">
      <c r="A291" s="794"/>
      <c r="B291" s="795"/>
      <c r="C291" s="795"/>
      <c r="D291" s="405" t="s">
        <v>421</v>
      </c>
      <c r="E291" s="309" t="s">
        <v>424</v>
      </c>
      <c r="F291" s="365">
        <f>F293+F294+F295</f>
        <v>31163.3</v>
      </c>
      <c r="G291" s="30">
        <f t="shared" ref="G291:H291" si="201">G293+G294+G295</f>
        <v>0</v>
      </c>
      <c r="H291" s="30">
        <f t="shared" si="201"/>
        <v>0</v>
      </c>
      <c r="I291" s="379">
        <f>SUM(I293:I295)</f>
        <v>31163.3</v>
      </c>
      <c r="J291" s="381">
        <f>J293+J294+J295</f>
        <v>31163.3</v>
      </c>
      <c r="K291" s="30">
        <f t="shared" ref="K291:L291" si="202">K293+K294+K295</f>
        <v>0</v>
      </c>
      <c r="L291" s="30">
        <f t="shared" si="202"/>
        <v>0</v>
      </c>
      <c r="M291" s="379">
        <f>SUM(M293:M295)</f>
        <v>31163.3</v>
      </c>
      <c r="N291" s="491">
        <f t="shared" si="188"/>
        <v>100</v>
      </c>
      <c r="O291" s="71"/>
      <c r="P291" s="71"/>
      <c r="Q291" s="443">
        <f t="shared" si="188"/>
        <v>100</v>
      </c>
    </row>
    <row r="292" spans="1:17">
      <c r="A292" s="794"/>
      <c r="B292" s="795"/>
      <c r="C292" s="795"/>
      <c r="D292" s="406"/>
      <c r="E292" s="470" t="s">
        <v>425</v>
      </c>
      <c r="F292" s="376"/>
      <c r="G292" s="61"/>
      <c r="H292" s="61"/>
      <c r="I292" s="378"/>
      <c r="J292" s="380"/>
      <c r="K292" s="61"/>
      <c r="L292" s="61"/>
      <c r="M292" s="378"/>
      <c r="N292" s="490"/>
      <c r="O292" s="62"/>
      <c r="P292" s="62"/>
      <c r="Q292" s="442"/>
    </row>
    <row r="293" spans="1:17">
      <c r="A293" s="794"/>
      <c r="B293" s="795"/>
      <c r="C293" s="795"/>
      <c r="D293" s="804"/>
      <c r="E293" s="470" t="s">
        <v>444</v>
      </c>
      <c r="F293" s="376">
        <f t="shared" ref="F293:F295" si="203">SUM(G293:I293)</f>
        <v>27136</v>
      </c>
      <c r="G293" s="60"/>
      <c r="H293" s="61"/>
      <c r="I293" s="378">
        <v>27136</v>
      </c>
      <c r="J293" s="380">
        <f t="shared" ref="J293:J295" si="204">SUM(K293:M293)</f>
        <v>27136</v>
      </c>
      <c r="K293" s="61"/>
      <c r="L293" s="61"/>
      <c r="M293" s="378">
        <v>27136</v>
      </c>
      <c r="N293" s="490">
        <f t="shared" si="188"/>
        <v>100</v>
      </c>
      <c r="O293" s="62"/>
      <c r="P293" s="62"/>
      <c r="Q293" s="442">
        <f t="shared" si="188"/>
        <v>100</v>
      </c>
    </row>
    <row r="294" spans="1:17">
      <c r="A294" s="794"/>
      <c r="B294" s="795"/>
      <c r="C294" s="795"/>
      <c r="D294" s="804"/>
      <c r="E294" s="470" t="s">
        <v>445</v>
      </c>
      <c r="F294" s="376">
        <f t="shared" si="203"/>
        <v>3738.04</v>
      </c>
      <c r="G294" s="60"/>
      <c r="H294" s="61"/>
      <c r="I294" s="378">
        <v>3738.04</v>
      </c>
      <c r="J294" s="380">
        <f t="shared" si="204"/>
        <v>3738.04</v>
      </c>
      <c r="K294" s="61"/>
      <c r="L294" s="61"/>
      <c r="M294" s="378">
        <v>3738.04</v>
      </c>
      <c r="N294" s="490">
        <f t="shared" si="188"/>
        <v>100</v>
      </c>
      <c r="O294" s="62"/>
      <c r="P294" s="62"/>
      <c r="Q294" s="442">
        <f t="shared" si="188"/>
        <v>100</v>
      </c>
    </row>
    <row r="295" spans="1:17">
      <c r="A295" s="794"/>
      <c r="B295" s="795"/>
      <c r="C295" s="795"/>
      <c r="D295" s="804"/>
      <c r="E295" s="470" t="s">
        <v>446</v>
      </c>
      <c r="F295" s="376">
        <f t="shared" si="203"/>
        <v>289.26</v>
      </c>
      <c r="G295" s="60"/>
      <c r="H295" s="61"/>
      <c r="I295" s="378">
        <v>289.26</v>
      </c>
      <c r="J295" s="380">
        <f t="shared" si="204"/>
        <v>289.26</v>
      </c>
      <c r="K295" s="61"/>
      <c r="L295" s="61"/>
      <c r="M295" s="378">
        <v>289.26</v>
      </c>
      <c r="N295" s="490">
        <f t="shared" si="188"/>
        <v>100</v>
      </c>
      <c r="O295" s="62"/>
      <c r="P295" s="62"/>
      <c r="Q295" s="442">
        <f t="shared" si="188"/>
        <v>100</v>
      </c>
    </row>
    <row r="296" spans="1:17" ht="24">
      <c r="A296" s="801" t="s">
        <v>447</v>
      </c>
      <c r="B296" s="802" t="s">
        <v>448</v>
      </c>
      <c r="C296" s="802" t="s">
        <v>449</v>
      </c>
      <c r="D296" s="63" t="s">
        <v>65</v>
      </c>
      <c r="E296" s="279"/>
      <c r="F296" s="380">
        <f>F297</f>
        <v>0</v>
      </c>
      <c r="G296" s="61">
        <f t="shared" ref="G296:I296" si="205">G297</f>
        <v>0</v>
      </c>
      <c r="H296" s="61">
        <f t="shared" si="205"/>
        <v>0</v>
      </c>
      <c r="I296" s="378">
        <f t="shared" si="205"/>
        <v>0</v>
      </c>
      <c r="J296" s="380">
        <f>J297</f>
        <v>0</v>
      </c>
      <c r="K296" s="61">
        <f>K297</f>
        <v>0</v>
      </c>
      <c r="L296" s="61">
        <f t="shared" ref="L296:M296" si="206">L297</f>
        <v>0</v>
      </c>
      <c r="M296" s="378">
        <f t="shared" si="206"/>
        <v>0</v>
      </c>
      <c r="N296" s="490"/>
      <c r="O296" s="62"/>
      <c r="P296" s="62"/>
      <c r="Q296" s="442"/>
    </row>
    <row r="297" spans="1:17" ht="24">
      <c r="A297" s="801"/>
      <c r="B297" s="802"/>
      <c r="C297" s="802"/>
      <c r="D297" s="405" t="s">
        <v>421</v>
      </c>
      <c r="E297" s="324" t="s">
        <v>424</v>
      </c>
      <c r="F297" s="381">
        <f>F299+F300</f>
        <v>0</v>
      </c>
      <c r="G297" s="30">
        <f t="shared" ref="G297:M297" si="207">G299+G300</f>
        <v>0</v>
      </c>
      <c r="H297" s="30">
        <f t="shared" si="207"/>
        <v>0</v>
      </c>
      <c r="I297" s="379">
        <f t="shared" si="207"/>
        <v>0</v>
      </c>
      <c r="J297" s="381">
        <f>J299+J300</f>
        <v>0</v>
      </c>
      <c r="K297" s="30">
        <f>K299+K300</f>
        <v>0</v>
      </c>
      <c r="L297" s="30">
        <f t="shared" si="207"/>
        <v>0</v>
      </c>
      <c r="M297" s="379">
        <f t="shared" si="207"/>
        <v>0</v>
      </c>
      <c r="N297" s="491"/>
      <c r="O297" s="71"/>
      <c r="P297" s="71"/>
      <c r="Q297" s="443"/>
    </row>
    <row r="298" spans="1:17">
      <c r="A298" s="801"/>
      <c r="B298" s="802"/>
      <c r="C298" s="802"/>
      <c r="D298" s="407"/>
      <c r="E298" s="325" t="s">
        <v>425</v>
      </c>
      <c r="F298" s="380"/>
      <c r="G298" s="61"/>
      <c r="H298" s="61"/>
      <c r="I298" s="378"/>
      <c r="J298" s="380"/>
      <c r="K298" s="61"/>
      <c r="L298" s="61"/>
      <c r="M298" s="378"/>
      <c r="N298" s="490"/>
      <c r="O298" s="62"/>
      <c r="P298" s="62"/>
      <c r="Q298" s="442"/>
    </row>
    <row r="299" spans="1:17">
      <c r="A299" s="801"/>
      <c r="B299" s="802"/>
      <c r="C299" s="802"/>
      <c r="D299" s="407"/>
      <c r="E299" s="325" t="s">
        <v>450</v>
      </c>
      <c r="F299" s="376">
        <f t="shared" ref="F299:F300" si="208">SUM(G299:I299)</f>
        <v>0</v>
      </c>
      <c r="G299" s="61"/>
      <c r="H299" s="61"/>
      <c r="I299" s="378"/>
      <c r="J299" s="380">
        <f t="shared" ref="J299:J300" si="209">SUM(K299:M299)</f>
        <v>0</v>
      </c>
      <c r="K299" s="61"/>
      <c r="L299" s="61"/>
      <c r="M299" s="378"/>
      <c r="N299" s="490"/>
      <c r="O299" s="62"/>
      <c r="P299" s="62"/>
      <c r="Q299" s="442"/>
    </row>
    <row r="300" spans="1:17">
      <c r="A300" s="801"/>
      <c r="B300" s="802"/>
      <c r="C300" s="802"/>
      <c r="D300" s="407"/>
      <c r="E300" s="325" t="s">
        <v>451</v>
      </c>
      <c r="F300" s="376">
        <f t="shared" si="208"/>
        <v>0</v>
      </c>
      <c r="G300" s="61"/>
      <c r="H300" s="61"/>
      <c r="I300" s="378"/>
      <c r="J300" s="380">
        <f t="shared" si="209"/>
        <v>0</v>
      </c>
      <c r="K300" s="61"/>
      <c r="L300" s="61"/>
      <c r="M300" s="378"/>
      <c r="N300" s="490"/>
      <c r="O300" s="62"/>
      <c r="P300" s="62"/>
      <c r="Q300" s="442"/>
    </row>
    <row r="301" spans="1:17" ht="24">
      <c r="A301" s="801" t="s">
        <v>452</v>
      </c>
      <c r="B301" s="802" t="s">
        <v>453</v>
      </c>
      <c r="C301" s="803" t="s">
        <v>454</v>
      </c>
      <c r="D301" s="63" t="s">
        <v>65</v>
      </c>
      <c r="E301" s="279"/>
      <c r="F301" s="380">
        <f>F302</f>
        <v>39210.76</v>
      </c>
      <c r="G301" s="61">
        <f t="shared" ref="G301:I301" si="210">G302</f>
        <v>20239.260000000002</v>
      </c>
      <c r="H301" s="61">
        <f t="shared" si="210"/>
        <v>18248.739999999998</v>
      </c>
      <c r="I301" s="378">
        <f t="shared" si="210"/>
        <v>722.76</v>
      </c>
      <c r="J301" s="380">
        <f>J302</f>
        <v>39210.75</v>
      </c>
      <c r="K301" s="61">
        <f>K302</f>
        <v>20239.260000000002</v>
      </c>
      <c r="L301" s="61">
        <f t="shared" ref="L301:M301" si="211">L302</f>
        <v>18248.73</v>
      </c>
      <c r="M301" s="378">
        <f t="shared" si="211"/>
        <v>722.76</v>
      </c>
      <c r="N301" s="490">
        <f t="shared" si="188"/>
        <v>99.999974496796284</v>
      </c>
      <c r="O301" s="62">
        <f t="shared" si="188"/>
        <v>100</v>
      </c>
      <c r="P301" s="62">
        <f t="shared" si="188"/>
        <v>99.999945201696121</v>
      </c>
      <c r="Q301" s="442">
        <f t="shared" si="188"/>
        <v>100</v>
      </c>
    </row>
    <row r="302" spans="1:17" ht="24">
      <c r="A302" s="801"/>
      <c r="B302" s="802"/>
      <c r="C302" s="803"/>
      <c r="D302" s="405" t="s">
        <v>421</v>
      </c>
      <c r="E302" s="324" t="s">
        <v>424</v>
      </c>
      <c r="F302" s="381">
        <f>F304+F305+F306</f>
        <v>39210.76</v>
      </c>
      <c r="G302" s="30">
        <f t="shared" ref="G302:M302" si="212">G304+G305+G306</f>
        <v>20239.260000000002</v>
      </c>
      <c r="H302" s="30">
        <f t="shared" si="212"/>
        <v>18248.739999999998</v>
      </c>
      <c r="I302" s="379">
        <f t="shared" si="212"/>
        <v>722.76</v>
      </c>
      <c r="J302" s="381">
        <f t="shared" si="212"/>
        <v>39210.75</v>
      </c>
      <c r="K302" s="30">
        <f t="shared" si="212"/>
        <v>20239.260000000002</v>
      </c>
      <c r="L302" s="30">
        <f t="shared" si="212"/>
        <v>18248.73</v>
      </c>
      <c r="M302" s="379">
        <f t="shared" si="212"/>
        <v>722.76</v>
      </c>
      <c r="N302" s="491">
        <f t="shared" si="188"/>
        <v>99.999974496796284</v>
      </c>
      <c r="O302" s="71">
        <f t="shared" si="188"/>
        <v>100</v>
      </c>
      <c r="P302" s="71">
        <f t="shared" si="188"/>
        <v>99.999945201696121</v>
      </c>
      <c r="Q302" s="443">
        <f t="shared" si="188"/>
        <v>100</v>
      </c>
    </row>
    <row r="303" spans="1:17">
      <c r="A303" s="801"/>
      <c r="B303" s="802"/>
      <c r="C303" s="803"/>
      <c r="D303" s="407"/>
      <c r="E303" s="325" t="s">
        <v>425</v>
      </c>
      <c r="F303" s="380"/>
      <c r="G303" s="61"/>
      <c r="H303" s="61"/>
      <c r="I303" s="378"/>
      <c r="J303" s="380"/>
      <c r="K303" s="61"/>
      <c r="L303" s="61"/>
      <c r="M303" s="378"/>
      <c r="N303" s="490"/>
      <c r="O303" s="62"/>
      <c r="P303" s="62"/>
      <c r="Q303" s="442"/>
    </row>
    <row r="304" spans="1:17">
      <c r="A304" s="801"/>
      <c r="B304" s="802"/>
      <c r="C304" s="803"/>
      <c r="D304" s="407"/>
      <c r="E304" s="325" t="s">
        <v>455</v>
      </c>
      <c r="F304" s="376">
        <f t="shared" ref="F304" si="213">SUM(G304:I304)</f>
        <v>4838.5200000000004</v>
      </c>
      <c r="G304" s="61">
        <v>4715.75</v>
      </c>
      <c r="H304" s="61">
        <v>96.25</v>
      </c>
      <c r="I304" s="378">
        <v>26.52</v>
      </c>
      <c r="J304" s="380">
        <f t="shared" ref="J304:J306" si="214">SUM(K304:M304)</f>
        <v>4838.5200000000004</v>
      </c>
      <c r="K304" s="61">
        <v>4715.75</v>
      </c>
      <c r="L304" s="61">
        <v>96.25</v>
      </c>
      <c r="M304" s="378">
        <v>26.52</v>
      </c>
      <c r="N304" s="490">
        <f t="shared" si="188"/>
        <v>100</v>
      </c>
      <c r="O304" s="62">
        <f t="shared" si="188"/>
        <v>100</v>
      </c>
      <c r="P304" s="62">
        <f t="shared" si="188"/>
        <v>100</v>
      </c>
      <c r="Q304" s="442">
        <f t="shared" si="188"/>
        <v>100</v>
      </c>
    </row>
    <row r="305" spans="1:17">
      <c r="A305" s="801"/>
      <c r="B305" s="802"/>
      <c r="C305" s="803"/>
      <c r="D305" s="407"/>
      <c r="E305" s="325" t="s">
        <v>456</v>
      </c>
      <c r="F305" s="376">
        <f>SUM(G305:I305)</f>
        <v>18746.84</v>
      </c>
      <c r="G305" s="61">
        <v>15523.51</v>
      </c>
      <c r="H305" s="61">
        <v>2527.09</v>
      </c>
      <c r="I305" s="378">
        <v>696.24</v>
      </c>
      <c r="J305" s="380">
        <f t="shared" si="214"/>
        <v>18746.830000000002</v>
      </c>
      <c r="K305" s="61">
        <v>15523.51</v>
      </c>
      <c r="L305" s="61">
        <v>2527.08</v>
      </c>
      <c r="M305" s="378">
        <v>696.24</v>
      </c>
      <c r="N305" s="490">
        <f t="shared" si="188"/>
        <v>99.999946657676716</v>
      </c>
      <c r="O305" s="62">
        <f t="shared" si="188"/>
        <v>100</v>
      </c>
      <c r="P305" s="62">
        <f t="shared" si="188"/>
        <v>99.999604287935924</v>
      </c>
      <c r="Q305" s="442">
        <f t="shared" si="188"/>
        <v>100</v>
      </c>
    </row>
    <row r="306" spans="1:17">
      <c r="A306" s="801"/>
      <c r="B306" s="802"/>
      <c r="C306" s="803"/>
      <c r="D306" s="407"/>
      <c r="E306" s="325" t="s">
        <v>457</v>
      </c>
      <c r="F306" s="376">
        <f>SUM(G306:I306)</f>
        <v>15625.4</v>
      </c>
      <c r="G306" s="61"/>
      <c r="H306" s="61">
        <v>15625.4</v>
      </c>
      <c r="I306" s="378"/>
      <c r="J306" s="380">
        <f t="shared" si="214"/>
        <v>15625.4</v>
      </c>
      <c r="K306" s="61"/>
      <c r="L306" s="61">
        <v>15625.4</v>
      </c>
      <c r="M306" s="378"/>
      <c r="N306" s="490">
        <f t="shared" si="188"/>
        <v>100</v>
      </c>
      <c r="O306" s="62"/>
      <c r="P306" s="62">
        <f>L306/H306*100</f>
        <v>100</v>
      </c>
      <c r="Q306" s="442"/>
    </row>
    <row r="307" spans="1:17" ht="24">
      <c r="A307" s="792" t="s">
        <v>74</v>
      </c>
      <c r="B307" s="793" t="s">
        <v>458</v>
      </c>
      <c r="C307" s="789" t="s">
        <v>459</v>
      </c>
      <c r="D307" s="72" t="s">
        <v>65</v>
      </c>
      <c r="E307" s="275"/>
      <c r="F307" s="382">
        <f>F308</f>
        <v>171823.31</v>
      </c>
      <c r="G307" s="74">
        <f>G308</f>
        <v>165682.9</v>
      </c>
      <c r="H307" s="74">
        <f t="shared" ref="H307" si="215">H308</f>
        <v>3381.28</v>
      </c>
      <c r="I307" s="383">
        <f>I308</f>
        <v>2759.13</v>
      </c>
      <c r="J307" s="521">
        <f>J308</f>
        <v>171813.47</v>
      </c>
      <c r="K307" s="74">
        <f t="shared" ref="K307:L307" si="216">K308</f>
        <v>165682.9</v>
      </c>
      <c r="L307" s="74">
        <f t="shared" si="216"/>
        <v>3381.28</v>
      </c>
      <c r="M307" s="383">
        <f>M308</f>
        <v>2749.29</v>
      </c>
      <c r="N307" s="492">
        <f t="shared" si="188"/>
        <v>99.994273186798694</v>
      </c>
      <c r="O307" s="75">
        <f t="shared" si="188"/>
        <v>100</v>
      </c>
      <c r="P307" s="75">
        <f t="shared" si="188"/>
        <v>100</v>
      </c>
      <c r="Q307" s="444">
        <f t="shared" si="188"/>
        <v>99.643365843581122</v>
      </c>
    </row>
    <row r="308" spans="1:17" ht="24">
      <c r="A308" s="792"/>
      <c r="B308" s="793"/>
      <c r="C308" s="789"/>
      <c r="D308" s="69" t="s">
        <v>421</v>
      </c>
      <c r="E308" s="469" t="s">
        <v>424</v>
      </c>
      <c r="F308" s="376">
        <f>F310</f>
        <v>171823.31</v>
      </c>
      <c r="G308" s="61">
        <f t="shared" ref="G308:H308" si="217">G310</f>
        <v>165682.9</v>
      </c>
      <c r="H308" s="61">
        <f t="shared" si="217"/>
        <v>3381.28</v>
      </c>
      <c r="I308" s="378">
        <f>I310</f>
        <v>2759.13</v>
      </c>
      <c r="J308" s="380">
        <f>J310</f>
        <v>171813.47</v>
      </c>
      <c r="K308" s="61">
        <f t="shared" ref="K308:M308" si="218">K310</f>
        <v>165682.9</v>
      </c>
      <c r="L308" s="61">
        <f t="shared" si="218"/>
        <v>3381.28</v>
      </c>
      <c r="M308" s="378">
        <f t="shared" si="218"/>
        <v>2749.29</v>
      </c>
      <c r="N308" s="490">
        <f t="shared" si="188"/>
        <v>99.994273186798694</v>
      </c>
      <c r="O308" s="62">
        <f t="shared" si="188"/>
        <v>100</v>
      </c>
      <c r="P308" s="62">
        <f t="shared" si="188"/>
        <v>100</v>
      </c>
      <c r="Q308" s="442">
        <f t="shared" si="188"/>
        <v>99.643365843581122</v>
      </c>
    </row>
    <row r="309" spans="1:17">
      <c r="A309" s="792"/>
      <c r="B309" s="793"/>
      <c r="C309" s="789"/>
      <c r="D309" s="408"/>
      <c r="E309" s="469" t="s">
        <v>425</v>
      </c>
      <c r="F309" s="376"/>
      <c r="G309" s="61"/>
      <c r="H309" s="61"/>
      <c r="I309" s="378"/>
      <c r="J309" s="380"/>
      <c r="K309" s="61"/>
      <c r="L309" s="61"/>
      <c r="M309" s="378"/>
      <c r="N309" s="490"/>
      <c r="O309" s="62"/>
      <c r="P309" s="62"/>
      <c r="Q309" s="442"/>
    </row>
    <row r="310" spans="1:17">
      <c r="A310" s="792"/>
      <c r="B310" s="793"/>
      <c r="C310" s="789"/>
      <c r="D310" s="408"/>
      <c r="E310" s="471" t="s">
        <v>460</v>
      </c>
      <c r="F310" s="376">
        <f>SUM(G310:I310)</f>
        <v>171823.31</v>
      </c>
      <c r="G310" s="61">
        <f>G312+G317+G320</f>
        <v>165682.9</v>
      </c>
      <c r="H310" s="61">
        <f>H312+H317+H320</f>
        <v>3381.28</v>
      </c>
      <c r="I310" s="378">
        <f>I312+I317+I320</f>
        <v>2759.13</v>
      </c>
      <c r="J310" s="380">
        <f>SUM(K310:M310)</f>
        <v>171813.47</v>
      </c>
      <c r="K310" s="61">
        <f>K312+K317+K321</f>
        <v>165682.9</v>
      </c>
      <c r="L310" s="61">
        <f>L312+L317+L321</f>
        <v>3381.28</v>
      </c>
      <c r="M310" s="378">
        <f>M312+M317+M321</f>
        <v>2749.29</v>
      </c>
      <c r="N310" s="490">
        <f t="shared" si="188"/>
        <v>99.994273186798694</v>
      </c>
      <c r="O310" s="62">
        <f t="shared" si="188"/>
        <v>100</v>
      </c>
      <c r="P310" s="62">
        <f t="shared" si="188"/>
        <v>100</v>
      </c>
      <c r="Q310" s="442">
        <f t="shared" si="188"/>
        <v>99.643365843581122</v>
      </c>
    </row>
    <row r="311" spans="1:17" ht="24">
      <c r="A311" s="799" t="s">
        <v>21</v>
      </c>
      <c r="B311" s="800" t="s">
        <v>461</v>
      </c>
      <c r="C311" s="795" t="s">
        <v>462</v>
      </c>
      <c r="D311" s="407" t="s">
        <v>65</v>
      </c>
      <c r="E311" s="471"/>
      <c r="F311" s="376">
        <f>F312</f>
        <v>346.23999999999995</v>
      </c>
      <c r="G311" s="61">
        <f t="shared" ref="G311:H311" si="219">G312</f>
        <v>0</v>
      </c>
      <c r="H311" s="61">
        <f t="shared" si="219"/>
        <v>0</v>
      </c>
      <c r="I311" s="378">
        <f>I312</f>
        <v>346.23999999999995</v>
      </c>
      <c r="J311" s="380">
        <f>J312</f>
        <v>336.4</v>
      </c>
      <c r="K311" s="61">
        <f t="shared" ref="K311:M311" si="220">K312</f>
        <v>0</v>
      </c>
      <c r="L311" s="61">
        <f t="shared" si="220"/>
        <v>0</v>
      </c>
      <c r="M311" s="378">
        <f t="shared" si="220"/>
        <v>336.4</v>
      </c>
      <c r="N311" s="490">
        <f t="shared" si="188"/>
        <v>97.158040665434385</v>
      </c>
      <c r="O311" s="62"/>
      <c r="P311" s="62"/>
      <c r="Q311" s="442">
        <f t="shared" si="188"/>
        <v>97.158040665434385</v>
      </c>
    </row>
    <row r="312" spans="1:17" ht="24">
      <c r="A312" s="799"/>
      <c r="B312" s="800"/>
      <c r="C312" s="795"/>
      <c r="D312" s="405" t="s">
        <v>421</v>
      </c>
      <c r="E312" s="472" t="s">
        <v>424</v>
      </c>
      <c r="F312" s="365">
        <f t="shared" ref="F312:M312" si="221">SUM(F314:F315)</f>
        <v>346.23999999999995</v>
      </c>
      <c r="G312" s="30">
        <f t="shared" si="221"/>
        <v>0</v>
      </c>
      <c r="H312" s="30">
        <f t="shared" si="221"/>
        <v>0</v>
      </c>
      <c r="I312" s="379">
        <f t="shared" si="221"/>
        <v>346.23999999999995</v>
      </c>
      <c r="J312" s="381">
        <f t="shared" si="221"/>
        <v>336.4</v>
      </c>
      <c r="K312" s="30">
        <f t="shared" si="221"/>
        <v>0</v>
      </c>
      <c r="L312" s="30">
        <f t="shared" si="221"/>
        <v>0</v>
      </c>
      <c r="M312" s="379">
        <f t="shared" si="221"/>
        <v>336.4</v>
      </c>
      <c r="N312" s="491">
        <f>J312/F312*100</f>
        <v>97.158040665434385</v>
      </c>
      <c r="O312" s="71"/>
      <c r="P312" s="71"/>
      <c r="Q312" s="443">
        <f>M312/I312*100</f>
        <v>97.158040665434385</v>
      </c>
    </row>
    <row r="313" spans="1:17">
      <c r="A313" s="799"/>
      <c r="B313" s="800"/>
      <c r="C313" s="795"/>
      <c r="D313" s="407"/>
      <c r="E313" s="472" t="s">
        <v>425</v>
      </c>
      <c r="F313" s="365"/>
      <c r="G313" s="30"/>
      <c r="H313" s="30"/>
      <c r="I313" s="379"/>
      <c r="J313" s="381"/>
      <c r="K313" s="30"/>
      <c r="L313" s="30"/>
      <c r="M313" s="379"/>
      <c r="N313" s="491"/>
      <c r="O313" s="71"/>
      <c r="P313" s="71"/>
      <c r="Q313" s="443"/>
    </row>
    <row r="314" spans="1:17">
      <c r="A314" s="799"/>
      <c r="B314" s="800"/>
      <c r="C314" s="795"/>
      <c r="D314" s="407"/>
      <c r="E314" s="471" t="s">
        <v>463</v>
      </c>
      <c r="F314" s="376">
        <f>SUM(G314:I314)</f>
        <v>336.4</v>
      </c>
      <c r="G314" s="60"/>
      <c r="H314" s="61"/>
      <c r="I314" s="378">
        <v>336.4</v>
      </c>
      <c r="J314" s="380">
        <f>SUM(K314:M314)</f>
        <v>336.4</v>
      </c>
      <c r="K314" s="61"/>
      <c r="L314" s="61"/>
      <c r="M314" s="378">
        <v>336.4</v>
      </c>
      <c r="N314" s="490">
        <f t="shared" ref="N314" si="222">J314/F314*100</f>
        <v>100</v>
      </c>
      <c r="O314" s="62"/>
      <c r="P314" s="62"/>
      <c r="Q314" s="442">
        <f t="shared" ref="Q314" si="223">M314/I314*100</f>
        <v>100</v>
      </c>
    </row>
    <row r="315" spans="1:17">
      <c r="A315" s="799"/>
      <c r="B315" s="800"/>
      <c r="C315" s="795"/>
      <c r="D315" s="407"/>
      <c r="E315" s="471" t="s">
        <v>464</v>
      </c>
      <c r="F315" s="376">
        <f>SUM(G315:I315)</f>
        <v>9.84</v>
      </c>
      <c r="G315" s="60"/>
      <c r="H315" s="61"/>
      <c r="I315" s="378">
        <v>9.84</v>
      </c>
      <c r="J315" s="380">
        <f>SUM(K315:M315)</f>
        <v>0</v>
      </c>
      <c r="K315" s="61"/>
      <c r="L315" s="61"/>
      <c r="M315" s="378">
        <v>0</v>
      </c>
      <c r="N315" s="490">
        <f t="shared" si="188"/>
        <v>0</v>
      </c>
      <c r="O315" s="62"/>
      <c r="P315" s="62"/>
      <c r="Q315" s="442">
        <f t="shared" si="188"/>
        <v>0</v>
      </c>
    </row>
    <row r="316" spans="1:17" ht="24">
      <c r="A316" s="794" t="s">
        <v>465</v>
      </c>
      <c r="B316" s="795" t="s">
        <v>466</v>
      </c>
      <c r="C316" s="795" t="s">
        <v>467</v>
      </c>
      <c r="D316" s="59" t="s">
        <v>65</v>
      </c>
      <c r="E316" s="277"/>
      <c r="F316" s="376">
        <f>F317</f>
        <v>755</v>
      </c>
      <c r="G316" s="61">
        <f t="shared" ref="G316:H316" si="224">G317</f>
        <v>0</v>
      </c>
      <c r="H316" s="61">
        <f t="shared" si="224"/>
        <v>0</v>
      </c>
      <c r="I316" s="378">
        <f>I317</f>
        <v>755</v>
      </c>
      <c r="J316" s="380">
        <f>K316+L316+M316</f>
        <v>755</v>
      </c>
      <c r="K316" s="61">
        <f>K317</f>
        <v>0</v>
      </c>
      <c r="L316" s="61">
        <f t="shared" ref="L316:M316" si="225">L317</f>
        <v>0</v>
      </c>
      <c r="M316" s="378">
        <f t="shared" si="225"/>
        <v>755</v>
      </c>
      <c r="N316" s="490">
        <f t="shared" si="188"/>
        <v>100</v>
      </c>
      <c r="O316" s="62"/>
      <c r="P316" s="62"/>
      <c r="Q316" s="442">
        <f t="shared" si="188"/>
        <v>100</v>
      </c>
    </row>
    <row r="317" spans="1:17" ht="24">
      <c r="A317" s="794"/>
      <c r="B317" s="795"/>
      <c r="C317" s="795"/>
      <c r="D317" s="405" t="s">
        <v>421</v>
      </c>
      <c r="E317" s="309" t="s">
        <v>424</v>
      </c>
      <c r="F317" s="365">
        <f>F319</f>
        <v>755</v>
      </c>
      <c r="G317" s="30">
        <f t="shared" ref="G317:H317" si="226">G319</f>
        <v>0</v>
      </c>
      <c r="H317" s="30">
        <f t="shared" si="226"/>
        <v>0</v>
      </c>
      <c r="I317" s="379">
        <f>I319</f>
        <v>755</v>
      </c>
      <c r="J317" s="381">
        <f>J319</f>
        <v>755</v>
      </c>
      <c r="K317" s="30">
        <f>K319</f>
        <v>0</v>
      </c>
      <c r="L317" s="30">
        <f t="shared" ref="L317:M317" si="227">L319</f>
        <v>0</v>
      </c>
      <c r="M317" s="379">
        <f t="shared" si="227"/>
        <v>755</v>
      </c>
      <c r="N317" s="491">
        <f t="shared" si="188"/>
        <v>100</v>
      </c>
      <c r="O317" s="71"/>
      <c r="P317" s="71"/>
      <c r="Q317" s="443">
        <f t="shared" si="188"/>
        <v>100</v>
      </c>
    </row>
    <row r="318" spans="1:17">
      <c r="A318" s="794"/>
      <c r="B318" s="795"/>
      <c r="C318" s="795"/>
      <c r="D318" s="406"/>
      <c r="E318" s="308" t="s">
        <v>425</v>
      </c>
      <c r="F318" s="365"/>
      <c r="G318" s="30"/>
      <c r="H318" s="30"/>
      <c r="I318" s="379"/>
      <c r="J318" s="381"/>
      <c r="K318" s="30"/>
      <c r="L318" s="30"/>
      <c r="M318" s="379"/>
      <c r="N318" s="491"/>
      <c r="O318" s="71"/>
      <c r="P318" s="71"/>
      <c r="Q318" s="443"/>
    </row>
    <row r="319" spans="1:17">
      <c r="A319" s="794"/>
      <c r="B319" s="795"/>
      <c r="C319" s="795"/>
      <c r="D319" s="406"/>
      <c r="E319" s="308" t="s">
        <v>468</v>
      </c>
      <c r="F319" s="365">
        <f>SUM(G319:I319)</f>
        <v>755</v>
      </c>
      <c r="G319" s="30"/>
      <c r="H319" s="30"/>
      <c r="I319" s="379">
        <v>755</v>
      </c>
      <c r="J319" s="381">
        <f>SUM(K319:M319)</f>
        <v>755</v>
      </c>
      <c r="K319" s="30"/>
      <c r="L319" s="30"/>
      <c r="M319" s="379">
        <v>755</v>
      </c>
      <c r="N319" s="491">
        <f t="shared" si="188"/>
        <v>100</v>
      </c>
      <c r="O319" s="71"/>
      <c r="P319" s="71"/>
      <c r="Q319" s="443">
        <f t="shared" si="188"/>
        <v>100</v>
      </c>
    </row>
    <row r="320" spans="1:17" ht="24">
      <c r="A320" s="794" t="s">
        <v>152</v>
      </c>
      <c r="B320" s="795" t="s">
        <v>469</v>
      </c>
      <c r="C320" s="795" t="s">
        <v>470</v>
      </c>
      <c r="D320" s="59" t="s">
        <v>65</v>
      </c>
      <c r="E320" s="309"/>
      <c r="F320" s="365">
        <f>F321</f>
        <v>170722.07</v>
      </c>
      <c r="G320" s="30">
        <f t="shared" ref="G320:H320" si="228">G321</f>
        <v>165682.9</v>
      </c>
      <c r="H320" s="30">
        <f t="shared" si="228"/>
        <v>3381.28</v>
      </c>
      <c r="I320" s="379">
        <f>I321</f>
        <v>1657.89</v>
      </c>
      <c r="J320" s="381">
        <f>K320+L320+M320</f>
        <v>170722.07</v>
      </c>
      <c r="K320" s="30">
        <f>K321</f>
        <v>165682.9</v>
      </c>
      <c r="L320" s="30">
        <f t="shared" ref="L320:M320" si="229">L321</f>
        <v>3381.28</v>
      </c>
      <c r="M320" s="379">
        <f t="shared" si="229"/>
        <v>1657.89</v>
      </c>
      <c r="N320" s="491">
        <f t="shared" si="188"/>
        <v>100</v>
      </c>
      <c r="O320" s="71">
        <f t="shared" si="188"/>
        <v>100</v>
      </c>
      <c r="P320" s="71">
        <f t="shared" si="188"/>
        <v>100</v>
      </c>
      <c r="Q320" s="443">
        <f t="shared" si="188"/>
        <v>100</v>
      </c>
    </row>
    <row r="321" spans="1:17" ht="24">
      <c r="A321" s="794"/>
      <c r="B321" s="795"/>
      <c r="C321" s="795"/>
      <c r="D321" s="405" t="s">
        <v>421</v>
      </c>
      <c r="E321" s="309" t="s">
        <v>424</v>
      </c>
      <c r="F321" s="365">
        <f>F323</f>
        <v>170722.07</v>
      </c>
      <c r="G321" s="30">
        <f t="shared" ref="G321:H321" si="230">G323</f>
        <v>165682.9</v>
      </c>
      <c r="H321" s="30">
        <f t="shared" si="230"/>
        <v>3381.28</v>
      </c>
      <c r="I321" s="379">
        <f>I323</f>
        <v>1657.89</v>
      </c>
      <c r="J321" s="381">
        <f>J323</f>
        <v>170722.07</v>
      </c>
      <c r="K321" s="30">
        <f>K323</f>
        <v>165682.9</v>
      </c>
      <c r="L321" s="30">
        <f t="shared" ref="L321:M321" si="231">L323</f>
        <v>3381.28</v>
      </c>
      <c r="M321" s="379">
        <f t="shared" si="231"/>
        <v>1657.89</v>
      </c>
      <c r="N321" s="491">
        <f t="shared" si="188"/>
        <v>100</v>
      </c>
      <c r="O321" s="71">
        <f t="shared" si="188"/>
        <v>100</v>
      </c>
      <c r="P321" s="71">
        <f t="shared" si="188"/>
        <v>100</v>
      </c>
      <c r="Q321" s="443">
        <f t="shared" si="188"/>
        <v>100</v>
      </c>
    </row>
    <row r="322" spans="1:17">
      <c r="A322" s="794"/>
      <c r="B322" s="795"/>
      <c r="C322" s="795"/>
      <c r="D322" s="406"/>
      <c r="E322" s="308" t="s">
        <v>425</v>
      </c>
      <c r="F322" s="365"/>
      <c r="G322" s="30"/>
      <c r="H322" s="30"/>
      <c r="I322" s="379"/>
      <c r="J322" s="381"/>
      <c r="K322" s="30"/>
      <c r="L322" s="30"/>
      <c r="M322" s="379"/>
      <c r="N322" s="491"/>
      <c r="O322" s="71"/>
      <c r="P322" s="71"/>
      <c r="Q322" s="443"/>
    </row>
    <row r="323" spans="1:17">
      <c r="A323" s="794"/>
      <c r="B323" s="795"/>
      <c r="C323" s="795"/>
      <c r="D323" s="406"/>
      <c r="E323" s="326" t="s">
        <v>471</v>
      </c>
      <c r="F323" s="376">
        <f>SUM(G323:I323)</f>
        <v>170722.07</v>
      </c>
      <c r="G323" s="61">
        <v>165682.9</v>
      </c>
      <c r="H323" s="61">
        <v>3381.28</v>
      </c>
      <c r="I323" s="378">
        <v>1657.89</v>
      </c>
      <c r="J323" s="380">
        <f>SUM(K323:M323)</f>
        <v>170722.07</v>
      </c>
      <c r="K323" s="61">
        <v>165682.9</v>
      </c>
      <c r="L323" s="61">
        <v>3381.28</v>
      </c>
      <c r="M323" s="378">
        <v>1657.89</v>
      </c>
      <c r="N323" s="490">
        <f t="shared" si="188"/>
        <v>100</v>
      </c>
      <c r="O323" s="62">
        <f t="shared" si="188"/>
        <v>100</v>
      </c>
      <c r="P323" s="62">
        <f t="shared" si="188"/>
        <v>100</v>
      </c>
      <c r="Q323" s="442">
        <f t="shared" si="188"/>
        <v>100</v>
      </c>
    </row>
    <row r="324" spans="1:17" ht="24">
      <c r="A324" s="792" t="s">
        <v>125</v>
      </c>
      <c r="B324" s="793" t="s">
        <v>472</v>
      </c>
      <c r="C324" s="789" t="s">
        <v>473</v>
      </c>
      <c r="D324" s="72" t="s">
        <v>65</v>
      </c>
      <c r="E324" s="275"/>
      <c r="F324" s="382">
        <f>F327</f>
        <v>2774.1</v>
      </c>
      <c r="G324" s="74">
        <f t="shared" ref="G324:H324" si="232">G327</f>
        <v>0</v>
      </c>
      <c r="H324" s="74">
        <f t="shared" si="232"/>
        <v>90.36</v>
      </c>
      <c r="I324" s="383">
        <f>I327</f>
        <v>2683.74</v>
      </c>
      <c r="J324" s="521">
        <f>J327</f>
        <v>2774.1</v>
      </c>
      <c r="K324" s="74">
        <f t="shared" ref="K324:L324" si="233">K327</f>
        <v>0</v>
      </c>
      <c r="L324" s="74">
        <f t="shared" si="233"/>
        <v>90.36</v>
      </c>
      <c r="M324" s="383">
        <f>M327</f>
        <v>2683.74</v>
      </c>
      <c r="N324" s="492">
        <f t="shared" si="188"/>
        <v>100</v>
      </c>
      <c r="O324" s="75"/>
      <c r="P324" s="75"/>
      <c r="Q324" s="444">
        <f t="shared" si="188"/>
        <v>100</v>
      </c>
    </row>
    <row r="325" spans="1:17" ht="24">
      <c r="A325" s="792"/>
      <c r="B325" s="793"/>
      <c r="C325" s="789"/>
      <c r="D325" s="405" t="s">
        <v>421</v>
      </c>
      <c r="E325" s="469" t="s">
        <v>424</v>
      </c>
      <c r="F325" s="384">
        <f>F327</f>
        <v>2774.1</v>
      </c>
      <c r="G325" s="61">
        <f t="shared" ref="G325" si="234">G327</f>
        <v>0</v>
      </c>
      <c r="H325" s="61">
        <f>H327</f>
        <v>90.36</v>
      </c>
      <c r="I325" s="378">
        <f>I327</f>
        <v>2683.74</v>
      </c>
      <c r="J325" s="380">
        <f>J327</f>
        <v>2774.1</v>
      </c>
      <c r="K325" s="61">
        <f t="shared" ref="K325:L325" si="235">K327</f>
        <v>0</v>
      </c>
      <c r="L325" s="61">
        <f t="shared" si="235"/>
        <v>90.36</v>
      </c>
      <c r="M325" s="378">
        <f>M327</f>
        <v>2683.74</v>
      </c>
      <c r="N325" s="490">
        <f t="shared" si="188"/>
        <v>100</v>
      </c>
      <c r="O325" s="62"/>
      <c r="P325" s="62"/>
      <c r="Q325" s="442">
        <f t="shared" si="188"/>
        <v>100</v>
      </c>
    </row>
    <row r="326" spans="1:17">
      <c r="A326" s="792"/>
      <c r="B326" s="793"/>
      <c r="C326" s="789"/>
      <c r="D326" s="409"/>
      <c r="E326" s="469" t="s">
        <v>425</v>
      </c>
      <c r="F326" s="384"/>
      <c r="G326" s="61"/>
      <c r="H326" s="61"/>
      <c r="I326" s="378"/>
      <c r="J326" s="380"/>
      <c r="K326" s="61"/>
      <c r="L326" s="61"/>
      <c r="M326" s="378"/>
      <c r="N326" s="490"/>
      <c r="O326" s="62"/>
      <c r="P326" s="62"/>
      <c r="Q326" s="442"/>
    </row>
    <row r="327" spans="1:17">
      <c r="A327" s="792"/>
      <c r="B327" s="793"/>
      <c r="C327" s="789"/>
      <c r="D327" s="409"/>
      <c r="E327" s="471" t="s">
        <v>474</v>
      </c>
      <c r="F327" s="376">
        <f>SUM(G327:I327)</f>
        <v>2774.1</v>
      </c>
      <c r="G327" s="61">
        <f t="shared" ref="G327:H327" si="236">G329</f>
        <v>0</v>
      </c>
      <c r="H327" s="61">
        <f t="shared" si="236"/>
        <v>90.36</v>
      </c>
      <c r="I327" s="378">
        <f>I329</f>
        <v>2683.74</v>
      </c>
      <c r="J327" s="380">
        <f>SUM(K327:M327)</f>
        <v>2774.1</v>
      </c>
      <c r="K327" s="61">
        <f t="shared" ref="K327:L327" si="237">K329</f>
        <v>0</v>
      </c>
      <c r="L327" s="61">
        <f t="shared" si="237"/>
        <v>90.36</v>
      </c>
      <c r="M327" s="378">
        <f>M329</f>
        <v>2683.74</v>
      </c>
      <c r="N327" s="490">
        <f t="shared" si="188"/>
        <v>100</v>
      </c>
      <c r="O327" s="62"/>
      <c r="P327" s="62"/>
      <c r="Q327" s="442">
        <f t="shared" si="188"/>
        <v>100</v>
      </c>
    </row>
    <row r="328" spans="1:17" ht="24">
      <c r="A328" s="794" t="s">
        <v>133</v>
      </c>
      <c r="B328" s="795" t="s">
        <v>475</v>
      </c>
      <c r="C328" s="795" t="s">
        <v>476</v>
      </c>
      <c r="D328" s="59" t="s">
        <v>65</v>
      </c>
      <c r="E328" s="277"/>
      <c r="F328" s="376">
        <f>F329</f>
        <v>2774.1</v>
      </c>
      <c r="G328" s="61">
        <f t="shared" ref="G328:I328" si="238">G329</f>
        <v>0</v>
      </c>
      <c r="H328" s="61">
        <f t="shared" si="238"/>
        <v>90.36</v>
      </c>
      <c r="I328" s="378">
        <f t="shared" si="238"/>
        <v>2683.74</v>
      </c>
      <c r="J328" s="380">
        <f>J329</f>
        <v>2774.1</v>
      </c>
      <c r="K328" s="61">
        <f t="shared" ref="K328:M328" si="239">K329</f>
        <v>0</v>
      </c>
      <c r="L328" s="61">
        <f t="shared" si="239"/>
        <v>90.36</v>
      </c>
      <c r="M328" s="378">
        <f t="shared" si="239"/>
        <v>2683.74</v>
      </c>
      <c r="N328" s="490">
        <f t="shared" si="188"/>
        <v>100</v>
      </c>
      <c r="O328" s="62"/>
      <c r="P328" s="62"/>
      <c r="Q328" s="442">
        <f t="shared" si="188"/>
        <v>100</v>
      </c>
    </row>
    <row r="329" spans="1:17" ht="24">
      <c r="A329" s="794"/>
      <c r="B329" s="795"/>
      <c r="C329" s="795"/>
      <c r="D329" s="405" t="s">
        <v>421</v>
      </c>
      <c r="E329" s="309" t="s">
        <v>424</v>
      </c>
      <c r="F329" s="365">
        <f>F331+F332+F333</f>
        <v>2774.1</v>
      </c>
      <c r="G329" s="30">
        <f t="shared" ref="G329:H329" si="240">G331+G332+G333</f>
        <v>0</v>
      </c>
      <c r="H329" s="30">
        <f t="shared" si="240"/>
        <v>90.36</v>
      </c>
      <c r="I329" s="379">
        <f>I331+I332+I333</f>
        <v>2683.74</v>
      </c>
      <c r="J329" s="381">
        <f>J331+J332+J333</f>
        <v>2774.1</v>
      </c>
      <c r="K329" s="30">
        <f t="shared" ref="K329:L329" si="241">K331+K332+K333</f>
        <v>0</v>
      </c>
      <c r="L329" s="30">
        <f t="shared" si="241"/>
        <v>90.36</v>
      </c>
      <c r="M329" s="379">
        <f>M331+M332+M333</f>
        <v>2683.74</v>
      </c>
      <c r="N329" s="491">
        <f t="shared" si="188"/>
        <v>100</v>
      </c>
      <c r="O329" s="71"/>
      <c r="P329" s="71">
        <f t="shared" si="188"/>
        <v>100</v>
      </c>
      <c r="Q329" s="443">
        <f t="shared" si="188"/>
        <v>100</v>
      </c>
    </row>
    <row r="330" spans="1:17">
      <c r="A330" s="794"/>
      <c r="B330" s="795"/>
      <c r="C330" s="795"/>
      <c r="D330" s="406"/>
      <c r="E330" s="308" t="s">
        <v>425</v>
      </c>
      <c r="F330" s="365"/>
      <c r="G330" s="30"/>
      <c r="H330" s="30"/>
      <c r="I330" s="379"/>
      <c r="J330" s="381"/>
      <c r="K330" s="30"/>
      <c r="L330" s="30"/>
      <c r="M330" s="379"/>
      <c r="N330" s="491"/>
      <c r="O330" s="71"/>
      <c r="P330" s="71"/>
      <c r="Q330" s="443"/>
    </row>
    <row r="331" spans="1:17">
      <c r="A331" s="794"/>
      <c r="B331" s="795"/>
      <c r="C331" s="795"/>
      <c r="D331" s="406"/>
      <c r="E331" s="470" t="s">
        <v>477</v>
      </c>
      <c r="F331" s="376">
        <f t="shared" ref="F331:F332" si="242">SUM(G331:I331)</f>
        <v>2041.32</v>
      </c>
      <c r="G331" s="61"/>
      <c r="H331" s="61">
        <v>90.36</v>
      </c>
      <c r="I331" s="378">
        <v>1950.96</v>
      </c>
      <c r="J331" s="380">
        <f t="shared" ref="J331:J332" si="243">SUM(K331:M331)</f>
        <v>2041.32</v>
      </c>
      <c r="K331" s="61"/>
      <c r="L331" s="61">
        <v>90.36</v>
      </c>
      <c r="M331" s="378">
        <v>1950.96</v>
      </c>
      <c r="N331" s="490">
        <f t="shared" si="188"/>
        <v>100</v>
      </c>
      <c r="O331" s="62"/>
      <c r="P331" s="62">
        <f t="shared" si="188"/>
        <v>100</v>
      </c>
      <c r="Q331" s="442">
        <f t="shared" si="188"/>
        <v>100</v>
      </c>
    </row>
    <row r="332" spans="1:17">
      <c r="A332" s="794"/>
      <c r="B332" s="795"/>
      <c r="C332" s="795"/>
      <c r="D332" s="406"/>
      <c r="E332" s="470" t="s">
        <v>478</v>
      </c>
      <c r="F332" s="376">
        <f t="shared" si="242"/>
        <v>732.78</v>
      </c>
      <c r="G332" s="61"/>
      <c r="H332" s="61"/>
      <c r="I332" s="378">
        <v>732.78</v>
      </c>
      <c r="J332" s="380">
        <f t="shared" si="243"/>
        <v>732.78</v>
      </c>
      <c r="K332" s="61"/>
      <c r="L332" s="61"/>
      <c r="M332" s="378">
        <v>732.78</v>
      </c>
      <c r="N332" s="490">
        <f t="shared" si="188"/>
        <v>100</v>
      </c>
      <c r="O332" s="62"/>
      <c r="P332" s="62"/>
      <c r="Q332" s="442">
        <f t="shared" si="188"/>
        <v>100</v>
      </c>
    </row>
    <row r="333" spans="1:17">
      <c r="A333" s="794"/>
      <c r="B333" s="795"/>
      <c r="C333" s="795"/>
      <c r="D333" s="406"/>
      <c r="E333" s="470" t="s">
        <v>479</v>
      </c>
      <c r="F333" s="376">
        <f>SUM(G333:I333)</f>
        <v>0</v>
      </c>
      <c r="G333" s="61"/>
      <c r="H333" s="61"/>
      <c r="I333" s="378">
        <v>0</v>
      </c>
      <c r="J333" s="380">
        <f>SUM(K333:M333)</f>
        <v>0</v>
      </c>
      <c r="K333" s="61"/>
      <c r="L333" s="61"/>
      <c r="M333" s="378">
        <v>0</v>
      </c>
      <c r="N333" s="493"/>
      <c r="O333" s="64"/>
      <c r="P333" s="64"/>
      <c r="Q333" s="445"/>
    </row>
    <row r="334" spans="1:17" ht="24">
      <c r="A334" s="796" t="s">
        <v>62</v>
      </c>
      <c r="B334" s="798" t="s">
        <v>480</v>
      </c>
      <c r="C334" s="798" t="s">
        <v>481</v>
      </c>
      <c r="D334" s="278" t="s">
        <v>420</v>
      </c>
      <c r="E334" s="322"/>
      <c r="F334" s="385">
        <f>H334+I334</f>
        <v>10655.9</v>
      </c>
      <c r="G334" s="278"/>
      <c r="H334" s="278">
        <v>101.4</v>
      </c>
      <c r="I334" s="386">
        <v>10554.5</v>
      </c>
      <c r="J334" s="385">
        <f>J335</f>
        <v>10651.4</v>
      </c>
      <c r="K334" s="278"/>
      <c r="L334" s="278">
        <v>101.4</v>
      </c>
      <c r="M334" s="386">
        <f>M335</f>
        <v>10550</v>
      </c>
      <c r="N334" s="344">
        <v>100</v>
      </c>
      <c r="O334" s="278"/>
      <c r="P334" s="78"/>
      <c r="Q334" s="446"/>
    </row>
    <row r="335" spans="1:17" ht="24">
      <c r="A335" s="797"/>
      <c r="B335" s="798"/>
      <c r="C335" s="798"/>
      <c r="D335" s="65" t="s">
        <v>129</v>
      </c>
      <c r="E335" s="277"/>
      <c r="F335" s="387">
        <f>I335+H335</f>
        <v>10655.9</v>
      </c>
      <c r="G335" s="276"/>
      <c r="H335" s="276">
        <v>101.4</v>
      </c>
      <c r="I335" s="388">
        <f>I334</f>
        <v>10554.5</v>
      </c>
      <c r="J335" s="387">
        <f>L335+M335</f>
        <v>10651.4</v>
      </c>
      <c r="K335" s="276"/>
      <c r="L335" s="276">
        <v>101.4</v>
      </c>
      <c r="M335" s="388">
        <v>10550</v>
      </c>
      <c r="N335" s="58">
        <v>100</v>
      </c>
      <c r="O335" s="276"/>
      <c r="P335" s="79"/>
      <c r="Q335" s="447"/>
    </row>
    <row r="336" spans="1:17" ht="42.75" customHeight="1">
      <c r="A336" s="797"/>
      <c r="B336" s="798"/>
      <c r="C336" s="798"/>
      <c r="D336" s="65" t="s">
        <v>482</v>
      </c>
      <c r="E336" s="327"/>
      <c r="F336" s="389"/>
      <c r="G336" s="65"/>
      <c r="H336" s="65"/>
      <c r="I336" s="390"/>
      <c r="J336" s="389"/>
      <c r="K336" s="65"/>
      <c r="L336" s="65"/>
      <c r="M336" s="390"/>
      <c r="N336" s="345"/>
      <c r="O336" s="65"/>
      <c r="P336" s="79"/>
      <c r="Q336" s="447"/>
    </row>
    <row r="337" spans="1:17" ht="24">
      <c r="A337" s="788" t="s">
        <v>67</v>
      </c>
      <c r="B337" s="789" t="s">
        <v>483</v>
      </c>
      <c r="C337" s="789" t="s">
        <v>484</v>
      </c>
      <c r="D337" s="273" t="s">
        <v>65</v>
      </c>
      <c r="E337" s="275" t="s">
        <v>424</v>
      </c>
      <c r="F337" s="391">
        <f>F338</f>
        <v>3579.9</v>
      </c>
      <c r="G337" s="273"/>
      <c r="H337" s="273"/>
      <c r="I337" s="392">
        <v>3579.9</v>
      </c>
      <c r="J337" s="391">
        <f>J338</f>
        <v>3579.5</v>
      </c>
      <c r="K337" s="273"/>
      <c r="L337" s="273"/>
      <c r="M337" s="392">
        <f>M338</f>
        <v>3579.5</v>
      </c>
      <c r="N337" s="73">
        <v>100</v>
      </c>
      <c r="O337" s="273"/>
      <c r="P337" s="38"/>
      <c r="Q337" s="448"/>
    </row>
    <row r="338" spans="1:17">
      <c r="A338" s="788"/>
      <c r="B338" s="789"/>
      <c r="C338" s="789"/>
      <c r="D338" s="790" t="s">
        <v>129</v>
      </c>
      <c r="E338" s="328" t="s">
        <v>424</v>
      </c>
      <c r="F338" s="393">
        <f>F339</f>
        <v>3579.9</v>
      </c>
      <c r="G338" s="271"/>
      <c r="H338" s="271"/>
      <c r="I338" s="394">
        <v>3579.9</v>
      </c>
      <c r="J338" s="393">
        <f>J339</f>
        <v>3579.5</v>
      </c>
      <c r="K338" s="271"/>
      <c r="L338" s="271"/>
      <c r="M338" s="394">
        <f>M339</f>
        <v>3579.5</v>
      </c>
      <c r="N338" s="346">
        <v>100</v>
      </c>
      <c r="O338" s="271"/>
      <c r="P338" s="79"/>
      <c r="Q338" s="447"/>
    </row>
    <row r="339" spans="1:17">
      <c r="A339" s="788"/>
      <c r="B339" s="789"/>
      <c r="C339" s="789"/>
      <c r="D339" s="790"/>
      <c r="E339" s="329" t="s">
        <v>485</v>
      </c>
      <c r="F339" s="393">
        <v>3579.9</v>
      </c>
      <c r="G339" s="271"/>
      <c r="H339" s="271"/>
      <c r="I339" s="394">
        <v>3579.9</v>
      </c>
      <c r="J339" s="393">
        <v>3579.5</v>
      </c>
      <c r="K339" s="271"/>
      <c r="L339" s="271"/>
      <c r="M339" s="394">
        <v>3579.5</v>
      </c>
      <c r="N339" s="346">
        <v>100</v>
      </c>
      <c r="O339" s="271"/>
      <c r="P339" s="79"/>
      <c r="Q339" s="447"/>
    </row>
    <row r="340" spans="1:17" ht="48.75" customHeight="1">
      <c r="A340" s="788"/>
      <c r="B340" s="789"/>
      <c r="C340" s="789"/>
      <c r="D340" s="790"/>
      <c r="E340" s="328" t="s">
        <v>486</v>
      </c>
      <c r="F340" s="393"/>
      <c r="G340" s="271"/>
      <c r="H340" s="271"/>
      <c r="I340" s="394"/>
      <c r="J340" s="393"/>
      <c r="K340" s="271"/>
      <c r="L340" s="271"/>
      <c r="M340" s="394"/>
      <c r="N340" s="346"/>
      <c r="O340" s="271"/>
      <c r="P340" s="79"/>
      <c r="Q340" s="447"/>
    </row>
    <row r="341" spans="1:17" ht="30.75" customHeight="1">
      <c r="A341" s="783" t="s">
        <v>427</v>
      </c>
      <c r="B341" s="782" t="s">
        <v>487</v>
      </c>
      <c r="C341" s="272" t="s">
        <v>507</v>
      </c>
      <c r="D341" s="271" t="s">
        <v>65</v>
      </c>
      <c r="E341" s="328"/>
      <c r="F341" s="393"/>
      <c r="G341" s="271"/>
      <c r="H341" s="271"/>
      <c r="I341" s="394"/>
      <c r="J341" s="393"/>
      <c r="K341" s="271"/>
      <c r="L341" s="271"/>
      <c r="M341" s="394"/>
      <c r="N341" s="346"/>
      <c r="O341" s="271"/>
      <c r="P341" s="79"/>
      <c r="Q341" s="447"/>
    </row>
    <row r="342" spans="1:17">
      <c r="A342" s="783"/>
      <c r="B342" s="782"/>
      <c r="C342" s="782" t="s">
        <v>488</v>
      </c>
      <c r="D342" s="782" t="s">
        <v>129</v>
      </c>
      <c r="E342" s="328" t="s">
        <v>424</v>
      </c>
      <c r="F342" s="393">
        <f>F338</f>
        <v>3579.9</v>
      </c>
      <c r="G342" s="271"/>
      <c r="H342" s="271"/>
      <c r="I342" s="394">
        <f>I338</f>
        <v>3579.9</v>
      </c>
      <c r="J342" s="393">
        <f>J338</f>
        <v>3579.5</v>
      </c>
      <c r="K342" s="271"/>
      <c r="L342" s="271"/>
      <c r="M342" s="394">
        <f>M338</f>
        <v>3579.5</v>
      </c>
      <c r="N342" s="346">
        <v>100</v>
      </c>
      <c r="O342" s="271"/>
      <c r="P342" s="79"/>
      <c r="Q342" s="447"/>
    </row>
    <row r="343" spans="1:17">
      <c r="A343" s="783"/>
      <c r="B343" s="782"/>
      <c r="C343" s="782"/>
      <c r="D343" s="782"/>
      <c r="E343" s="329" t="s">
        <v>485</v>
      </c>
      <c r="F343" s="393">
        <f>F342</f>
        <v>3579.9</v>
      </c>
      <c r="G343" s="271"/>
      <c r="H343" s="271"/>
      <c r="I343" s="394">
        <f>I342</f>
        <v>3579.9</v>
      </c>
      <c r="J343" s="393">
        <f>J342</f>
        <v>3579.5</v>
      </c>
      <c r="K343" s="271"/>
      <c r="L343" s="271"/>
      <c r="M343" s="394">
        <f>M342</f>
        <v>3579.5</v>
      </c>
      <c r="N343" s="346">
        <v>100</v>
      </c>
      <c r="O343" s="271"/>
      <c r="P343" s="79"/>
      <c r="Q343" s="447"/>
    </row>
    <row r="344" spans="1:17">
      <c r="A344" s="783"/>
      <c r="B344" s="782"/>
      <c r="C344" s="782"/>
      <c r="D344" s="782"/>
      <c r="E344" s="328" t="s">
        <v>486</v>
      </c>
      <c r="F344" s="393"/>
      <c r="G344" s="271"/>
      <c r="H344" s="271"/>
      <c r="I344" s="394"/>
      <c r="J344" s="393"/>
      <c r="K344" s="271"/>
      <c r="L344" s="271"/>
      <c r="M344" s="394"/>
      <c r="N344" s="346"/>
      <c r="O344" s="271"/>
      <c r="P344" s="79"/>
      <c r="Q344" s="447"/>
    </row>
    <row r="345" spans="1:17">
      <c r="A345" s="783"/>
      <c r="B345" s="782"/>
      <c r="C345" s="782"/>
      <c r="D345" s="271" t="s">
        <v>482</v>
      </c>
      <c r="E345" s="328"/>
      <c r="F345" s="393"/>
      <c r="G345" s="271"/>
      <c r="H345" s="271"/>
      <c r="I345" s="394"/>
      <c r="J345" s="393"/>
      <c r="K345" s="271"/>
      <c r="L345" s="271"/>
      <c r="M345" s="394"/>
      <c r="N345" s="346"/>
      <c r="O345" s="271"/>
      <c r="P345" s="79"/>
      <c r="Q345" s="447"/>
    </row>
    <row r="346" spans="1:17" ht="24">
      <c r="A346" s="783" t="s">
        <v>435</v>
      </c>
      <c r="B346" s="782" t="s">
        <v>489</v>
      </c>
      <c r="C346" s="782" t="s">
        <v>490</v>
      </c>
      <c r="D346" s="271" t="s">
        <v>65</v>
      </c>
      <c r="E346" s="328"/>
      <c r="F346" s="393"/>
      <c r="G346" s="271"/>
      <c r="H346" s="271"/>
      <c r="I346" s="394"/>
      <c r="J346" s="393"/>
      <c r="K346" s="271"/>
      <c r="L346" s="271"/>
      <c r="M346" s="394"/>
      <c r="N346" s="346"/>
      <c r="O346" s="271"/>
      <c r="P346" s="79"/>
      <c r="Q346" s="447"/>
    </row>
    <row r="347" spans="1:17">
      <c r="A347" s="783"/>
      <c r="B347" s="782"/>
      <c r="C347" s="790"/>
      <c r="D347" s="782" t="s">
        <v>129</v>
      </c>
      <c r="E347" s="328" t="s">
        <v>424</v>
      </c>
      <c r="F347" s="393"/>
      <c r="G347" s="271"/>
      <c r="H347" s="271"/>
      <c r="I347" s="394"/>
      <c r="J347" s="393"/>
      <c r="K347" s="271"/>
      <c r="L347" s="271"/>
      <c r="M347" s="394"/>
      <c r="N347" s="346"/>
      <c r="O347" s="271"/>
      <c r="P347" s="79"/>
      <c r="Q347" s="447"/>
    </row>
    <row r="348" spans="1:17">
      <c r="A348" s="783"/>
      <c r="B348" s="782"/>
      <c r="C348" s="790"/>
      <c r="D348" s="782"/>
      <c r="E348" s="328" t="s">
        <v>491</v>
      </c>
      <c r="F348" s="393"/>
      <c r="G348" s="271"/>
      <c r="H348" s="271"/>
      <c r="I348" s="394"/>
      <c r="J348" s="393"/>
      <c r="K348" s="271"/>
      <c r="L348" s="271"/>
      <c r="M348" s="394"/>
      <c r="N348" s="346"/>
      <c r="O348" s="271"/>
      <c r="P348" s="79"/>
      <c r="Q348" s="447"/>
    </row>
    <row r="349" spans="1:17">
      <c r="A349" s="783"/>
      <c r="B349" s="782"/>
      <c r="C349" s="790"/>
      <c r="D349" s="782"/>
      <c r="E349" s="328" t="s">
        <v>486</v>
      </c>
      <c r="F349" s="393"/>
      <c r="G349" s="271"/>
      <c r="H349" s="271"/>
      <c r="I349" s="394"/>
      <c r="J349" s="393"/>
      <c r="K349" s="271"/>
      <c r="L349" s="271"/>
      <c r="M349" s="394"/>
      <c r="N349" s="346"/>
      <c r="O349" s="271"/>
      <c r="P349" s="79"/>
      <c r="Q349" s="447"/>
    </row>
    <row r="350" spans="1:17" ht="24">
      <c r="A350" s="783" t="s">
        <v>303</v>
      </c>
      <c r="B350" s="782" t="s">
        <v>492</v>
      </c>
      <c r="C350" s="782" t="s">
        <v>493</v>
      </c>
      <c r="D350" s="271" t="s">
        <v>65</v>
      </c>
      <c r="E350" s="328"/>
      <c r="F350" s="393"/>
      <c r="G350" s="271"/>
      <c r="H350" s="271"/>
      <c r="I350" s="394"/>
      <c r="J350" s="393"/>
      <c r="K350" s="271"/>
      <c r="L350" s="271"/>
      <c r="M350" s="394"/>
      <c r="N350" s="346"/>
      <c r="O350" s="271"/>
      <c r="P350" s="79"/>
      <c r="Q350" s="447"/>
    </row>
    <row r="351" spans="1:17">
      <c r="A351" s="783"/>
      <c r="B351" s="782"/>
      <c r="C351" s="782"/>
      <c r="D351" s="782" t="s">
        <v>129</v>
      </c>
      <c r="E351" s="328" t="s">
        <v>424</v>
      </c>
      <c r="F351" s="393"/>
      <c r="G351" s="271"/>
      <c r="H351" s="271"/>
      <c r="I351" s="394"/>
      <c r="J351" s="393"/>
      <c r="K351" s="271"/>
      <c r="L351" s="271"/>
      <c r="M351" s="394"/>
      <c r="N351" s="346"/>
      <c r="O351" s="271"/>
      <c r="P351" s="79"/>
      <c r="Q351" s="447"/>
    </row>
    <row r="352" spans="1:17">
      <c r="A352" s="783"/>
      <c r="B352" s="782"/>
      <c r="C352" s="782"/>
      <c r="D352" s="782"/>
      <c r="E352" s="328" t="s">
        <v>491</v>
      </c>
      <c r="F352" s="393"/>
      <c r="G352" s="271"/>
      <c r="H352" s="271"/>
      <c r="I352" s="394"/>
      <c r="J352" s="393"/>
      <c r="K352" s="271"/>
      <c r="L352" s="271"/>
      <c r="M352" s="394"/>
      <c r="N352" s="346"/>
      <c r="O352" s="271"/>
      <c r="P352" s="79"/>
      <c r="Q352" s="447"/>
    </row>
    <row r="353" spans="1:17">
      <c r="A353" s="783"/>
      <c r="B353" s="782"/>
      <c r="C353" s="782"/>
      <c r="D353" s="782"/>
      <c r="E353" s="328" t="s">
        <v>486</v>
      </c>
      <c r="F353" s="393"/>
      <c r="G353" s="271"/>
      <c r="H353" s="271"/>
      <c r="I353" s="394"/>
      <c r="J353" s="393"/>
      <c r="K353" s="271"/>
      <c r="L353" s="271"/>
      <c r="M353" s="394"/>
      <c r="N353" s="346"/>
      <c r="O353" s="271"/>
      <c r="P353" s="79"/>
      <c r="Q353" s="447"/>
    </row>
    <row r="354" spans="1:17" ht="48">
      <c r="A354" s="788" t="s">
        <v>74</v>
      </c>
      <c r="B354" s="789" t="s">
        <v>494</v>
      </c>
      <c r="C354" s="273" t="s">
        <v>495</v>
      </c>
      <c r="D354" s="273" t="s">
        <v>65</v>
      </c>
      <c r="E354" s="275"/>
      <c r="F354" s="391"/>
      <c r="G354" s="273"/>
      <c r="H354" s="273"/>
      <c r="I354" s="392"/>
      <c r="J354" s="391"/>
      <c r="K354" s="273"/>
      <c r="L354" s="273"/>
      <c r="M354" s="392"/>
      <c r="N354" s="73"/>
      <c r="O354" s="273"/>
      <c r="P354" s="38"/>
      <c r="Q354" s="448"/>
    </row>
    <row r="355" spans="1:17">
      <c r="A355" s="788"/>
      <c r="B355" s="789"/>
      <c r="C355" s="790" t="s">
        <v>496</v>
      </c>
      <c r="D355" s="790" t="s">
        <v>129</v>
      </c>
      <c r="E355" s="330" t="s">
        <v>424</v>
      </c>
      <c r="F355" s="395"/>
      <c r="G355" s="274"/>
      <c r="H355" s="274"/>
      <c r="I355" s="396"/>
      <c r="J355" s="395"/>
      <c r="K355" s="274"/>
      <c r="L355" s="274"/>
      <c r="M355" s="396"/>
      <c r="N355" s="347"/>
      <c r="O355" s="274"/>
      <c r="P355" s="79"/>
      <c r="Q355" s="447"/>
    </row>
    <row r="356" spans="1:17">
      <c r="A356" s="788"/>
      <c r="B356" s="789"/>
      <c r="C356" s="790"/>
      <c r="D356" s="790"/>
      <c r="E356" s="330" t="s">
        <v>491</v>
      </c>
      <c r="F356" s="395"/>
      <c r="G356" s="274"/>
      <c r="H356" s="274"/>
      <c r="I356" s="396"/>
      <c r="J356" s="395"/>
      <c r="K356" s="274"/>
      <c r="L356" s="274"/>
      <c r="M356" s="396"/>
      <c r="N356" s="347"/>
      <c r="O356" s="274"/>
      <c r="P356" s="79"/>
      <c r="Q356" s="447"/>
    </row>
    <row r="357" spans="1:17" ht="36" customHeight="1">
      <c r="A357" s="788"/>
      <c r="B357" s="789"/>
      <c r="C357" s="790"/>
      <c r="D357" s="790"/>
      <c r="E357" s="330" t="s">
        <v>486</v>
      </c>
      <c r="F357" s="395"/>
      <c r="G357" s="274"/>
      <c r="H357" s="274"/>
      <c r="I357" s="396"/>
      <c r="J357" s="395"/>
      <c r="K357" s="274"/>
      <c r="L357" s="274"/>
      <c r="M357" s="396"/>
      <c r="N357" s="347"/>
      <c r="O357" s="274"/>
      <c r="P357" s="79"/>
      <c r="Q357" s="447"/>
    </row>
    <row r="358" spans="1:17">
      <c r="A358" s="788"/>
      <c r="B358" s="789"/>
      <c r="C358" s="77"/>
      <c r="D358" s="274" t="s">
        <v>482</v>
      </c>
      <c r="E358" s="330"/>
      <c r="F358" s="395"/>
      <c r="G358" s="274"/>
      <c r="H358" s="274"/>
      <c r="I358" s="396"/>
      <c r="J358" s="395"/>
      <c r="K358" s="274"/>
      <c r="L358" s="274"/>
      <c r="M358" s="396"/>
      <c r="N358" s="347"/>
      <c r="O358" s="274"/>
      <c r="P358" s="79"/>
      <c r="Q358" s="447"/>
    </row>
    <row r="359" spans="1:17" ht="24">
      <c r="A359" s="783" t="s">
        <v>21</v>
      </c>
      <c r="B359" s="782" t="s">
        <v>497</v>
      </c>
      <c r="C359" s="782" t="s">
        <v>498</v>
      </c>
      <c r="D359" s="271" t="s">
        <v>65</v>
      </c>
      <c r="E359" s="328"/>
      <c r="F359" s="393"/>
      <c r="G359" s="271"/>
      <c r="H359" s="271"/>
      <c r="I359" s="394"/>
      <c r="J359" s="393"/>
      <c r="K359" s="271"/>
      <c r="L359" s="271"/>
      <c r="M359" s="394"/>
      <c r="N359" s="346"/>
      <c r="O359" s="271"/>
      <c r="P359" s="79"/>
      <c r="Q359" s="447"/>
    </row>
    <row r="360" spans="1:17">
      <c r="A360" s="783"/>
      <c r="B360" s="782"/>
      <c r="C360" s="782"/>
      <c r="D360" s="782" t="s">
        <v>129</v>
      </c>
      <c r="E360" s="328" t="s">
        <v>424</v>
      </c>
      <c r="F360" s="393"/>
      <c r="G360" s="271"/>
      <c r="H360" s="271"/>
      <c r="I360" s="394"/>
      <c r="J360" s="393"/>
      <c r="K360" s="271"/>
      <c r="L360" s="271"/>
      <c r="M360" s="394"/>
      <c r="N360" s="346"/>
      <c r="O360" s="271"/>
      <c r="P360" s="79"/>
      <c r="Q360" s="447"/>
    </row>
    <row r="361" spans="1:17">
      <c r="A361" s="783"/>
      <c r="B361" s="782"/>
      <c r="C361" s="782"/>
      <c r="D361" s="782"/>
      <c r="E361" s="328" t="s">
        <v>491</v>
      </c>
      <c r="F361" s="393"/>
      <c r="G361" s="271"/>
      <c r="H361" s="271"/>
      <c r="I361" s="394"/>
      <c r="J361" s="393"/>
      <c r="K361" s="271"/>
      <c r="L361" s="271"/>
      <c r="M361" s="394"/>
      <c r="N361" s="346"/>
      <c r="O361" s="271"/>
      <c r="P361" s="79"/>
      <c r="Q361" s="447"/>
    </row>
    <row r="362" spans="1:17">
      <c r="A362" s="783"/>
      <c r="B362" s="782"/>
      <c r="C362" s="782"/>
      <c r="D362" s="782"/>
      <c r="E362" s="328" t="s">
        <v>486</v>
      </c>
      <c r="F362" s="393"/>
      <c r="G362" s="271"/>
      <c r="H362" s="271"/>
      <c r="I362" s="394"/>
      <c r="J362" s="393"/>
      <c r="K362" s="271"/>
      <c r="L362" s="271"/>
      <c r="M362" s="394"/>
      <c r="N362" s="346"/>
      <c r="O362" s="271"/>
      <c r="P362" s="79"/>
      <c r="Q362" s="447"/>
    </row>
    <row r="363" spans="1:17">
      <c r="A363" s="783"/>
      <c r="B363" s="782"/>
      <c r="C363" s="782"/>
      <c r="D363" s="271" t="s">
        <v>482</v>
      </c>
      <c r="E363" s="328"/>
      <c r="F363" s="393"/>
      <c r="G363" s="271"/>
      <c r="H363" s="271"/>
      <c r="I363" s="394"/>
      <c r="J363" s="393"/>
      <c r="K363" s="271"/>
      <c r="L363" s="271"/>
      <c r="M363" s="394"/>
      <c r="N363" s="346"/>
      <c r="O363" s="271"/>
      <c r="P363" s="79"/>
      <c r="Q363" s="447"/>
    </row>
    <row r="364" spans="1:17" ht="24">
      <c r="A364" s="783" t="s">
        <v>465</v>
      </c>
      <c r="B364" s="782" t="s">
        <v>499</v>
      </c>
      <c r="C364" s="782" t="s">
        <v>500</v>
      </c>
      <c r="D364" s="271" t="s">
        <v>65</v>
      </c>
      <c r="E364" s="328"/>
      <c r="F364" s="393"/>
      <c r="G364" s="271"/>
      <c r="H364" s="271"/>
      <c r="I364" s="394"/>
      <c r="J364" s="393"/>
      <c r="K364" s="271"/>
      <c r="L364" s="271"/>
      <c r="M364" s="394"/>
      <c r="N364" s="346"/>
      <c r="O364" s="271"/>
      <c r="P364" s="79"/>
      <c r="Q364" s="447"/>
    </row>
    <row r="365" spans="1:17">
      <c r="A365" s="783"/>
      <c r="B365" s="782"/>
      <c r="C365" s="782"/>
      <c r="D365" s="782" t="s">
        <v>129</v>
      </c>
      <c r="E365" s="328" t="s">
        <v>424</v>
      </c>
      <c r="F365" s="393"/>
      <c r="G365" s="271"/>
      <c r="H365" s="271"/>
      <c r="I365" s="394"/>
      <c r="J365" s="393"/>
      <c r="K365" s="271"/>
      <c r="L365" s="271"/>
      <c r="M365" s="394"/>
      <c r="N365" s="346"/>
      <c r="O365" s="271"/>
      <c r="P365" s="79"/>
      <c r="Q365" s="447"/>
    </row>
    <row r="366" spans="1:17">
      <c r="A366" s="783"/>
      <c r="B366" s="782"/>
      <c r="C366" s="782"/>
      <c r="D366" s="782"/>
      <c r="E366" s="328" t="s">
        <v>491</v>
      </c>
      <c r="F366" s="393"/>
      <c r="G366" s="271"/>
      <c r="H366" s="271"/>
      <c r="I366" s="394"/>
      <c r="J366" s="393"/>
      <c r="K366" s="271"/>
      <c r="L366" s="271"/>
      <c r="M366" s="394"/>
      <c r="N366" s="346"/>
      <c r="O366" s="271"/>
      <c r="P366" s="79"/>
      <c r="Q366" s="447"/>
    </row>
    <row r="367" spans="1:17">
      <c r="A367" s="783"/>
      <c r="B367" s="782"/>
      <c r="C367" s="782"/>
      <c r="D367" s="782"/>
      <c r="E367" s="328" t="s">
        <v>486</v>
      </c>
      <c r="F367" s="393"/>
      <c r="G367" s="271"/>
      <c r="H367" s="271"/>
      <c r="I367" s="394"/>
      <c r="J367" s="393"/>
      <c r="K367" s="271"/>
      <c r="L367" s="271"/>
      <c r="M367" s="394"/>
      <c r="N367" s="346"/>
      <c r="O367" s="271"/>
      <c r="P367" s="79"/>
      <c r="Q367" s="447"/>
    </row>
    <row r="368" spans="1:17" ht="24">
      <c r="A368" s="788" t="s">
        <v>125</v>
      </c>
      <c r="B368" s="789" t="s">
        <v>472</v>
      </c>
      <c r="C368" s="789" t="s">
        <v>501</v>
      </c>
      <c r="D368" s="273" t="s">
        <v>65</v>
      </c>
      <c r="E368" s="275" t="s">
        <v>424</v>
      </c>
      <c r="F368" s="391">
        <f>F369+F370</f>
        <v>13428.2</v>
      </c>
      <c r="G368" s="273"/>
      <c r="H368" s="273">
        <f t="shared" ref="H368:J369" si="244">H369+H370</f>
        <v>179.3</v>
      </c>
      <c r="I368" s="392">
        <f t="shared" si="244"/>
        <v>13248.900000000001</v>
      </c>
      <c r="J368" s="391">
        <f t="shared" si="244"/>
        <v>13424</v>
      </c>
      <c r="K368" s="273"/>
      <c r="L368" s="273">
        <f>L369+L370</f>
        <v>179.3</v>
      </c>
      <c r="M368" s="392">
        <f>M369+M370</f>
        <v>13244.7</v>
      </c>
      <c r="N368" s="73">
        <v>100</v>
      </c>
      <c r="O368" s="273"/>
      <c r="P368" s="38"/>
      <c r="Q368" s="448"/>
    </row>
    <row r="369" spans="1:17">
      <c r="A369" s="788"/>
      <c r="B369" s="789"/>
      <c r="C369" s="789"/>
      <c r="D369" s="790" t="s">
        <v>129</v>
      </c>
      <c r="E369" s="328" t="s">
        <v>424</v>
      </c>
      <c r="F369" s="393">
        <f>F370+F371</f>
        <v>7076</v>
      </c>
      <c r="G369" s="271"/>
      <c r="H369" s="271">
        <f t="shared" si="244"/>
        <v>101.4</v>
      </c>
      <c r="I369" s="394">
        <f t="shared" si="244"/>
        <v>6974.6</v>
      </c>
      <c r="J369" s="393">
        <f t="shared" si="244"/>
        <v>7071.8</v>
      </c>
      <c r="K369" s="271"/>
      <c r="L369" s="271">
        <f>L370+L371</f>
        <v>101.4</v>
      </c>
      <c r="M369" s="394">
        <f>M370+M371</f>
        <v>6970.4000000000005</v>
      </c>
      <c r="N369" s="346">
        <v>100</v>
      </c>
      <c r="O369" s="271"/>
      <c r="P369" s="79"/>
      <c r="Q369" s="447"/>
    </row>
    <row r="370" spans="1:17">
      <c r="A370" s="788"/>
      <c r="B370" s="789"/>
      <c r="C370" s="789"/>
      <c r="D370" s="790"/>
      <c r="E370" s="329" t="s">
        <v>502</v>
      </c>
      <c r="F370" s="393">
        <v>6352.2</v>
      </c>
      <c r="G370" s="271"/>
      <c r="H370" s="271">
        <v>77.900000000000006</v>
      </c>
      <c r="I370" s="394">
        <v>6274.3</v>
      </c>
      <c r="J370" s="393">
        <f>L370+M370</f>
        <v>6352.2</v>
      </c>
      <c r="K370" s="271"/>
      <c r="L370" s="271">
        <v>77.900000000000006</v>
      </c>
      <c r="M370" s="394">
        <v>6274.3</v>
      </c>
      <c r="N370" s="346">
        <v>100</v>
      </c>
      <c r="O370" s="271"/>
      <c r="P370" s="79"/>
      <c r="Q370" s="447"/>
    </row>
    <row r="371" spans="1:17">
      <c r="A371" s="788"/>
      <c r="B371" s="789"/>
      <c r="C371" s="789"/>
      <c r="D371" s="790"/>
      <c r="E371" s="791" t="s">
        <v>503</v>
      </c>
      <c r="F371" s="783">
        <v>723.8</v>
      </c>
      <c r="G371" s="782"/>
      <c r="H371" s="782">
        <v>23.5</v>
      </c>
      <c r="I371" s="786">
        <v>700.3</v>
      </c>
      <c r="J371" s="783">
        <f>L371+M371</f>
        <v>719.6</v>
      </c>
      <c r="K371" s="782"/>
      <c r="L371" s="782">
        <v>23.5</v>
      </c>
      <c r="M371" s="786">
        <v>696.1</v>
      </c>
      <c r="N371" s="787">
        <v>100</v>
      </c>
      <c r="O371" s="782"/>
      <c r="P371" s="780"/>
      <c r="Q371" s="781"/>
    </row>
    <row r="372" spans="1:17" ht="70.5" customHeight="1">
      <c r="A372" s="788"/>
      <c r="B372" s="789"/>
      <c r="C372" s="789"/>
      <c r="D372" s="790"/>
      <c r="E372" s="791"/>
      <c r="F372" s="783"/>
      <c r="G372" s="782"/>
      <c r="H372" s="782"/>
      <c r="I372" s="786"/>
      <c r="J372" s="783"/>
      <c r="K372" s="782"/>
      <c r="L372" s="782"/>
      <c r="M372" s="786"/>
      <c r="N372" s="787"/>
      <c r="O372" s="782"/>
      <c r="P372" s="780"/>
      <c r="Q372" s="781"/>
    </row>
    <row r="373" spans="1:17" ht="48">
      <c r="A373" s="783" t="s">
        <v>133</v>
      </c>
      <c r="B373" s="784" t="s">
        <v>504</v>
      </c>
      <c r="C373" s="271" t="s">
        <v>505</v>
      </c>
      <c r="D373" s="271" t="s">
        <v>65</v>
      </c>
      <c r="E373" s="328" t="s">
        <v>424</v>
      </c>
      <c r="F373" s="393">
        <f>F369</f>
        <v>7076</v>
      </c>
      <c r="G373" s="271"/>
      <c r="H373" s="271"/>
      <c r="I373" s="394">
        <f>I374+I375</f>
        <v>7076</v>
      </c>
      <c r="J373" s="393">
        <f>J369</f>
        <v>7071.8</v>
      </c>
      <c r="K373" s="271"/>
      <c r="L373" s="271">
        <f>L374+L375</f>
        <v>101.4</v>
      </c>
      <c r="M373" s="394">
        <f>J373</f>
        <v>7071.8</v>
      </c>
      <c r="N373" s="346">
        <v>100</v>
      </c>
      <c r="O373" s="271"/>
      <c r="P373" s="79"/>
      <c r="Q373" s="447"/>
    </row>
    <row r="374" spans="1:17">
      <c r="A374" s="783"/>
      <c r="B374" s="784"/>
      <c r="C374" s="782" t="s">
        <v>506</v>
      </c>
      <c r="D374" s="782" t="s">
        <v>129</v>
      </c>
      <c r="E374" s="329" t="s">
        <v>502</v>
      </c>
      <c r="F374" s="393">
        <f>F370</f>
        <v>6352.2</v>
      </c>
      <c r="G374" s="271"/>
      <c r="H374" s="271"/>
      <c r="I374" s="394">
        <f>F374</f>
        <v>6352.2</v>
      </c>
      <c r="J374" s="393">
        <f>J370</f>
        <v>6352.2</v>
      </c>
      <c r="K374" s="271"/>
      <c r="L374" s="271">
        <v>77.900000000000006</v>
      </c>
      <c r="M374" s="394">
        <f>J374</f>
        <v>6352.2</v>
      </c>
      <c r="N374" s="346">
        <v>100</v>
      </c>
      <c r="O374" s="271"/>
      <c r="P374" s="79"/>
      <c r="Q374" s="447"/>
    </row>
    <row r="375" spans="1:17">
      <c r="A375" s="783"/>
      <c r="B375" s="784"/>
      <c r="C375" s="782"/>
      <c r="D375" s="782"/>
      <c r="E375" s="785" t="s">
        <v>503</v>
      </c>
      <c r="F375" s="783">
        <f>F371</f>
        <v>723.8</v>
      </c>
      <c r="G375" s="782"/>
      <c r="H375" s="782"/>
      <c r="I375" s="786">
        <f>F375</f>
        <v>723.8</v>
      </c>
      <c r="J375" s="783">
        <f>J371</f>
        <v>719.6</v>
      </c>
      <c r="K375" s="782"/>
      <c r="L375" s="782">
        <v>23.5</v>
      </c>
      <c r="M375" s="786">
        <f>J375</f>
        <v>719.6</v>
      </c>
      <c r="N375" s="787">
        <v>100</v>
      </c>
      <c r="O375" s="782"/>
      <c r="P375" s="780"/>
      <c r="Q375" s="781"/>
    </row>
    <row r="376" spans="1:17">
      <c r="A376" s="783"/>
      <c r="B376" s="784"/>
      <c r="C376" s="782"/>
      <c r="D376" s="782"/>
      <c r="E376" s="785"/>
      <c r="F376" s="783"/>
      <c r="G376" s="782"/>
      <c r="H376" s="782"/>
      <c r="I376" s="786"/>
      <c r="J376" s="783"/>
      <c r="K376" s="782"/>
      <c r="L376" s="782"/>
      <c r="M376" s="786"/>
      <c r="N376" s="787"/>
      <c r="O376" s="782"/>
      <c r="P376" s="780"/>
      <c r="Q376" s="781"/>
    </row>
    <row r="377" spans="1:17">
      <c r="A377" s="783"/>
      <c r="B377" s="784"/>
      <c r="C377" s="782"/>
      <c r="D377" s="782"/>
      <c r="E377" s="328"/>
      <c r="F377" s="393"/>
      <c r="G377" s="271"/>
      <c r="H377" s="271"/>
      <c r="I377" s="394"/>
      <c r="J377" s="393"/>
      <c r="K377" s="271"/>
      <c r="L377" s="271"/>
      <c r="M377" s="394"/>
      <c r="N377" s="346"/>
      <c r="O377" s="271"/>
      <c r="P377" s="79"/>
      <c r="Q377" s="447"/>
    </row>
    <row r="378" spans="1:17" ht="26.25">
      <c r="A378" s="751" t="s">
        <v>62</v>
      </c>
      <c r="B378" s="753" t="s">
        <v>508</v>
      </c>
      <c r="C378" s="778" t="s">
        <v>64</v>
      </c>
      <c r="D378" s="104" t="s">
        <v>65</v>
      </c>
      <c r="E378" s="105"/>
      <c r="F378" s="532">
        <f t="shared" ref="F378:M378" si="245">F379</f>
        <v>162825.79999999999</v>
      </c>
      <c r="G378" s="578">
        <f t="shared" si="245"/>
        <v>0</v>
      </c>
      <c r="H378" s="578">
        <f t="shared" si="245"/>
        <v>12676.6</v>
      </c>
      <c r="I378" s="618">
        <f t="shared" si="245"/>
        <v>150149.19999999998</v>
      </c>
      <c r="J378" s="532">
        <f t="shared" si="245"/>
        <v>162825.79999999999</v>
      </c>
      <c r="K378" s="578">
        <f t="shared" si="245"/>
        <v>0</v>
      </c>
      <c r="L378" s="578">
        <f t="shared" si="245"/>
        <v>12676.6</v>
      </c>
      <c r="M378" s="618">
        <f t="shared" si="245"/>
        <v>150149.19999999998</v>
      </c>
      <c r="N378" s="494">
        <f>J378/F378*100</f>
        <v>100</v>
      </c>
      <c r="O378" s="106">
        <v>0</v>
      </c>
      <c r="P378" s="106">
        <f>L378/H378*100</f>
        <v>100</v>
      </c>
      <c r="Q378" s="107">
        <f>M378/I378*100</f>
        <v>100</v>
      </c>
    </row>
    <row r="379" spans="1:17" ht="115.5" customHeight="1">
      <c r="A379" s="776"/>
      <c r="B379" s="777"/>
      <c r="C379" s="779"/>
      <c r="D379" s="104" t="s">
        <v>84</v>
      </c>
      <c r="E379" s="105" t="s">
        <v>66</v>
      </c>
      <c r="F379" s="532">
        <f t="shared" ref="F379:M379" si="246">F381+F537+F618</f>
        <v>162825.79999999999</v>
      </c>
      <c r="G379" s="578">
        <f t="shared" si="246"/>
        <v>0</v>
      </c>
      <c r="H379" s="578">
        <f t="shared" si="246"/>
        <v>12676.6</v>
      </c>
      <c r="I379" s="618">
        <f t="shared" si="246"/>
        <v>150149.19999999998</v>
      </c>
      <c r="J379" s="532">
        <f t="shared" si="246"/>
        <v>162825.79999999999</v>
      </c>
      <c r="K379" s="578">
        <f t="shared" si="246"/>
        <v>0</v>
      </c>
      <c r="L379" s="578">
        <f t="shared" si="246"/>
        <v>12676.6</v>
      </c>
      <c r="M379" s="618">
        <f t="shared" si="246"/>
        <v>150149.19999999998</v>
      </c>
      <c r="N379" s="494">
        <f>J379/F379*100</f>
        <v>100</v>
      </c>
      <c r="O379" s="106">
        <v>0</v>
      </c>
      <c r="P379" s="106">
        <f t="shared" ref="P379:Q382" si="247">L379/H379*100</f>
        <v>100</v>
      </c>
      <c r="Q379" s="107">
        <f t="shared" si="247"/>
        <v>100</v>
      </c>
    </row>
    <row r="380" spans="1:17" ht="25.5">
      <c r="A380" s="718" t="s">
        <v>67</v>
      </c>
      <c r="B380" s="726" t="s">
        <v>509</v>
      </c>
      <c r="C380" s="722" t="s">
        <v>510</v>
      </c>
      <c r="D380" s="108" t="s">
        <v>65</v>
      </c>
      <c r="E380" s="109"/>
      <c r="F380" s="533">
        <f>F381</f>
        <v>3411</v>
      </c>
      <c r="G380" s="579">
        <f t="shared" ref="G380:I381" si="248">G381</f>
        <v>0</v>
      </c>
      <c r="H380" s="579">
        <f t="shared" si="248"/>
        <v>0</v>
      </c>
      <c r="I380" s="619">
        <f t="shared" si="248"/>
        <v>3411</v>
      </c>
      <c r="J380" s="533">
        <f>J381</f>
        <v>3411</v>
      </c>
      <c r="K380" s="579">
        <f t="shared" ref="K380:M380" si="249">K381</f>
        <v>0</v>
      </c>
      <c r="L380" s="579">
        <f t="shared" si="249"/>
        <v>0</v>
      </c>
      <c r="M380" s="619">
        <f t="shared" si="249"/>
        <v>3411</v>
      </c>
      <c r="N380" s="495">
        <f>J380/F380*100</f>
        <v>100</v>
      </c>
      <c r="O380" s="102">
        <v>0</v>
      </c>
      <c r="P380" s="102">
        <v>0</v>
      </c>
      <c r="Q380" s="103">
        <f t="shared" si="247"/>
        <v>100</v>
      </c>
    </row>
    <row r="381" spans="1:17">
      <c r="A381" s="719"/>
      <c r="B381" s="764"/>
      <c r="C381" s="723"/>
      <c r="D381" s="761" t="s">
        <v>84</v>
      </c>
      <c r="E381" s="82" t="s">
        <v>68</v>
      </c>
      <c r="F381" s="534">
        <f>G381+H381+I381</f>
        <v>3411</v>
      </c>
      <c r="G381" s="238">
        <f t="shared" si="248"/>
        <v>0</v>
      </c>
      <c r="H381" s="238">
        <f t="shared" si="248"/>
        <v>0</v>
      </c>
      <c r="I381" s="620">
        <f>I382+I383+I384+I385</f>
        <v>3411</v>
      </c>
      <c r="J381" s="534">
        <f>J383+J384+J385+J382</f>
        <v>3411</v>
      </c>
      <c r="K381" s="238">
        <f t="shared" ref="K381:M381" si="250">K383+K384+K385+K382</f>
        <v>0</v>
      </c>
      <c r="L381" s="238">
        <f t="shared" si="250"/>
        <v>0</v>
      </c>
      <c r="M381" s="620">
        <f t="shared" si="250"/>
        <v>3411</v>
      </c>
      <c r="N381" s="97">
        <f t="shared" ref="N381:N382" si="251">J381/F381*100</f>
        <v>100</v>
      </c>
      <c r="O381" s="80">
        <v>0</v>
      </c>
      <c r="P381" s="80">
        <v>0</v>
      </c>
      <c r="Q381" s="81">
        <f t="shared" si="247"/>
        <v>100</v>
      </c>
    </row>
    <row r="382" spans="1:17">
      <c r="A382" s="719"/>
      <c r="B382" s="764"/>
      <c r="C382" s="723"/>
      <c r="D382" s="761"/>
      <c r="E382" s="84" t="s">
        <v>511</v>
      </c>
      <c r="F382" s="534">
        <f>F463</f>
        <v>3411</v>
      </c>
      <c r="G382" s="238">
        <f>G472</f>
        <v>0</v>
      </c>
      <c r="H382" s="238">
        <f>H472</f>
        <v>0</v>
      </c>
      <c r="I382" s="620">
        <f>I463</f>
        <v>3411</v>
      </c>
      <c r="J382" s="534">
        <f>K382+L382+M382</f>
        <v>3411</v>
      </c>
      <c r="K382" s="238">
        <f t="shared" ref="K382:M382" si="252">K463</f>
        <v>0</v>
      </c>
      <c r="L382" s="238">
        <f t="shared" si="252"/>
        <v>0</v>
      </c>
      <c r="M382" s="620">
        <f t="shared" si="252"/>
        <v>3411</v>
      </c>
      <c r="N382" s="97">
        <f t="shared" si="251"/>
        <v>100</v>
      </c>
      <c r="O382" s="80">
        <v>0</v>
      </c>
      <c r="P382" s="80">
        <v>0</v>
      </c>
      <c r="Q382" s="81">
        <f t="shared" si="247"/>
        <v>100</v>
      </c>
    </row>
    <row r="383" spans="1:17">
      <c r="A383" s="719"/>
      <c r="B383" s="764"/>
      <c r="C383" s="723"/>
      <c r="D383" s="762"/>
      <c r="E383" s="84" t="s">
        <v>512</v>
      </c>
      <c r="F383" s="534">
        <f>G383+H383+I383</f>
        <v>0</v>
      </c>
      <c r="G383" s="238">
        <f t="shared" ref="G383:H385" si="253">G464</f>
        <v>0</v>
      </c>
      <c r="H383" s="238">
        <f t="shared" si="253"/>
        <v>0</v>
      </c>
      <c r="I383" s="620">
        <f>I464</f>
        <v>0</v>
      </c>
      <c r="J383" s="534">
        <f t="shared" ref="J383:J385" si="254">K383+L383+M383</f>
        <v>0</v>
      </c>
      <c r="K383" s="653">
        <v>0</v>
      </c>
      <c r="L383" s="653">
        <v>0</v>
      </c>
      <c r="M383" s="659">
        <v>0</v>
      </c>
      <c r="N383" s="496">
        <v>0</v>
      </c>
      <c r="O383" s="85">
        <v>0</v>
      </c>
      <c r="P383" s="85">
        <v>0</v>
      </c>
      <c r="Q383" s="86">
        <v>0</v>
      </c>
    </row>
    <row r="384" spans="1:17">
      <c r="A384" s="719"/>
      <c r="B384" s="764"/>
      <c r="C384" s="723"/>
      <c r="D384" s="762"/>
      <c r="E384" s="84" t="s">
        <v>513</v>
      </c>
      <c r="F384" s="534">
        <f t="shared" ref="F384:F385" si="255">G384+H384+I384</f>
        <v>0</v>
      </c>
      <c r="G384" s="238">
        <f t="shared" si="253"/>
        <v>0</v>
      </c>
      <c r="H384" s="238">
        <f t="shared" si="253"/>
        <v>0</v>
      </c>
      <c r="I384" s="620">
        <f>I465</f>
        <v>0</v>
      </c>
      <c r="J384" s="534">
        <f t="shared" si="254"/>
        <v>0</v>
      </c>
      <c r="K384" s="653">
        <v>0</v>
      </c>
      <c r="L384" s="653">
        <v>0</v>
      </c>
      <c r="M384" s="659">
        <v>0</v>
      </c>
      <c r="N384" s="496">
        <v>0</v>
      </c>
      <c r="O384" s="85">
        <v>0</v>
      </c>
      <c r="P384" s="85">
        <v>0</v>
      </c>
      <c r="Q384" s="86">
        <v>0</v>
      </c>
    </row>
    <row r="385" spans="1:17">
      <c r="A385" s="719"/>
      <c r="B385" s="764"/>
      <c r="C385" s="723"/>
      <c r="D385" s="762"/>
      <c r="E385" s="84" t="s">
        <v>514</v>
      </c>
      <c r="F385" s="534">
        <f t="shared" si="255"/>
        <v>0</v>
      </c>
      <c r="G385" s="580">
        <f t="shared" si="253"/>
        <v>0</v>
      </c>
      <c r="H385" s="580">
        <f t="shared" si="253"/>
        <v>0</v>
      </c>
      <c r="I385" s="620">
        <f>I466</f>
        <v>0</v>
      </c>
      <c r="J385" s="534">
        <f t="shared" si="254"/>
        <v>0</v>
      </c>
      <c r="K385" s="653">
        <v>0</v>
      </c>
      <c r="L385" s="653">
        <v>0</v>
      </c>
      <c r="M385" s="659">
        <v>0</v>
      </c>
      <c r="N385" s="496">
        <v>0</v>
      </c>
      <c r="O385" s="85">
        <v>0</v>
      </c>
      <c r="P385" s="85">
        <v>0</v>
      </c>
      <c r="Q385" s="86">
        <v>0</v>
      </c>
    </row>
    <row r="386" spans="1:17" ht="25.5">
      <c r="A386" s="690" t="s">
        <v>515</v>
      </c>
      <c r="B386" s="692" t="s">
        <v>516</v>
      </c>
      <c r="C386" s="694" t="s">
        <v>517</v>
      </c>
      <c r="D386" s="268" t="s">
        <v>65</v>
      </c>
      <c r="E386" s="87"/>
      <c r="F386" s="535">
        <v>0</v>
      </c>
      <c r="G386" s="239">
        <v>0</v>
      </c>
      <c r="H386" s="239">
        <v>0</v>
      </c>
      <c r="I386" s="621">
        <v>0</v>
      </c>
      <c r="J386" s="535">
        <v>0</v>
      </c>
      <c r="K386" s="239">
        <v>0</v>
      </c>
      <c r="L386" s="239">
        <v>0</v>
      </c>
      <c r="M386" s="621">
        <v>0</v>
      </c>
      <c r="N386" s="348">
        <v>0</v>
      </c>
      <c r="O386" s="88">
        <v>0</v>
      </c>
      <c r="P386" s="88">
        <v>0</v>
      </c>
      <c r="Q386" s="89">
        <v>0</v>
      </c>
    </row>
    <row r="387" spans="1:17">
      <c r="A387" s="691"/>
      <c r="B387" s="693"/>
      <c r="C387" s="695"/>
      <c r="D387" s="688" t="s">
        <v>84</v>
      </c>
      <c r="E387" s="87" t="s">
        <v>68</v>
      </c>
      <c r="F387" s="535">
        <v>0</v>
      </c>
      <c r="G387" s="239">
        <v>0</v>
      </c>
      <c r="H387" s="239">
        <v>0</v>
      </c>
      <c r="I387" s="621">
        <v>0</v>
      </c>
      <c r="J387" s="535">
        <v>0</v>
      </c>
      <c r="K387" s="239">
        <v>0</v>
      </c>
      <c r="L387" s="239">
        <v>0</v>
      </c>
      <c r="M387" s="621">
        <v>0</v>
      </c>
      <c r="N387" s="348">
        <v>0</v>
      </c>
      <c r="O387" s="88">
        <v>0</v>
      </c>
      <c r="P387" s="88">
        <v>0</v>
      </c>
      <c r="Q387" s="89">
        <v>0</v>
      </c>
    </row>
    <row r="388" spans="1:17" ht="24.75" customHeight="1">
      <c r="A388" s="691"/>
      <c r="B388" s="693"/>
      <c r="C388" s="695"/>
      <c r="D388" s="768"/>
      <c r="E388" s="87" t="s">
        <v>491</v>
      </c>
      <c r="F388" s="535">
        <v>0</v>
      </c>
      <c r="G388" s="239">
        <v>0</v>
      </c>
      <c r="H388" s="239">
        <v>0</v>
      </c>
      <c r="I388" s="621">
        <v>0</v>
      </c>
      <c r="J388" s="535">
        <v>0</v>
      </c>
      <c r="K388" s="239">
        <v>0</v>
      </c>
      <c r="L388" s="239">
        <v>0</v>
      </c>
      <c r="M388" s="621">
        <v>0</v>
      </c>
      <c r="N388" s="348">
        <v>0</v>
      </c>
      <c r="O388" s="88">
        <v>0</v>
      </c>
      <c r="P388" s="88">
        <v>0</v>
      </c>
      <c r="Q388" s="89">
        <v>0</v>
      </c>
    </row>
    <row r="389" spans="1:17" ht="25.5">
      <c r="A389" s="690" t="s">
        <v>518</v>
      </c>
      <c r="B389" s="692" t="s">
        <v>519</v>
      </c>
      <c r="C389" s="694" t="s">
        <v>517</v>
      </c>
      <c r="D389" s="268" t="s">
        <v>65</v>
      </c>
      <c r="E389" s="87"/>
      <c r="F389" s="535">
        <v>0</v>
      </c>
      <c r="G389" s="239">
        <v>0</v>
      </c>
      <c r="H389" s="239">
        <v>0</v>
      </c>
      <c r="I389" s="621">
        <v>0</v>
      </c>
      <c r="J389" s="535">
        <v>0</v>
      </c>
      <c r="K389" s="239">
        <v>0</v>
      </c>
      <c r="L389" s="239">
        <v>0</v>
      </c>
      <c r="M389" s="621">
        <v>0</v>
      </c>
      <c r="N389" s="348">
        <v>0</v>
      </c>
      <c r="O389" s="88">
        <v>0</v>
      </c>
      <c r="P389" s="88">
        <v>0</v>
      </c>
      <c r="Q389" s="89">
        <v>0</v>
      </c>
    </row>
    <row r="390" spans="1:17">
      <c r="A390" s="691"/>
      <c r="B390" s="693"/>
      <c r="C390" s="695"/>
      <c r="D390" s="688" t="s">
        <v>84</v>
      </c>
      <c r="E390" s="87" t="s">
        <v>68</v>
      </c>
      <c r="F390" s="535">
        <v>0</v>
      </c>
      <c r="G390" s="239">
        <v>0</v>
      </c>
      <c r="H390" s="239">
        <v>0</v>
      </c>
      <c r="I390" s="621">
        <v>0</v>
      </c>
      <c r="J390" s="535">
        <v>0</v>
      </c>
      <c r="K390" s="239">
        <v>0</v>
      </c>
      <c r="L390" s="239">
        <v>0</v>
      </c>
      <c r="M390" s="621">
        <v>0</v>
      </c>
      <c r="N390" s="348">
        <v>0</v>
      </c>
      <c r="O390" s="88">
        <v>0</v>
      </c>
      <c r="P390" s="88">
        <v>0</v>
      </c>
      <c r="Q390" s="89">
        <v>0</v>
      </c>
    </row>
    <row r="391" spans="1:17">
      <c r="A391" s="691"/>
      <c r="B391" s="693"/>
      <c r="C391" s="695"/>
      <c r="D391" s="768"/>
      <c r="E391" s="87" t="s">
        <v>491</v>
      </c>
      <c r="F391" s="535">
        <v>0</v>
      </c>
      <c r="G391" s="239">
        <v>0</v>
      </c>
      <c r="H391" s="239">
        <v>0</v>
      </c>
      <c r="I391" s="621">
        <v>0</v>
      </c>
      <c r="J391" s="535">
        <v>0</v>
      </c>
      <c r="K391" s="239">
        <v>0</v>
      </c>
      <c r="L391" s="239">
        <v>0</v>
      </c>
      <c r="M391" s="621">
        <v>0</v>
      </c>
      <c r="N391" s="348">
        <v>0</v>
      </c>
      <c r="O391" s="88">
        <v>0</v>
      </c>
      <c r="P391" s="88">
        <v>0</v>
      </c>
      <c r="Q391" s="89">
        <v>0</v>
      </c>
    </row>
    <row r="392" spans="1:17" ht="25.5">
      <c r="A392" s="690" t="s">
        <v>71</v>
      </c>
      <c r="B392" s="692" t="s">
        <v>520</v>
      </c>
      <c r="C392" s="694" t="s">
        <v>521</v>
      </c>
      <c r="D392" s="268" t="s">
        <v>65</v>
      </c>
      <c r="E392" s="87"/>
      <c r="F392" s="535">
        <v>0</v>
      </c>
      <c r="G392" s="239">
        <v>0</v>
      </c>
      <c r="H392" s="239">
        <v>0</v>
      </c>
      <c r="I392" s="621">
        <v>0</v>
      </c>
      <c r="J392" s="535">
        <v>0</v>
      </c>
      <c r="K392" s="239">
        <v>0</v>
      </c>
      <c r="L392" s="239">
        <v>0</v>
      </c>
      <c r="M392" s="621">
        <v>0</v>
      </c>
      <c r="N392" s="348">
        <v>0</v>
      </c>
      <c r="O392" s="88">
        <v>0</v>
      </c>
      <c r="P392" s="88">
        <v>0</v>
      </c>
      <c r="Q392" s="89">
        <v>0</v>
      </c>
    </row>
    <row r="393" spans="1:17">
      <c r="A393" s="691"/>
      <c r="B393" s="693"/>
      <c r="C393" s="695"/>
      <c r="D393" s="688" t="s">
        <v>84</v>
      </c>
      <c r="E393" s="87" t="s">
        <v>68</v>
      </c>
      <c r="F393" s="535">
        <v>0</v>
      </c>
      <c r="G393" s="239">
        <v>0</v>
      </c>
      <c r="H393" s="239">
        <v>0</v>
      </c>
      <c r="I393" s="621">
        <v>0</v>
      </c>
      <c r="J393" s="535">
        <v>0</v>
      </c>
      <c r="K393" s="239">
        <v>0</v>
      </c>
      <c r="L393" s="239">
        <v>0</v>
      </c>
      <c r="M393" s="621">
        <v>0</v>
      </c>
      <c r="N393" s="348">
        <v>0</v>
      </c>
      <c r="O393" s="88">
        <v>0</v>
      </c>
      <c r="P393" s="88">
        <v>0</v>
      </c>
      <c r="Q393" s="89">
        <v>0</v>
      </c>
    </row>
    <row r="394" spans="1:17">
      <c r="A394" s="691"/>
      <c r="B394" s="693"/>
      <c r="C394" s="695"/>
      <c r="D394" s="768"/>
      <c r="E394" s="87" t="s">
        <v>491</v>
      </c>
      <c r="F394" s="535">
        <v>0</v>
      </c>
      <c r="G394" s="239">
        <v>0</v>
      </c>
      <c r="H394" s="239">
        <v>0</v>
      </c>
      <c r="I394" s="621">
        <v>0</v>
      </c>
      <c r="J394" s="535">
        <v>0</v>
      </c>
      <c r="K394" s="239">
        <v>0</v>
      </c>
      <c r="L394" s="239">
        <v>0</v>
      </c>
      <c r="M394" s="621">
        <v>0</v>
      </c>
      <c r="N394" s="348">
        <v>0</v>
      </c>
      <c r="O394" s="88">
        <v>0</v>
      </c>
      <c r="P394" s="88">
        <v>0</v>
      </c>
      <c r="Q394" s="89">
        <v>0</v>
      </c>
    </row>
    <row r="395" spans="1:17" ht="25.5">
      <c r="A395" s="690" t="s">
        <v>296</v>
      </c>
      <c r="B395" s="692" t="s">
        <v>522</v>
      </c>
      <c r="C395" s="694" t="s">
        <v>523</v>
      </c>
      <c r="D395" s="268" t="s">
        <v>65</v>
      </c>
      <c r="E395" s="87"/>
      <c r="F395" s="535">
        <v>0</v>
      </c>
      <c r="G395" s="239">
        <v>0</v>
      </c>
      <c r="H395" s="239">
        <v>0</v>
      </c>
      <c r="I395" s="621">
        <v>0</v>
      </c>
      <c r="J395" s="535">
        <v>0</v>
      </c>
      <c r="K395" s="239">
        <v>0</v>
      </c>
      <c r="L395" s="239">
        <v>0</v>
      </c>
      <c r="M395" s="621">
        <v>0</v>
      </c>
      <c r="N395" s="348">
        <v>0</v>
      </c>
      <c r="O395" s="88">
        <v>0</v>
      </c>
      <c r="P395" s="88">
        <v>0</v>
      </c>
      <c r="Q395" s="89">
        <v>0</v>
      </c>
    </row>
    <row r="396" spans="1:17">
      <c r="A396" s="691"/>
      <c r="B396" s="693"/>
      <c r="C396" s="695"/>
      <c r="D396" s="688" t="s">
        <v>84</v>
      </c>
      <c r="E396" s="87" t="s">
        <v>68</v>
      </c>
      <c r="F396" s="535">
        <v>0</v>
      </c>
      <c r="G396" s="239">
        <v>0</v>
      </c>
      <c r="H396" s="239">
        <v>0</v>
      </c>
      <c r="I396" s="621">
        <v>0</v>
      </c>
      <c r="J396" s="535">
        <v>0</v>
      </c>
      <c r="K396" s="239">
        <v>0</v>
      </c>
      <c r="L396" s="239">
        <v>0</v>
      </c>
      <c r="M396" s="621">
        <v>0</v>
      </c>
      <c r="N396" s="348">
        <v>0</v>
      </c>
      <c r="O396" s="88">
        <v>0</v>
      </c>
      <c r="P396" s="88">
        <v>0</v>
      </c>
      <c r="Q396" s="89">
        <v>0</v>
      </c>
    </row>
    <row r="397" spans="1:17">
      <c r="A397" s="691"/>
      <c r="B397" s="693"/>
      <c r="C397" s="695"/>
      <c r="D397" s="768"/>
      <c r="E397" s="87" t="s">
        <v>491</v>
      </c>
      <c r="F397" s="535">
        <v>0</v>
      </c>
      <c r="G397" s="239">
        <v>0</v>
      </c>
      <c r="H397" s="239">
        <v>0</v>
      </c>
      <c r="I397" s="621">
        <v>0</v>
      </c>
      <c r="J397" s="535">
        <v>0</v>
      </c>
      <c r="K397" s="239">
        <v>0</v>
      </c>
      <c r="L397" s="239">
        <v>0</v>
      </c>
      <c r="M397" s="621">
        <v>0</v>
      </c>
      <c r="N397" s="348">
        <v>0</v>
      </c>
      <c r="O397" s="88">
        <v>0</v>
      </c>
      <c r="P397" s="88">
        <v>0</v>
      </c>
      <c r="Q397" s="89">
        <v>0</v>
      </c>
    </row>
    <row r="398" spans="1:17" ht="25.5">
      <c r="A398" s="690" t="s">
        <v>300</v>
      </c>
      <c r="B398" s="692" t="s">
        <v>524</v>
      </c>
      <c r="C398" s="694" t="s">
        <v>525</v>
      </c>
      <c r="D398" s="268" t="s">
        <v>65</v>
      </c>
      <c r="E398" s="87"/>
      <c r="F398" s="535">
        <v>0</v>
      </c>
      <c r="G398" s="239">
        <v>0</v>
      </c>
      <c r="H398" s="239">
        <v>0</v>
      </c>
      <c r="I398" s="621">
        <v>0</v>
      </c>
      <c r="J398" s="535">
        <v>0</v>
      </c>
      <c r="K398" s="239">
        <v>0</v>
      </c>
      <c r="L398" s="239">
        <v>0</v>
      </c>
      <c r="M398" s="621">
        <v>0</v>
      </c>
      <c r="N398" s="348">
        <v>0</v>
      </c>
      <c r="O398" s="88">
        <v>0</v>
      </c>
      <c r="P398" s="88">
        <v>0</v>
      </c>
      <c r="Q398" s="89">
        <v>0</v>
      </c>
    </row>
    <row r="399" spans="1:17">
      <c r="A399" s="690"/>
      <c r="B399" s="692"/>
      <c r="C399" s="694"/>
      <c r="D399" s="688" t="s">
        <v>84</v>
      </c>
      <c r="E399" s="87" t="s">
        <v>68</v>
      </c>
      <c r="F399" s="535">
        <v>0</v>
      </c>
      <c r="G399" s="239">
        <v>0</v>
      </c>
      <c r="H399" s="239">
        <v>0</v>
      </c>
      <c r="I399" s="621">
        <v>0</v>
      </c>
      <c r="J399" s="535">
        <v>0</v>
      </c>
      <c r="K399" s="239">
        <v>0</v>
      </c>
      <c r="L399" s="239">
        <v>0</v>
      </c>
      <c r="M399" s="621">
        <v>0</v>
      </c>
      <c r="N399" s="348">
        <v>0</v>
      </c>
      <c r="O399" s="88">
        <v>0</v>
      </c>
      <c r="P399" s="88">
        <v>0</v>
      </c>
      <c r="Q399" s="89">
        <v>0</v>
      </c>
    </row>
    <row r="400" spans="1:17">
      <c r="A400" s="690"/>
      <c r="B400" s="692"/>
      <c r="C400" s="694"/>
      <c r="D400" s="768"/>
      <c r="E400" s="87" t="s">
        <v>491</v>
      </c>
      <c r="F400" s="535">
        <v>0</v>
      </c>
      <c r="G400" s="239">
        <v>0</v>
      </c>
      <c r="H400" s="239">
        <v>0</v>
      </c>
      <c r="I400" s="621">
        <v>0</v>
      </c>
      <c r="J400" s="535">
        <v>0</v>
      </c>
      <c r="K400" s="239">
        <v>0</v>
      </c>
      <c r="L400" s="239">
        <v>0</v>
      </c>
      <c r="M400" s="621">
        <v>0</v>
      </c>
      <c r="N400" s="348">
        <v>0</v>
      </c>
      <c r="O400" s="88">
        <v>0</v>
      </c>
      <c r="P400" s="88">
        <v>0</v>
      </c>
      <c r="Q400" s="89">
        <v>0</v>
      </c>
    </row>
    <row r="401" spans="1:17" ht="25.5">
      <c r="A401" s="690" t="s">
        <v>526</v>
      </c>
      <c r="B401" s="692" t="s">
        <v>527</v>
      </c>
      <c r="C401" s="694" t="s">
        <v>528</v>
      </c>
      <c r="D401" s="268" t="s">
        <v>65</v>
      </c>
      <c r="E401" s="87"/>
      <c r="F401" s="535">
        <v>0</v>
      </c>
      <c r="G401" s="239">
        <v>0</v>
      </c>
      <c r="H401" s="239">
        <v>0</v>
      </c>
      <c r="I401" s="621">
        <v>0</v>
      </c>
      <c r="J401" s="535">
        <v>0</v>
      </c>
      <c r="K401" s="239">
        <v>0</v>
      </c>
      <c r="L401" s="239">
        <v>0</v>
      </c>
      <c r="M401" s="621">
        <v>0</v>
      </c>
      <c r="N401" s="348">
        <v>0</v>
      </c>
      <c r="O401" s="88">
        <v>0</v>
      </c>
      <c r="P401" s="88">
        <v>0</v>
      </c>
      <c r="Q401" s="89">
        <v>0</v>
      </c>
    </row>
    <row r="402" spans="1:17">
      <c r="A402" s="691"/>
      <c r="B402" s="693"/>
      <c r="C402" s="695"/>
      <c r="D402" s="688" t="s">
        <v>84</v>
      </c>
      <c r="E402" s="87" t="s">
        <v>68</v>
      </c>
      <c r="F402" s="535">
        <v>0</v>
      </c>
      <c r="G402" s="239">
        <v>0</v>
      </c>
      <c r="H402" s="239">
        <v>0</v>
      </c>
      <c r="I402" s="621">
        <v>0</v>
      </c>
      <c r="J402" s="535">
        <v>0</v>
      </c>
      <c r="K402" s="239">
        <v>0</v>
      </c>
      <c r="L402" s="239">
        <v>0</v>
      </c>
      <c r="M402" s="621">
        <v>0</v>
      </c>
      <c r="N402" s="348">
        <v>0</v>
      </c>
      <c r="O402" s="88">
        <v>0</v>
      </c>
      <c r="P402" s="88">
        <v>0</v>
      </c>
      <c r="Q402" s="89">
        <v>0</v>
      </c>
    </row>
    <row r="403" spans="1:17">
      <c r="A403" s="691"/>
      <c r="B403" s="693"/>
      <c r="C403" s="695"/>
      <c r="D403" s="768"/>
      <c r="E403" s="87" t="s">
        <v>491</v>
      </c>
      <c r="F403" s="535">
        <v>0</v>
      </c>
      <c r="G403" s="239">
        <v>0</v>
      </c>
      <c r="H403" s="239">
        <v>0</v>
      </c>
      <c r="I403" s="621">
        <v>0</v>
      </c>
      <c r="J403" s="535">
        <v>0</v>
      </c>
      <c r="K403" s="239">
        <v>0</v>
      </c>
      <c r="L403" s="239">
        <v>0</v>
      </c>
      <c r="M403" s="621">
        <v>0</v>
      </c>
      <c r="N403" s="348">
        <v>0</v>
      </c>
      <c r="O403" s="88">
        <v>0</v>
      </c>
      <c r="P403" s="88">
        <v>0</v>
      </c>
      <c r="Q403" s="89">
        <v>0</v>
      </c>
    </row>
    <row r="404" spans="1:17" ht="25.5">
      <c r="A404" s="690" t="s">
        <v>529</v>
      </c>
      <c r="B404" s="692" t="s">
        <v>530</v>
      </c>
      <c r="C404" s="694" t="s">
        <v>531</v>
      </c>
      <c r="D404" s="268" t="s">
        <v>65</v>
      </c>
      <c r="E404" s="87"/>
      <c r="F404" s="535">
        <v>0</v>
      </c>
      <c r="G404" s="239">
        <v>0</v>
      </c>
      <c r="H404" s="239">
        <v>0</v>
      </c>
      <c r="I404" s="621">
        <v>0</v>
      </c>
      <c r="J404" s="535">
        <v>0</v>
      </c>
      <c r="K404" s="239">
        <v>0</v>
      </c>
      <c r="L404" s="239">
        <v>0</v>
      </c>
      <c r="M404" s="621">
        <v>0</v>
      </c>
      <c r="N404" s="348">
        <v>0</v>
      </c>
      <c r="O404" s="88">
        <v>0</v>
      </c>
      <c r="P404" s="88">
        <v>0</v>
      </c>
      <c r="Q404" s="89">
        <v>0</v>
      </c>
    </row>
    <row r="405" spans="1:17">
      <c r="A405" s="691"/>
      <c r="B405" s="693"/>
      <c r="C405" s="695"/>
      <c r="D405" s="688" t="s">
        <v>84</v>
      </c>
      <c r="E405" s="87" t="s">
        <v>68</v>
      </c>
      <c r="F405" s="535">
        <v>0</v>
      </c>
      <c r="G405" s="239">
        <v>0</v>
      </c>
      <c r="H405" s="239">
        <v>0</v>
      </c>
      <c r="I405" s="621">
        <v>0</v>
      </c>
      <c r="J405" s="535">
        <v>0</v>
      </c>
      <c r="K405" s="239">
        <v>0</v>
      </c>
      <c r="L405" s="239">
        <v>0</v>
      </c>
      <c r="M405" s="621">
        <v>0</v>
      </c>
      <c r="N405" s="348">
        <v>0</v>
      </c>
      <c r="O405" s="88">
        <v>0</v>
      </c>
      <c r="P405" s="88">
        <v>0</v>
      </c>
      <c r="Q405" s="89">
        <v>0</v>
      </c>
    </row>
    <row r="406" spans="1:17">
      <c r="A406" s="691"/>
      <c r="B406" s="693"/>
      <c r="C406" s="695"/>
      <c r="D406" s="768"/>
      <c r="E406" s="87" t="s">
        <v>491</v>
      </c>
      <c r="F406" s="535">
        <v>0</v>
      </c>
      <c r="G406" s="239">
        <v>0</v>
      </c>
      <c r="H406" s="239">
        <v>0</v>
      </c>
      <c r="I406" s="621">
        <v>0</v>
      </c>
      <c r="J406" s="535">
        <v>0</v>
      </c>
      <c r="K406" s="239">
        <v>0</v>
      </c>
      <c r="L406" s="239">
        <v>0</v>
      </c>
      <c r="M406" s="621">
        <v>0</v>
      </c>
      <c r="N406" s="348">
        <v>0</v>
      </c>
      <c r="O406" s="88">
        <v>0</v>
      </c>
      <c r="P406" s="88">
        <v>0</v>
      </c>
      <c r="Q406" s="89">
        <v>0</v>
      </c>
    </row>
    <row r="407" spans="1:17" ht="25.5">
      <c r="A407" s="690" t="s">
        <v>532</v>
      </c>
      <c r="B407" s="692" t="s">
        <v>533</v>
      </c>
      <c r="C407" s="694" t="s">
        <v>534</v>
      </c>
      <c r="D407" s="268" t="s">
        <v>65</v>
      </c>
      <c r="E407" s="87"/>
      <c r="F407" s="535">
        <v>0</v>
      </c>
      <c r="G407" s="239">
        <v>0</v>
      </c>
      <c r="H407" s="239">
        <v>0</v>
      </c>
      <c r="I407" s="621">
        <v>0</v>
      </c>
      <c r="J407" s="535">
        <v>0</v>
      </c>
      <c r="K407" s="239">
        <v>0</v>
      </c>
      <c r="L407" s="239">
        <v>0</v>
      </c>
      <c r="M407" s="621">
        <v>0</v>
      </c>
      <c r="N407" s="348">
        <v>0</v>
      </c>
      <c r="O407" s="88">
        <v>0</v>
      </c>
      <c r="P407" s="88">
        <v>0</v>
      </c>
      <c r="Q407" s="89">
        <v>0</v>
      </c>
    </row>
    <row r="408" spans="1:17">
      <c r="A408" s="691"/>
      <c r="B408" s="693"/>
      <c r="C408" s="695"/>
      <c r="D408" s="688" t="s">
        <v>84</v>
      </c>
      <c r="E408" s="87" t="s">
        <v>68</v>
      </c>
      <c r="F408" s="535">
        <v>0</v>
      </c>
      <c r="G408" s="239">
        <v>0</v>
      </c>
      <c r="H408" s="239">
        <v>0</v>
      </c>
      <c r="I408" s="621">
        <v>0</v>
      </c>
      <c r="J408" s="535">
        <v>0</v>
      </c>
      <c r="K408" s="239">
        <v>0</v>
      </c>
      <c r="L408" s="239">
        <v>0</v>
      </c>
      <c r="M408" s="621">
        <v>0</v>
      </c>
      <c r="N408" s="348">
        <v>0</v>
      </c>
      <c r="O408" s="88">
        <v>0</v>
      </c>
      <c r="P408" s="88">
        <v>0</v>
      </c>
      <c r="Q408" s="89">
        <v>0</v>
      </c>
    </row>
    <row r="409" spans="1:17">
      <c r="A409" s="691"/>
      <c r="B409" s="693"/>
      <c r="C409" s="695"/>
      <c r="D409" s="768"/>
      <c r="E409" s="87" t="s">
        <v>491</v>
      </c>
      <c r="F409" s="535">
        <v>0</v>
      </c>
      <c r="G409" s="239">
        <v>0</v>
      </c>
      <c r="H409" s="239">
        <v>0</v>
      </c>
      <c r="I409" s="621">
        <v>0</v>
      </c>
      <c r="J409" s="535">
        <v>0</v>
      </c>
      <c r="K409" s="239">
        <v>0</v>
      </c>
      <c r="L409" s="239">
        <v>0</v>
      </c>
      <c r="M409" s="621">
        <v>0</v>
      </c>
      <c r="N409" s="348">
        <v>0</v>
      </c>
      <c r="O409" s="88">
        <v>0</v>
      </c>
      <c r="P409" s="88">
        <v>0</v>
      </c>
      <c r="Q409" s="89">
        <v>0</v>
      </c>
    </row>
    <row r="410" spans="1:17" ht="25.5">
      <c r="A410" s="690" t="s">
        <v>535</v>
      </c>
      <c r="B410" s="692" t="s">
        <v>536</v>
      </c>
      <c r="C410" s="694" t="s">
        <v>537</v>
      </c>
      <c r="D410" s="268" t="s">
        <v>65</v>
      </c>
      <c r="E410" s="87"/>
      <c r="F410" s="535">
        <v>0</v>
      </c>
      <c r="G410" s="239">
        <v>0</v>
      </c>
      <c r="H410" s="239">
        <v>0</v>
      </c>
      <c r="I410" s="621">
        <v>0</v>
      </c>
      <c r="J410" s="535">
        <v>0</v>
      </c>
      <c r="K410" s="239">
        <v>0</v>
      </c>
      <c r="L410" s="239">
        <v>0</v>
      </c>
      <c r="M410" s="621">
        <v>0</v>
      </c>
      <c r="N410" s="348">
        <v>0</v>
      </c>
      <c r="O410" s="88">
        <v>0</v>
      </c>
      <c r="P410" s="88">
        <v>0</v>
      </c>
      <c r="Q410" s="89">
        <v>0</v>
      </c>
    </row>
    <row r="411" spans="1:17">
      <c r="A411" s="691"/>
      <c r="B411" s="693"/>
      <c r="C411" s="695"/>
      <c r="D411" s="688" t="s">
        <v>84</v>
      </c>
      <c r="E411" s="87" t="s">
        <v>68</v>
      </c>
      <c r="F411" s="535">
        <v>0</v>
      </c>
      <c r="G411" s="239">
        <v>0</v>
      </c>
      <c r="H411" s="239">
        <v>0</v>
      </c>
      <c r="I411" s="621">
        <v>0</v>
      </c>
      <c r="J411" s="535">
        <v>0</v>
      </c>
      <c r="K411" s="239">
        <v>0</v>
      </c>
      <c r="L411" s="239">
        <v>0</v>
      </c>
      <c r="M411" s="621">
        <v>0</v>
      </c>
      <c r="N411" s="348">
        <v>0</v>
      </c>
      <c r="O411" s="88">
        <v>0</v>
      </c>
      <c r="P411" s="88">
        <v>0</v>
      </c>
      <c r="Q411" s="89">
        <v>0</v>
      </c>
    </row>
    <row r="412" spans="1:17">
      <c r="A412" s="691"/>
      <c r="B412" s="693"/>
      <c r="C412" s="695"/>
      <c r="D412" s="768"/>
      <c r="E412" s="87" t="s">
        <v>491</v>
      </c>
      <c r="F412" s="535">
        <v>0</v>
      </c>
      <c r="G412" s="239">
        <v>0</v>
      </c>
      <c r="H412" s="239">
        <v>0</v>
      </c>
      <c r="I412" s="621">
        <v>0</v>
      </c>
      <c r="J412" s="535">
        <v>0</v>
      </c>
      <c r="K412" s="239">
        <v>0</v>
      </c>
      <c r="L412" s="239">
        <v>0</v>
      </c>
      <c r="M412" s="621">
        <v>0</v>
      </c>
      <c r="N412" s="348">
        <v>0</v>
      </c>
      <c r="O412" s="88">
        <v>0</v>
      </c>
      <c r="P412" s="88">
        <v>0</v>
      </c>
      <c r="Q412" s="89">
        <v>0</v>
      </c>
    </row>
    <row r="413" spans="1:17" ht="25.5">
      <c r="A413" s="690" t="s">
        <v>538</v>
      </c>
      <c r="B413" s="692" t="s">
        <v>539</v>
      </c>
      <c r="C413" s="692" t="s">
        <v>540</v>
      </c>
      <c r="D413" s="268" t="s">
        <v>65</v>
      </c>
      <c r="E413" s="87"/>
      <c r="F413" s="535">
        <v>0</v>
      </c>
      <c r="G413" s="239">
        <v>0</v>
      </c>
      <c r="H413" s="239">
        <v>0</v>
      </c>
      <c r="I413" s="621">
        <v>0</v>
      </c>
      <c r="J413" s="535">
        <v>0</v>
      </c>
      <c r="K413" s="239">
        <v>0</v>
      </c>
      <c r="L413" s="239">
        <v>0</v>
      </c>
      <c r="M413" s="621">
        <v>0</v>
      </c>
      <c r="N413" s="348">
        <v>0</v>
      </c>
      <c r="O413" s="88">
        <v>0</v>
      </c>
      <c r="P413" s="88">
        <v>0</v>
      </c>
      <c r="Q413" s="89">
        <v>0</v>
      </c>
    </row>
    <row r="414" spans="1:17">
      <c r="A414" s="691"/>
      <c r="B414" s="693"/>
      <c r="C414" s="693"/>
      <c r="D414" s="688" t="s">
        <v>84</v>
      </c>
      <c r="E414" s="87" t="s">
        <v>68</v>
      </c>
      <c r="F414" s="535">
        <v>0</v>
      </c>
      <c r="G414" s="239">
        <v>0</v>
      </c>
      <c r="H414" s="239">
        <v>0</v>
      </c>
      <c r="I414" s="621">
        <v>0</v>
      </c>
      <c r="J414" s="535">
        <v>0</v>
      </c>
      <c r="K414" s="239">
        <v>0</v>
      </c>
      <c r="L414" s="239">
        <v>0</v>
      </c>
      <c r="M414" s="621">
        <v>0</v>
      </c>
      <c r="N414" s="348">
        <v>0</v>
      </c>
      <c r="O414" s="88">
        <v>0</v>
      </c>
      <c r="P414" s="88">
        <v>0</v>
      </c>
      <c r="Q414" s="89">
        <v>0</v>
      </c>
    </row>
    <row r="415" spans="1:17">
      <c r="A415" s="691"/>
      <c r="B415" s="693"/>
      <c r="C415" s="693"/>
      <c r="D415" s="768"/>
      <c r="E415" s="87" t="s">
        <v>491</v>
      </c>
      <c r="F415" s="535">
        <v>0</v>
      </c>
      <c r="G415" s="239">
        <v>0</v>
      </c>
      <c r="H415" s="239">
        <v>0</v>
      </c>
      <c r="I415" s="621">
        <v>0</v>
      </c>
      <c r="J415" s="535">
        <v>0</v>
      </c>
      <c r="K415" s="239">
        <v>0</v>
      </c>
      <c r="L415" s="239">
        <v>0</v>
      </c>
      <c r="M415" s="621">
        <v>0</v>
      </c>
      <c r="N415" s="348">
        <v>0</v>
      </c>
      <c r="O415" s="88">
        <v>0</v>
      </c>
      <c r="P415" s="88">
        <v>0</v>
      </c>
      <c r="Q415" s="89">
        <v>0</v>
      </c>
    </row>
    <row r="416" spans="1:17" ht="25.5">
      <c r="A416" s="690" t="s">
        <v>541</v>
      </c>
      <c r="B416" s="692" t="s">
        <v>542</v>
      </c>
      <c r="C416" s="694" t="s">
        <v>543</v>
      </c>
      <c r="D416" s="268" t="s">
        <v>65</v>
      </c>
      <c r="E416" s="87"/>
      <c r="F416" s="535">
        <v>0</v>
      </c>
      <c r="G416" s="239">
        <v>0</v>
      </c>
      <c r="H416" s="239">
        <v>0</v>
      </c>
      <c r="I416" s="621">
        <v>0</v>
      </c>
      <c r="J416" s="535">
        <v>0</v>
      </c>
      <c r="K416" s="239">
        <v>0</v>
      </c>
      <c r="L416" s="239">
        <v>0</v>
      </c>
      <c r="M416" s="621">
        <v>0</v>
      </c>
      <c r="N416" s="348">
        <v>0</v>
      </c>
      <c r="O416" s="88">
        <v>0</v>
      </c>
      <c r="P416" s="88">
        <v>0</v>
      </c>
      <c r="Q416" s="89">
        <v>0</v>
      </c>
    </row>
    <row r="417" spans="1:17">
      <c r="A417" s="691"/>
      <c r="B417" s="693"/>
      <c r="C417" s="695"/>
      <c r="D417" s="688" t="s">
        <v>84</v>
      </c>
      <c r="E417" s="87" t="s">
        <v>68</v>
      </c>
      <c r="F417" s="535">
        <v>0</v>
      </c>
      <c r="G417" s="239">
        <v>0</v>
      </c>
      <c r="H417" s="239">
        <v>0</v>
      </c>
      <c r="I417" s="621">
        <v>0</v>
      </c>
      <c r="J417" s="535">
        <v>0</v>
      </c>
      <c r="K417" s="239">
        <v>0</v>
      </c>
      <c r="L417" s="239">
        <v>0</v>
      </c>
      <c r="M417" s="621">
        <v>0</v>
      </c>
      <c r="N417" s="348">
        <v>0</v>
      </c>
      <c r="O417" s="88">
        <v>0</v>
      </c>
      <c r="P417" s="88">
        <v>0</v>
      </c>
      <c r="Q417" s="89">
        <v>0</v>
      </c>
    </row>
    <row r="418" spans="1:17">
      <c r="A418" s="691"/>
      <c r="B418" s="693"/>
      <c r="C418" s="695"/>
      <c r="D418" s="768"/>
      <c r="E418" s="87" t="s">
        <v>491</v>
      </c>
      <c r="F418" s="535">
        <v>0</v>
      </c>
      <c r="G418" s="239">
        <v>0</v>
      </c>
      <c r="H418" s="239">
        <v>0</v>
      </c>
      <c r="I418" s="621">
        <v>0</v>
      </c>
      <c r="J418" s="535">
        <v>0</v>
      </c>
      <c r="K418" s="239">
        <v>0</v>
      </c>
      <c r="L418" s="239">
        <v>0</v>
      </c>
      <c r="M418" s="621">
        <v>0</v>
      </c>
      <c r="N418" s="348">
        <v>0</v>
      </c>
      <c r="O418" s="88">
        <v>0</v>
      </c>
      <c r="P418" s="88">
        <v>0</v>
      </c>
      <c r="Q418" s="89">
        <v>0</v>
      </c>
    </row>
    <row r="419" spans="1:17" ht="25.5">
      <c r="A419" s="690" t="s">
        <v>544</v>
      </c>
      <c r="B419" s="692" t="s">
        <v>545</v>
      </c>
      <c r="C419" s="694" t="s">
        <v>543</v>
      </c>
      <c r="D419" s="268" t="s">
        <v>65</v>
      </c>
      <c r="E419" s="87"/>
      <c r="F419" s="535">
        <v>0</v>
      </c>
      <c r="G419" s="239">
        <v>0</v>
      </c>
      <c r="H419" s="239">
        <v>0</v>
      </c>
      <c r="I419" s="621">
        <v>0</v>
      </c>
      <c r="J419" s="535">
        <v>0</v>
      </c>
      <c r="K419" s="239">
        <v>0</v>
      </c>
      <c r="L419" s="239">
        <v>0</v>
      </c>
      <c r="M419" s="621">
        <v>0</v>
      </c>
      <c r="N419" s="348">
        <v>0</v>
      </c>
      <c r="O419" s="88">
        <v>0</v>
      </c>
      <c r="P419" s="88">
        <v>0</v>
      </c>
      <c r="Q419" s="89">
        <v>0</v>
      </c>
    </row>
    <row r="420" spans="1:17">
      <c r="A420" s="691"/>
      <c r="B420" s="693"/>
      <c r="C420" s="695"/>
      <c r="D420" s="688" t="s">
        <v>84</v>
      </c>
      <c r="E420" s="87" t="s">
        <v>68</v>
      </c>
      <c r="F420" s="535">
        <v>0</v>
      </c>
      <c r="G420" s="239">
        <v>0</v>
      </c>
      <c r="H420" s="239">
        <v>0</v>
      </c>
      <c r="I420" s="621">
        <v>0</v>
      </c>
      <c r="J420" s="535">
        <v>0</v>
      </c>
      <c r="K420" s="239">
        <v>0</v>
      </c>
      <c r="L420" s="239">
        <v>0</v>
      </c>
      <c r="M420" s="621">
        <v>0</v>
      </c>
      <c r="N420" s="348">
        <v>0</v>
      </c>
      <c r="O420" s="88">
        <v>0</v>
      </c>
      <c r="P420" s="88">
        <v>0</v>
      </c>
      <c r="Q420" s="89">
        <v>0</v>
      </c>
    </row>
    <row r="421" spans="1:17">
      <c r="A421" s="691"/>
      <c r="B421" s="693"/>
      <c r="C421" s="695"/>
      <c r="D421" s="768"/>
      <c r="E421" s="87" t="s">
        <v>491</v>
      </c>
      <c r="F421" s="535">
        <v>0</v>
      </c>
      <c r="G421" s="239">
        <v>0</v>
      </c>
      <c r="H421" s="239">
        <v>0</v>
      </c>
      <c r="I421" s="621">
        <v>0</v>
      </c>
      <c r="J421" s="535">
        <v>0</v>
      </c>
      <c r="K421" s="239">
        <v>0</v>
      </c>
      <c r="L421" s="239">
        <v>0</v>
      </c>
      <c r="M421" s="621">
        <v>0</v>
      </c>
      <c r="N421" s="348">
        <v>0</v>
      </c>
      <c r="O421" s="88">
        <v>0</v>
      </c>
      <c r="P421" s="88">
        <v>0</v>
      </c>
      <c r="Q421" s="89">
        <v>0</v>
      </c>
    </row>
    <row r="422" spans="1:17" ht="25.5">
      <c r="A422" s="690" t="s">
        <v>546</v>
      </c>
      <c r="B422" s="692" t="s">
        <v>547</v>
      </c>
      <c r="C422" s="694" t="s">
        <v>521</v>
      </c>
      <c r="D422" s="268" t="s">
        <v>65</v>
      </c>
      <c r="E422" s="87"/>
      <c r="F422" s="535">
        <v>0</v>
      </c>
      <c r="G422" s="239">
        <v>0</v>
      </c>
      <c r="H422" s="239">
        <v>0</v>
      </c>
      <c r="I422" s="621">
        <v>0</v>
      </c>
      <c r="J422" s="535">
        <v>0</v>
      </c>
      <c r="K422" s="239">
        <v>0</v>
      </c>
      <c r="L422" s="239">
        <v>0</v>
      </c>
      <c r="M422" s="621">
        <v>0</v>
      </c>
      <c r="N422" s="348">
        <v>0</v>
      </c>
      <c r="O422" s="88">
        <v>0</v>
      </c>
      <c r="P422" s="88">
        <v>0</v>
      </c>
      <c r="Q422" s="89">
        <v>0</v>
      </c>
    </row>
    <row r="423" spans="1:17">
      <c r="A423" s="691"/>
      <c r="B423" s="693"/>
      <c r="C423" s="695"/>
      <c r="D423" s="688" t="s">
        <v>84</v>
      </c>
      <c r="E423" s="87" t="s">
        <v>68</v>
      </c>
      <c r="F423" s="535">
        <v>0</v>
      </c>
      <c r="G423" s="239">
        <v>0</v>
      </c>
      <c r="H423" s="239">
        <v>0</v>
      </c>
      <c r="I423" s="621">
        <v>0</v>
      </c>
      <c r="J423" s="535">
        <v>0</v>
      </c>
      <c r="K423" s="239">
        <v>0</v>
      </c>
      <c r="L423" s="239">
        <v>0</v>
      </c>
      <c r="M423" s="621">
        <v>0</v>
      </c>
      <c r="N423" s="348">
        <v>0</v>
      </c>
      <c r="O423" s="88">
        <v>0</v>
      </c>
      <c r="P423" s="88">
        <v>0</v>
      </c>
      <c r="Q423" s="89">
        <v>0</v>
      </c>
    </row>
    <row r="424" spans="1:17">
      <c r="A424" s="691"/>
      <c r="B424" s="693"/>
      <c r="C424" s="695"/>
      <c r="D424" s="768"/>
      <c r="E424" s="87" t="s">
        <v>491</v>
      </c>
      <c r="F424" s="535">
        <v>0</v>
      </c>
      <c r="G424" s="239">
        <v>0</v>
      </c>
      <c r="H424" s="239">
        <v>0</v>
      </c>
      <c r="I424" s="621">
        <v>0</v>
      </c>
      <c r="J424" s="535">
        <v>0</v>
      </c>
      <c r="K424" s="239">
        <v>0</v>
      </c>
      <c r="L424" s="239">
        <v>0</v>
      </c>
      <c r="M424" s="621">
        <v>0</v>
      </c>
      <c r="N424" s="348">
        <v>0</v>
      </c>
      <c r="O424" s="88">
        <v>0</v>
      </c>
      <c r="P424" s="88">
        <v>0</v>
      </c>
      <c r="Q424" s="89">
        <v>0</v>
      </c>
    </row>
    <row r="425" spans="1:17" ht="25.5">
      <c r="A425" s="690" t="s">
        <v>72</v>
      </c>
      <c r="B425" s="692" t="s">
        <v>548</v>
      </c>
      <c r="C425" s="694" t="s">
        <v>549</v>
      </c>
      <c r="D425" s="268" t="s">
        <v>65</v>
      </c>
      <c r="E425" s="87"/>
      <c r="F425" s="535">
        <v>0</v>
      </c>
      <c r="G425" s="239">
        <v>0</v>
      </c>
      <c r="H425" s="239">
        <v>0</v>
      </c>
      <c r="I425" s="621">
        <v>0</v>
      </c>
      <c r="J425" s="535">
        <v>0</v>
      </c>
      <c r="K425" s="239">
        <v>0</v>
      </c>
      <c r="L425" s="239">
        <v>0</v>
      </c>
      <c r="M425" s="621">
        <v>0</v>
      </c>
      <c r="N425" s="348">
        <v>0</v>
      </c>
      <c r="O425" s="88">
        <v>0</v>
      </c>
      <c r="P425" s="88">
        <v>0</v>
      </c>
      <c r="Q425" s="89">
        <v>0</v>
      </c>
    </row>
    <row r="426" spans="1:17">
      <c r="A426" s="691"/>
      <c r="B426" s="693"/>
      <c r="C426" s="695"/>
      <c r="D426" s="688" t="s">
        <v>84</v>
      </c>
      <c r="E426" s="87" t="s">
        <v>68</v>
      </c>
      <c r="F426" s="535">
        <v>0</v>
      </c>
      <c r="G426" s="239">
        <v>0</v>
      </c>
      <c r="H426" s="239">
        <v>0</v>
      </c>
      <c r="I426" s="621">
        <v>0</v>
      </c>
      <c r="J426" s="535">
        <v>0</v>
      </c>
      <c r="K426" s="239">
        <v>0</v>
      </c>
      <c r="L426" s="239">
        <v>0</v>
      </c>
      <c r="M426" s="621">
        <v>0</v>
      </c>
      <c r="N426" s="348">
        <v>0</v>
      </c>
      <c r="O426" s="88">
        <v>0</v>
      </c>
      <c r="P426" s="88">
        <v>0</v>
      </c>
      <c r="Q426" s="89">
        <v>0</v>
      </c>
    </row>
    <row r="427" spans="1:17">
      <c r="A427" s="691"/>
      <c r="B427" s="693"/>
      <c r="C427" s="695"/>
      <c r="D427" s="768"/>
      <c r="E427" s="87" t="s">
        <v>491</v>
      </c>
      <c r="F427" s="535">
        <v>0</v>
      </c>
      <c r="G427" s="239">
        <v>0</v>
      </c>
      <c r="H427" s="239">
        <v>0</v>
      </c>
      <c r="I427" s="621">
        <v>0</v>
      </c>
      <c r="J427" s="535">
        <v>0</v>
      </c>
      <c r="K427" s="239">
        <v>0</v>
      </c>
      <c r="L427" s="239">
        <v>0</v>
      </c>
      <c r="M427" s="621">
        <v>0</v>
      </c>
      <c r="N427" s="348">
        <v>0</v>
      </c>
      <c r="O427" s="88">
        <v>0</v>
      </c>
      <c r="P427" s="88">
        <v>0</v>
      </c>
      <c r="Q427" s="89">
        <v>0</v>
      </c>
    </row>
    <row r="428" spans="1:17" ht="25.5">
      <c r="A428" s="690" t="s">
        <v>550</v>
      </c>
      <c r="B428" s="692" t="s">
        <v>551</v>
      </c>
      <c r="C428" s="694" t="s">
        <v>549</v>
      </c>
      <c r="D428" s="268" t="s">
        <v>65</v>
      </c>
      <c r="E428" s="87"/>
      <c r="F428" s="535">
        <v>0</v>
      </c>
      <c r="G428" s="239">
        <v>0</v>
      </c>
      <c r="H428" s="239">
        <v>0</v>
      </c>
      <c r="I428" s="621">
        <v>0</v>
      </c>
      <c r="J428" s="535">
        <v>0</v>
      </c>
      <c r="K428" s="239">
        <v>0</v>
      </c>
      <c r="L428" s="239">
        <v>0</v>
      </c>
      <c r="M428" s="621">
        <v>0</v>
      </c>
      <c r="N428" s="348">
        <v>0</v>
      </c>
      <c r="O428" s="88">
        <v>0</v>
      </c>
      <c r="P428" s="88">
        <v>0</v>
      </c>
      <c r="Q428" s="89">
        <v>0</v>
      </c>
    </row>
    <row r="429" spans="1:17">
      <c r="A429" s="691"/>
      <c r="B429" s="693"/>
      <c r="C429" s="695"/>
      <c r="D429" s="688" t="s">
        <v>84</v>
      </c>
      <c r="E429" s="87" t="s">
        <v>68</v>
      </c>
      <c r="F429" s="535">
        <v>0</v>
      </c>
      <c r="G429" s="239">
        <v>0</v>
      </c>
      <c r="H429" s="239">
        <v>0</v>
      </c>
      <c r="I429" s="621">
        <v>0</v>
      </c>
      <c r="J429" s="535">
        <v>0</v>
      </c>
      <c r="K429" s="239">
        <v>0</v>
      </c>
      <c r="L429" s="239">
        <v>0</v>
      </c>
      <c r="M429" s="621">
        <v>0</v>
      </c>
      <c r="N429" s="348">
        <v>0</v>
      </c>
      <c r="O429" s="88">
        <v>0</v>
      </c>
      <c r="P429" s="88">
        <v>0</v>
      </c>
      <c r="Q429" s="89">
        <v>0</v>
      </c>
    </row>
    <row r="430" spans="1:17">
      <c r="A430" s="691"/>
      <c r="B430" s="693"/>
      <c r="C430" s="695"/>
      <c r="D430" s="768"/>
      <c r="E430" s="87" t="s">
        <v>491</v>
      </c>
      <c r="F430" s="535">
        <v>0</v>
      </c>
      <c r="G430" s="239">
        <v>0</v>
      </c>
      <c r="H430" s="239">
        <v>0</v>
      </c>
      <c r="I430" s="621">
        <v>0</v>
      </c>
      <c r="J430" s="535">
        <v>0</v>
      </c>
      <c r="K430" s="239">
        <v>0</v>
      </c>
      <c r="L430" s="239">
        <v>0</v>
      </c>
      <c r="M430" s="621">
        <v>0</v>
      </c>
      <c r="N430" s="348">
        <v>0</v>
      </c>
      <c r="O430" s="88">
        <v>0</v>
      </c>
      <c r="P430" s="88">
        <v>0</v>
      </c>
      <c r="Q430" s="89">
        <v>0</v>
      </c>
    </row>
    <row r="431" spans="1:17" ht="25.5">
      <c r="A431" s="690" t="s">
        <v>552</v>
      </c>
      <c r="B431" s="692" t="s">
        <v>553</v>
      </c>
      <c r="C431" s="694" t="s">
        <v>554</v>
      </c>
      <c r="D431" s="268" t="s">
        <v>65</v>
      </c>
      <c r="E431" s="87"/>
      <c r="F431" s="535">
        <v>0</v>
      </c>
      <c r="G431" s="239">
        <v>0</v>
      </c>
      <c r="H431" s="239">
        <v>0</v>
      </c>
      <c r="I431" s="621">
        <v>0</v>
      </c>
      <c r="J431" s="535">
        <v>0</v>
      </c>
      <c r="K431" s="239">
        <v>0</v>
      </c>
      <c r="L431" s="239">
        <v>0</v>
      </c>
      <c r="M431" s="621">
        <v>0</v>
      </c>
      <c r="N431" s="348">
        <v>0</v>
      </c>
      <c r="O431" s="88">
        <v>0</v>
      </c>
      <c r="P431" s="88">
        <v>0</v>
      </c>
      <c r="Q431" s="89">
        <v>0</v>
      </c>
    </row>
    <row r="432" spans="1:17">
      <c r="A432" s="691"/>
      <c r="B432" s="693"/>
      <c r="C432" s="695"/>
      <c r="D432" s="688" t="s">
        <v>84</v>
      </c>
      <c r="E432" s="87" t="s">
        <v>68</v>
      </c>
      <c r="F432" s="535">
        <v>0</v>
      </c>
      <c r="G432" s="239">
        <v>0</v>
      </c>
      <c r="H432" s="239">
        <v>0</v>
      </c>
      <c r="I432" s="621">
        <v>0</v>
      </c>
      <c r="J432" s="535">
        <v>0</v>
      </c>
      <c r="K432" s="239">
        <v>0</v>
      </c>
      <c r="L432" s="239">
        <v>0</v>
      </c>
      <c r="M432" s="621">
        <v>0</v>
      </c>
      <c r="N432" s="348">
        <v>0</v>
      </c>
      <c r="O432" s="88">
        <v>0</v>
      </c>
      <c r="P432" s="88">
        <v>0</v>
      </c>
      <c r="Q432" s="89">
        <v>0</v>
      </c>
    </row>
    <row r="433" spans="1:17">
      <c r="A433" s="691"/>
      <c r="B433" s="693"/>
      <c r="C433" s="695"/>
      <c r="D433" s="768"/>
      <c r="E433" s="87" t="s">
        <v>491</v>
      </c>
      <c r="F433" s="535">
        <v>0</v>
      </c>
      <c r="G433" s="239">
        <v>0</v>
      </c>
      <c r="H433" s="239">
        <v>0</v>
      </c>
      <c r="I433" s="621">
        <v>0</v>
      </c>
      <c r="J433" s="535">
        <v>0</v>
      </c>
      <c r="K433" s="239">
        <v>0</v>
      </c>
      <c r="L433" s="239">
        <v>0</v>
      </c>
      <c r="M433" s="621">
        <v>0</v>
      </c>
      <c r="N433" s="348">
        <v>0</v>
      </c>
      <c r="O433" s="88">
        <v>0</v>
      </c>
      <c r="P433" s="88">
        <v>0</v>
      </c>
      <c r="Q433" s="89">
        <v>0</v>
      </c>
    </row>
    <row r="434" spans="1:17" ht="25.5">
      <c r="A434" s="690" t="s">
        <v>555</v>
      </c>
      <c r="B434" s="692" t="s">
        <v>556</v>
      </c>
      <c r="C434" s="694" t="s">
        <v>557</v>
      </c>
      <c r="D434" s="268" t="s">
        <v>65</v>
      </c>
      <c r="E434" s="87"/>
      <c r="F434" s="535">
        <v>0</v>
      </c>
      <c r="G434" s="239">
        <v>0</v>
      </c>
      <c r="H434" s="239">
        <v>0</v>
      </c>
      <c r="I434" s="621">
        <v>0</v>
      </c>
      <c r="J434" s="535">
        <v>0</v>
      </c>
      <c r="K434" s="239">
        <v>0</v>
      </c>
      <c r="L434" s="239">
        <v>0</v>
      </c>
      <c r="M434" s="621">
        <v>0</v>
      </c>
      <c r="N434" s="348">
        <v>0</v>
      </c>
      <c r="O434" s="88">
        <v>0</v>
      </c>
      <c r="P434" s="88">
        <v>0</v>
      </c>
      <c r="Q434" s="89">
        <v>0</v>
      </c>
    </row>
    <row r="435" spans="1:17">
      <c r="A435" s="691"/>
      <c r="B435" s="693"/>
      <c r="C435" s="695"/>
      <c r="D435" s="688" t="s">
        <v>84</v>
      </c>
      <c r="E435" s="87" t="s">
        <v>68</v>
      </c>
      <c r="F435" s="535">
        <v>0</v>
      </c>
      <c r="G435" s="239">
        <v>0</v>
      </c>
      <c r="H435" s="239">
        <v>0</v>
      </c>
      <c r="I435" s="621">
        <v>0</v>
      </c>
      <c r="J435" s="535">
        <v>0</v>
      </c>
      <c r="K435" s="239">
        <v>0</v>
      </c>
      <c r="L435" s="239">
        <v>0</v>
      </c>
      <c r="M435" s="621">
        <v>0</v>
      </c>
      <c r="N435" s="348">
        <v>0</v>
      </c>
      <c r="O435" s="88">
        <v>0</v>
      </c>
      <c r="P435" s="88">
        <v>0</v>
      </c>
      <c r="Q435" s="89">
        <v>0</v>
      </c>
    </row>
    <row r="436" spans="1:17">
      <c r="A436" s="691"/>
      <c r="B436" s="693"/>
      <c r="C436" s="695"/>
      <c r="D436" s="768"/>
      <c r="E436" s="87" t="s">
        <v>491</v>
      </c>
      <c r="F436" s="535">
        <v>0</v>
      </c>
      <c r="G436" s="239">
        <v>0</v>
      </c>
      <c r="H436" s="239">
        <v>0</v>
      </c>
      <c r="I436" s="621">
        <v>0</v>
      </c>
      <c r="J436" s="535">
        <v>0</v>
      </c>
      <c r="K436" s="239">
        <v>0</v>
      </c>
      <c r="L436" s="239">
        <v>0</v>
      </c>
      <c r="M436" s="621">
        <v>0</v>
      </c>
      <c r="N436" s="348">
        <v>0</v>
      </c>
      <c r="O436" s="88">
        <v>0</v>
      </c>
      <c r="P436" s="88">
        <v>0</v>
      </c>
      <c r="Q436" s="89">
        <v>0</v>
      </c>
    </row>
    <row r="437" spans="1:17" ht="25.5">
      <c r="A437" s="690" t="s">
        <v>558</v>
      </c>
      <c r="B437" s="692" t="s">
        <v>559</v>
      </c>
      <c r="C437" s="694" t="s">
        <v>560</v>
      </c>
      <c r="D437" s="268" t="s">
        <v>65</v>
      </c>
      <c r="E437" s="87"/>
      <c r="F437" s="535">
        <v>0</v>
      </c>
      <c r="G437" s="239">
        <v>0</v>
      </c>
      <c r="H437" s="239">
        <v>0</v>
      </c>
      <c r="I437" s="621">
        <v>0</v>
      </c>
      <c r="J437" s="535">
        <v>0</v>
      </c>
      <c r="K437" s="239">
        <v>0</v>
      </c>
      <c r="L437" s="239">
        <v>0</v>
      </c>
      <c r="M437" s="621">
        <v>0</v>
      </c>
      <c r="N437" s="348">
        <v>0</v>
      </c>
      <c r="O437" s="88">
        <v>0</v>
      </c>
      <c r="P437" s="88">
        <v>0</v>
      </c>
      <c r="Q437" s="89">
        <v>0</v>
      </c>
    </row>
    <row r="438" spans="1:17">
      <c r="A438" s="691"/>
      <c r="B438" s="693"/>
      <c r="C438" s="695"/>
      <c r="D438" s="688" t="s">
        <v>84</v>
      </c>
      <c r="E438" s="87" t="s">
        <v>68</v>
      </c>
      <c r="F438" s="535">
        <v>0</v>
      </c>
      <c r="G438" s="239">
        <v>0</v>
      </c>
      <c r="H438" s="239">
        <v>0</v>
      </c>
      <c r="I438" s="621">
        <v>0</v>
      </c>
      <c r="J438" s="535">
        <v>0</v>
      </c>
      <c r="K438" s="239">
        <v>0</v>
      </c>
      <c r="L438" s="239">
        <v>0</v>
      </c>
      <c r="M438" s="621">
        <v>0</v>
      </c>
      <c r="N438" s="348">
        <v>0</v>
      </c>
      <c r="O438" s="88">
        <v>0</v>
      </c>
      <c r="P438" s="88">
        <v>0</v>
      </c>
      <c r="Q438" s="89">
        <v>0</v>
      </c>
    </row>
    <row r="439" spans="1:17">
      <c r="A439" s="691"/>
      <c r="B439" s="693"/>
      <c r="C439" s="695"/>
      <c r="D439" s="768"/>
      <c r="E439" s="87" t="s">
        <v>491</v>
      </c>
      <c r="F439" s="535">
        <v>0</v>
      </c>
      <c r="G439" s="239">
        <v>0</v>
      </c>
      <c r="H439" s="239">
        <v>0</v>
      </c>
      <c r="I439" s="621">
        <v>0</v>
      </c>
      <c r="J439" s="535">
        <v>0</v>
      </c>
      <c r="K439" s="239">
        <v>0</v>
      </c>
      <c r="L439" s="239">
        <v>0</v>
      </c>
      <c r="M439" s="621">
        <v>0</v>
      </c>
      <c r="N439" s="348">
        <v>0</v>
      </c>
      <c r="O439" s="88">
        <v>0</v>
      </c>
      <c r="P439" s="88">
        <v>0</v>
      </c>
      <c r="Q439" s="89">
        <v>0</v>
      </c>
    </row>
    <row r="440" spans="1:17" ht="25.5">
      <c r="A440" s="690" t="s">
        <v>561</v>
      </c>
      <c r="B440" s="692" t="s">
        <v>562</v>
      </c>
      <c r="C440" s="694" t="s">
        <v>563</v>
      </c>
      <c r="D440" s="268" t="s">
        <v>65</v>
      </c>
      <c r="E440" s="87"/>
      <c r="F440" s="535">
        <v>0</v>
      </c>
      <c r="G440" s="239">
        <v>0</v>
      </c>
      <c r="H440" s="239">
        <v>0</v>
      </c>
      <c r="I440" s="621">
        <v>0</v>
      </c>
      <c r="J440" s="535">
        <v>0</v>
      </c>
      <c r="K440" s="239">
        <v>0</v>
      </c>
      <c r="L440" s="239">
        <v>0</v>
      </c>
      <c r="M440" s="621">
        <v>0</v>
      </c>
      <c r="N440" s="348">
        <v>0</v>
      </c>
      <c r="O440" s="88">
        <v>0</v>
      </c>
      <c r="P440" s="88">
        <v>0</v>
      </c>
      <c r="Q440" s="89">
        <v>0</v>
      </c>
    </row>
    <row r="441" spans="1:17">
      <c r="A441" s="691"/>
      <c r="B441" s="693"/>
      <c r="C441" s="695"/>
      <c r="D441" s="688" t="s">
        <v>84</v>
      </c>
      <c r="E441" s="87" t="s">
        <v>68</v>
      </c>
      <c r="F441" s="535">
        <v>0</v>
      </c>
      <c r="G441" s="239">
        <v>0</v>
      </c>
      <c r="H441" s="239">
        <v>0</v>
      </c>
      <c r="I441" s="621">
        <v>0</v>
      </c>
      <c r="J441" s="535">
        <v>0</v>
      </c>
      <c r="K441" s="239">
        <v>0</v>
      </c>
      <c r="L441" s="239">
        <v>0</v>
      </c>
      <c r="M441" s="621">
        <v>0</v>
      </c>
      <c r="N441" s="348">
        <v>0</v>
      </c>
      <c r="O441" s="88">
        <v>0</v>
      </c>
      <c r="P441" s="88">
        <v>0</v>
      </c>
      <c r="Q441" s="89">
        <v>0</v>
      </c>
    </row>
    <row r="442" spans="1:17">
      <c r="A442" s="691"/>
      <c r="B442" s="693"/>
      <c r="C442" s="695"/>
      <c r="D442" s="768"/>
      <c r="E442" s="87" t="s">
        <v>491</v>
      </c>
      <c r="F442" s="535">
        <v>0</v>
      </c>
      <c r="G442" s="239">
        <v>0</v>
      </c>
      <c r="H442" s="239">
        <v>0</v>
      </c>
      <c r="I442" s="621">
        <v>0</v>
      </c>
      <c r="J442" s="535">
        <v>0</v>
      </c>
      <c r="K442" s="239">
        <v>0</v>
      </c>
      <c r="L442" s="239">
        <v>0</v>
      </c>
      <c r="M442" s="621">
        <v>0</v>
      </c>
      <c r="N442" s="348">
        <v>0</v>
      </c>
      <c r="O442" s="88">
        <v>0</v>
      </c>
      <c r="P442" s="88">
        <v>0</v>
      </c>
      <c r="Q442" s="89">
        <v>0</v>
      </c>
    </row>
    <row r="443" spans="1:17" ht="25.5">
      <c r="A443" s="690" t="s">
        <v>564</v>
      </c>
      <c r="B443" s="692" t="s">
        <v>565</v>
      </c>
      <c r="C443" s="694" t="s">
        <v>566</v>
      </c>
      <c r="D443" s="268" t="s">
        <v>65</v>
      </c>
      <c r="E443" s="87"/>
      <c r="F443" s="535">
        <v>0</v>
      </c>
      <c r="G443" s="239">
        <v>0</v>
      </c>
      <c r="H443" s="239">
        <v>0</v>
      </c>
      <c r="I443" s="621">
        <v>0</v>
      </c>
      <c r="J443" s="535">
        <v>0</v>
      </c>
      <c r="K443" s="239">
        <v>0</v>
      </c>
      <c r="L443" s="239">
        <v>0</v>
      </c>
      <c r="M443" s="621">
        <v>0</v>
      </c>
      <c r="N443" s="348">
        <v>0</v>
      </c>
      <c r="O443" s="88">
        <v>0</v>
      </c>
      <c r="P443" s="88">
        <v>0</v>
      </c>
      <c r="Q443" s="89">
        <v>0</v>
      </c>
    </row>
    <row r="444" spans="1:17">
      <c r="A444" s="691"/>
      <c r="B444" s="693"/>
      <c r="C444" s="695"/>
      <c r="D444" s="688" t="s">
        <v>84</v>
      </c>
      <c r="E444" s="87" t="s">
        <v>68</v>
      </c>
      <c r="F444" s="535">
        <v>0</v>
      </c>
      <c r="G444" s="239">
        <v>0</v>
      </c>
      <c r="H444" s="239">
        <v>0</v>
      </c>
      <c r="I444" s="621">
        <v>0</v>
      </c>
      <c r="J444" s="535">
        <v>0</v>
      </c>
      <c r="K444" s="239">
        <v>0</v>
      </c>
      <c r="L444" s="239">
        <v>0</v>
      </c>
      <c r="M444" s="621">
        <v>0</v>
      </c>
      <c r="N444" s="348">
        <v>0</v>
      </c>
      <c r="O444" s="88">
        <v>0</v>
      </c>
      <c r="P444" s="88">
        <v>0</v>
      </c>
      <c r="Q444" s="89">
        <v>0</v>
      </c>
    </row>
    <row r="445" spans="1:17">
      <c r="A445" s="691"/>
      <c r="B445" s="693"/>
      <c r="C445" s="695"/>
      <c r="D445" s="768"/>
      <c r="E445" s="87" t="s">
        <v>491</v>
      </c>
      <c r="F445" s="535">
        <v>0</v>
      </c>
      <c r="G445" s="239">
        <v>0</v>
      </c>
      <c r="H445" s="239">
        <v>0</v>
      </c>
      <c r="I445" s="621">
        <v>0</v>
      </c>
      <c r="J445" s="535">
        <v>0</v>
      </c>
      <c r="K445" s="239">
        <v>0</v>
      </c>
      <c r="L445" s="239">
        <v>0</v>
      </c>
      <c r="M445" s="621">
        <v>0</v>
      </c>
      <c r="N445" s="348">
        <v>0</v>
      </c>
      <c r="O445" s="88">
        <v>0</v>
      </c>
      <c r="P445" s="88">
        <v>0</v>
      </c>
      <c r="Q445" s="89">
        <v>0</v>
      </c>
    </row>
    <row r="446" spans="1:17" ht="25.5">
      <c r="A446" s="690" t="s">
        <v>567</v>
      </c>
      <c r="B446" s="692" t="s">
        <v>568</v>
      </c>
      <c r="C446" s="694" t="s">
        <v>569</v>
      </c>
      <c r="D446" s="268" t="s">
        <v>65</v>
      </c>
      <c r="E446" s="87"/>
      <c r="F446" s="535">
        <v>0</v>
      </c>
      <c r="G446" s="239">
        <v>0</v>
      </c>
      <c r="H446" s="239">
        <v>0</v>
      </c>
      <c r="I446" s="621">
        <v>0</v>
      </c>
      <c r="J446" s="535">
        <v>0</v>
      </c>
      <c r="K446" s="239">
        <v>0</v>
      </c>
      <c r="L446" s="239">
        <v>0</v>
      </c>
      <c r="M446" s="621">
        <v>0</v>
      </c>
      <c r="N446" s="348">
        <v>0</v>
      </c>
      <c r="O446" s="88">
        <v>0</v>
      </c>
      <c r="P446" s="88">
        <v>0</v>
      </c>
      <c r="Q446" s="89">
        <v>0</v>
      </c>
    </row>
    <row r="447" spans="1:17">
      <c r="A447" s="691"/>
      <c r="B447" s="693"/>
      <c r="C447" s="695"/>
      <c r="D447" s="688" t="s">
        <v>84</v>
      </c>
      <c r="E447" s="87" t="s">
        <v>68</v>
      </c>
      <c r="F447" s="535">
        <v>0</v>
      </c>
      <c r="G447" s="239">
        <v>0</v>
      </c>
      <c r="H447" s="239">
        <v>0</v>
      </c>
      <c r="I447" s="621">
        <v>0</v>
      </c>
      <c r="J447" s="535">
        <v>0</v>
      </c>
      <c r="K447" s="239">
        <v>0</v>
      </c>
      <c r="L447" s="239">
        <v>0</v>
      </c>
      <c r="M447" s="621">
        <v>0</v>
      </c>
      <c r="N447" s="348">
        <v>0</v>
      </c>
      <c r="O447" s="88">
        <v>0</v>
      </c>
      <c r="P447" s="88">
        <v>0</v>
      </c>
      <c r="Q447" s="89">
        <v>0</v>
      </c>
    </row>
    <row r="448" spans="1:17">
      <c r="A448" s="691"/>
      <c r="B448" s="693"/>
      <c r="C448" s="695"/>
      <c r="D448" s="768"/>
      <c r="E448" s="87" t="s">
        <v>491</v>
      </c>
      <c r="F448" s="535">
        <v>0</v>
      </c>
      <c r="G448" s="239">
        <v>0</v>
      </c>
      <c r="H448" s="239">
        <v>0</v>
      </c>
      <c r="I448" s="621">
        <v>0</v>
      </c>
      <c r="J448" s="535">
        <v>0</v>
      </c>
      <c r="K448" s="239">
        <v>0</v>
      </c>
      <c r="L448" s="239">
        <v>0</v>
      </c>
      <c r="M448" s="621">
        <v>0</v>
      </c>
      <c r="N448" s="348">
        <v>0</v>
      </c>
      <c r="O448" s="88">
        <v>0</v>
      </c>
      <c r="P448" s="88">
        <v>0</v>
      </c>
      <c r="Q448" s="89">
        <v>0</v>
      </c>
    </row>
    <row r="449" spans="1:17" ht="25.5">
      <c r="A449" s="690" t="s">
        <v>570</v>
      </c>
      <c r="B449" s="692" t="s">
        <v>571</v>
      </c>
      <c r="C449" s="694" t="s">
        <v>572</v>
      </c>
      <c r="D449" s="268" t="s">
        <v>65</v>
      </c>
      <c r="E449" s="87"/>
      <c r="F449" s="535">
        <v>0</v>
      </c>
      <c r="G449" s="239">
        <v>0</v>
      </c>
      <c r="H449" s="239">
        <v>0</v>
      </c>
      <c r="I449" s="621">
        <v>0</v>
      </c>
      <c r="J449" s="535">
        <v>0</v>
      </c>
      <c r="K449" s="239">
        <v>0</v>
      </c>
      <c r="L449" s="239">
        <v>0</v>
      </c>
      <c r="M449" s="621">
        <v>0</v>
      </c>
      <c r="N449" s="348">
        <v>0</v>
      </c>
      <c r="O449" s="88">
        <v>0</v>
      </c>
      <c r="P449" s="88">
        <v>0</v>
      </c>
      <c r="Q449" s="89">
        <v>0</v>
      </c>
    </row>
    <row r="450" spans="1:17">
      <c r="A450" s="691"/>
      <c r="B450" s="693"/>
      <c r="C450" s="695"/>
      <c r="D450" s="688" t="s">
        <v>84</v>
      </c>
      <c r="E450" s="87" t="s">
        <v>68</v>
      </c>
      <c r="F450" s="535">
        <v>0</v>
      </c>
      <c r="G450" s="239">
        <v>0</v>
      </c>
      <c r="H450" s="239">
        <v>0</v>
      </c>
      <c r="I450" s="621">
        <v>0</v>
      </c>
      <c r="J450" s="535">
        <v>0</v>
      </c>
      <c r="K450" s="239">
        <v>0</v>
      </c>
      <c r="L450" s="239">
        <v>0</v>
      </c>
      <c r="M450" s="621">
        <v>0</v>
      </c>
      <c r="N450" s="348">
        <v>0</v>
      </c>
      <c r="O450" s="88">
        <v>0</v>
      </c>
      <c r="P450" s="88">
        <v>0</v>
      </c>
      <c r="Q450" s="89">
        <v>0</v>
      </c>
    </row>
    <row r="451" spans="1:17">
      <c r="A451" s="691"/>
      <c r="B451" s="693"/>
      <c r="C451" s="695"/>
      <c r="D451" s="768"/>
      <c r="E451" s="87" t="s">
        <v>491</v>
      </c>
      <c r="F451" s="535">
        <v>0</v>
      </c>
      <c r="G451" s="239">
        <v>0</v>
      </c>
      <c r="H451" s="239">
        <v>0</v>
      </c>
      <c r="I451" s="621">
        <v>0</v>
      </c>
      <c r="J451" s="535">
        <v>0</v>
      </c>
      <c r="K451" s="239">
        <v>0</v>
      </c>
      <c r="L451" s="239">
        <v>0</v>
      </c>
      <c r="M451" s="621">
        <v>0</v>
      </c>
      <c r="N451" s="348">
        <v>0</v>
      </c>
      <c r="O451" s="88">
        <v>0</v>
      </c>
      <c r="P451" s="88">
        <v>0</v>
      </c>
      <c r="Q451" s="89">
        <v>0</v>
      </c>
    </row>
    <row r="452" spans="1:17" ht="25.5">
      <c r="A452" s="690" t="s">
        <v>573</v>
      </c>
      <c r="B452" s="692" t="s">
        <v>574</v>
      </c>
      <c r="C452" s="694" t="s">
        <v>575</v>
      </c>
      <c r="D452" s="268" t="s">
        <v>65</v>
      </c>
      <c r="E452" s="87"/>
      <c r="F452" s="535">
        <v>0</v>
      </c>
      <c r="G452" s="239">
        <v>0</v>
      </c>
      <c r="H452" s="239">
        <v>0</v>
      </c>
      <c r="I452" s="621">
        <v>0</v>
      </c>
      <c r="J452" s="535">
        <v>0</v>
      </c>
      <c r="K452" s="239">
        <v>0</v>
      </c>
      <c r="L452" s="239">
        <v>0</v>
      </c>
      <c r="M452" s="621">
        <v>0</v>
      </c>
      <c r="N452" s="348">
        <v>0</v>
      </c>
      <c r="O452" s="88">
        <v>0</v>
      </c>
      <c r="P452" s="88">
        <v>0</v>
      </c>
      <c r="Q452" s="89">
        <v>0</v>
      </c>
    </row>
    <row r="453" spans="1:17">
      <c r="A453" s="691"/>
      <c r="B453" s="693"/>
      <c r="C453" s="695"/>
      <c r="D453" s="688" t="s">
        <v>84</v>
      </c>
      <c r="E453" s="87" t="s">
        <v>68</v>
      </c>
      <c r="F453" s="535">
        <v>0</v>
      </c>
      <c r="G453" s="239">
        <v>0</v>
      </c>
      <c r="H453" s="239">
        <v>0</v>
      </c>
      <c r="I453" s="621">
        <v>0</v>
      </c>
      <c r="J453" s="535">
        <v>0</v>
      </c>
      <c r="K453" s="239">
        <v>0</v>
      </c>
      <c r="L453" s="239">
        <v>0</v>
      </c>
      <c r="M453" s="621">
        <v>0</v>
      </c>
      <c r="N453" s="348">
        <v>0</v>
      </c>
      <c r="O453" s="88">
        <v>0</v>
      </c>
      <c r="P453" s="88">
        <v>0</v>
      </c>
      <c r="Q453" s="89">
        <v>0</v>
      </c>
    </row>
    <row r="454" spans="1:17">
      <c r="A454" s="691"/>
      <c r="B454" s="693"/>
      <c r="C454" s="695"/>
      <c r="D454" s="768"/>
      <c r="E454" s="87" t="s">
        <v>491</v>
      </c>
      <c r="F454" s="535">
        <v>0</v>
      </c>
      <c r="G454" s="239">
        <v>0</v>
      </c>
      <c r="H454" s="239">
        <v>0</v>
      </c>
      <c r="I454" s="621">
        <v>0</v>
      </c>
      <c r="J454" s="535">
        <v>0</v>
      </c>
      <c r="K454" s="239">
        <v>0</v>
      </c>
      <c r="L454" s="239">
        <v>0</v>
      </c>
      <c r="M454" s="621">
        <v>0</v>
      </c>
      <c r="N454" s="348">
        <v>0</v>
      </c>
      <c r="O454" s="88">
        <v>0</v>
      </c>
      <c r="P454" s="88">
        <v>0</v>
      </c>
      <c r="Q454" s="89">
        <v>0</v>
      </c>
    </row>
    <row r="455" spans="1:17" ht="25.5">
      <c r="A455" s="690" t="s">
        <v>576</v>
      </c>
      <c r="B455" s="692" t="s">
        <v>577</v>
      </c>
      <c r="C455" s="694" t="s">
        <v>578</v>
      </c>
      <c r="D455" s="268" t="s">
        <v>65</v>
      </c>
      <c r="E455" s="87"/>
      <c r="F455" s="535">
        <v>0</v>
      </c>
      <c r="G455" s="239">
        <v>0</v>
      </c>
      <c r="H455" s="239">
        <v>0</v>
      </c>
      <c r="I455" s="621">
        <v>0</v>
      </c>
      <c r="J455" s="535">
        <v>0</v>
      </c>
      <c r="K455" s="239">
        <v>0</v>
      </c>
      <c r="L455" s="239">
        <v>0</v>
      </c>
      <c r="M455" s="621">
        <v>0</v>
      </c>
      <c r="N455" s="348">
        <v>0</v>
      </c>
      <c r="O455" s="88">
        <v>0</v>
      </c>
      <c r="P455" s="88">
        <v>0</v>
      </c>
      <c r="Q455" s="89">
        <v>0</v>
      </c>
    </row>
    <row r="456" spans="1:17">
      <c r="A456" s="691"/>
      <c r="B456" s="693"/>
      <c r="C456" s="695"/>
      <c r="D456" s="688" t="s">
        <v>84</v>
      </c>
      <c r="E456" s="87" t="s">
        <v>68</v>
      </c>
      <c r="F456" s="535">
        <v>0</v>
      </c>
      <c r="G456" s="239">
        <v>0</v>
      </c>
      <c r="H456" s="239">
        <v>0</v>
      </c>
      <c r="I456" s="621">
        <v>0</v>
      </c>
      <c r="J456" s="535">
        <v>0</v>
      </c>
      <c r="K456" s="239">
        <v>0</v>
      </c>
      <c r="L456" s="239">
        <v>0</v>
      </c>
      <c r="M456" s="621">
        <v>0</v>
      </c>
      <c r="N456" s="348">
        <v>0</v>
      </c>
      <c r="O456" s="88">
        <v>0</v>
      </c>
      <c r="P456" s="88">
        <v>0</v>
      </c>
      <c r="Q456" s="89">
        <v>0</v>
      </c>
    </row>
    <row r="457" spans="1:17">
      <c r="A457" s="691"/>
      <c r="B457" s="693"/>
      <c r="C457" s="695"/>
      <c r="D457" s="768"/>
      <c r="E457" s="87" t="s">
        <v>491</v>
      </c>
      <c r="F457" s="535">
        <v>0</v>
      </c>
      <c r="G457" s="239">
        <v>0</v>
      </c>
      <c r="H457" s="239">
        <v>0</v>
      </c>
      <c r="I457" s="621">
        <v>0</v>
      </c>
      <c r="J457" s="535">
        <v>0</v>
      </c>
      <c r="K457" s="239">
        <v>0</v>
      </c>
      <c r="L457" s="239">
        <v>0</v>
      </c>
      <c r="M457" s="621">
        <v>0</v>
      </c>
      <c r="N457" s="348">
        <v>0</v>
      </c>
      <c r="O457" s="88">
        <v>0</v>
      </c>
      <c r="P457" s="88">
        <v>0</v>
      </c>
      <c r="Q457" s="89">
        <v>0</v>
      </c>
    </row>
    <row r="458" spans="1:17" ht="25.5">
      <c r="A458" s="690" t="s">
        <v>579</v>
      </c>
      <c r="B458" s="692" t="s">
        <v>580</v>
      </c>
      <c r="C458" s="694" t="s">
        <v>581</v>
      </c>
      <c r="D458" s="268" t="s">
        <v>65</v>
      </c>
      <c r="E458" s="87"/>
      <c r="F458" s="535">
        <v>0</v>
      </c>
      <c r="G458" s="239">
        <v>0</v>
      </c>
      <c r="H458" s="239">
        <v>0</v>
      </c>
      <c r="I458" s="621">
        <v>0</v>
      </c>
      <c r="J458" s="535">
        <v>0</v>
      </c>
      <c r="K458" s="239">
        <v>0</v>
      </c>
      <c r="L458" s="239">
        <v>0</v>
      </c>
      <c r="M458" s="621">
        <v>0</v>
      </c>
      <c r="N458" s="348">
        <v>0</v>
      </c>
      <c r="O458" s="88">
        <v>0</v>
      </c>
      <c r="P458" s="88">
        <v>0</v>
      </c>
      <c r="Q458" s="89">
        <v>0</v>
      </c>
    </row>
    <row r="459" spans="1:17">
      <c r="A459" s="691"/>
      <c r="B459" s="693"/>
      <c r="C459" s="695"/>
      <c r="D459" s="688" t="s">
        <v>84</v>
      </c>
      <c r="E459" s="87" t="s">
        <v>68</v>
      </c>
      <c r="F459" s="535">
        <v>0</v>
      </c>
      <c r="G459" s="239">
        <v>0</v>
      </c>
      <c r="H459" s="239">
        <v>0</v>
      </c>
      <c r="I459" s="621">
        <v>0</v>
      </c>
      <c r="J459" s="535">
        <v>0</v>
      </c>
      <c r="K459" s="239">
        <v>0</v>
      </c>
      <c r="L459" s="239">
        <v>0</v>
      </c>
      <c r="M459" s="621">
        <v>0</v>
      </c>
      <c r="N459" s="348">
        <v>0</v>
      </c>
      <c r="O459" s="88">
        <v>0</v>
      </c>
      <c r="P459" s="88">
        <v>0</v>
      </c>
      <c r="Q459" s="89">
        <v>0</v>
      </c>
    </row>
    <row r="460" spans="1:17">
      <c r="A460" s="691"/>
      <c r="B460" s="693"/>
      <c r="C460" s="695"/>
      <c r="D460" s="768"/>
      <c r="E460" s="87" t="s">
        <v>491</v>
      </c>
      <c r="F460" s="535">
        <v>0</v>
      </c>
      <c r="G460" s="239">
        <v>0</v>
      </c>
      <c r="H460" s="239">
        <v>0</v>
      </c>
      <c r="I460" s="621">
        <v>0</v>
      </c>
      <c r="J460" s="535">
        <v>0</v>
      </c>
      <c r="K460" s="239">
        <v>0</v>
      </c>
      <c r="L460" s="239">
        <v>0</v>
      </c>
      <c r="M460" s="621">
        <v>0</v>
      </c>
      <c r="N460" s="348">
        <v>0</v>
      </c>
      <c r="O460" s="88">
        <v>0</v>
      </c>
      <c r="P460" s="88">
        <v>0</v>
      </c>
      <c r="Q460" s="89">
        <v>0</v>
      </c>
    </row>
    <row r="461" spans="1:17" ht="25.5">
      <c r="A461" s="716" t="s">
        <v>582</v>
      </c>
      <c r="B461" s="692" t="s">
        <v>583</v>
      </c>
      <c r="C461" s="694" t="s">
        <v>584</v>
      </c>
      <c r="D461" s="269" t="s">
        <v>65</v>
      </c>
      <c r="E461" s="82"/>
      <c r="F461" s="534">
        <f>F462</f>
        <v>3411</v>
      </c>
      <c r="G461" s="238">
        <f t="shared" ref="G461:I462" si="256">G462</f>
        <v>0</v>
      </c>
      <c r="H461" s="238">
        <f t="shared" si="256"/>
        <v>0</v>
      </c>
      <c r="I461" s="620">
        <f t="shared" si="256"/>
        <v>3411</v>
      </c>
      <c r="J461" s="534">
        <f>J462</f>
        <v>3411</v>
      </c>
      <c r="K461" s="238">
        <f t="shared" ref="K461:M461" si="257">K462</f>
        <v>0</v>
      </c>
      <c r="L461" s="238">
        <f t="shared" si="257"/>
        <v>0</v>
      </c>
      <c r="M461" s="620">
        <f t="shared" si="257"/>
        <v>3411</v>
      </c>
      <c r="N461" s="97">
        <f t="shared" ref="N461:N472" si="258">J461/F461*100</f>
        <v>100</v>
      </c>
      <c r="O461" s="80">
        <v>0</v>
      </c>
      <c r="P461" s="80">
        <v>0</v>
      </c>
      <c r="Q461" s="81">
        <f t="shared" ref="Q461:Q463" si="259">M461/I461*100</f>
        <v>100</v>
      </c>
    </row>
    <row r="462" spans="1:17">
      <c r="A462" s="717"/>
      <c r="B462" s="693"/>
      <c r="C462" s="695"/>
      <c r="D462" s="761" t="s">
        <v>84</v>
      </c>
      <c r="E462" s="82" t="s">
        <v>68</v>
      </c>
      <c r="F462" s="534">
        <f>G462+H462+I462</f>
        <v>3411</v>
      </c>
      <c r="G462" s="238">
        <f t="shared" si="256"/>
        <v>0</v>
      </c>
      <c r="H462" s="238">
        <f t="shared" si="256"/>
        <v>0</v>
      </c>
      <c r="I462" s="620">
        <f>I463+I464+I465+I466</f>
        <v>3411</v>
      </c>
      <c r="J462" s="534">
        <f>K462+L462+M462</f>
        <v>3411</v>
      </c>
      <c r="K462" s="238">
        <f>K463+K464+K465+K466</f>
        <v>0</v>
      </c>
      <c r="L462" s="238">
        <f t="shared" ref="L462:M462" si="260">L463+L464+L465+L466</f>
        <v>0</v>
      </c>
      <c r="M462" s="620">
        <f t="shared" si="260"/>
        <v>3411</v>
      </c>
      <c r="N462" s="97">
        <f t="shared" si="258"/>
        <v>100</v>
      </c>
      <c r="O462" s="80">
        <v>0</v>
      </c>
      <c r="P462" s="80">
        <v>0</v>
      </c>
      <c r="Q462" s="81">
        <f t="shared" si="259"/>
        <v>100</v>
      </c>
    </row>
    <row r="463" spans="1:17">
      <c r="A463" s="717"/>
      <c r="B463" s="693"/>
      <c r="C463" s="695"/>
      <c r="D463" s="761"/>
      <c r="E463" s="84" t="s">
        <v>511</v>
      </c>
      <c r="F463" s="534">
        <f>G463+H463+I463</f>
        <v>3411</v>
      </c>
      <c r="G463" s="238">
        <f>G472</f>
        <v>0</v>
      </c>
      <c r="H463" s="238">
        <f>H472</f>
        <v>0</v>
      </c>
      <c r="I463" s="620">
        <f>I472</f>
        <v>3411</v>
      </c>
      <c r="J463" s="534">
        <f>K463+L463+M463</f>
        <v>3411</v>
      </c>
      <c r="K463" s="238">
        <f t="shared" ref="K463:L463" si="261">K472</f>
        <v>0</v>
      </c>
      <c r="L463" s="238">
        <f t="shared" si="261"/>
        <v>0</v>
      </c>
      <c r="M463" s="620">
        <f>M471</f>
        <v>3411</v>
      </c>
      <c r="N463" s="97">
        <f t="shared" si="258"/>
        <v>100</v>
      </c>
      <c r="O463" s="80">
        <v>0</v>
      </c>
      <c r="P463" s="80">
        <v>0</v>
      </c>
      <c r="Q463" s="81">
        <f t="shared" si="259"/>
        <v>100</v>
      </c>
    </row>
    <row r="464" spans="1:17">
      <c r="A464" s="691"/>
      <c r="B464" s="693"/>
      <c r="C464" s="695"/>
      <c r="D464" s="768"/>
      <c r="E464" s="84" t="s">
        <v>512</v>
      </c>
      <c r="F464" s="534">
        <f t="shared" ref="F464:F466" si="262">G464+H464+I464</f>
        <v>0</v>
      </c>
      <c r="G464" s="238">
        <v>0</v>
      </c>
      <c r="H464" s="238">
        <v>0</v>
      </c>
      <c r="I464" s="620">
        <f>I473</f>
        <v>0</v>
      </c>
      <c r="J464" s="534">
        <f t="shared" ref="J464:J466" si="263">K464+L464+M464</f>
        <v>0</v>
      </c>
      <c r="K464" s="238">
        <v>0</v>
      </c>
      <c r="L464" s="238">
        <v>0</v>
      </c>
      <c r="M464" s="620">
        <v>0</v>
      </c>
      <c r="N464" s="97">
        <v>0</v>
      </c>
      <c r="O464" s="80">
        <v>0</v>
      </c>
      <c r="P464" s="80">
        <v>0</v>
      </c>
      <c r="Q464" s="81">
        <v>0</v>
      </c>
    </row>
    <row r="465" spans="1:17">
      <c r="A465" s="691"/>
      <c r="B465" s="693"/>
      <c r="C465" s="695"/>
      <c r="D465" s="768"/>
      <c r="E465" s="84" t="s">
        <v>513</v>
      </c>
      <c r="F465" s="534">
        <f t="shared" si="262"/>
        <v>0</v>
      </c>
      <c r="G465" s="238">
        <v>0</v>
      </c>
      <c r="H465" s="238">
        <v>0</v>
      </c>
      <c r="I465" s="620">
        <v>0</v>
      </c>
      <c r="J465" s="534">
        <f t="shared" si="263"/>
        <v>0</v>
      </c>
      <c r="K465" s="238">
        <v>0</v>
      </c>
      <c r="L465" s="238">
        <v>0</v>
      </c>
      <c r="M465" s="620">
        <v>0</v>
      </c>
      <c r="N465" s="97">
        <v>0</v>
      </c>
      <c r="O465" s="80">
        <v>0</v>
      </c>
      <c r="P465" s="80">
        <v>0</v>
      </c>
      <c r="Q465" s="81">
        <v>0</v>
      </c>
    </row>
    <row r="466" spans="1:17">
      <c r="A466" s="691"/>
      <c r="B466" s="693"/>
      <c r="C466" s="695"/>
      <c r="D466" s="768"/>
      <c r="E466" s="84" t="s">
        <v>514</v>
      </c>
      <c r="F466" s="534">
        <f t="shared" si="262"/>
        <v>0</v>
      </c>
      <c r="G466" s="238">
        <v>0</v>
      </c>
      <c r="H466" s="238">
        <v>0</v>
      </c>
      <c r="I466" s="620">
        <v>0</v>
      </c>
      <c r="J466" s="534">
        <f t="shared" si="263"/>
        <v>0</v>
      </c>
      <c r="K466" s="238">
        <v>0</v>
      </c>
      <c r="L466" s="238">
        <v>0</v>
      </c>
      <c r="M466" s="620">
        <v>0</v>
      </c>
      <c r="N466" s="97">
        <v>0</v>
      </c>
      <c r="O466" s="80">
        <v>0</v>
      </c>
      <c r="P466" s="80">
        <v>0</v>
      </c>
      <c r="Q466" s="81">
        <v>0</v>
      </c>
    </row>
    <row r="467" spans="1:17" ht="25.5">
      <c r="A467" s="690" t="s">
        <v>585</v>
      </c>
      <c r="B467" s="692" t="s">
        <v>586</v>
      </c>
      <c r="C467" s="694" t="s">
        <v>584</v>
      </c>
      <c r="D467" s="268" t="s">
        <v>65</v>
      </c>
      <c r="E467" s="87"/>
      <c r="F467" s="535">
        <v>0</v>
      </c>
      <c r="G467" s="239">
        <v>0</v>
      </c>
      <c r="H467" s="239">
        <v>0</v>
      </c>
      <c r="I467" s="621">
        <v>0</v>
      </c>
      <c r="J467" s="535">
        <v>0</v>
      </c>
      <c r="K467" s="239">
        <v>0</v>
      </c>
      <c r="L467" s="239">
        <v>0</v>
      </c>
      <c r="M467" s="621">
        <v>0</v>
      </c>
      <c r="N467" s="348">
        <v>0</v>
      </c>
      <c r="O467" s="88">
        <v>0</v>
      </c>
      <c r="P467" s="88">
        <v>0</v>
      </c>
      <c r="Q467" s="89">
        <v>0</v>
      </c>
    </row>
    <row r="468" spans="1:17">
      <c r="A468" s="691"/>
      <c r="B468" s="693"/>
      <c r="C468" s="695"/>
      <c r="D468" s="688" t="s">
        <v>84</v>
      </c>
      <c r="E468" s="87" t="s">
        <v>68</v>
      </c>
      <c r="F468" s="535">
        <v>0</v>
      </c>
      <c r="G468" s="239">
        <v>0</v>
      </c>
      <c r="H468" s="239">
        <v>0</v>
      </c>
      <c r="I468" s="621">
        <v>0</v>
      </c>
      <c r="J468" s="535">
        <v>0</v>
      </c>
      <c r="K468" s="239">
        <v>0</v>
      </c>
      <c r="L468" s="239">
        <v>0</v>
      </c>
      <c r="M468" s="621">
        <v>0</v>
      </c>
      <c r="N468" s="348">
        <v>0</v>
      </c>
      <c r="O468" s="88">
        <v>0</v>
      </c>
      <c r="P468" s="88">
        <v>0</v>
      </c>
      <c r="Q468" s="89">
        <v>0</v>
      </c>
    </row>
    <row r="469" spans="1:17">
      <c r="A469" s="691"/>
      <c r="B469" s="693"/>
      <c r="C469" s="695"/>
      <c r="D469" s="768"/>
      <c r="E469" s="87" t="s">
        <v>491</v>
      </c>
      <c r="F469" s="535">
        <v>0</v>
      </c>
      <c r="G469" s="239">
        <v>0</v>
      </c>
      <c r="H469" s="239">
        <v>0</v>
      </c>
      <c r="I469" s="621">
        <v>0</v>
      </c>
      <c r="J469" s="535">
        <v>0</v>
      </c>
      <c r="K469" s="239">
        <v>0</v>
      </c>
      <c r="L469" s="239">
        <v>0</v>
      </c>
      <c r="M469" s="621">
        <v>0</v>
      </c>
      <c r="N469" s="348">
        <v>0</v>
      </c>
      <c r="O469" s="88">
        <v>0</v>
      </c>
      <c r="P469" s="88">
        <v>0</v>
      </c>
      <c r="Q469" s="89">
        <v>0</v>
      </c>
    </row>
    <row r="470" spans="1:17" ht="25.5">
      <c r="A470" s="690" t="s">
        <v>587</v>
      </c>
      <c r="B470" s="692" t="s">
        <v>588</v>
      </c>
      <c r="C470" s="694" t="s">
        <v>584</v>
      </c>
      <c r="D470" s="268" t="s">
        <v>65</v>
      </c>
      <c r="E470" s="87"/>
      <c r="F470" s="535">
        <f>F471</f>
        <v>3411</v>
      </c>
      <c r="G470" s="239">
        <f t="shared" ref="G470:I470" si="264">G471</f>
        <v>0</v>
      </c>
      <c r="H470" s="239">
        <f t="shared" si="264"/>
        <v>0</v>
      </c>
      <c r="I470" s="621">
        <f t="shared" si="264"/>
        <v>3411</v>
      </c>
      <c r="J470" s="535">
        <f>J471</f>
        <v>3411</v>
      </c>
      <c r="K470" s="239">
        <f t="shared" ref="K470:M471" si="265">K471</f>
        <v>0</v>
      </c>
      <c r="L470" s="239">
        <f t="shared" si="265"/>
        <v>0</v>
      </c>
      <c r="M470" s="621">
        <f t="shared" si="265"/>
        <v>3411</v>
      </c>
      <c r="N470" s="497">
        <f t="shared" si="258"/>
        <v>100</v>
      </c>
      <c r="O470" s="90">
        <v>0</v>
      </c>
      <c r="P470" s="90">
        <v>0</v>
      </c>
      <c r="Q470" s="91">
        <f t="shared" ref="Q470:Q472" si="266">M470/I470*100</f>
        <v>100</v>
      </c>
    </row>
    <row r="471" spans="1:17">
      <c r="A471" s="691"/>
      <c r="B471" s="693"/>
      <c r="C471" s="695"/>
      <c r="D471" s="688" t="s">
        <v>84</v>
      </c>
      <c r="E471" s="87" t="s">
        <v>68</v>
      </c>
      <c r="F471" s="535">
        <f>F472+F473+F474+F475</f>
        <v>3411</v>
      </c>
      <c r="G471" s="239">
        <f t="shared" ref="G471:I471" si="267">G472+G473+G474+G475</f>
        <v>0</v>
      </c>
      <c r="H471" s="239">
        <f t="shared" si="267"/>
        <v>0</v>
      </c>
      <c r="I471" s="621">
        <f t="shared" si="267"/>
        <v>3411</v>
      </c>
      <c r="J471" s="535">
        <f>J472</f>
        <v>3411</v>
      </c>
      <c r="K471" s="239">
        <f t="shared" si="265"/>
        <v>0</v>
      </c>
      <c r="L471" s="239">
        <f t="shared" si="265"/>
        <v>0</v>
      </c>
      <c r="M471" s="621">
        <f t="shared" si="265"/>
        <v>3411</v>
      </c>
      <c r="N471" s="497">
        <f t="shared" si="258"/>
        <v>100</v>
      </c>
      <c r="O471" s="90">
        <v>0</v>
      </c>
      <c r="P471" s="90">
        <v>0</v>
      </c>
      <c r="Q471" s="91">
        <f t="shared" si="266"/>
        <v>100</v>
      </c>
    </row>
    <row r="472" spans="1:17">
      <c r="A472" s="691"/>
      <c r="B472" s="693"/>
      <c r="C472" s="695"/>
      <c r="D472" s="688"/>
      <c r="E472" s="92" t="s">
        <v>511</v>
      </c>
      <c r="F472" s="535">
        <f>G472+H472+I472</f>
        <v>3411</v>
      </c>
      <c r="G472" s="239">
        <v>0</v>
      </c>
      <c r="H472" s="239">
        <v>0</v>
      </c>
      <c r="I472" s="621">
        <v>3411</v>
      </c>
      <c r="J472" s="535">
        <f>K472+L472+M472</f>
        <v>3411</v>
      </c>
      <c r="K472" s="654">
        <v>0</v>
      </c>
      <c r="L472" s="654">
        <v>0</v>
      </c>
      <c r="M472" s="621">
        <v>3411</v>
      </c>
      <c r="N472" s="497">
        <f t="shared" si="258"/>
        <v>100</v>
      </c>
      <c r="O472" s="90">
        <v>0</v>
      </c>
      <c r="P472" s="90">
        <v>0</v>
      </c>
      <c r="Q472" s="91">
        <f t="shared" si="266"/>
        <v>100</v>
      </c>
    </row>
    <row r="473" spans="1:17">
      <c r="A473" s="691"/>
      <c r="B473" s="693"/>
      <c r="C473" s="695"/>
      <c r="D473" s="768"/>
      <c r="E473" s="92" t="s">
        <v>512</v>
      </c>
      <c r="F473" s="535">
        <f t="shared" ref="F473:F475" si="268">G473+H473+I473</f>
        <v>0</v>
      </c>
      <c r="G473" s="239">
        <v>0</v>
      </c>
      <c r="H473" s="239">
        <v>0</v>
      </c>
      <c r="I473" s="621">
        <v>0</v>
      </c>
      <c r="J473" s="535">
        <f t="shared" ref="J473:J475" si="269">K473+L473+M473</f>
        <v>0</v>
      </c>
      <c r="K473" s="654">
        <v>0</v>
      </c>
      <c r="L473" s="654">
        <v>0</v>
      </c>
      <c r="M473" s="621">
        <v>0</v>
      </c>
      <c r="N473" s="497">
        <v>0</v>
      </c>
      <c r="O473" s="90">
        <v>0</v>
      </c>
      <c r="P473" s="90">
        <v>0</v>
      </c>
      <c r="Q473" s="91">
        <v>0</v>
      </c>
    </row>
    <row r="474" spans="1:17">
      <c r="A474" s="691"/>
      <c r="B474" s="693"/>
      <c r="C474" s="695"/>
      <c r="D474" s="768"/>
      <c r="E474" s="92" t="s">
        <v>513</v>
      </c>
      <c r="F474" s="535">
        <f t="shared" si="268"/>
        <v>0</v>
      </c>
      <c r="G474" s="239">
        <v>0</v>
      </c>
      <c r="H474" s="239">
        <v>0</v>
      </c>
      <c r="I474" s="621">
        <v>0</v>
      </c>
      <c r="J474" s="535">
        <f t="shared" si="269"/>
        <v>0</v>
      </c>
      <c r="K474" s="654">
        <v>0</v>
      </c>
      <c r="L474" s="654">
        <v>0</v>
      </c>
      <c r="M474" s="621">
        <v>0</v>
      </c>
      <c r="N474" s="497">
        <v>0</v>
      </c>
      <c r="O474" s="90">
        <v>0</v>
      </c>
      <c r="P474" s="90">
        <v>0</v>
      </c>
      <c r="Q474" s="91">
        <v>0</v>
      </c>
    </row>
    <row r="475" spans="1:17">
      <c r="A475" s="691"/>
      <c r="B475" s="693"/>
      <c r="C475" s="695"/>
      <c r="D475" s="768"/>
      <c r="E475" s="92" t="s">
        <v>514</v>
      </c>
      <c r="F475" s="535">
        <f t="shared" si="268"/>
        <v>0</v>
      </c>
      <c r="G475" s="239">
        <v>0</v>
      </c>
      <c r="H475" s="239">
        <v>0</v>
      </c>
      <c r="I475" s="621">
        <v>0</v>
      </c>
      <c r="J475" s="535">
        <f t="shared" si="269"/>
        <v>0</v>
      </c>
      <c r="K475" s="654">
        <v>0</v>
      </c>
      <c r="L475" s="654">
        <v>0</v>
      </c>
      <c r="M475" s="621">
        <v>0</v>
      </c>
      <c r="N475" s="497">
        <v>0</v>
      </c>
      <c r="O475" s="90">
        <v>0</v>
      </c>
      <c r="P475" s="90">
        <v>0</v>
      </c>
      <c r="Q475" s="91">
        <v>0</v>
      </c>
    </row>
    <row r="476" spans="1:17" ht="25.5">
      <c r="A476" s="690" t="s">
        <v>589</v>
      </c>
      <c r="B476" s="692" t="s">
        <v>590</v>
      </c>
      <c r="C476" s="694" t="s">
        <v>591</v>
      </c>
      <c r="D476" s="268" t="s">
        <v>65</v>
      </c>
      <c r="E476" s="87"/>
      <c r="F476" s="535">
        <v>0</v>
      </c>
      <c r="G476" s="239">
        <v>0</v>
      </c>
      <c r="H476" s="239">
        <v>0</v>
      </c>
      <c r="I476" s="621">
        <v>0</v>
      </c>
      <c r="J476" s="535">
        <v>0</v>
      </c>
      <c r="K476" s="239">
        <v>0</v>
      </c>
      <c r="L476" s="239">
        <v>0</v>
      </c>
      <c r="M476" s="621">
        <v>0</v>
      </c>
      <c r="N476" s="348">
        <v>0</v>
      </c>
      <c r="O476" s="88">
        <v>0</v>
      </c>
      <c r="P476" s="88">
        <v>0</v>
      </c>
      <c r="Q476" s="89">
        <v>0</v>
      </c>
    </row>
    <row r="477" spans="1:17">
      <c r="A477" s="691"/>
      <c r="B477" s="693"/>
      <c r="C477" s="695"/>
      <c r="D477" s="688" t="s">
        <v>84</v>
      </c>
      <c r="E477" s="87" t="s">
        <v>68</v>
      </c>
      <c r="F477" s="535">
        <v>0</v>
      </c>
      <c r="G477" s="239">
        <v>0</v>
      </c>
      <c r="H477" s="239">
        <v>0</v>
      </c>
      <c r="I477" s="621">
        <v>0</v>
      </c>
      <c r="J477" s="535">
        <v>0</v>
      </c>
      <c r="K477" s="239">
        <v>0</v>
      </c>
      <c r="L477" s="239">
        <v>0</v>
      </c>
      <c r="M477" s="621">
        <v>0</v>
      </c>
      <c r="N477" s="348">
        <v>0</v>
      </c>
      <c r="O477" s="88">
        <v>0</v>
      </c>
      <c r="P477" s="88">
        <v>0</v>
      </c>
      <c r="Q477" s="89">
        <v>0</v>
      </c>
    </row>
    <row r="478" spans="1:17">
      <c r="A478" s="691"/>
      <c r="B478" s="693"/>
      <c r="C478" s="695"/>
      <c r="D478" s="768"/>
      <c r="E478" s="87" t="s">
        <v>491</v>
      </c>
      <c r="F478" s="535">
        <v>0</v>
      </c>
      <c r="G478" s="239">
        <v>0</v>
      </c>
      <c r="H478" s="239">
        <v>0</v>
      </c>
      <c r="I478" s="621">
        <v>0</v>
      </c>
      <c r="J478" s="535">
        <v>0</v>
      </c>
      <c r="K478" s="239">
        <v>0</v>
      </c>
      <c r="L478" s="239">
        <v>0</v>
      </c>
      <c r="M478" s="621">
        <v>0</v>
      </c>
      <c r="N478" s="348">
        <v>0</v>
      </c>
      <c r="O478" s="88">
        <v>0</v>
      </c>
      <c r="P478" s="88">
        <v>0</v>
      </c>
      <c r="Q478" s="89">
        <v>0</v>
      </c>
    </row>
    <row r="479" spans="1:17" ht="25.5">
      <c r="A479" s="690" t="s">
        <v>592</v>
      </c>
      <c r="B479" s="692" t="s">
        <v>593</v>
      </c>
      <c r="C479" s="694" t="s">
        <v>594</v>
      </c>
      <c r="D479" s="268" t="s">
        <v>65</v>
      </c>
      <c r="E479" s="87"/>
      <c r="F479" s="535">
        <v>0</v>
      </c>
      <c r="G479" s="239">
        <v>0</v>
      </c>
      <c r="H479" s="239">
        <v>0</v>
      </c>
      <c r="I479" s="621">
        <v>0</v>
      </c>
      <c r="J479" s="535">
        <v>0</v>
      </c>
      <c r="K479" s="239">
        <v>0</v>
      </c>
      <c r="L479" s="239">
        <v>0</v>
      </c>
      <c r="M479" s="621">
        <v>0</v>
      </c>
      <c r="N479" s="348">
        <v>0</v>
      </c>
      <c r="O479" s="88">
        <v>0</v>
      </c>
      <c r="P479" s="88">
        <v>0</v>
      </c>
      <c r="Q479" s="89">
        <v>0</v>
      </c>
    </row>
    <row r="480" spans="1:17">
      <c r="A480" s="691"/>
      <c r="B480" s="693"/>
      <c r="C480" s="695"/>
      <c r="D480" s="688" t="s">
        <v>84</v>
      </c>
      <c r="E480" s="87" t="s">
        <v>68</v>
      </c>
      <c r="F480" s="535">
        <v>0</v>
      </c>
      <c r="G480" s="239">
        <v>0</v>
      </c>
      <c r="H480" s="239">
        <v>0</v>
      </c>
      <c r="I480" s="621">
        <v>0</v>
      </c>
      <c r="J480" s="535">
        <v>0</v>
      </c>
      <c r="K480" s="239">
        <v>0</v>
      </c>
      <c r="L480" s="239">
        <v>0</v>
      </c>
      <c r="M480" s="621">
        <v>0</v>
      </c>
      <c r="N480" s="348">
        <v>0</v>
      </c>
      <c r="O480" s="88">
        <v>0</v>
      </c>
      <c r="P480" s="88">
        <v>0</v>
      </c>
      <c r="Q480" s="89">
        <v>0</v>
      </c>
    </row>
    <row r="481" spans="1:17">
      <c r="A481" s="691"/>
      <c r="B481" s="693"/>
      <c r="C481" s="695"/>
      <c r="D481" s="768"/>
      <c r="E481" s="87" t="s">
        <v>491</v>
      </c>
      <c r="F481" s="535">
        <v>0</v>
      </c>
      <c r="G481" s="239">
        <v>0</v>
      </c>
      <c r="H481" s="239">
        <v>0</v>
      </c>
      <c r="I481" s="621">
        <v>0</v>
      </c>
      <c r="J481" s="535">
        <v>0</v>
      </c>
      <c r="K481" s="239">
        <v>0</v>
      </c>
      <c r="L481" s="239">
        <v>0</v>
      </c>
      <c r="M481" s="621">
        <v>0</v>
      </c>
      <c r="N481" s="348">
        <v>0</v>
      </c>
      <c r="O481" s="88">
        <v>0</v>
      </c>
      <c r="P481" s="88">
        <v>0</v>
      </c>
      <c r="Q481" s="89">
        <v>0</v>
      </c>
    </row>
    <row r="482" spans="1:17" ht="25.5">
      <c r="A482" s="690" t="s">
        <v>595</v>
      </c>
      <c r="B482" s="692" t="s">
        <v>596</v>
      </c>
      <c r="C482" s="694" t="s">
        <v>594</v>
      </c>
      <c r="D482" s="268" t="s">
        <v>65</v>
      </c>
      <c r="E482" s="87"/>
      <c r="F482" s="535">
        <v>0</v>
      </c>
      <c r="G482" s="239">
        <v>0</v>
      </c>
      <c r="H482" s="239">
        <v>0</v>
      </c>
      <c r="I482" s="621">
        <v>0</v>
      </c>
      <c r="J482" s="535">
        <v>0</v>
      </c>
      <c r="K482" s="239">
        <v>0</v>
      </c>
      <c r="L482" s="239">
        <v>0</v>
      </c>
      <c r="M482" s="621">
        <v>0</v>
      </c>
      <c r="N482" s="348">
        <v>0</v>
      </c>
      <c r="O482" s="88">
        <v>0</v>
      </c>
      <c r="P482" s="88">
        <v>0</v>
      </c>
      <c r="Q482" s="89">
        <v>0</v>
      </c>
    </row>
    <row r="483" spans="1:17">
      <c r="A483" s="691"/>
      <c r="B483" s="693"/>
      <c r="C483" s="695"/>
      <c r="D483" s="688" t="s">
        <v>84</v>
      </c>
      <c r="E483" s="87" t="s">
        <v>68</v>
      </c>
      <c r="F483" s="535">
        <v>0</v>
      </c>
      <c r="G483" s="239">
        <v>0</v>
      </c>
      <c r="H483" s="239">
        <v>0</v>
      </c>
      <c r="I483" s="621">
        <v>0</v>
      </c>
      <c r="J483" s="535">
        <v>0</v>
      </c>
      <c r="K483" s="239">
        <v>0</v>
      </c>
      <c r="L483" s="239">
        <v>0</v>
      </c>
      <c r="M483" s="621">
        <v>0</v>
      </c>
      <c r="N483" s="348">
        <v>0</v>
      </c>
      <c r="O483" s="88">
        <v>0</v>
      </c>
      <c r="P483" s="88">
        <v>0</v>
      </c>
      <c r="Q483" s="89">
        <v>0</v>
      </c>
    </row>
    <row r="484" spans="1:17">
      <c r="A484" s="691"/>
      <c r="B484" s="693"/>
      <c r="C484" s="695"/>
      <c r="D484" s="768"/>
      <c r="E484" s="87" t="s">
        <v>491</v>
      </c>
      <c r="F484" s="535">
        <v>0</v>
      </c>
      <c r="G484" s="239">
        <v>0</v>
      </c>
      <c r="H484" s="239">
        <v>0</v>
      </c>
      <c r="I484" s="621">
        <v>0</v>
      </c>
      <c r="J484" s="535">
        <v>0</v>
      </c>
      <c r="K484" s="239">
        <v>0</v>
      </c>
      <c r="L484" s="239">
        <v>0</v>
      </c>
      <c r="M484" s="621">
        <v>0</v>
      </c>
      <c r="N484" s="348">
        <v>0</v>
      </c>
      <c r="O484" s="88">
        <v>0</v>
      </c>
      <c r="P484" s="88">
        <v>0</v>
      </c>
      <c r="Q484" s="89">
        <v>0</v>
      </c>
    </row>
    <row r="485" spans="1:17" ht="25.5">
      <c r="A485" s="690" t="s">
        <v>597</v>
      </c>
      <c r="B485" s="692" t="s">
        <v>598</v>
      </c>
      <c r="C485" s="694" t="s">
        <v>599</v>
      </c>
      <c r="D485" s="268" t="s">
        <v>65</v>
      </c>
      <c r="E485" s="87"/>
      <c r="F485" s="535">
        <v>0</v>
      </c>
      <c r="G485" s="239">
        <v>0</v>
      </c>
      <c r="H485" s="239">
        <v>0</v>
      </c>
      <c r="I485" s="621">
        <v>0</v>
      </c>
      <c r="J485" s="535">
        <v>0</v>
      </c>
      <c r="K485" s="239">
        <v>0</v>
      </c>
      <c r="L485" s="239">
        <v>0</v>
      </c>
      <c r="M485" s="621">
        <v>0</v>
      </c>
      <c r="N485" s="348">
        <v>0</v>
      </c>
      <c r="O485" s="88">
        <v>0</v>
      </c>
      <c r="P485" s="88">
        <v>0</v>
      </c>
      <c r="Q485" s="89">
        <v>0</v>
      </c>
    </row>
    <row r="486" spans="1:17">
      <c r="A486" s="691"/>
      <c r="B486" s="693"/>
      <c r="C486" s="695"/>
      <c r="D486" s="688" t="s">
        <v>84</v>
      </c>
      <c r="E486" s="87" t="s">
        <v>68</v>
      </c>
      <c r="F486" s="535">
        <v>0</v>
      </c>
      <c r="G486" s="239">
        <v>0</v>
      </c>
      <c r="H486" s="239">
        <v>0</v>
      </c>
      <c r="I486" s="621">
        <v>0</v>
      </c>
      <c r="J486" s="535">
        <v>0</v>
      </c>
      <c r="K486" s="239">
        <v>0</v>
      </c>
      <c r="L486" s="239">
        <v>0</v>
      </c>
      <c r="M486" s="621">
        <v>0</v>
      </c>
      <c r="N486" s="348">
        <v>0</v>
      </c>
      <c r="O486" s="88">
        <v>0</v>
      </c>
      <c r="P486" s="88">
        <v>0</v>
      </c>
      <c r="Q486" s="89">
        <v>0</v>
      </c>
    </row>
    <row r="487" spans="1:17">
      <c r="A487" s="691"/>
      <c r="B487" s="693"/>
      <c r="C487" s="695"/>
      <c r="D487" s="768"/>
      <c r="E487" s="87" t="s">
        <v>491</v>
      </c>
      <c r="F487" s="535">
        <v>0</v>
      </c>
      <c r="G487" s="239">
        <v>0</v>
      </c>
      <c r="H487" s="239">
        <v>0</v>
      </c>
      <c r="I487" s="621">
        <v>0</v>
      </c>
      <c r="J487" s="535">
        <v>0</v>
      </c>
      <c r="K487" s="239">
        <v>0</v>
      </c>
      <c r="L487" s="239">
        <v>0</v>
      </c>
      <c r="M487" s="621">
        <v>0</v>
      </c>
      <c r="N487" s="348">
        <v>0</v>
      </c>
      <c r="O487" s="88">
        <v>0</v>
      </c>
      <c r="P487" s="88">
        <v>0</v>
      </c>
      <c r="Q487" s="89">
        <v>0</v>
      </c>
    </row>
    <row r="488" spans="1:17" ht="25.5">
      <c r="A488" s="690" t="s">
        <v>600</v>
      </c>
      <c r="B488" s="692" t="s">
        <v>601</v>
      </c>
      <c r="C488" s="694" t="s">
        <v>602</v>
      </c>
      <c r="D488" s="268" t="s">
        <v>65</v>
      </c>
      <c r="E488" s="87"/>
      <c r="F488" s="535">
        <v>0</v>
      </c>
      <c r="G488" s="239">
        <v>0</v>
      </c>
      <c r="H488" s="239">
        <v>0</v>
      </c>
      <c r="I488" s="621">
        <v>0</v>
      </c>
      <c r="J488" s="535">
        <v>0</v>
      </c>
      <c r="K488" s="239">
        <v>0</v>
      </c>
      <c r="L488" s="239">
        <v>0</v>
      </c>
      <c r="M488" s="621">
        <v>0</v>
      </c>
      <c r="N488" s="348">
        <v>0</v>
      </c>
      <c r="O488" s="88">
        <v>0</v>
      </c>
      <c r="P488" s="88">
        <v>0</v>
      </c>
      <c r="Q488" s="89">
        <v>0</v>
      </c>
    </row>
    <row r="489" spans="1:17">
      <c r="A489" s="691"/>
      <c r="B489" s="693"/>
      <c r="C489" s="695"/>
      <c r="D489" s="688" t="s">
        <v>84</v>
      </c>
      <c r="E489" s="87" t="s">
        <v>68</v>
      </c>
      <c r="F489" s="535">
        <v>0</v>
      </c>
      <c r="G489" s="239">
        <v>0</v>
      </c>
      <c r="H489" s="239">
        <v>0</v>
      </c>
      <c r="I489" s="621">
        <v>0</v>
      </c>
      <c r="J489" s="535">
        <v>0</v>
      </c>
      <c r="K489" s="239">
        <v>0</v>
      </c>
      <c r="L489" s="239">
        <v>0</v>
      </c>
      <c r="M489" s="621">
        <v>0</v>
      </c>
      <c r="N489" s="348">
        <v>0</v>
      </c>
      <c r="O489" s="88">
        <v>0</v>
      </c>
      <c r="P489" s="88">
        <v>0</v>
      </c>
      <c r="Q489" s="89">
        <v>0</v>
      </c>
    </row>
    <row r="490" spans="1:17">
      <c r="A490" s="691"/>
      <c r="B490" s="693"/>
      <c r="C490" s="695"/>
      <c r="D490" s="768"/>
      <c r="E490" s="87" t="s">
        <v>491</v>
      </c>
      <c r="F490" s="535">
        <v>0</v>
      </c>
      <c r="G490" s="239">
        <v>0</v>
      </c>
      <c r="H490" s="239">
        <v>0</v>
      </c>
      <c r="I490" s="621">
        <v>0</v>
      </c>
      <c r="J490" s="535">
        <v>0</v>
      </c>
      <c r="K490" s="239">
        <v>0</v>
      </c>
      <c r="L490" s="239">
        <v>0</v>
      </c>
      <c r="M490" s="621">
        <v>0</v>
      </c>
      <c r="N490" s="348">
        <v>0</v>
      </c>
      <c r="O490" s="88">
        <v>0</v>
      </c>
      <c r="P490" s="88">
        <v>0</v>
      </c>
      <c r="Q490" s="89">
        <v>0</v>
      </c>
    </row>
    <row r="491" spans="1:17" ht="25.5">
      <c r="A491" s="690" t="s">
        <v>603</v>
      </c>
      <c r="B491" s="694" t="s">
        <v>604</v>
      </c>
      <c r="C491" s="694" t="s">
        <v>605</v>
      </c>
      <c r="D491" s="268" t="s">
        <v>65</v>
      </c>
      <c r="E491" s="87"/>
      <c r="F491" s="535">
        <v>0</v>
      </c>
      <c r="G491" s="239">
        <v>0</v>
      </c>
      <c r="H491" s="239">
        <v>0</v>
      </c>
      <c r="I491" s="621">
        <v>0</v>
      </c>
      <c r="J491" s="535">
        <v>0</v>
      </c>
      <c r="K491" s="239">
        <v>0</v>
      </c>
      <c r="L491" s="239">
        <v>0</v>
      </c>
      <c r="M491" s="621">
        <v>0</v>
      </c>
      <c r="N491" s="348">
        <v>0</v>
      </c>
      <c r="O491" s="88">
        <v>0</v>
      </c>
      <c r="P491" s="88">
        <v>0</v>
      </c>
      <c r="Q491" s="89">
        <v>0</v>
      </c>
    </row>
    <row r="492" spans="1:17">
      <c r="A492" s="691"/>
      <c r="B492" s="695"/>
      <c r="C492" s="695"/>
      <c r="D492" s="688" t="s">
        <v>84</v>
      </c>
      <c r="E492" s="87" t="s">
        <v>68</v>
      </c>
      <c r="F492" s="535">
        <v>0</v>
      </c>
      <c r="G492" s="239">
        <v>0</v>
      </c>
      <c r="H492" s="239">
        <v>0</v>
      </c>
      <c r="I492" s="621">
        <v>0</v>
      </c>
      <c r="J492" s="535">
        <v>0</v>
      </c>
      <c r="K492" s="239">
        <v>0</v>
      </c>
      <c r="L492" s="239">
        <v>0</v>
      </c>
      <c r="M492" s="621">
        <v>0</v>
      </c>
      <c r="N492" s="348">
        <v>0</v>
      </c>
      <c r="O492" s="88">
        <v>0</v>
      </c>
      <c r="P492" s="88">
        <v>0</v>
      </c>
      <c r="Q492" s="89">
        <v>0</v>
      </c>
    </row>
    <row r="493" spans="1:17">
      <c r="A493" s="691"/>
      <c r="B493" s="695"/>
      <c r="C493" s="695"/>
      <c r="D493" s="768"/>
      <c r="E493" s="87" t="s">
        <v>491</v>
      </c>
      <c r="F493" s="535">
        <v>0</v>
      </c>
      <c r="G493" s="239">
        <v>0</v>
      </c>
      <c r="H493" s="239">
        <v>0</v>
      </c>
      <c r="I493" s="621">
        <v>0</v>
      </c>
      <c r="J493" s="535">
        <v>0</v>
      </c>
      <c r="K493" s="239">
        <v>0</v>
      </c>
      <c r="L493" s="239">
        <v>0</v>
      </c>
      <c r="M493" s="621">
        <v>0</v>
      </c>
      <c r="N493" s="348">
        <v>0</v>
      </c>
      <c r="O493" s="88">
        <v>0</v>
      </c>
      <c r="P493" s="88">
        <v>0</v>
      </c>
      <c r="Q493" s="89">
        <v>0</v>
      </c>
    </row>
    <row r="494" spans="1:17" ht="25.5">
      <c r="A494" s="690" t="s">
        <v>606</v>
      </c>
      <c r="B494" s="692" t="s">
        <v>607</v>
      </c>
      <c r="C494" s="694" t="s">
        <v>608</v>
      </c>
      <c r="D494" s="268" t="s">
        <v>65</v>
      </c>
      <c r="E494" s="87"/>
      <c r="F494" s="535">
        <v>0</v>
      </c>
      <c r="G494" s="239">
        <v>0</v>
      </c>
      <c r="H494" s="239">
        <v>0</v>
      </c>
      <c r="I494" s="621">
        <v>0</v>
      </c>
      <c r="J494" s="535">
        <v>0</v>
      </c>
      <c r="K494" s="239">
        <v>0</v>
      </c>
      <c r="L494" s="239">
        <v>0</v>
      </c>
      <c r="M494" s="621">
        <v>0</v>
      </c>
      <c r="N494" s="348">
        <v>0</v>
      </c>
      <c r="O494" s="88">
        <v>0</v>
      </c>
      <c r="P494" s="88">
        <v>0</v>
      </c>
      <c r="Q494" s="89">
        <v>0</v>
      </c>
    </row>
    <row r="495" spans="1:17">
      <c r="A495" s="691"/>
      <c r="B495" s="693"/>
      <c r="C495" s="695"/>
      <c r="D495" s="688" t="s">
        <v>84</v>
      </c>
      <c r="E495" s="87" t="s">
        <v>68</v>
      </c>
      <c r="F495" s="535">
        <v>0</v>
      </c>
      <c r="G495" s="239">
        <v>0</v>
      </c>
      <c r="H495" s="239">
        <v>0</v>
      </c>
      <c r="I495" s="621">
        <v>0</v>
      </c>
      <c r="J495" s="535">
        <v>0</v>
      </c>
      <c r="K495" s="239">
        <v>0</v>
      </c>
      <c r="L495" s="239">
        <v>0</v>
      </c>
      <c r="M495" s="621">
        <v>0</v>
      </c>
      <c r="N495" s="348">
        <v>0</v>
      </c>
      <c r="O495" s="88">
        <v>0</v>
      </c>
      <c r="P495" s="88">
        <v>0</v>
      </c>
      <c r="Q495" s="89">
        <v>0</v>
      </c>
    </row>
    <row r="496" spans="1:17">
      <c r="A496" s="691"/>
      <c r="B496" s="693"/>
      <c r="C496" s="695"/>
      <c r="D496" s="768"/>
      <c r="E496" s="87" t="s">
        <v>491</v>
      </c>
      <c r="F496" s="535">
        <v>0</v>
      </c>
      <c r="G496" s="239">
        <v>0</v>
      </c>
      <c r="H496" s="239">
        <v>0</v>
      </c>
      <c r="I496" s="621">
        <v>0</v>
      </c>
      <c r="J496" s="535">
        <v>0</v>
      </c>
      <c r="K496" s="239">
        <v>0</v>
      </c>
      <c r="L496" s="239">
        <v>0</v>
      </c>
      <c r="M496" s="621">
        <v>0</v>
      </c>
      <c r="N496" s="348">
        <v>0</v>
      </c>
      <c r="O496" s="88">
        <v>0</v>
      </c>
      <c r="P496" s="88">
        <v>0</v>
      </c>
      <c r="Q496" s="89">
        <v>0</v>
      </c>
    </row>
    <row r="497" spans="1:17" ht="25.5">
      <c r="A497" s="690" t="s">
        <v>609</v>
      </c>
      <c r="B497" s="692" t="s">
        <v>610</v>
      </c>
      <c r="C497" s="694" t="s">
        <v>608</v>
      </c>
      <c r="D497" s="268" t="s">
        <v>65</v>
      </c>
      <c r="E497" s="87"/>
      <c r="F497" s="535">
        <v>0</v>
      </c>
      <c r="G497" s="239">
        <v>0</v>
      </c>
      <c r="H497" s="239">
        <v>0</v>
      </c>
      <c r="I497" s="621">
        <v>0</v>
      </c>
      <c r="J497" s="535">
        <v>0</v>
      </c>
      <c r="K497" s="239">
        <v>0</v>
      </c>
      <c r="L497" s="239">
        <v>0</v>
      </c>
      <c r="M497" s="621">
        <v>0</v>
      </c>
      <c r="N497" s="348">
        <v>0</v>
      </c>
      <c r="O497" s="88">
        <v>0</v>
      </c>
      <c r="P497" s="88">
        <v>0</v>
      </c>
      <c r="Q497" s="89">
        <v>0</v>
      </c>
    </row>
    <row r="498" spans="1:17">
      <c r="A498" s="691"/>
      <c r="B498" s="693"/>
      <c r="C498" s="695"/>
      <c r="D498" s="688" t="s">
        <v>84</v>
      </c>
      <c r="E498" s="87" t="s">
        <v>68</v>
      </c>
      <c r="F498" s="535">
        <v>0</v>
      </c>
      <c r="G498" s="239">
        <v>0</v>
      </c>
      <c r="H498" s="239">
        <v>0</v>
      </c>
      <c r="I498" s="621">
        <v>0</v>
      </c>
      <c r="J498" s="535">
        <v>0</v>
      </c>
      <c r="K498" s="239">
        <v>0</v>
      </c>
      <c r="L498" s="239">
        <v>0</v>
      </c>
      <c r="M498" s="621">
        <v>0</v>
      </c>
      <c r="N498" s="348">
        <v>0</v>
      </c>
      <c r="O498" s="88">
        <v>0</v>
      </c>
      <c r="P498" s="88">
        <v>0</v>
      </c>
      <c r="Q498" s="89">
        <v>0</v>
      </c>
    </row>
    <row r="499" spans="1:17">
      <c r="A499" s="691"/>
      <c r="B499" s="693"/>
      <c r="C499" s="695"/>
      <c r="D499" s="768"/>
      <c r="E499" s="87" t="s">
        <v>491</v>
      </c>
      <c r="F499" s="535">
        <v>0</v>
      </c>
      <c r="G499" s="239">
        <v>0</v>
      </c>
      <c r="H499" s="239">
        <v>0</v>
      </c>
      <c r="I499" s="621">
        <v>0</v>
      </c>
      <c r="J499" s="535">
        <v>0</v>
      </c>
      <c r="K499" s="239">
        <v>0</v>
      </c>
      <c r="L499" s="239">
        <v>0</v>
      </c>
      <c r="M499" s="621">
        <v>0</v>
      </c>
      <c r="N499" s="348">
        <v>0</v>
      </c>
      <c r="O499" s="88">
        <v>0</v>
      </c>
      <c r="P499" s="88">
        <v>0</v>
      </c>
      <c r="Q499" s="89">
        <v>0</v>
      </c>
    </row>
    <row r="500" spans="1:17" ht="25.5">
      <c r="A500" s="690" t="s">
        <v>611</v>
      </c>
      <c r="B500" s="692" t="s">
        <v>612</v>
      </c>
      <c r="C500" s="694" t="s">
        <v>591</v>
      </c>
      <c r="D500" s="268" t="s">
        <v>65</v>
      </c>
      <c r="E500" s="87"/>
      <c r="F500" s="535">
        <v>0</v>
      </c>
      <c r="G500" s="239">
        <v>0</v>
      </c>
      <c r="H500" s="239">
        <v>0</v>
      </c>
      <c r="I500" s="621">
        <v>0</v>
      </c>
      <c r="J500" s="535">
        <v>0</v>
      </c>
      <c r="K500" s="239">
        <v>0</v>
      </c>
      <c r="L500" s="239">
        <v>0</v>
      </c>
      <c r="M500" s="621">
        <v>0</v>
      </c>
      <c r="N500" s="348">
        <v>0</v>
      </c>
      <c r="O500" s="88">
        <v>0</v>
      </c>
      <c r="P500" s="88">
        <v>0</v>
      </c>
      <c r="Q500" s="89">
        <v>0</v>
      </c>
    </row>
    <row r="501" spans="1:17">
      <c r="A501" s="691"/>
      <c r="B501" s="693"/>
      <c r="C501" s="695"/>
      <c r="D501" s="688" t="s">
        <v>84</v>
      </c>
      <c r="E501" s="87" t="s">
        <v>68</v>
      </c>
      <c r="F501" s="535">
        <v>0</v>
      </c>
      <c r="G501" s="239">
        <v>0</v>
      </c>
      <c r="H501" s="239">
        <v>0</v>
      </c>
      <c r="I501" s="621">
        <v>0</v>
      </c>
      <c r="J501" s="535">
        <v>0</v>
      </c>
      <c r="K501" s="239">
        <v>0</v>
      </c>
      <c r="L501" s="239">
        <v>0</v>
      </c>
      <c r="M501" s="621">
        <v>0</v>
      </c>
      <c r="N501" s="348">
        <v>0</v>
      </c>
      <c r="O501" s="88">
        <v>0</v>
      </c>
      <c r="P501" s="88">
        <v>0</v>
      </c>
      <c r="Q501" s="89">
        <v>0</v>
      </c>
    </row>
    <row r="502" spans="1:17">
      <c r="A502" s="691"/>
      <c r="B502" s="693"/>
      <c r="C502" s="695"/>
      <c r="D502" s="768"/>
      <c r="E502" s="87" t="s">
        <v>491</v>
      </c>
      <c r="F502" s="535">
        <v>0</v>
      </c>
      <c r="G502" s="239">
        <v>0</v>
      </c>
      <c r="H502" s="239">
        <v>0</v>
      </c>
      <c r="I502" s="621">
        <v>0</v>
      </c>
      <c r="J502" s="535">
        <v>0</v>
      </c>
      <c r="K502" s="239">
        <v>0</v>
      </c>
      <c r="L502" s="239">
        <v>0</v>
      </c>
      <c r="M502" s="621">
        <v>0</v>
      </c>
      <c r="N502" s="348">
        <v>0</v>
      </c>
      <c r="O502" s="88">
        <v>0</v>
      </c>
      <c r="P502" s="88">
        <v>0</v>
      </c>
      <c r="Q502" s="89">
        <v>0</v>
      </c>
    </row>
    <row r="503" spans="1:17" ht="25.5">
      <c r="A503" s="690" t="s">
        <v>613</v>
      </c>
      <c r="B503" s="692" t="s">
        <v>614</v>
      </c>
      <c r="C503" s="694" t="s">
        <v>615</v>
      </c>
      <c r="D503" s="268" t="s">
        <v>65</v>
      </c>
      <c r="E503" s="87"/>
      <c r="F503" s="535">
        <v>0</v>
      </c>
      <c r="G503" s="239">
        <v>0</v>
      </c>
      <c r="H503" s="239">
        <v>0</v>
      </c>
      <c r="I503" s="621">
        <v>0</v>
      </c>
      <c r="J503" s="535">
        <v>0</v>
      </c>
      <c r="K503" s="239">
        <v>0</v>
      </c>
      <c r="L503" s="239">
        <v>0</v>
      </c>
      <c r="M503" s="621">
        <v>0</v>
      </c>
      <c r="N503" s="348">
        <v>0</v>
      </c>
      <c r="O503" s="88">
        <v>0</v>
      </c>
      <c r="P503" s="88">
        <v>0</v>
      </c>
      <c r="Q503" s="89">
        <v>0</v>
      </c>
    </row>
    <row r="504" spans="1:17">
      <c r="A504" s="691"/>
      <c r="B504" s="693"/>
      <c r="C504" s="695"/>
      <c r="D504" s="688" t="s">
        <v>616</v>
      </c>
      <c r="E504" s="87" t="s">
        <v>68</v>
      </c>
      <c r="F504" s="535">
        <v>0</v>
      </c>
      <c r="G504" s="239">
        <v>0</v>
      </c>
      <c r="H504" s="239">
        <v>0</v>
      </c>
      <c r="I504" s="621">
        <v>0</v>
      </c>
      <c r="J504" s="535">
        <v>0</v>
      </c>
      <c r="K504" s="239">
        <v>0</v>
      </c>
      <c r="L504" s="239">
        <v>0</v>
      </c>
      <c r="M504" s="621">
        <v>0</v>
      </c>
      <c r="N504" s="348">
        <v>0</v>
      </c>
      <c r="O504" s="88">
        <v>0</v>
      </c>
      <c r="P504" s="88">
        <v>0</v>
      </c>
      <c r="Q504" s="89">
        <v>0</v>
      </c>
    </row>
    <row r="505" spans="1:17">
      <c r="A505" s="691"/>
      <c r="B505" s="693"/>
      <c r="C505" s="695"/>
      <c r="D505" s="768"/>
      <c r="E505" s="87" t="s">
        <v>491</v>
      </c>
      <c r="F505" s="535">
        <v>0</v>
      </c>
      <c r="G505" s="239">
        <v>0</v>
      </c>
      <c r="H505" s="239">
        <v>0</v>
      </c>
      <c r="I505" s="621">
        <v>0</v>
      </c>
      <c r="J505" s="535">
        <v>0</v>
      </c>
      <c r="K505" s="239">
        <v>0</v>
      </c>
      <c r="L505" s="239">
        <v>0</v>
      </c>
      <c r="M505" s="621">
        <v>0</v>
      </c>
      <c r="N505" s="348">
        <v>0</v>
      </c>
      <c r="O505" s="88">
        <v>0</v>
      </c>
      <c r="P505" s="88">
        <v>0</v>
      </c>
      <c r="Q505" s="89">
        <v>0</v>
      </c>
    </row>
    <row r="506" spans="1:17" ht="25.5">
      <c r="A506" s="690" t="s">
        <v>617</v>
      </c>
      <c r="B506" s="692" t="s">
        <v>618</v>
      </c>
      <c r="C506" s="694" t="s">
        <v>619</v>
      </c>
      <c r="D506" s="268" t="s">
        <v>65</v>
      </c>
      <c r="E506" s="87"/>
      <c r="F506" s="535">
        <v>0</v>
      </c>
      <c r="G506" s="239">
        <v>0</v>
      </c>
      <c r="H506" s="239">
        <v>0</v>
      </c>
      <c r="I506" s="621">
        <v>0</v>
      </c>
      <c r="J506" s="535">
        <v>0</v>
      </c>
      <c r="K506" s="239">
        <v>0</v>
      </c>
      <c r="L506" s="239">
        <v>0</v>
      </c>
      <c r="M506" s="621">
        <v>0</v>
      </c>
      <c r="N506" s="348">
        <v>0</v>
      </c>
      <c r="O506" s="88">
        <v>0</v>
      </c>
      <c r="P506" s="88">
        <v>0</v>
      </c>
      <c r="Q506" s="89">
        <v>0</v>
      </c>
    </row>
    <row r="507" spans="1:17">
      <c r="A507" s="691"/>
      <c r="B507" s="693"/>
      <c r="C507" s="695"/>
      <c r="D507" s="688" t="s">
        <v>84</v>
      </c>
      <c r="E507" s="87" t="s">
        <v>68</v>
      </c>
      <c r="F507" s="535">
        <v>0</v>
      </c>
      <c r="G507" s="239">
        <v>0</v>
      </c>
      <c r="H507" s="239">
        <v>0</v>
      </c>
      <c r="I507" s="621">
        <v>0</v>
      </c>
      <c r="J507" s="535">
        <v>0</v>
      </c>
      <c r="K507" s="239">
        <v>0</v>
      </c>
      <c r="L507" s="239">
        <v>0</v>
      </c>
      <c r="M507" s="621">
        <v>0</v>
      </c>
      <c r="N507" s="348">
        <v>0</v>
      </c>
      <c r="O507" s="88">
        <v>0</v>
      </c>
      <c r="P507" s="88">
        <v>0</v>
      </c>
      <c r="Q507" s="89">
        <v>0</v>
      </c>
    </row>
    <row r="508" spans="1:17">
      <c r="A508" s="691"/>
      <c r="B508" s="693"/>
      <c r="C508" s="695"/>
      <c r="D508" s="768"/>
      <c r="E508" s="87" t="s">
        <v>491</v>
      </c>
      <c r="F508" s="535">
        <v>0</v>
      </c>
      <c r="G508" s="239">
        <v>0</v>
      </c>
      <c r="H508" s="239">
        <v>0</v>
      </c>
      <c r="I508" s="621">
        <v>0</v>
      </c>
      <c r="J508" s="535">
        <v>0</v>
      </c>
      <c r="K508" s="239">
        <v>0</v>
      </c>
      <c r="L508" s="239">
        <v>0</v>
      </c>
      <c r="M508" s="621">
        <v>0</v>
      </c>
      <c r="N508" s="348">
        <v>0</v>
      </c>
      <c r="O508" s="88">
        <v>0</v>
      </c>
      <c r="P508" s="88">
        <v>0</v>
      </c>
      <c r="Q508" s="89">
        <v>0</v>
      </c>
    </row>
    <row r="509" spans="1:17" ht="25.5">
      <c r="A509" s="690" t="s">
        <v>620</v>
      </c>
      <c r="B509" s="692" t="s">
        <v>621</v>
      </c>
      <c r="C509" s="694" t="s">
        <v>622</v>
      </c>
      <c r="D509" s="268" t="s">
        <v>65</v>
      </c>
      <c r="E509" s="87"/>
      <c r="F509" s="535">
        <v>0</v>
      </c>
      <c r="G509" s="239">
        <v>0</v>
      </c>
      <c r="H509" s="239">
        <v>0</v>
      </c>
      <c r="I509" s="621">
        <v>0</v>
      </c>
      <c r="J509" s="535">
        <v>0</v>
      </c>
      <c r="K509" s="239">
        <v>0</v>
      </c>
      <c r="L509" s="239">
        <v>0</v>
      </c>
      <c r="M509" s="621">
        <v>0</v>
      </c>
      <c r="N509" s="348">
        <v>0</v>
      </c>
      <c r="O509" s="88">
        <v>0</v>
      </c>
      <c r="P509" s="88">
        <v>0</v>
      </c>
      <c r="Q509" s="89">
        <v>0</v>
      </c>
    </row>
    <row r="510" spans="1:17">
      <c r="A510" s="691"/>
      <c r="B510" s="693"/>
      <c r="C510" s="695"/>
      <c r="D510" s="688" t="s">
        <v>84</v>
      </c>
      <c r="E510" s="87" t="s">
        <v>68</v>
      </c>
      <c r="F510" s="535">
        <v>0</v>
      </c>
      <c r="G510" s="239">
        <v>0</v>
      </c>
      <c r="H510" s="239">
        <v>0</v>
      </c>
      <c r="I510" s="621">
        <v>0</v>
      </c>
      <c r="J510" s="535">
        <v>0</v>
      </c>
      <c r="K510" s="239">
        <v>0</v>
      </c>
      <c r="L510" s="239">
        <v>0</v>
      </c>
      <c r="M510" s="621">
        <v>0</v>
      </c>
      <c r="N510" s="348">
        <v>0</v>
      </c>
      <c r="O510" s="88">
        <v>0</v>
      </c>
      <c r="P510" s="88">
        <v>0</v>
      </c>
      <c r="Q510" s="89">
        <v>0</v>
      </c>
    </row>
    <row r="511" spans="1:17">
      <c r="A511" s="691"/>
      <c r="B511" s="693"/>
      <c r="C511" s="695"/>
      <c r="D511" s="768"/>
      <c r="E511" s="87" t="s">
        <v>491</v>
      </c>
      <c r="F511" s="535">
        <v>0</v>
      </c>
      <c r="G511" s="239">
        <v>0</v>
      </c>
      <c r="H511" s="239">
        <v>0</v>
      </c>
      <c r="I511" s="621">
        <v>0</v>
      </c>
      <c r="J511" s="535">
        <v>0</v>
      </c>
      <c r="K511" s="239">
        <v>0</v>
      </c>
      <c r="L511" s="239">
        <v>0</v>
      </c>
      <c r="M511" s="621">
        <v>0</v>
      </c>
      <c r="N511" s="348">
        <v>0</v>
      </c>
      <c r="O511" s="88">
        <v>0</v>
      </c>
      <c r="P511" s="88">
        <v>0</v>
      </c>
      <c r="Q511" s="89">
        <v>0</v>
      </c>
    </row>
    <row r="512" spans="1:17" ht="25.5">
      <c r="A512" s="690" t="s">
        <v>623</v>
      </c>
      <c r="B512" s="692" t="s">
        <v>624</v>
      </c>
      <c r="C512" s="694" t="s">
        <v>625</v>
      </c>
      <c r="D512" s="268" t="s">
        <v>65</v>
      </c>
      <c r="E512" s="87"/>
      <c r="F512" s="535">
        <v>0</v>
      </c>
      <c r="G512" s="239">
        <v>0</v>
      </c>
      <c r="H512" s="239">
        <v>0</v>
      </c>
      <c r="I512" s="621">
        <v>0</v>
      </c>
      <c r="J512" s="535">
        <v>0</v>
      </c>
      <c r="K512" s="239">
        <v>0</v>
      </c>
      <c r="L512" s="239">
        <v>0</v>
      </c>
      <c r="M512" s="621">
        <v>0</v>
      </c>
      <c r="N512" s="348">
        <v>0</v>
      </c>
      <c r="O512" s="88">
        <v>0</v>
      </c>
      <c r="P512" s="88">
        <v>0</v>
      </c>
      <c r="Q512" s="89">
        <v>0</v>
      </c>
    </row>
    <row r="513" spans="1:17">
      <c r="A513" s="691"/>
      <c r="B513" s="693"/>
      <c r="C513" s="695"/>
      <c r="D513" s="688" t="s">
        <v>84</v>
      </c>
      <c r="E513" s="87" t="s">
        <v>68</v>
      </c>
      <c r="F513" s="535">
        <v>0</v>
      </c>
      <c r="G513" s="239">
        <v>0</v>
      </c>
      <c r="H513" s="239">
        <v>0</v>
      </c>
      <c r="I513" s="621">
        <v>0</v>
      </c>
      <c r="J513" s="535">
        <v>0</v>
      </c>
      <c r="K513" s="239">
        <v>0</v>
      </c>
      <c r="L513" s="239">
        <v>0</v>
      </c>
      <c r="M513" s="621">
        <v>0</v>
      </c>
      <c r="N513" s="348">
        <v>0</v>
      </c>
      <c r="O513" s="88">
        <v>0</v>
      </c>
      <c r="P513" s="88">
        <v>0</v>
      </c>
      <c r="Q513" s="89">
        <v>0</v>
      </c>
    </row>
    <row r="514" spans="1:17">
      <c r="A514" s="691"/>
      <c r="B514" s="693"/>
      <c r="C514" s="695"/>
      <c r="D514" s="768"/>
      <c r="E514" s="87" t="s">
        <v>491</v>
      </c>
      <c r="F514" s="535">
        <v>0</v>
      </c>
      <c r="G514" s="239">
        <v>0</v>
      </c>
      <c r="H514" s="239">
        <v>0</v>
      </c>
      <c r="I514" s="621">
        <v>0</v>
      </c>
      <c r="J514" s="535">
        <v>0</v>
      </c>
      <c r="K514" s="239">
        <v>0</v>
      </c>
      <c r="L514" s="239">
        <v>0</v>
      </c>
      <c r="M514" s="621">
        <v>0</v>
      </c>
      <c r="N514" s="348">
        <v>0</v>
      </c>
      <c r="O514" s="88">
        <v>0</v>
      </c>
      <c r="P514" s="88">
        <v>0</v>
      </c>
      <c r="Q514" s="89">
        <v>0</v>
      </c>
    </row>
    <row r="515" spans="1:17" ht="25.5">
      <c r="A515" s="690" t="s">
        <v>626</v>
      </c>
      <c r="B515" s="692" t="s">
        <v>627</v>
      </c>
      <c r="C515" s="694" t="s">
        <v>628</v>
      </c>
      <c r="D515" s="268" t="s">
        <v>65</v>
      </c>
      <c r="E515" s="87"/>
      <c r="F515" s="535">
        <v>0</v>
      </c>
      <c r="G515" s="239">
        <v>0</v>
      </c>
      <c r="H515" s="239">
        <v>0</v>
      </c>
      <c r="I515" s="621">
        <v>0</v>
      </c>
      <c r="J515" s="535">
        <v>0</v>
      </c>
      <c r="K515" s="239">
        <v>0</v>
      </c>
      <c r="L515" s="239">
        <v>0</v>
      </c>
      <c r="M515" s="621">
        <v>0</v>
      </c>
      <c r="N515" s="348">
        <v>0</v>
      </c>
      <c r="O515" s="88">
        <v>0</v>
      </c>
      <c r="P515" s="88">
        <v>0</v>
      </c>
      <c r="Q515" s="89">
        <v>0</v>
      </c>
    </row>
    <row r="516" spans="1:17">
      <c r="A516" s="691"/>
      <c r="B516" s="693"/>
      <c r="C516" s="695"/>
      <c r="D516" s="688" t="s">
        <v>84</v>
      </c>
      <c r="E516" s="87" t="s">
        <v>68</v>
      </c>
      <c r="F516" s="535">
        <v>0</v>
      </c>
      <c r="G516" s="239">
        <v>0</v>
      </c>
      <c r="H516" s="239">
        <v>0</v>
      </c>
      <c r="I516" s="621">
        <v>0</v>
      </c>
      <c r="J516" s="535">
        <v>0</v>
      </c>
      <c r="K516" s="239">
        <v>0</v>
      </c>
      <c r="L516" s="239">
        <v>0</v>
      </c>
      <c r="M516" s="621">
        <v>0</v>
      </c>
      <c r="N516" s="348">
        <v>0</v>
      </c>
      <c r="O516" s="88">
        <v>0</v>
      </c>
      <c r="P516" s="88">
        <v>0</v>
      </c>
      <c r="Q516" s="89">
        <v>0</v>
      </c>
    </row>
    <row r="517" spans="1:17">
      <c r="A517" s="691"/>
      <c r="B517" s="693"/>
      <c r="C517" s="695"/>
      <c r="D517" s="768"/>
      <c r="E517" s="87" t="s">
        <v>491</v>
      </c>
      <c r="F517" s="535">
        <v>0</v>
      </c>
      <c r="G517" s="239">
        <v>0</v>
      </c>
      <c r="H517" s="239">
        <v>0</v>
      </c>
      <c r="I517" s="621">
        <v>0</v>
      </c>
      <c r="J517" s="535">
        <v>0</v>
      </c>
      <c r="K517" s="239">
        <v>0</v>
      </c>
      <c r="L517" s="239">
        <v>0</v>
      </c>
      <c r="M517" s="621">
        <v>0</v>
      </c>
      <c r="N517" s="348">
        <v>0</v>
      </c>
      <c r="O517" s="88">
        <v>0</v>
      </c>
      <c r="P517" s="88">
        <v>0</v>
      </c>
      <c r="Q517" s="89">
        <v>0</v>
      </c>
    </row>
    <row r="518" spans="1:17" ht="25.5">
      <c r="A518" s="690" t="s">
        <v>629</v>
      </c>
      <c r="B518" s="692" t="s">
        <v>630</v>
      </c>
      <c r="C518" s="694" t="s">
        <v>631</v>
      </c>
      <c r="D518" s="268" t="s">
        <v>65</v>
      </c>
      <c r="E518" s="87"/>
      <c r="F518" s="535">
        <v>0</v>
      </c>
      <c r="G518" s="239">
        <v>0</v>
      </c>
      <c r="H518" s="239">
        <v>0</v>
      </c>
      <c r="I518" s="621">
        <v>0</v>
      </c>
      <c r="J518" s="535">
        <v>0</v>
      </c>
      <c r="K518" s="239">
        <v>0</v>
      </c>
      <c r="L518" s="239">
        <v>0</v>
      </c>
      <c r="M518" s="621">
        <v>0</v>
      </c>
      <c r="N518" s="348">
        <v>0</v>
      </c>
      <c r="O518" s="88">
        <v>0</v>
      </c>
      <c r="P518" s="88">
        <v>0</v>
      </c>
      <c r="Q518" s="89">
        <v>0</v>
      </c>
    </row>
    <row r="519" spans="1:17">
      <c r="A519" s="691"/>
      <c r="B519" s="693"/>
      <c r="C519" s="695"/>
      <c r="D519" s="688" t="s">
        <v>84</v>
      </c>
      <c r="E519" s="87" t="s">
        <v>68</v>
      </c>
      <c r="F519" s="535">
        <v>0</v>
      </c>
      <c r="G519" s="239">
        <v>0</v>
      </c>
      <c r="H519" s="239">
        <v>0</v>
      </c>
      <c r="I519" s="621">
        <v>0</v>
      </c>
      <c r="J519" s="535">
        <v>0</v>
      </c>
      <c r="K519" s="239">
        <v>0</v>
      </c>
      <c r="L519" s="239">
        <v>0</v>
      </c>
      <c r="M519" s="621">
        <v>0</v>
      </c>
      <c r="N519" s="348">
        <v>0</v>
      </c>
      <c r="O519" s="88">
        <v>0</v>
      </c>
      <c r="P519" s="88">
        <v>0</v>
      </c>
      <c r="Q519" s="89">
        <v>0</v>
      </c>
    </row>
    <row r="520" spans="1:17">
      <c r="A520" s="691"/>
      <c r="B520" s="693"/>
      <c r="C520" s="695"/>
      <c r="D520" s="768"/>
      <c r="E520" s="87" t="s">
        <v>491</v>
      </c>
      <c r="F520" s="535">
        <v>0</v>
      </c>
      <c r="G520" s="239">
        <v>0</v>
      </c>
      <c r="H520" s="239">
        <v>0</v>
      </c>
      <c r="I520" s="621">
        <v>0</v>
      </c>
      <c r="J520" s="535">
        <v>0</v>
      </c>
      <c r="K520" s="239">
        <v>0</v>
      </c>
      <c r="L520" s="239">
        <v>0</v>
      </c>
      <c r="M520" s="621">
        <v>0</v>
      </c>
      <c r="N520" s="348">
        <v>0</v>
      </c>
      <c r="O520" s="88">
        <v>0</v>
      </c>
      <c r="P520" s="88">
        <v>0</v>
      </c>
      <c r="Q520" s="89">
        <v>0</v>
      </c>
    </row>
    <row r="521" spans="1:17" ht="25.5">
      <c r="A521" s="690" t="s">
        <v>632</v>
      </c>
      <c r="B521" s="692" t="s">
        <v>633</v>
      </c>
      <c r="C521" s="694" t="s">
        <v>631</v>
      </c>
      <c r="D521" s="268" t="s">
        <v>65</v>
      </c>
      <c r="E521" s="87"/>
      <c r="F521" s="535">
        <v>0</v>
      </c>
      <c r="G521" s="239">
        <v>0</v>
      </c>
      <c r="H521" s="239">
        <v>0</v>
      </c>
      <c r="I521" s="621">
        <v>0</v>
      </c>
      <c r="J521" s="535">
        <v>0</v>
      </c>
      <c r="K521" s="239">
        <v>0</v>
      </c>
      <c r="L521" s="239">
        <v>0</v>
      </c>
      <c r="M521" s="621">
        <v>0</v>
      </c>
      <c r="N521" s="348">
        <v>0</v>
      </c>
      <c r="O521" s="88">
        <v>0</v>
      </c>
      <c r="P521" s="88">
        <v>0</v>
      </c>
      <c r="Q521" s="89">
        <v>0</v>
      </c>
    </row>
    <row r="522" spans="1:17">
      <c r="A522" s="691"/>
      <c r="B522" s="693"/>
      <c r="C522" s="695"/>
      <c r="D522" s="688" t="s">
        <v>84</v>
      </c>
      <c r="E522" s="87" t="s">
        <v>68</v>
      </c>
      <c r="F522" s="535">
        <v>0</v>
      </c>
      <c r="G522" s="239">
        <v>0</v>
      </c>
      <c r="H522" s="239">
        <v>0</v>
      </c>
      <c r="I522" s="621">
        <v>0</v>
      </c>
      <c r="J522" s="535">
        <v>0</v>
      </c>
      <c r="K522" s="239">
        <v>0</v>
      </c>
      <c r="L522" s="239">
        <v>0</v>
      </c>
      <c r="M522" s="621">
        <v>0</v>
      </c>
      <c r="N522" s="348">
        <v>0</v>
      </c>
      <c r="O522" s="88">
        <v>0</v>
      </c>
      <c r="P522" s="88">
        <v>0</v>
      </c>
      <c r="Q522" s="89">
        <v>0</v>
      </c>
    </row>
    <row r="523" spans="1:17">
      <c r="A523" s="691"/>
      <c r="B523" s="693"/>
      <c r="C523" s="695"/>
      <c r="D523" s="768"/>
      <c r="E523" s="87" t="s">
        <v>491</v>
      </c>
      <c r="F523" s="535">
        <v>0</v>
      </c>
      <c r="G523" s="239">
        <v>0</v>
      </c>
      <c r="H523" s="239">
        <v>0</v>
      </c>
      <c r="I523" s="621">
        <v>0</v>
      </c>
      <c r="J523" s="535">
        <v>0</v>
      </c>
      <c r="K523" s="239">
        <v>0</v>
      </c>
      <c r="L523" s="239">
        <v>0</v>
      </c>
      <c r="M523" s="621">
        <v>0</v>
      </c>
      <c r="N523" s="348">
        <v>0</v>
      </c>
      <c r="O523" s="88">
        <v>0</v>
      </c>
      <c r="P523" s="88">
        <v>0</v>
      </c>
      <c r="Q523" s="89">
        <v>0</v>
      </c>
    </row>
    <row r="524" spans="1:17" ht="25.5">
      <c r="A524" s="690" t="s">
        <v>634</v>
      </c>
      <c r="B524" s="692" t="s">
        <v>635</v>
      </c>
      <c r="C524" s="694" t="s">
        <v>636</v>
      </c>
      <c r="D524" s="268" t="s">
        <v>65</v>
      </c>
      <c r="E524" s="87"/>
      <c r="F524" s="535">
        <v>0</v>
      </c>
      <c r="G524" s="239">
        <v>0</v>
      </c>
      <c r="H524" s="239">
        <v>0</v>
      </c>
      <c r="I524" s="621">
        <v>0</v>
      </c>
      <c r="J524" s="535">
        <v>0</v>
      </c>
      <c r="K524" s="239">
        <v>0</v>
      </c>
      <c r="L524" s="239">
        <v>0</v>
      </c>
      <c r="M524" s="621">
        <v>0</v>
      </c>
      <c r="N524" s="348">
        <v>0</v>
      </c>
      <c r="O524" s="88">
        <v>0</v>
      </c>
      <c r="P524" s="88">
        <v>0</v>
      </c>
      <c r="Q524" s="89">
        <v>0</v>
      </c>
    </row>
    <row r="525" spans="1:17">
      <c r="A525" s="691"/>
      <c r="B525" s="693"/>
      <c r="C525" s="695"/>
      <c r="D525" s="688" t="s">
        <v>84</v>
      </c>
      <c r="E525" s="87" t="s">
        <v>68</v>
      </c>
      <c r="F525" s="535">
        <v>0</v>
      </c>
      <c r="G525" s="239">
        <v>0</v>
      </c>
      <c r="H525" s="239">
        <v>0</v>
      </c>
      <c r="I525" s="621">
        <v>0</v>
      </c>
      <c r="J525" s="535">
        <v>0</v>
      </c>
      <c r="K525" s="239">
        <v>0</v>
      </c>
      <c r="L525" s="239">
        <v>0</v>
      </c>
      <c r="M525" s="621">
        <v>0</v>
      </c>
      <c r="N525" s="348">
        <v>0</v>
      </c>
      <c r="O525" s="88">
        <v>0</v>
      </c>
      <c r="P525" s="88">
        <v>0</v>
      </c>
      <c r="Q525" s="89">
        <v>0</v>
      </c>
    </row>
    <row r="526" spans="1:17">
      <c r="A526" s="691"/>
      <c r="B526" s="693"/>
      <c r="C526" s="695"/>
      <c r="D526" s="768"/>
      <c r="E526" s="87" t="s">
        <v>491</v>
      </c>
      <c r="F526" s="535">
        <v>0</v>
      </c>
      <c r="G526" s="239">
        <v>0</v>
      </c>
      <c r="H526" s="239">
        <v>0</v>
      </c>
      <c r="I526" s="621">
        <v>0</v>
      </c>
      <c r="J526" s="535">
        <v>0</v>
      </c>
      <c r="K526" s="239">
        <v>0</v>
      </c>
      <c r="L526" s="239">
        <v>0</v>
      </c>
      <c r="M526" s="621">
        <v>0</v>
      </c>
      <c r="N526" s="348">
        <v>0</v>
      </c>
      <c r="O526" s="88">
        <v>0</v>
      </c>
      <c r="P526" s="88">
        <v>0</v>
      </c>
      <c r="Q526" s="89">
        <v>0</v>
      </c>
    </row>
    <row r="527" spans="1:17" ht="25.5">
      <c r="A527" s="690" t="s">
        <v>637</v>
      </c>
      <c r="B527" s="692" t="s">
        <v>638</v>
      </c>
      <c r="C527" s="694" t="s">
        <v>639</v>
      </c>
      <c r="D527" s="268" t="s">
        <v>65</v>
      </c>
      <c r="E527" s="87"/>
      <c r="F527" s="535">
        <v>0</v>
      </c>
      <c r="G527" s="239">
        <v>0</v>
      </c>
      <c r="H527" s="239">
        <v>0</v>
      </c>
      <c r="I527" s="621">
        <v>0</v>
      </c>
      <c r="J527" s="535">
        <v>0</v>
      </c>
      <c r="K527" s="239">
        <v>0</v>
      </c>
      <c r="L527" s="239">
        <v>0</v>
      </c>
      <c r="M527" s="621">
        <v>0</v>
      </c>
      <c r="N527" s="348">
        <v>0</v>
      </c>
      <c r="O527" s="88">
        <v>0</v>
      </c>
      <c r="P527" s="88">
        <v>0</v>
      </c>
      <c r="Q527" s="89">
        <v>0</v>
      </c>
    </row>
    <row r="528" spans="1:17">
      <c r="A528" s="691"/>
      <c r="B528" s="693"/>
      <c r="C528" s="695"/>
      <c r="D528" s="688" t="s">
        <v>84</v>
      </c>
      <c r="E528" s="87" t="s">
        <v>68</v>
      </c>
      <c r="F528" s="535">
        <v>0</v>
      </c>
      <c r="G528" s="239">
        <v>0</v>
      </c>
      <c r="H528" s="239">
        <v>0</v>
      </c>
      <c r="I528" s="621">
        <v>0</v>
      </c>
      <c r="J528" s="535">
        <v>0</v>
      </c>
      <c r="K528" s="239">
        <v>0</v>
      </c>
      <c r="L528" s="239">
        <v>0</v>
      </c>
      <c r="M528" s="621">
        <v>0</v>
      </c>
      <c r="N528" s="348">
        <v>0</v>
      </c>
      <c r="O528" s="88">
        <v>0</v>
      </c>
      <c r="P528" s="88">
        <v>0</v>
      </c>
      <c r="Q528" s="89">
        <v>0</v>
      </c>
    </row>
    <row r="529" spans="1:17">
      <c r="A529" s="691"/>
      <c r="B529" s="693"/>
      <c r="C529" s="695"/>
      <c r="D529" s="768"/>
      <c r="E529" s="87" t="s">
        <v>491</v>
      </c>
      <c r="F529" s="535">
        <v>0</v>
      </c>
      <c r="G529" s="239">
        <v>0</v>
      </c>
      <c r="H529" s="239">
        <v>0</v>
      </c>
      <c r="I529" s="621">
        <v>0</v>
      </c>
      <c r="J529" s="535">
        <v>0</v>
      </c>
      <c r="K529" s="239">
        <v>0</v>
      </c>
      <c r="L529" s="239">
        <v>0</v>
      </c>
      <c r="M529" s="621">
        <v>0</v>
      </c>
      <c r="N529" s="348">
        <v>0</v>
      </c>
      <c r="O529" s="88">
        <v>0</v>
      </c>
      <c r="P529" s="88">
        <v>0</v>
      </c>
      <c r="Q529" s="89">
        <v>0</v>
      </c>
    </row>
    <row r="530" spans="1:17" ht="25.5">
      <c r="A530" s="690" t="s">
        <v>640</v>
      </c>
      <c r="B530" s="692" t="s">
        <v>641</v>
      </c>
      <c r="C530" s="694" t="s">
        <v>642</v>
      </c>
      <c r="D530" s="268" t="s">
        <v>65</v>
      </c>
      <c r="E530" s="87"/>
      <c r="F530" s="535">
        <v>0</v>
      </c>
      <c r="G530" s="239">
        <v>0</v>
      </c>
      <c r="H530" s="239">
        <v>0</v>
      </c>
      <c r="I530" s="621">
        <v>0</v>
      </c>
      <c r="J530" s="535">
        <v>0</v>
      </c>
      <c r="K530" s="239">
        <v>0</v>
      </c>
      <c r="L530" s="239">
        <v>0</v>
      </c>
      <c r="M530" s="621">
        <v>0</v>
      </c>
      <c r="N530" s="348">
        <v>0</v>
      </c>
      <c r="O530" s="88">
        <v>0</v>
      </c>
      <c r="P530" s="88">
        <v>0</v>
      </c>
      <c r="Q530" s="89">
        <v>0</v>
      </c>
    </row>
    <row r="531" spans="1:17">
      <c r="A531" s="691"/>
      <c r="B531" s="693"/>
      <c r="C531" s="695"/>
      <c r="D531" s="688" t="s">
        <v>84</v>
      </c>
      <c r="E531" s="87" t="s">
        <v>68</v>
      </c>
      <c r="F531" s="535">
        <v>0</v>
      </c>
      <c r="G531" s="239">
        <v>0</v>
      </c>
      <c r="H531" s="239">
        <v>0</v>
      </c>
      <c r="I531" s="621">
        <v>0</v>
      </c>
      <c r="J531" s="535">
        <v>0</v>
      </c>
      <c r="K531" s="239">
        <v>0</v>
      </c>
      <c r="L531" s="239">
        <v>0</v>
      </c>
      <c r="M531" s="621">
        <v>0</v>
      </c>
      <c r="N531" s="348">
        <v>0</v>
      </c>
      <c r="O531" s="88">
        <v>0</v>
      </c>
      <c r="P531" s="88">
        <v>0</v>
      </c>
      <c r="Q531" s="89">
        <v>0</v>
      </c>
    </row>
    <row r="532" spans="1:17">
      <c r="A532" s="691"/>
      <c r="B532" s="693"/>
      <c r="C532" s="695"/>
      <c r="D532" s="768"/>
      <c r="E532" s="87" t="s">
        <v>491</v>
      </c>
      <c r="F532" s="535">
        <v>0</v>
      </c>
      <c r="G532" s="239">
        <v>0</v>
      </c>
      <c r="H532" s="239">
        <v>0</v>
      </c>
      <c r="I532" s="621">
        <v>0</v>
      </c>
      <c r="J532" s="535">
        <v>0</v>
      </c>
      <c r="K532" s="239">
        <v>0</v>
      </c>
      <c r="L532" s="239">
        <v>0</v>
      </c>
      <c r="M532" s="621">
        <v>0</v>
      </c>
      <c r="N532" s="348">
        <v>0</v>
      </c>
      <c r="O532" s="88">
        <v>0</v>
      </c>
      <c r="P532" s="88">
        <v>0</v>
      </c>
      <c r="Q532" s="89">
        <v>0</v>
      </c>
    </row>
    <row r="533" spans="1:17" ht="25.5">
      <c r="A533" s="690" t="s">
        <v>643</v>
      </c>
      <c r="B533" s="692" t="s">
        <v>644</v>
      </c>
      <c r="C533" s="694" t="s">
        <v>645</v>
      </c>
      <c r="D533" s="268" t="s">
        <v>65</v>
      </c>
      <c r="E533" s="87"/>
      <c r="F533" s="535">
        <v>0</v>
      </c>
      <c r="G533" s="239">
        <v>0</v>
      </c>
      <c r="H533" s="239">
        <v>0</v>
      </c>
      <c r="I533" s="621">
        <v>0</v>
      </c>
      <c r="J533" s="535">
        <v>0</v>
      </c>
      <c r="K533" s="239">
        <v>0</v>
      </c>
      <c r="L533" s="239">
        <v>0</v>
      </c>
      <c r="M533" s="621">
        <v>0</v>
      </c>
      <c r="N533" s="348">
        <v>0</v>
      </c>
      <c r="O533" s="88">
        <v>0</v>
      </c>
      <c r="P533" s="88">
        <v>0</v>
      </c>
      <c r="Q533" s="89">
        <v>0</v>
      </c>
    </row>
    <row r="534" spans="1:17">
      <c r="A534" s="691"/>
      <c r="B534" s="693"/>
      <c r="C534" s="695"/>
      <c r="D534" s="688" t="s">
        <v>84</v>
      </c>
      <c r="E534" s="87" t="s">
        <v>68</v>
      </c>
      <c r="F534" s="535">
        <v>0</v>
      </c>
      <c r="G534" s="239">
        <v>0</v>
      </c>
      <c r="H534" s="239">
        <v>0</v>
      </c>
      <c r="I534" s="621">
        <v>0</v>
      </c>
      <c r="J534" s="535">
        <v>0</v>
      </c>
      <c r="K534" s="239">
        <v>0</v>
      </c>
      <c r="L534" s="239">
        <v>0</v>
      </c>
      <c r="M534" s="621">
        <v>0</v>
      </c>
      <c r="N534" s="348">
        <v>0</v>
      </c>
      <c r="O534" s="88">
        <v>0</v>
      </c>
      <c r="P534" s="88">
        <v>0</v>
      </c>
      <c r="Q534" s="89">
        <v>0</v>
      </c>
    </row>
    <row r="535" spans="1:17">
      <c r="A535" s="691"/>
      <c r="B535" s="693"/>
      <c r="C535" s="695"/>
      <c r="D535" s="768"/>
      <c r="E535" s="87" t="s">
        <v>491</v>
      </c>
      <c r="F535" s="535">
        <v>0</v>
      </c>
      <c r="G535" s="239">
        <v>0</v>
      </c>
      <c r="H535" s="239">
        <v>0</v>
      </c>
      <c r="I535" s="621">
        <v>0</v>
      </c>
      <c r="J535" s="535">
        <v>0</v>
      </c>
      <c r="K535" s="239">
        <v>0</v>
      </c>
      <c r="L535" s="239">
        <v>0</v>
      </c>
      <c r="M535" s="621">
        <v>0</v>
      </c>
      <c r="N535" s="348">
        <v>0</v>
      </c>
      <c r="O535" s="88">
        <v>0</v>
      </c>
      <c r="P535" s="88">
        <v>0</v>
      </c>
      <c r="Q535" s="89">
        <v>0</v>
      </c>
    </row>
    <row r="536" spans="1:17" ht="25.5">
      <c r="A536" s="718" t="s">
        <v>74</v>
      </c>
      <c r="B536" s="720" t="s">
        <v>646</v>
      </c>
      <c r="C536" s="728" t="s">
        <v>647</v>
      </c>
      <c r="D536" s="108" t="s">
        <v>65</v>
      </c>
      <c r="E536" s="109"/>
      <c r="F536" s="533">
        <f>G536+H536+I536</f>
        <v>148630.19999999998</v>
      </c>
      <c r="G536" s="579">
        <f t="shared" ref="G536:I536" si="270">G537</f>
        <v>0</v>
      </c>
      <c r="H536" s="579">
        <f t="shared" si="270"/>
        <v>12676.6</v>
      </c>
      <c r="I536" s="619">
        <f t="shared" si="270"/>
        <v>135953.59999999998</v>
      </c>
      <c r="J536" s="533">
        <f>K536+L536+M536</f>
        <v>148630.19999999998</v>
      </c>
      <c r="K536" s="579">
        <f t="shared" ref="K536:M536" si="271">K537</f>
        <v>0</v>
      </c>
      <c r="L536" s="579">
        <f t="shared" si="271"/>
        <v>12676.6</v>
      </c>
      <c r="M536" s="619">
        <f t="shared" si="271"/>
        <v>135953.59999999998</v>
      </c>
      <c r="N536" s="495">
        <f t="shared" ref="N536:N548" si="272">J536/F536*100</f>
        <v>100</v>
      </c>
      <c r="O536" s="102">
        <v>0</v>
      </c>
      <c r="P536" s="102">
        <f t="shared" ref="P536:Q542" si="273">L536/H536*100</f>
        <v>100</v>
      </c>
      <c r="Q536" s="103">
        <f t="shared" si="273"/>
        <v>100</v>
      </c>
    </row>
    <row r="537" spans="1:17">
      <c r="A537" s="719"/>
      <c r="B537" s="721"/>
      <c r="C537" s="729"/>
      <c r="D537" s="761" t="s">
        <v>84</v>
      </c>
      <c r="E537" s="82" t="s">
        <v>68</v>
      </c>
      <c r="F537" s="534">
        <f>F538+F539+F541+F542+F543+F544+F545+F546+F548+F540</f>
        <v>148630.19999999998</v>
      </c>
      <c r="G537" s="238">
        <f>G538+G539+G541+G542+G543+G544+G545+G546+G548+G540</f>
        <v>0</v>
      </c>
      <c r="H537" s="238">
        <f>H538+H539+H541+H542+H543+H544+H545+H546+H548</f>
        <v>12676.6</v>
      </c>
      <c r="I537" s="620">
        <f>I538+I539+I541+I542+I543+I544+I545+I546+I548+I540</f>
        <v>135953.59999999998</v>
      </c>
      <c r="J537" s="534">
        <f>J538+J539+J541+J542+J543+J544+J545+J546+J548+J540</f>
        <v>148630.19999999998</v>
      </c>
      <c r="K537" s="238">
        <f>K538+K539+K541+K542+K543+K544+K545+K546+K548+K540</f>
        <v>0</v>
      </c>
      <c r="L537" s="238">
        <f>L538+L539+L541+L542+L543+L544+L545+L546+L548+L540</f>
        <v>12676.6</v>
      </c>
      <c r="M537" s="620">
        <f>M538+M539+M541+M542+M543+M544+M545+M546+M548+M540</f>
        <v>135953.59999999998</v>
      </c>
      <c r="N537" s="97">
        <f t="shared" si="272"/>
        <v>100</v>
      </c>
      <c r="O537" s="83">
        <f>O538+O541+O542+O546+O547</f>
        <v>0</v>
      </c>
      <c r="P537" s="80">
        <f t="shared" si="273"/>
        <v>100</v>
      </c>
      <c r="Q537" s="81">
        <f t="shared" si="273"/>
        <v>100</v>
      </c>
    </row>
    <row r="538" spans="1:17">
      <c r="A538" s="719"/>
      <c r="B538" s="721"/>
      <c r="C538" s="729"/>
      <c r="D538" s="761"/>
      <c r="E538" s="93" t="s">
        <v>648</v>
      </c>
      <c r="F538" s="536">
        <f>G538+H538+I538</f>
        <v>8769</v>
      </c>
      <c r="G538" s="581">
        <f t="shared" ref="G538:I538" si="274">G557</f>
        <v>0</v>
      </c>
      <c r="H538" s="581">
        <f t="shared" si="274"/>
        <v>8769</v>
      </c>
      <c r="I538" s="622">
        <f t="shared" si="274"/>
        <v>0</v>
      </c>
      <c r="J538" s="536">
        <f>K538+L538+M538</f>
        <v>8769</v>
      </c>
      <c r="K538" s="581">
        <f t="shared" ref="K538:M539" si="275">K557</f>
        <v>0</v>
      </c>
      <c r="L538" s="581">
        <f t="shared" si="275"/>
        <v>8769</v>
      </c>
      <c r="M538" s="622">
        <f t="shared" si="275"/>
        <v>0</v>
      </c>
      <c r="N538" s="97">
        <f t="shared" si="272"/>
        <v>100</v>
      </c>
      <c r="O538" s="80">
        <v>0</v>
      </c>
      <c r="P538" s="80">
        <f t="shared" si="273"/>
        <v>100</v>
      </c>
      <c r="Q538" s="81">
        <v>0</v>
      </c>
    </row>
    <row r="539" spans="1:17">
      <c r="A539" s="719"/>
      <c r="B539" s="721"/>
      <c r="C539" s="729"/>
      <c r="D539" s="761"/>
      <c r="E539" s="93" t="s">
        <v>649</v>
      </c>
      <c r="F539" s="536">
        <f t="shared" ref="F539:F548" si="276">G539+H539+I539</f>
        <v>30000</v>
      </c>
      <c r="G539" s="581">
        <v>0</v>
      </c>
      <c r="H539" s="581">
        <v>0</v>
      </c>
      <c r="I539" s="622">
        <f>I558</f>
        <v>30000</v>
      </c>
      <c r="J539" s="536">
        <f t="shared" ref="J539:J548" si="277">K539+L539+M539</f>
        <v>30000</v>
      </c>
      <c r="K539" s="581">
        <f>K558</f>
        <v>0</v>
      </c>
      <c r="L539" s="581">
        <f t="shared" si="275"/>
        <v>0</v>
      </c>
      <c r="M539" s="622">
        <f t="shared" si="275"/>
        <v>30000</v>
      </c>
      <c r="N539" s="97">
        <f t="shared" si="272"/>
        <v>100</v>
      </c>
      <c r="O539" s="80">
        <v>0</v>
      </c>
      <c r="P539" s="80">
        <v>0</v>
      </c>
      <c r="Q539" s="81">
        <f>M539/I539*100</f>
        <v>100</v>
      </c>
    </row>
    <row r="540" spans="1:17">
      <c r="A540" s="719"/>
      <c r="B540" s="721"/>
      <c r="C540" s="729"/>
      <c r="D540" s="761"/>
      <c r="E540" s="84" t="s">
        <v>650</v>
      </c>
      <c r="F540" s="536">
        <f t="shared" si="276"/>
        <v>1847.8</v>
      </c>
      <c r="G540" s="581">
        <v>0</v>
      </c>
      <c r="H540" s="581">
        <f>H568</f>
        <v>0</v>
      </c>
      <c r="I540" s="622">
        <f>I568</f>
        <v>1847.8</v>
      </c>
      <c r="J540" s="536">
        <f t="shared" ref="J540:Q541" si="278">J568</f>
        <v>1847.8</v>
      </c>
      <c r="K540" s="581">
        <f t="shared" si="278"/>
        <v>0</v>
      </c>
      <c r="L540" s="581">
        <f t="shared" si="278"/>
        <v>0</v>
      </c>
      <c r="M540" s="622">
        <f t="shared" si="278"/>
        <v>1847.8</v>
      </c>
      <c r="N540" s="349">
        <f t="shared" si="278"/>
        <v>100</v>
      </c>
      <c r="O540" s="94">
        <f t="shared" si="278"/>
        <v>0</v>
      </c>
      <c r="P540" s="94">
        <f t="shared" si="278"/>
        <v>0</v>
      </c>
      <c r="Q540" s="95">
        <f t="shared" si="278"/>
        <v>100</v>
      </c>
    </row>
    <row r="541" spans="1:17">
      <c r="A541" s="719"/>
      <c r="B541" s="721"/>
      <c r="C541" s="729"/>
      <c r="D541" s="761"/>
      <c r="E541" s="84" t="s">
        <v>651</v>
      </c>
      <c r="F541" s="536">
        <f t="shared" si="276"/>
        <v>94105.8</v>
      </c>
      <c r="G541" s="238">
        <f t="shared" ref="G541:I541" si="279">G569</f>
        <v>0</v>
      </c>
      <c r="H541" s="238">
        <f t="shared" si="279"/>
        <v>0</v>
      </c>
      <c r="I541" s="620">
        <f t="shared" si="279"/>
        <v>94105.8</v>
      </c>
      <c r="J541" s="536">
        <f t="shared" si="277"/>
        <v>94105.8</v>
      </c>
      <c r="K541" s="238">
        <f t="shared" si="278"/>
        <v>0</v>
      </c>
      <c r="L541" s="238">
        <f t="shared" si="278"/>
        <v>0</v>
      </c>
      <c r="M541" s="620">
        <f t="shared" si="278"/>
        <v>94105.8</v>
      </c>
      <c r="N541" s="97">
        <f t="shared" si="272"/>
        <v>100</v>
      </c>
      <c r="O541" s="80">
        <v>0</v>
      </c>
      <c r="P541" s="80">
        <v>0</v>
      </c>
      <c r="Q541" s="81">
        <f t="shared" si="273"/>
        <v>100</v>
      </c>
    </row>
    <row r="542" spans="1:17">
      <c r="A542" s="719"/>
      <c r="B542" s="721"/>
      <c r="C542" s="729"/>
      <c r="D542" s="761"/>
      <c r="E542" s="84" t="s">
        <v>652</v>
      </c>
      <c r="F542" s="536">
        <f t="shared" si="276"/>
        <v>10000</v>
      </c>
      <c r="G542" s="238">
        <f t="shared" ref="G542:I542" si="280">G585</f>
        <v>0</v>
      </c>
      <c r="H542" s="238">
        <f t="shared" si="280"/>
        <v>0</v>
      </c>
      <c r="I542" s="620">
        <f t="shared" si="280"/>
        <v>10000</v>
      </c>
      <c r="J542" s="536">
        <f t="shared" si="277"/>
        <v>10000</v>
      </c>
      <c r="K542" s="238">
        <f t="shared" ref="K542:M542" si="281">K585</f>
        <v>0</v>
      </c>
      <c r="L542" s="238">
        <f t="shared" si="281"/>
        <v>0</v>
      </c>
      <c r="M542" s="620">
        <f t="shared" si="281"/>
        <v>10000</v>
      </c>
      <c r="N542" s="97">
        <f t="shared" si="272"/>
        <v>100</v>
      </c>
      <c r="O542" s="80">
        <v>0</v>
      </c>
      <c r="P542" s="80">
        <v>0</v>
      </c>
      <c r="Q542" s="81">
        <f t="shared" si="273"/>
        <v>100</v>
      </c>
    </row>
    <row r="543" spans="1:17">
      <c r="A543" s="719"/>
      <c r="B543" s="721"/>
      <c r="C543" s="729"/>
      <c r="D543" s="761"/>
      <c r="E543" s="84" t="s">
        <v>653</v>
      </c>
      <c r="F543" s="536">
        <f t="shared" si="276"/>
        <v>700</v>
      </c>
      <c r="G543" s="238">
        <v>0</v>
      </c>
      <c r="H543" s="238">
        <f>H595</f>
        <v>700</v>
      </c>
      <c r="I543" s="620">
        <v>0</v>
      </c>
      <c r="J543" s="536">
        <f t="shared" si="277"/>
        <v>700</v>
      </c>
      <c r="K543" s="238">
        <v>0</v>
      </c>
      <c r="L543" s="238">
        <f>L595</f>
        <v>700</v>
      </c>
      <c r="M543" s="620">
        <f>M595</f>
        <v>0</v>
      </c>
      <c r="N543" s="97">
        <f t="shared" si="272"/>
        <v>100</v>
      </c>
      <c r="O543" s="80">
        <v>0</v>
      </c>
      <c r="P543" s="80">
        <f t="shared" ref="P543:P544" si="282">L543/H543*100</f>
        <v>100</v>
      </c>
      <c r="Q543" s="81">
        <v>0</v>
      </c>
    </row>
    <row r="544" spans="1:17">
      <c r="A544" s="719"/>
      <c r="B544" s="721"/>
      <c r="C544" s="729"/>
      <c r="D544" s="761"/>
      <c r="E544" s="84" t="s">
        <v>654</v>
      </c>
      <c r="F544" s="536">
        <f t="shared" si="276"/>
        <v>1229</v>
      </c>
      <c r="G544" s="238">
        <v>0</v>
      </c>
      <c r="H544" s="238">
        <f>H596</f>
        <v>1229</v>
      </c>
      <c r="I544" s="620">
        <v>0</v>
      </c>
      <c r="J544" s="536">
        <f t="shared" si="277"/>
        <v>1229</v>
      </c>
      <c r="K544" s="238">
        <v>0</v>
      </c>
      <c r="L544" s="238">
        <f>L596</f>
        <v>1229</v>
      </c>
      <c r="M544" s="620">
        <f>M596</f>
        <v>0</v>
      </c>
      <c r="N544" s="97">
        <f t="shared" si="272"/>
        <v>100</v>
      </c>
      <c r="O544" s="80">
        <v>0</v>
      </c>
      <c r="P544" s="80">
        <f t="shared" si="282"/>
        <v>100</v>
      </c>
      <c r="Q544" s="81">
        <v>0</v>
      </c>
    </row>
    <row r="545" spans="1:17">
      <c r="A545" s="719"/>
      <c r="B545" s="721"/>
      <c r="C545" s="729"/>
      <c r="D545" s="761"/>
      <c r="E545" s="84" t="s">
        <v>655</v>
      </c>
      <c r="F545" s="536">
        <f t="shared" si="276"/>
        <v>87.5</v>
      </c>
      <c r="G545" s="238">
        <v>0</v>
      </c>
      <c r="H545" s="238">
        <f>H594</f>
        <v>87.5</v>
      </c>
      <c r="I545" s="620">
        <f>I594</f>
        <v>0</v>
      </c>
      <c r="J545" s="536">
        <f t="shared" si="277"/>
        <v>87.5</v>
      </c>
      <c r="K545" s="238">
        <f t="shared" ref="K545:M545" si="283">K594</f>
        <v>0</v>
      </c>
      <c r="L545" s="238">
        <f>L594</f>
        <v>87.5</v>
      </c>
      <c r="M545" s="620">
        <f t="shared" si="283"/>
        <v>0</v>
      </c>
      <c r="N545" s="97">
        <f t="shared" si="272"/>
        <v>100</v>
      </c>
      <c r="O545" s="80">
        <v>0</v>
      </c>
      <c r="P545" s="80">
        <f>L545/H545*100</f>
        <v>100</v>
      </c>
      <c r="Q545" s="81">
        <v>0</v>
      </c>
    </row>
    <row r="546" spans="1:17">
      <c r="A546" s="719"/>
      <c r="B546" s="721"/>
      <c r="C546" s="729"/>
      <c r="D546" s="761"/>
      <c r="E546" s="84" t="s">
        <v>656</v>
      </c>
      <c r="F546" s="536">
        <f t="shared" si="276"/>
        <v>0</v>
      </c>
      <c r="G546" s="238">
        <f t="shared" ref="G546:L548" si="284">G597</f>
        <v>0</v>
      </c>
      <c r="H546" s="238">
        <f t="shared" si="284"/>
        <v>0</v>
      </c>
      <c r="I546" s="620">
        <f t="shared" si="284"/>
        <v>0</v>
      </c>
      <c r="J546" s="536">
        <f t="shared" si="277"/>
        <v>0</v>
      </c>
      <c r="K546" s="238">
        <f t="shared" si="284"/>
        <v>0</v>
      </c>
      <c r="L546" s="238">
        <f t="shared" si="284"/>
        <v>0</v>
      </c>
      <c r="M546" s="620">
        <f>M597</f>
        <v>0</v>
      </c>
      <c r="N546" s="97"/>
      <c r="O546" s="80">
        <v>0</v>
      </c>
      <c r="P546" s="80">
        <v>0</v>
      </c>
      <c r="Q546" s="81"/>
    </row>
    <row r="547" spans="1:17">
      <c r="A547" s="719"/>
      <c r="B547" s="721"/>
      <c r="C547" s="729"/>
      <c r="D547" s="761"/>
      <c r="E547" s="84"/>
      <c r="F547" s="536"/>
      <c r="G547" s="238">
        <f t="shared" si="284"/>
        <v>0</v>
      </c>
      <c r="H547" s="238"/>
      <c r="I547" s="620">
        <v>0</v>
      </c>
      <c r="J547" s="536">
        <f t="shared" si="277"/>
        <v>0</v>
      </c>
      <c r="K547" s="238">
        <f t="shared" si="284"/>
        <v>0</v>
      </c>
      <c r="L547" s="238"/>
      <c r="M547" s="620">
        <v>0</v>
      </c>
      <c r="N547" s="97"/>
      <c r="O547" s="80">
        <v>0</v>
      </c>
      <c r="P547" s="80">
        <v>0</v>
      </c>
      <c r="Q547" s="81"/>
    </row>
    <row r="548" spans="1:17">
      <c r="A548" s="719"/>
      <c r="B548" s="721"/>
      <c r="C548" s="729"/>
      <c r="D548" s="761"/>
      <c r="E548" s="84" t="s">
        <v>657</v>
      </c>
      <c r="F548" s="536">
        <f t="shared" si="276"/>
        <v>1891.1</v>
      </c>
      <c r="G548" s="238">
        <v>0</v>
      </c>
      <c r="H548" s="238">
        <f>H598</f>
        <v>1891.1</v>
      </c>
      <c r="I548" s="620">
        <f>I598</f>
        <v>0</v>
      </c>
      <c r="J548" s="536">
        <f t="shared" si="277"/>
        <v>1891.1</v>
      </c>
      <c r="K548" s="238">
        <f t="shared" si="284"/>
        <v>0</v>
      </c>
      <c r="L548" s="238">
        <f>L598</f>
        <v>1891.1</v>
      </c>
      <c r="M548" s="620">
        <f>M598</f>
        <v>0</v>
      </c>
      <c r="N548" s="97">
        <f t="shared" si="272"/>
        <v>100</v>
      </c>
      <c r="O548" s="80">
        <v>0</v>
      </c>
      <c r="P548" s="80">
        <f>L548/H548*100</f>
        <v>100</v>
      </c>
      <c r="Q548" s="81">
        <v>0</v>
      </c>
    </row>
    <row r="549" spans="1:17" ht="25.5">
      <c r="A549" s="690" t="s">
        <v>77</v>
      </c>
      <c r="B549" s="692" t="s">
        <v>658</v>
      </c>
      <c r="C549" s="694" t="s">
        <v>647</v>
      </c>
      <c r="D549" s="268" t="s">
        <v>65</v>
      </c>
      <c r="E549" s="87"/>
      <c r="F549" s="535">
        <v>0</v>
      </c>
      <c r="G549" s="239">
        <v>0</v>
      </c>
      <c r="H549" s="239">
        <v>0</v>
      </c>
      <c r="I549" s="621">
        <v>0</v>
      </c>
      <c r="J549" s="535">
        <v>0</v>
      </c>
      <c r="K549" s="239">
        <v>0</v>
      </c>
      <c r="L549" s="239">
        <v>0</v>
      </c>
      <c r="M549" s="621">
        <v>0</v>
      </c>
      <c r="N549" s="348">
        <v>0</v>
      </c>
      <c r="O549" s="88">
        <v>0</v>
      </c>
      <c r="P549" s="88">
        <v>0</v>
      </c>
      <c r="Q549" s="89">
        <v>0</v>
      </c>
    </row>
    <row r="550" spans="1:17">
      <c r="A550" s="691"/>
      <c r="B550" s="693"/>
      <c r="C550" s="695"/>
      <c r="D550" s="688" t="s">
        <v>84</v>
      </c>
      <c r="E550" s="87" t="s">
        <v>68</v>
      </c>
      <c r="F550" s="535">
        <v>0</v>
      </c>
      <c r="G550" s="239">
        <v>0</v>
      </c>
      <c r="H550" s="239">
        <v>0</v>
      </c>
      <c r="I550" s="621">
        <v>0</v>
      </c>
      <c r="J550" s="535">
        <v>0</v>
      </c>
      <c r="K550" s="239">
        <v>0</v>
      </c>
      <c r="L550" s="239">
        <v>0</v>
      </c>
      <c r="M550" s="621">
        <v>0</v>
      </c>
      <c r="N550" s="348">
        <v>0</v>
      </c>
      <c r="O550" s="88">
        <v>0</v>
      </c>
      <c r="P550" s="88">
        <v>0</v>
      </c>
      <c r="Q550" s="89">
        <v>0</v>
      </c>
    </row>
    <row r="551" spans="1:17">
      <c r="A551" s="691"/>
      <c r="B551" s="693"/>
      <c r="C551" s="695"/>
      <c r="D551" s="768"/>
      <c r="E551" s="87" t="s">
        <v>491</v>
      </c>
      <c r="F551" s="535">
        <v>0</v>
      </c>
      <c r="G551" s="239">
        <v>0</v>
      </c>
      <c r="H551" s="239">
        <v>0</v>
      </c>
      <c r="I551" s="621">
        <v>0</v>
      </c>
      <c r="J551" s="535">
        <v>0</v>
      </c>
      <c r="K551" s="239">
        <v>0</v>
      </c>
      <c r="L551" s="239">
        <v>0</v>
      </c>
      <c r="M551" s="621">
        <v>0</v>
      </c>
      <c r="N551" s="348">
        <v>0</v>
      </c>
      <c r="O551" s="88">
        <v>0</v>
      </c>
      <c r="P551" s="88">
        <v>0</v>
      </c>
      <c r="Q551" s="89">
        <v>0</v>
      </c>
    </row>
    <row r="552" spans="1:17" ht="25.5">
      <c r="A552" s="690" t="s">
        <v>659</v>
      </c>
      <c r="B552" s="692" t="s">
        <v>660</v>
      </c>
      <c r="C552" s="694" t="s">
        <v>647</v>
      </c>
      <c r="D552" s="268" t="s">
        <v>65</v>
      </c>
      <c r="E552" s="87"/>
      <c r="F552" s="535">
        <v>0</v>
      </c>
      <c r="G552" s="239">
        <v>0</v>
      </c>
      <c r="H552" s="239">
        <v>0</v>
      </c>
      <c r="I552" s="621">
        <v>0</v>
      </c>
      <c r="J552" s="535">
        <v>0</v>
      </c>
      <c r="K552" s="239">
        <v>0</v>
      </c>
      <c r="L552" s="239">
        <v>0</v>
      </c>
      <c r="M552" s="621">
        <v>0</v>
      </c>
      <c r="N552" s="348">
        <v>0</v>
      </c>
      <c r="O552" s="88">
        <v>0</v>
      </c>
      <c r="P552" s="88">
        <v>0</v>
      </c>
      <c r="Q552" s="89">
        <v>0</v>
      </c>
    </row>
    <row r="553" spans="1:17">
      <c r="A553" s="691"/>
      <c r="B553" s="693"/>
      <c r="C553" s="695"/>
      <c r="D553" s="688" t="s">
        <v>84</v>
      </c>
      <c r="E553" s="87" t="s">
        <v>68</v>
      </c>
      <c r="F553" s="535">
        <v>0</v>
      </c>
      <c r="G553" s="239">
        <v>0</v>
      </c>
      <c r="H553" s="239">
        <v>0</v>
      </c>
      <c r="I553" s="621">
        <v>0</v>
      </c>
      <c r="J553" s="535">
        <v>0</v>
      </c>
      <c r="K553" s="239">
        <v>0</v>
      </c>
      <c r="L553" s="239">
        <v>0</v>
      </c>
      <c r="M553" s="621">
        <v>0</v>
      </c>
      <c r="N553" s="348">
        <v>0</v>
      </c>
      <c r="O553" s="88">
        <v>0</v>
      </c>
      <c r="P553" s="88">
        <v>0</v>
      </c>
      <c r="Q553" s="89">
        <v>0</v>
      </c>
    </row>
    <row r="554" spans="1:17">
      <c r="A554" s="691"/>
      <c r="B554" s="693"/>
      <c r="C554" s="695"/>
      <c r="D554" s="768"/>
      <c r="E554" s="87" t="s">
        <v>491</v>
      </c>
      <c r="F554" s="535">
        <v>0</v>
      </c>
      <c r="G554" s="239">
        <v>0</v>
      </c>
      <c r="H554" s="239">
        <v>0</v>
      </c>
      <c r="I554" s="621">
        <v>0</v>
      </c>
      <c r="J554" s="535">
        <v>0</v>
      </c>
      <c r="K554" s="239">
        <v>0</v>
      </c>
      <c r="L554" s="239">
        <v>0</v>
      </c>
      <c r="M554" s="621">
        <v>0</v>
      </c>
      <c r="N554" s="348">
        <v>0</v>
      </c>
      <c r="O554" s="88">
        <v>0</v>
      </c>
      <c r="P554" s="88">
        <v>0</v>
      </c>
      <c r="Q554" s="89">
        <v>0</v>
      </c>
    </row>
    <row r="555" spans="1:17" ht="25.5">
      <c r="A555" s="716" t="s">
        <v>661</v>
      </c>
      <c r="B555" s="692" t="s">
        <v>662</v>
      </c>
      <c r="C555" s="694" t="s">
        <v>663</v>
      </c>
      <c r="D555" s="269" t="s">
        <v>65</v>
      </c>
      <c r="E555" s="82"/>
      <c r="F555" s="534">
        <f>F556</f>
        <v>38769</v>
      </c>
      <c r="G555" s="238">
        <f t="shared" ref="G555:I555" si="285">G556</f>
        <v>0</v>
      </c>
      <c r="H555" s="238">
        <f t="shared" si="285"/>
        <v>8769</v>
      </c>
      <c r="I555" s="620">
        <f t="shared" si="285"/>
        <v>30000</v>
      </c>
      <c r="J555" s="534">
        <f>J556</f>
        <v>38769</v>
      </c>
      <c r="K555" s="238">
        <f t="shared" ref="K555:M555" si="286">K556</f>
        <v>0</v>
      </c>
      <c r="L555" s="238">
        <f t="shared" si="286"/>
        <v>8769</v>
      </c>
      <c r="M555" s="620">
        <f t="shared" si="286"/>
        <v>30000</v>
      </c>
      <c r="N555" s="97">
        <f t="shared" ref="N555:N558" si="287">J555/F555*100</f>
        <v>100</v>
      </c>
      <c r="O555" s="80">
        <v>0</v>
      </c>
      <c r="P555" s="80">
        <f t="shared" ref="P555:Q558" si="288">L555/H555*100</f>
        <v>100</v>
      </c>
      <c r="Q555" s="81">
        <f t="shared" si="288"/>
        <v>100</v>
      </c>
    </row>
    <row r="556" spans="1:17">
      <c r="A556" s="717"/>
      <c r="B556" s="693"/>
      <c r="C556" s="695"/>
      <c r="D556" s="761" t="s">
        <v>84</v>
      </c>
      <c r="E556" s="82" t="s">
        <v>68</v>
      </c>
      <c r="F556" s="534">
        <f>G556+H556+I556</f>
        <v>38769</v>
      </c>
      <c r="G556" s="238">
        <f>G557+G558</f>
        <v>0</v>
      </c>
      <c r="H556" s="238">
        <f>H557+H558</f>
        <v>8769</v>
      </c>
      <c r="I556" s="620">
        <f>I557+I558</f>
        <v>30000</v>
      </c>
      <c r="J556" s="534">
        <f>J560+J563</f>
        <v>38769</v>
      </c>
      <c r="K556" s="238">
        <f t="shared" ref="K556:M556" si="289">K560+K563</f>
        <v>0</v>
      </c>
      <c r="L556" s="238">
        <f t="shared" si="289"/>
        <v>8769</v>
      </c>
      <c r="M556" s="620">
        <f t="shared" si="289"/>
        <v>30000</v>
      </c>
      <c r="N556" s="97">
        <f t="shared" si="287"/>
        <v>100</v>
      </c>
      <c r="O556" s="80">
        <v>0</v>
      </c>
      <c r="P556" s="80">
        <f t="shared" si="288"/>
        <v>100</v>
      </c>
      <c r="Q556" s="81">
        <f t="shared" si="288"/>
        <v>100</v>
      </c>
    </row>
    <row r="557" spans="1:17">
      <c r="A557" s="717"/>
      <c r="B557" s="693"/>
      <c r="C557" s="695"/>
      <c r="D557" s="762"/>
      <c r="E557" s="84" t="s">
        <v>648</v>
      </c>
      <c r="F557" s="534">
        <f t="shared" ref="F557:F558" si="290">G557+H557+I557</f>
        <v>8769</v>
      </c>
      <c r="G557" s="238">
        <f t="shared" ref="G557:I557" si="291">G564</f>
        <v>0</v>
      </c>
      <c r="H557" s="238">
        <f t="shared" si="291"/>
        <v>8769</v>
      </c>
      <c r="I557" s="620">
        <f t="shared" si="291"/>
        <v>0</v>
      </c>
      <c r="J557" s="534">
        <f>J564</f>
        <v>8769</v>
      </c>
      <c r="K557" s="238">
        <f t="shared" ref="K557:M557" si="292">K564</f>
        <v>0</v>
      </c>
      <c r="L557" s="238">
        <f t="shared" si="292"/>
        <v>8769</v>
      </c>
      <c r="M557" s="620">
        <f t="shared" si="292"/>
        <v>0</v>
      </c>
      <c r="N557" s="97">
        <f t="shared" si="287"/>
        <v>100</v>
      </c>
      <c r="O557" s="80">
        <v>0</v>
      </c>
      <c r="P557" s="80">
        <f t="shared" si="288"/>
        <v>100</v>
      </c>
      <c r="Q557" s="81">
        <v>0</v>
      </c>
    </row>
    <row r="558" spans="1:17">
      <c r="A558" s="691"/>
      <c r="B558" s="693"/>
      <c r="C558" s="695"/>
      <c r="D558" s="768"/>
      <c r="E558" s="84" t="s">
        <v>649</v>
      </c>
      <c r="F558" s="534">
        <f t="shared" si="290"/>
        <v>30000</v>
      </c>
      <c r="G558" s="238">
        <v>0</v>
      </c>
      <c r="H558" s="238">
        <v>0</v>
      </c>
      <c r="I558" s="620">
        <f>I565</f>
        <v>30000</v>
      </c>
      <c r="J558" s="534">
        <f>K558+L558+M558</f>
        <v>30000</v>
      </c>
      <c r="K558" s="238">
        <f>K565</f>
        <v>0</v>
      </c>
      <c r="L558" s="238">
        <f>L565</f>
        <v>0</v>
      </c>
      <c r="M558" s="620">
        <f>M565</f>
        <v>30000</v>
      </c>
      <c r="N558" s="97">
        <f t="shared" si="287"/>
        <v>100</v>
      </c>
      <c r="O558" s="80">
        <v>0</v>
      </c>
      <c r="P558" s="80">
        <v>0</v>
      </c>
      <c r="Q558" s="81">
        <f t="shared" si="288"/>
        <v>100</v>
      </c>
    </row>
    <row r="559" spans="1:17" ht="25.5">
      <c r="A559" s="690" t="s">
        <v>664</v>
      </c>
      <c r="B559" s="692" t="s">
        <v>665</v>
      </c>
      <c r="C559" s="694" t="s">
        <v>663</v>
      </c>
      <c r="D559" s="268" t="s">
        <v>65</v>
      </c>
      <c r="E559" s="87"/>
      <c r="F559" s="535">
        <v>0</v>
      </c>
      <c r="G559" s="239">
        <v>0</v>
      </c>
      <c r="H559" s="239">
        <v>0</v>
      </c>
      <c r="I559" s="621">
        <v>0</v>
      </c>
      <c r="J559" s="535">
        <v>0</v>
      </c>
      <c r="K559" s="239">
        <v>0</v>
      </c>
      <c r="L559" s="239">
        <v>0</v>
      </c>
      <c r="M559" s="621">
        <v>0</v>
      </c>
      <c r="N559" s="348">
        <v>0</v>
      </c>
      <c r="O559" s="88">
        <v>0</v>
      </c>
      <c r="P559" s="88">
        <v>0</v>
      </c>
      <c r="Q559" s="89">
        <v>0</v>
      </c>
    </row>
    <row r="560" spans="1:17">
      <c r="A560" s="691"/>
      <c r="B560" s="693"/>
      <c r="C560" s="695"/>
      <c r="D560" s="688" t="s">
        <v>84</v>
      </c>
      <c r="E560" s="87" t="s">
        <v>68</v>
      </c>
      <c r="F560" s="535">
        <v>0</v>
      </c>
      <c r="G560" s="239">
        <v>0</v>
      </c>
      <c r="H560" s="239">
        <v>0</v>
      </c>
      <c r="I560" s="621">
        <v>0</v>
      </c>
      <c r="J560" s="535">
        <v>0</v>
      </c>
      <c r="K560" s="239">
        <v>0</v>
      </c>
      <c r="L560" s="239">
        <v>0</v>
      </c>
      <c r="M560" s="621">
        <v>0</v>
      </c>
      <c r="N560" s="348">
        <v>0</v>
      </c>
      <c r="O560" s="88">
        <v>0</v>
      </c>
      <c r="P560" s="88">
        <v>0</v>
      </c>
      <c r="Q560" s="89">
        <v>0</v>
      </c>
    </row>
    <row r="561" spans="1:17">
      <c r="A561" s="691"/>
      <c r="B561" s="693"/>
      <c r="C561" s="695"/>
      <c r="D561" s="768"/>
      <c r="E561" s="87" t="s">
        <v>491</v>
      </c>
      <c r="F561" s="535">
        <v>0</v>
      </c>
      <c r="G561" s="239">
        <v>0</v>
      </c>
      <c r="H561" s="239">
        <v>0</v>
      </c>
      <c r="I561" s="621">
        <v>0</v>
      </c>
      <c r="J561" s="535">
        <v>0</v>
      </c>
      <c r="K561" s="239">
        <v>0</v>
      </c>
      <c r="L561" s="239">
        <v>0</v>
      </c>
      <c r="M561" s="621">
        <v>0</v>
      </c>
      <c r="N561" s="348">
        <v>0</v>
      </c>
      <c r="O561" s="88">
        <v>0</v>
      </c>
      <c r="P561" s="88">
        <v>0</v>
      </c>
      <c r="Q561" s="89">
        <v>0</v>
      </c>
    </row>
    <row r="562" spans="1:17" ht="25.5">
      <c r="A562" s="690" t="s">
        <v>666</v>
      </c>
      <c r="B562" s="692" t="s">
        <v>667</v>
      </c>
      <c r="C562" s="694" t="s">
        <v>668</v>
      </c>
      <c r="D562" s="268" t="s">
        <v>65</v>
      </c>
      <c r="E562" s="87"/>
      <c r="F562" s="535">
        <f>G562+H562+I562</f>
        <v>38769</v>
      </c>
      <c r="G562" s="239">
        <f t="shared" ref="G562:I562" si="293">G563</f>
        <v>0</v>
      </c>
      <c r="H562" s="239">
        <f t="shared" si="293"/>
        <v>8769</v>
      </c>
      <c r="I562" s="621">
        <f t="shared" si="293"/>
        <v>30000</v>
      </c>
      <c r="J562" s="535">
        <f>J563</f>
        <v>38769</v>
      </c>
      <c r="K562" s="239">
        <f t="shared" ref="K562:M563" si="294">K563</f>
        <v>0</v>
      </c>
      <c r="L562" s="239">
        <f t="shared" si="294"/>
        <v>8769</v>
      </c>
      <c r="M562" s="621">
        <f t="shared" si="294"/>
        <v>30000</v>
      </c>
      <c r="N562" s="497">
        <f>J562/F562*100</f>
        <v>100</v>
      </c>
      <c r="O562" s="90">
        <v>0</v>
      </c>
      <c r="P562" s="90">
        <f t="shared" ref="P562:Q564" si="295">L562/H562*100</f>
        <v>100</v>
      </c>
      <c r="Q562" s="91">
        <f>M562/I562*100</f>
        <v>100</v>
      </c>
    </row>
    <row r="563" spans="1:17">
      <c r="A563" s="691"/>
      <c r="B563" s="693"/>
      <c r="C563" s="695"/>
      <c r="D563" s="688" t="s">
        <v>84</v>
      </c>
      <c r="E563" s="87" t="s">
        <v>68</v>
      </c>
      <c r="F563" s="535">
        <f>G563+H563+I563</f>
        <v>38769</v>
      </c>
      <c r="G563" s="239">
        <f>G564+G565</f>
        <v>0</v>
      </c>
      <c r="H563" s="239">
        <f t="shared" ref="H563:I563" si="296">H564+H565</f>
        <v>8769</v>
      </c>
      <c r="I563" s="621">
        <f t="shared" si="296"/>
        <v>30000</v>
      </c>
      <c r="J563" s="535">
        <f>K563+L563+M563</f>
        <v>38769</v>
      </c>
      <c r="K563" s="239">
        <f t="shared" si="294"/>
        <v>0</v>
      </c>
      <c r="L563" s="239">
        <f>L564+L565</f>
        <v>8769</v>
      </c>
      <c r="M563" s="621">
        <f>M564+M565</f>
        <v>30000</v>
      </c>
      <c r="N563" s="497">
        <f t="shared" ref="N563:N569" si="297">J563/F563*100</f>
        <v>100</v>
      </c>
      <c r="O563" s="90">
        <v>0</v>
      </c>
      <c r="P563" s="90">
        <f t="shared" si="295"/>
        <v>100</v>
      </c>
      <c r="Q563" s="91">
        <f t="shared" si="295"/>
        <v>100</v>
      </c>
    </row>
    <row r="564" spans="1:17">
      <c r="A564" s="691"/>
      <c r="B564" s="693"/>
      <c r="C564" s="695"/>
      <c r="D564" s="768"/>
      <c r="E564" s="92" t="s">
        <v>669</v>
      </c>
      <c r="F564" s="535">
        <f>G564+H564+I564</f>
        <v>8769</v>
      </c>
      <c r="G564" s="239">
        <v>0</v>
      </c>
      <c r="H564" s="239">
        <v>8769</v>
      </c>
      <c r="I564" s="621">
        <v>0</v>
      </c>
      <c r="J564" s="535">
        <f>K564+L564+M564</f>
        <v>8769</v>
      </c>
      <c r="K564" s="654">
        <v>0</v>
      </c>
      <c r="L564" s="239">
        <v>8769</v>
      </c>
      <c r="M564" s="621">
        <v>0</v>
      </c>
      <c r="N564" s="497">
        <f t="shared" si="297"/>
        <v>100</v>
      </c>
      <c r="O564" s="90">
        <v>0</v>
      </c>
      <c r="P564" s="90">
        <f t="shared" si="295"/>
        <v>100</v>
      </c>
      <c r="Q564" s="91">
        <v>0</v>
      </c>
    </row>
    <row r="565" spans="1:17">
      <c r="A565" s="691"/>
      <c r="B565" s="693"/>
      <c r="C565" s="695"/>
      <c r="D565" s="768"/>
      <c r="E565" s="92" t="s">
        <v>670</v>
      </c>
      <c r="F565" s="535">
        <f>G565+H565+I565</f>
        <v>30000</v>
      </c>
      <c r="G565" s="239">
        <v>0</v>
      </c>
      <c r="H565" s="239">
        <v>0</v>
      </c>
      <c r="I565" s="621">
        <v>30000</v>
      </c>
      <c r="J565" s="535">
        <f>K565+L565+M565</f>
        <v>30000</v>
      </c>
      <c r="K565" s="654">
        <v>0</v>
      </c>
      <c r="L565" s="239">
        <v>0</v>
      </c>
      <c r="M565" s="621">
        <v>30000</v>
      </c>
      <c r="N565" s="497">
        <f t="shared" si="297"/>
        <v>100</v>
      </c>
      <c r="O565" s="90">
        <v>0</v>
      </c>
      <c r="P565" s="90">
        <v>0</v>
      </c>
      <c r="Q565" s="91">
        <f t="shared" ref="Q565:Q569" si="298">M565/I565*100</f>
        <v>100</v>
      </c>
    </row>
    <row r="566" spans="1:17" ht="25.5">
      <c r="A566" s="716" t="s">
        <v>135</v>
      </c>
      <c r="B566" s="692" t="s">
        <v>671</v>
      </c>
      <c r="C566" s="694" t="s">
        <v>672</v>
      </c>
      <c r="D566" s="269" t="s">
        <v>65</v>
      </c>
      <c r="E566" s="82"/>
      <c r="F566" s="534">
        <f>F567</f>
        <v>95953.600000000006</v>
      </c>
      <c r="G566" s="238">
        <f t="shared" ref="G566:M566" si="299">G567</f>
        <v>0</v>
      </c>
      <c r="H566" s="238">
        <f t="shared" si="299"/>
        <v>0</v>
      </c>
      <c r="I566" s="620">
        <f t="shared" si="299"/>
        <v>95953.600000000006</v>
      </c>
      <c r="J566" s="534">
        <f t="shared" si="299"/>
        <v>95953.600000000006</v>
      </c>
      <c r="K566" s="238">
        <f t="shared" si="299"/>
        <v>0</v>
      </c>
      <c r="L566" s="238">
        <f t="shared" si="299"/>
        <v>0</v>
      </c>
      <c r="M566" s="620">
        <f t="shared" si="299"/>
        <v>95953.600000000006</v>
      </c>
      <c r="N566" s="97">
        <f t="shared" si="297"/>
        <v>100</v>
      </c>
      <c r="O566" s="80">
        <v>0</v>
      </c>
      <c r="P566" s="80">
        <v>0</v>
      </c>
      <c r="Q566" s="81">
        <f t="shared" si="298"/>
        <v>100</v>
      </c>
    </row>
    <row r="567" spans="1:17">
      <c r="A567" s="717"/>
      <c r="B567" s="693"/>
      <c r="C567" s="695"/>
      <c r="D567" s="761" t="s">
        <v>84</v>
      </c>
      <c r="E567" s="82" t="s">
        <v>68</v>
      </c>
      <c r="F567" s="534">
        <f>F571+F574</f>
        <v>95953.600000000006</v>
      </c>
      <c r="G567" s="238">
        <f t="shared" ref="G567:M567" si="300">G571+G574</f>
        <v>0</v>
      </c>
      <c r="H567" s="238">
        <f t="shared" si="300"/>
        <v>0</v>
      </c>
      <c r="I567" s="620">
        <f t="shared" si="300"/>
        <v>95953.600000000006</v>
      </c>
      <c r="J567" s="534">
        <f t="shared" si="300"/>
        <v>95953.600000000006</v>
      </c>
      <c r="K567" s="238">
        <f t="shared" si="300"/>
        <v>0</v>
      </c>
      <c r="L567" s="238">
        <f t="shared" si="300"/>
        <v>0</v>
      </c>
      <c r="M567" s="620">
        <f t="shared" si="300"/>
        <v>95953.600000000006</v>
      </c>
      <c r="N567" s="97">
        <f t="shared" si="297"/>
        <v>100</v>
      </c>
      <c r="O567" s="80">
        <v>0</v>
      </c>
      <c r="P567" s="80">
        <v>0</v>
      </c>
      <c r="Q567" s="81">
        <f t="shared" si="298"/>
        <v>100</v>
      </c>
    </row>
    <row r="568" spans="1:17">
      <c r="A568" s="717"/>
      <c r="B568" s="693"/>
      <c r="C568" s="695"/>
      <c r="D568" s="761"/>
      <c r="E568" s="84" t="s">
        <v>650</v>
      </c>
      <c r="F568" s="534">
        <f>F575</f>
        <v>1847.8</v>
      </c>
      <c r="G568" s="238">
        <f t="shared" ref="G568:M569" si="301">G575</f>
        <v>0</v>
      </c>
      <c r="H568" s="238">
        <f t="shared" si="301"/>
        <v>0</v>
      </c>
      <c r="I568" s="620">
        <f t="shared" si="301"/>
        <v>1847.8</v>
      </c>
      <c r="J568" s="534">
        <f t="shared" si="301"/>
        <v>1847.8</v>
      </c>
      <c r="K568" s="238">
        <f t="shared" si="301"/>
        <v>0</v>
      </c>
      <c r="L568" s="238">
        <f t="shared" si="301"/>
        <v>0</v>
      </c>
      <c r="M568" s="620">
        <f t="shared" si="301"/>
        <v>1847.8</v>
      </c>
      <c r="N568" s="97">
        <f t="shared" si="297"/>
        <v>100</v>
      </c>
      <c r="O568" s="80">
        <v>0</v>
      </c>
      <c r="P568" s="80">
        <v>0</v>
      </c>
      <c r="Q568" s="81">
        <f t="shared" si="298"/>
        <v>100</v>
      </c>
    </row>
    <row r="569" spans="1:17">
      <c r="A569" s="717"/>
      <c r="B569" s="693"/>
      <c r="C569" s="695"/>
      <c r="D569" s="762"/>
      <c r="E569" s="84" t="s">
        <v>651</v>
      </c>
      <c r="F569" s="534">
        <f>F576</f>
        <v>94105.8</v>
      </c>
      <c r="G569" s="238">
        <f t="shared" si="301"/>
        <v>0</v>
      </c>
      <c r="H569" s="238">
        <f t="shared" si="301"/>
        <v>0</v>
      </c>
      <c r="I569" s="620">
        <f t="shared" si="301"/>
        <v>94105.8</v>
      </c>
      <c r="J569" s="534">
        <f>J576</f>
        <v>94105.8</v>
      </c>
      <c r="K569" s="238">
        <f t="shared" si="301"/>
        <v>0</v>
      </c>
      <c r="L569" s="238">
        <f t="shared" si="301"/>
        <v>0</v>
      </c>
      <c r="M569" s="620">
        <f t="shared" si="301"/>
        <v>94105.8</v>
      </c>
      <c r="N569" s="97">
        <f t="shared" si="297"/>
        <v>100</v>
      </c>
      <c r="O569" s="80">
        <v>0</v>
      </c>
      <c r="P569" s="80">
        <v>0</v>
      </c>
      <c r="Q569" s="81">
        <f t="shared" si="298"/>
        <v>100</v>
      </c>
    </row>
    <row r="570" spans="1:17" ht="25.5">
      <c r="A570" s="690" t="s">
        <v>673</v>
      </c>
      <c r="B570" s="692" t="s">
        <v>674</v>
      </c>
      <c r="C570" s="694" t="s">
        <v>672</v>
      </c>
      <c r="D570" s="268" t="s">
        <v>65</v>
      </c>
      <c r="E570" s="87"/>
      <c r="F570" s="535">
        <v>0</v>
      </c>
      <c r="G570" s="239">
        <v>0</v>
      </c>
      <c r="H570" s="239">
        <v>0</v>
      </c>
      <c r="I570" s="621">
        <v>0</v>
      </c>
      <c r="J570" s="535">
        <v>0</v>
      </c>
      <c r="K570" s="239">
        <v>0</v>
      </c>
      <c r="L570" s="239">
        <v>0</v>
      </c>
      <c r="M570" s="621">
        <v>0</v>
      </c>
      <c r="N570" s="348">
        <v>0</v>
      </c>
      <c r="O570" s="88">
        <v>0</v>
      </c>
      <c r="P570" s="88">
        <v>0</v>
      </c>
      <c r="Q570" s="89">
        <v>0</v>
      </c>
    </row>
    <row r="571" spans="1:17">
      <c r="A571" s="691"/>
      <c r="B571" s="693"/>
      <c r="C571" s="695"/>
      <c r="D571" s="688" t="s">
        <v>84</v>
      </c>
      <c r="E571" s="87" t="s">
        <v>68</v>
      </c>
      <c r="F571" s="535">
        <v>0</v>
      </c>
      <c r="G571" s="239">
        <v>0</v>
      </c>
      <c r="H571" s="239">
        <v>0</v>
      </c>
      <c r="I571" s="621">
        <v>0</v>
      </c>
      <c r="J571" s="535">
        <v>0</v>
      </c>
      <c r="K571" s="239">
        <v>0</v>
      </c>
      <c r="L571" s="239">
        <v>0</v>
      </c>
      <c r="M571" s="621">
        <v>0</v>
      </c>
      <c r="N571" s="348">
        <v>0</v>
      </c>
      <c r="O571" s="88">
        <v>0</v>
      </c>
      <c r="P571" s="88">
        <v>0</v>
      </c>
      <c r="Q571" s="89">
        <v>0</v>
      </c>
    </row>
    <row r="572" spans="1:17">
      <c r="A572" s="691"/>
      <c r="B572" s="693"/>
      <c r="C572" s="695"/>
      <c r="D572" s="768"/>
      <c r="E572" s="87" t="s">
        <v>491</v>
      </c>
      <c r="F572" s="535">
        <v>0</v>
      </c>
      <c r="G572" s="239">
        <v>0</v>
      </c>
      <c r="H572" s="239">
        <v>0</v>
      </c>
      <c r="I572" s="621">
        <v>0</v>
      </c>
      <c r="J572" s="535">
        <v>0</v>
      </c>
      <c r="K572" s="239">
        <v>0</v>
      </c>
      <c r="L572" s="239">
        <v>0</v>
      </c>
      <c r="M572" s="621">
        <v>0</v>
      </c>
      <c r="N572" s="348">
        <v>0</v>
      </c>
      <c r="O572" s="88">
        <v>0</v>
      </c>
      <c r="P572" s="88">
        <v>0</v>
      </c>
      <c r="Q572" s="89">
        <v>0</v>
      </c>
    </row>
    <row r="573" spans="1:17" ht="25.5">
      <c r="A573" s="690" t="s">
        <v>675</v>
      </c>
      <c r="B573" s="692" t="s">
        <v>676</v>
      </c>
      <c r="C573" s="694" t="s">
        <v>677</v>
      </c>
      <c r="D573" s="268" t="s">
        <v>65</v>
      </c>
      <c r="E573" s="87"/>
      <c r="F573" s="535">
        <f>F574</f>
        <v>95953.600000000006</v>
      </c>
      <c r="G573" s="239">
        <f t="shared" ref="G573:I573" si="302">G574</f>
        <v>0</v>
      </c>
      <c r="H573" s="239">
        <f t="shared" si="302"/>
        <v>0</v>
      </c>
      <c r="I573" s="621">
        <f t="shared" si="302"/>
        <v>95953.600000000006</v>
      </c>
      <c r="J573" s="535">
        <f>J574</f>
        <v>95953.600000000006</v>
      </c>
      <c r="K573" s="239">
        <f t="shared" ref="K573:M573" si="303">K574</f>
        <v>0</v>
      </c>
      <c r="L573" s="239">
        <f t="shared" si="303"/>
        <v>0</v>
      </c>
      <c r="M573" s="621">
        <f t="shared" si="303"/>
        <v>95953.600000000006</v>
      </c>
      <c r="N573" s="497">
        <f t="shared" ref="N573:N576" si="304">J573/F573*100</f>
        <v>100</v>
      </c>
      <c r="O573" s="90">
        <v>0</v>
      </c>
      <c r="P573" s="90">
        <v>0</v>
      </c>
      <c r="Q573" s="91">
        <f t="shared" ref="Q573:Q576" si="305">M573/I573*100</f>
        <v>100</v>
      </c>
    </row>
    <row r="574" spans="1:17">
      <c r="A574" s="691"/>
      <c r="B574" s="693"/>
      <c r="C574" s="695"/>
      <c r="D574" s="688" t="s">
        <v>84</v>
      </c>
      <c r="E574" s="87" t="s">
        <v>68</v>
      </c>
      <c r="F574" s="535">
        <f>G574+H574+I574</f>
        <v>95953.600000000006</v>
      </c>
      <c r="G574" s="239">
        <f t="shared" ref="G574:H574" si="306">G576</f>
        <v>0</v>
      </c>
      <c r="H574" s="239">
        <f t="shared" si="306"/>
        <v>0</v>
      </c>
      <c r="I574" s="621">
        <f>I576+I575</f>
        <v>95953.600000000006</v>
      </c>
      <c r="J574" s="535">
        <f>K574+L574+M574</f>
        <v>95953.600000000006</v>
      </c>
      <c r="K574" s="239">
        <f>K576</f>
        <v>0</v>
      </c>
      <c r="L574" s="239">
        <f>L576</f>
        <v>0</v>
      </c>
      <c r="M574" s="621">
        <f>M576+M575</f>
        <v>95953.600000000006</v>
      </c>
      <c r="N574" s="497">
        <f t="shared" si="304"/>
        <v>100</v>
      </c>
      <c r="O574" s="90">
        <v>0</v>
      </c>
      <c r="P574" s="90">
        <v>0</v>
      </c>
      <c r="Q574" s="91">
        <f t="shared" si="305"/>
        <v>100</v>
      </c>
    </row>
    <row r="575" spans="1:17">
      <c r="A575" s="691"/>
      <c r="B575" s="693"/>
      <c r="C575" s="695"/>
      <c r="D575" s="688"/>
      <c r="E575" s="92" t="s">
        <v>650</v>
      </c>
      <c r="F575" s="535">
        <f>G575+H575+I575</f>
        <v>1847.8</v>
      </c>
      <c r="G575" s="239">
        <v>0</v>
      </c>
      <c r="H575" s="239">
        <v>0</v>
      </c>
      <c r="I575" s="621">
        <v>1847.8</v>
      </c>
      <c r="J575" s="535">
        <f>K575+L575+M575</f>
        <v>1847.8</v>
      </c>
      <c r="K575" s="239">
        <v>0</v>
      </c>
      <c r="L575" s="239">
        <v>0</v>
      </c>
      <c r="M575" s="621">
        <v>1847.8</v>
      </c>
      <c r="N575" s="497">
        <f t="shared" si="304"/>
        <v>100</v>
      </c>
      <c r="O575" s="90">
        <v>0</v>
      </c>
      <c r="P575" s="90">
        <v>0</v>
      </c>
      <c r="Q575" s="91">
        <f t="shared" si="305"/>
        <v>100</v>
      </c>
    </row>
    <row r="576" spans="1:17">
      <c r="A576" s="691"/>
      <c r="B576" s="693"/>
      <c r="C576" s="695"/>
      <c r="D576" s="768"/>
      <c r="E576" s="92" t="s">
        <v>651</v>
      </c>
      <c r="F576" s="535">
        <f>G576+H576+I576</f>
        <v>94105.8</v>
      </c>
      <c r="G576" s="239">
        <v>0</v>
      </c>
      <c r="H576" s="239">
        <v>0</v>
      </c>
      <c r="I576" s="621">
        <v>94105.8</v>
      </c>
      <c r="J576" s="535">
        <f>K576+L576+M576</f>
        <v>94105.8</v>
      </c>
      <c r="K576" s="268">
        <v>0</v>
      </c>
      <c r="L576" s="268">
        <v>0</v>
      </c>
      <c r="M576" s="621">
        <v>94105.8</v>
      </c>
      <c r="N576" s="497">
        <f t="shared" si="304"/>
        <v>100</v>
      </c>
      <c r="O576" s="90">
        <v>0</v>
      </c>
      <c r="P576" s="90">
        <v>0</v>
      </c>
      <c r="Q576" s="91">
        <f t="shared" si="305"/>
        <v>100</v>
      </c>
    </row>
    <row r="577" spans="1:17" ht="25.5">
      <c r="A577" s="690" t="s">
        <v>678</v>
      </c>
      <c r="B577" s="692" t="s">
        <v>679</v>
      </c>
      <c r="C577" s="694" t="s">
        <v>680</v>
      </c>
      <c r="D577" s="268" t="s">
        <v>65</v>
      </c>
      <c r="E577" s="87"/>
      <c r="F577" s="535">
        <v>0</v>
      </c>
      <c r="G577" s="239">
        <v>0</v>
      </c>
      <c r="H577" s="239">
        <v>0</v>
      </c>
      <c r="I577" s="621">
        <v>0</v>
      </c>
      <c r="J577" s="535">
        <v>0</v>
      </c>
      <c r="K577" s="239">
        <v>0</v>
      </c>
      <c r="L577" s="239">
        <v>0</v>
      </c>
      <c r="M577" s="621">
        <v>0</v>
      </c>
      <c r="N577" s="348">
        <v>0</v>
      </c>
      <c r="O577" s="88">
        <v>0</v>
      </c>
      <c r="P577" s="88">
        <v>0</v>
      </c>
      <c r="Q577" s="89">
        <v>0</v>
      </c>
    </row>
    <row r="578" spans="1:17">
      <c r="A578" s="691"/>
      <c r="B578" s="693"/>
      <c r="C578" s="695"/>
      <c r="D578" s="688" t="s">
        <v>84</v>
      </c>
      <c r="E578" s="87" t="s">
        <v>68</v>
      </c>
      <c r="F578" s="535">
        <v>0</v>
      </c>
      <c r="G578" s="239">
        <v>0</v>
      </c>
      <c r="H578" s="239">
        <v>0</v>
      </c>
      <c r="I578" s="621">
        <v>0</v>
      </c>
      <c r="J578" s="535">
        <v>0</v>
      </c>
      <c r="K578" s="239">
        <v>0</v>
      </c>
      <c r="L578" s="239">
        <v>0</v>
      </c>
      <c r="M578" s="621">
        <v>0</v>
      </c>
      <c r="N578" s="348">
        <v>0</v>
      </c>
      <c r="O578" s="88">
        <v>0</v>
      </c>
      <c r="P578" s="88">
        <v>0</v>
      </c>
      <c r="Q578" s="89">
        <v>0</v>
      </c>
    </row>
    <row r="579" spans="1:17">
      <c r="A579" s="691"/>
      <c r="B579" s="693"/>
      <c r="C579" s="695"/>
      <c r="D579" s="768"/>
      <c r="E579" s="87" t="s">
        <v>491</v>
      </c>
      <c r="F579" s="535">
        <v>0</v>
      </c>
      <c r="G579" s="239">
        <v>0</v>
      </c>
      <c r="H579" s="239">
        <v>0</v>
      </c>
      <c r="I579" s="621">
        <v>0</v>
      </c>
      <c r="J579" s="535">
        <v>0</v>
      </c>
      <c r="K579" s="239">
        <v>0</v>
      </c>
      <c r="L579" s="239">
        <v>0</v>
      </c>
      <c r="M579" s="621">
        <v>0</v>
      </c>
      <c r="N579" s="348">
        <v>0</v>
      </c>
      <c r="O579" s="88">
        <v>0</v>
      </c>
      <c r="P579" s="88">
        <v>0</v>
      </c>
      <c r="Q579" s="89">
        <v>0</v>
      </c>
    </row>
    <row r="580" spans="1:17" ht="25.5">
      <c r="A580" s="690" t="s">
        <v>681</v>
      </c>
      <c r="B580" s="692" t="s">
        <v>682</v>
      </c>
      <c r="C580" s="694" t="s">
        <v>683</v>
      </c>
      <c r="D580" s="268" t="s">
        <v>65</v>
      </c>
      <c r="E580" s="87"/>
      <c r="F580" s="535">
        <v>0</v>
      </c>
      <c r="G580" s="239">
        <v>0</v>
      </c>
      <c r="H580" s="239">
        <v>0</v>
      </c>
      <c r="I580" s="621">
        <v>0</v>
      </c>
      <c r="J580" s="535">
        <v>0</v>
      </c>
      <c r="K580" s="239">
        <v>0</v>
      </c>
      <c r="L580" s="239">
        <v>0</v>
      </c>
      <c r="M580" s="621">
        <v>0</v>
      </c>
      <c r="N580" s="348">
        <v>0</v>
      </c>
      <c r="O580" s="88">
        <v>0</v>
      </c>
      <c r="P580" s="88">
        <v>0</v>
      </c>
      <c r="Q580" s="89">
        <v>0</v>
      </c>
    </row>
    <row r="581" spans="1:17">
      <c r="A581" s="691"/>
      <c r="B581" s="693"/>
      <c r="C581" s="695"/>
      <c r="D581" s="688" t="s">
        <v>84</v>
      </c>
      <c r="E581" s="87" t="s">
        <v>68</v>
      </c>
      <c r="F581" s="535">
        <v>0</v>
      </c>
      <c r="G581" s="239">
        <v>0</v>
      </c>
      <c r="H581" s="239">
        <v>0</v>
      </c>
      <c r="I581" s="621">
        <v>0</v>
      </c>
      <c r="J581" s="535">
        <v>0</v>
      </c>
      <c r="K581" s="239">
        <v>0</v>
      </c>
      <c r="L581" s="239">
        <v>0</v>
      </c>
      <c r="M581" s="621">
        <v>0</v>
      </c>
      <c r="N581" s="348">
        <v>0</v>
      </c>
      <c r="O581" s="88">
        <v>0</v>
      </c>
      <c r="P581" s="88">
        <v>0</v>
      </c>
      <c r="Q581" s="89">
        <v>0</v>
      </c>
    </row>
    <row r="582" spans="1:17">
      <c r="A582" s="691"/>
      <c r="B582" s="693"/>
      <c r="C582" s="695"/>
      <c r="D582" s="768"/>
      <c r="E582" s="87" t="s">
        <v>491</v>
      </c>
      <c r="F582" s="535">
        <v>0</v>
      </c>
      <c r="G582" s="239">
        <v>0</v>
      </c>
      <c r="H582" s="239">
        <v>0</v>
      </c>
      <c r="I582" s="621">
        <v>0</v>
      </c>
      <c r="J582" s="535">
        <v>0</v>
      </c>
      <c r="K582" s="239">
        <v>0</v>
      </c>
      <c r="L582" s="239">
        <v>0</v>
      </c>
      <c r="M582" s="621">
        <v>0</v>
      </c>
      <c r="N582" s="348">
        <v>0</v>
      </c>
      <c r="O582" s="88">
        <v>0</v>
      </c>
      <c r="P582" s="88">
        <v>0</v>
      </c>
      <c r="Q582" s="89">
        <v>0</v>
      </c>
    </row>
    <row r="583" spans="1:17" ht="25.5">
      <c r="A583" s="716" t="s">
        <v>140</v>
      </c>
      <c r="B583" s="692" t="s">
        <v>684</v>
      </c>
      <c r="C583" s="694" t="s">
        <v>685</v>
      </c>
      <c r="D583" s="269" t="s">
        <v>65</v>
      </c>
      <c r="E583" s="82"/>
      <c r="F583" s="534">
        <f>F584</f>
        <v>10000</v>
      </c>
      <c r="G583" s="238">
        <f t="shared" ref="G583:I583" si="307">G584</f>
        <v>0</v>
      </c>
      <c r="H583" s="238">
        <f t="shared" si="307"/>
        <v>0</v>
      </c>
      <c r="I583" s="620">
        <f t="shared" si="307"/>
        <v>10000</v>
      </c>
      <c r="J583" s="534">
        <f>J584</f>
        <v>10000</v>
      </c>
      <c r="K583" s="238">
        <f t="shared" ref="K583:M583" si="308">K584</f>
        <v>0</v>
      </c>
      <c r="L583" s="238">
        <f t="shared" si="308"/>
        <v>0</v>
      </c>
      <c r="M583" s="620">
        <f t="shared" si="308"/>
        <v>10000</v>
      </c>
      <c r="N583" s="97">
        <f t="shared" ref="N583:N585" si="309">J583/F583*100</f>
        <v>100</v>
      </c>
      <c r="O583" s="80">
        <v>0</v>
      </c>
      <c r="P583" s="80">
        <v>0</v>
      </c>
      <c r="Q583" s="81">
        <f t="shared" ref="Q583:Q585" si="310">M583/I583*100</f>
        <v>100</v>
      </c>
    </row>
    <row r="584" spans="1:17">
      <c r="A584" s="717"/>
      <c r="B584" s="693"/>
      <c r="C584" s="695"/>
      <c r="D584" s="761" t="s">
        <v>84</v>
      </c>
      <c r="E584" s="82" t="s">
        <v>68</v>
      </c>
      <c r="F584" s="534">
        <f>F587+F590</f>
        <v>10000</v>
      </c>
      <c r="G584" s="238">
        <f t="shared" ref="G584:I584" si="311">G587+G590</f>
        <v>0</v>
      </c>
      <c r="H584" s="238">
        <f t="shared" si="311"/>
        <v>0</v>
      </c>
      <c r="I584" s="620">
        <f t="shared" si="311"/>
        <v>10000</v>
      </c>
      <c r="J584" s="534">
        <f>J587+J590</f>
        <v>10000</v>
      </c>
      <c r="K584" s="238">
        <f t="shared" ref="K584:M584" si="312">K587+K590</f>
        <v>0</v>
      </c>
      <c r="L584" s="238">
        <f t="shared" si="312"/>
        <v>0</v>
      </c>
      <c r="M584" s="620">
        <f t="shared" si="312"/>
        <v>10000</v>
      </c>
      <c r="N584" s="97">
        <f t="shared" si="309"/>
        <v>100</v>
      </c>
      <c r="O584" s="83">
        <v>0</v>
      </c>
      <c r="P584" s="83">
        <v>0</v>
      </c>
      <c r="Q584" s="81">
        <f t="shared" si="310"/>
        <v>100</v>
      </c>
    </row>
    <row r="585" spans="1:17">
      <c r="A585" s="717"/>
      <c r="B585" s="693"/>
      <c r="C585" s="695"/>
      <c r="D585" s="762"/>
      <c r="E585" s="84" t="s">
        <v>652</v>
      </c>
      <c r="F585" s="534">
        <f>F591</f>
        <v>10000</v>
      </c>
      <c r="G585" s="238">
        <f t="shared" ref="G585:I585" si="313">G591</f>
        <v>0</v>
      </c>
      <c r="H585" s="238">
        <f t="shared" si="313"/>
        <v>0</v>
      </c>
      <c r="I585" s="620">
        <f t="shared" si="313"/>
        <v>10000</v>
      </c>
      <c r="J585" s="534">
        <f>J591</f>
        <v>10000</v>
      </c>
      <c r="K585" s="238">
        <f t="shared" ref="K585:M585" si="314">K591</f>
        <v>0</v>
      </c>
      <c r="L585" s="238">
        <f t="shared" si="314"/>
        <v>0</v>
      </c>
      <c r="M585" s="620">
        <f t="shared" si="314"/>
        <v>10000</v>
      </c>
      <c r="N585" s="97">
        <f t="shared" si="309"/>
        <v>100</v>
      </c>
      <c r="O585" s="83">
        <v>0</v>
      </c>
      <c r="P585" s="83">
        <v>0</v>
      </c>
      <c r="Q585" s="81">
        <f t="shared" si="310"/>
        <v>100</v>
      </c>
    </row>
    <row r="586" spans="1:17" ht="25.5">
      <c r="A586" s="690" t="s">
        <v>686</v>
      </c>
      <c r="B586" s="692" t="s">
        <v>687</v>
      </c>
      <c r="C586" s="694" t="s">
        <v>688</v>
      </c>
      <c r="D586" s="268" t="s">
        <v>65</v>
      </c>
      <c r="E586" s="87"/>
      <c r="F586" s="535">
        <v>0</v>
      </c>
      <c r="G586" s="239">
        <v>0</v>
      </c>
      <c r="H586" s="239">
        <v>0</v>
      </c>
      <c r="I586" s="621">
        <v>0</v>
      </c>
      <c r="J586" s="535">
        <v>0</v>
      </c>
      <c r="K586" s="239">
        <v>0</v>
      </c>
      <c r="L586" s="239">
        <v>0</v>
      </c>
      <c r="M586" s="621">
        <v>0</v>
      </c>
      <c r="N586" s="348">
        <v>0</v>
      </c>
      <c r="O586" s="88">
        <v>0</v>
      </c>
      <c r="P586" s="88">
        <v>0</v>
      </c>
      <c r="Q586" s="89">
        <v>0</v>
      </c>
    </row>
    <row r="587" spans="1:17">
      <c r="A587" s="691"/>
      <c r="B587" s="693"/>
      <c r="C587" s="695"/>
      <c r="D587" s="688" t="s">
        <v>84</v>
      </c>
      <c r="E587" s="87" t="s">
        <v>68</v>
      </c>
      <c r="F587" s="535">
        <v>0</v>
      </c>
      <c r="G587" s="239">
        <v>0</v>
      </c>
      <c r="H587" s="239">
        <v>0</v>
      </c>
      <c r="I587" s="621">
        <v>0</v>
      </c>
      <c r="J587" s="535">
        <v>0</v>
      </c>
      <c r="K587" s="239">
        <v>0</v>
      </c>
      <c r="L587" s="239">
        <v>0</v>
      </c>
      <c r="M587" s="621">
        <v>0</v>
      </c>
      <c r="N587" s="348">
        <v>0</v>
      </c>
      <c r="O587" s="88">
        <v>0</v>
      </c>
      <c r="P587" s="88">
        <v>0</v>
      </c>
      <c r="Q587" s="89">
        <v>0</v>
      </c>
    </row>
    <row r="588" spans="1:17">
      <c r="A588" s="691"/>
      <c r="B588" s="693"/>
      <c r="C588" s="695"/>
      <c r="D588" s="768"/>
      <c r="E588" s="87" t="s">
        <v>491</v>
      </c>
      <c r="F588" s="535">
        <v>0</v>
      </c>
      <c r="G588" s="239">
        <v>0</v>
      </c>
      <c r="H588" s="239">
        <v>0</v>
      </c>
      <c r="I588" s="621">
        <v>0</v>
      </c>
      <c r="J588" s="535">
        <v>0</v>
      </c>
      <c r="K588" s="239">
        <v>0</v>
      </c>
      <c r="L588" s="239">
        <v>0</v>
      </c>
      <c r="M588" s="621">
        <v>0</v>
      </c>
      <c r="N588" s="348">
        <v>0</v>
      </c>
      <c r="O588" s="88">
        <v>0</v>
      </c>
      <c r="P588" s="88">
        <v>0</v>
      </c>
      <c r="Q588" s="89">
        <v>0</v>
      </c>
    </row>
    <row r="589" spans="1:17" ht="25.5">
      <c r="A589" s="690" t="s">
        <v>689</v>
      </c>
      <c r="B589" s="692" t="s">
        <v>690</v>
      </c>
      <c r="C589" s="694" t="s">
        <v>691</v>
      </c>
      <c r="D589" s="268" t="s">
        <v>65</v>
      </c>
      <c r="E589" s="87"/>
      <c r="F589" s="535">
        <f>F590</f>
        <v>10000</v>
      </c>
      <c r="G589" s="239">
        <f t="shared" ref="G589:I590" si="315">G590</f>
        <v>0</v>
      </c>
      <c r="H589" s="239">
        <f t="shared" si="315"/>
        <v>0</v>
      </c>
      <c r="I589" s="621">
        <f t="shared" si="315"/>
        <v>10000</v>
      </c>
      <c r="J589" s="535">
        <f>J590</f>
        <v>10000</v>
      </c>
      <c r="K589" s="239">
        <f t="shared" ref="K589:M590" si="316">K590</f>
        <v>0</v>
      </c>
      <c r="L589" s="239">
        <f t="shared" si="316"/>
        <v>0</v>
      </c>
      <c r="M589" s="621">
        <f t="shared" si="316"/>
        <v>10000</v>
      </c>
      <c r="N589" s="497">
        <f t="shared" ref="N589:N627" si="317">J589/F589*100</f>
        <v>100</v>
      </c>
      <c r="O589" s="90">
        <v>0</v>
      </c>
      <c r="P589" s="90">
        <v>0</v>
      </c>
      <c r="Q589" s="91">
        <f t="shared" ref="Q589:Q627" si="318">M589/I589*100</f>
        <v>100</v>
      </c>
    </row>
    <row r="590" spans="1:17">
      <c r="A590" s="691"/>
      <c r="B590" s="693"/>
      <c r="C590" s="695"/>
      <c r="D590" s="688" t="s">
        <v>84</v>
      </c>
      <c r="E590" s="87" t="s">
        <v>68</v>
      </c>
      <c r="F590" s="535">
        <f>G590+H590+I590</f>
        <v>10000</v>
      </c>
      <c r="G590" s="239">
        <f>G591</f>
        <v>0</v>
      </c>
      <c r="H590" s="239">
        <f t="shared" si="315"/>
        <v>0</v>
      </c>
      <c r="I590" s="621">
        <f t="shared" si="315"/>
        <v>10000</v>
      </c>
      <c r="J590" s="535">
        <f>J591</f>
        <v>10000</v>
      </c>
      <c r="K590" s="239">
        <f t="shared" si="316"/>
        <v>0</v>
      </c>
      <c r="L590" s="239">
        <f t="shared" si="316"/>
        <v>0</v>
      </c>
      <c r="M590" s="621">
        <f t="shared" si="316"/>
        <v>10000</v>
      </c>
      <c r="N590" s="497">
        <f t="shared" si="317"/>
        <v>100</v>
      </c>
      <c r="O590" s="90">
        <v>0</v>
      </c>
      <c r="P590" s="287">
        <v>0</v>
      </c>
      <c r="Q590" s="91">
        <f t="shared" si="318"/>
        <v>100</v>
      </c>
    </row>
    <row r="591" spans="1:17">
      <c r="A591" s="691"/>
      <c r="B591" s="693"/>
      <c r="C591" s="695"/>
      <c r="D591" s="768"/>
      <c r="E591" s="92" t="s">
        <v>652</v>
      </c>
      <c r="F591" s="535">
        <f>G591+H591+I591</f>
        <v>10000</v>
      </c>
      <c r="G591" s="239">
        <v>0</v>
      </c>
      <c r="H591" s="239">
        <v>0</v>
      </c>
      <c r="I591" s="621">
        <v>10000</v>
      </c>
      <c r="J591" s="535">
        <f>K591+L591+M591</f>
        <v>10000</v>
      </c>
      <c r="K591" s="246">
        <v>0</v>
      </c>
      <c r="L591" s="246">
        <v>0</v>
      </c>
      <c r="M591" s="660">
        <v>10000</v>
      </c>
      <c r="N591" s="497">
        <f t="shared" si="317"/>
        <v>100</v>
      </c>
      <c r="O591" s="90">
        <v>0</v>
      </c>
      <c r="P591" s="287">
        <v>0</v>
      </c>
      <c r="Q591" s="91">
        <f t="shared" si="318"/>
        <v>100</v>
      </c>
    </row>
    <row r="592" spans="1:17" ht="25.5">
      <c r="A592" s="716" t="s">
        <v>159</v>
      </c>
      <c r="B592" s="692" t="s">
        <v>692</v>
      </c>
      <c r="C592" s="694" t="s">
        <v>693</v>
      </c>
      <c r="D592" s="269" t="s">
        <v>65</v>
      </c>
      <c r="E592" s="82"/>
      <c r="F592" s="534">
        <f>G592+H592+I592</f>
        <v>3907.6</v>
      </c>
      <c r="G592" s="238">
        <f t="shared" ref="G592:I592" si="319">G593</f>
        <v>0</v>
      </c>
      <c r="H592" s="238">
        <f t="shared" si="319"/>
        <v>3907.6</v>
      </c>
      <c r="I592" s="620">
        <f t="shared" si="319"/>
        <v>0</v>
      </c>
      <c r="J592" s="534">
        <f>K592+L592+M592</f>
        <v>3907.6</v>
      </c>
      <c r="K592" s="238">
        <f t="shared" ref="K592:M592" si="320">K593</f>
        <v>0</v>
      </c>
      <c r="L592" s="238">
        <f t="shared" si="320"/>
        <v>3907.6</v>
      </c>
      <c r="M592" s="620">
        <f t="shared" si="320"/>
        <v>0</v>
      </c>
      <c r="N592" s="97">
        <f t="shared" si="317"/>
        <v>100</v>
      </c>
      <c r="O592" s="80">
        <v>0</v>
      </c>
      <c r="P592" s="80">
        <f t="shared" ref="P592:P593" si="321">L592/H592*100</f>
        <v>100</v>
      </c>
      <c r="Q592" s="81">
        <v>0</v>
      </c>
    </row>
    <row r="593" spans="1:17">
      <c r="A593" s="717"/>
      <c r="B593" s="693"/>
      <c r="C593" s="695"/>
      <c r="D593" s="761" t="s">
        <v>84</v>
      </c>
      <c r="E593" s="82" t="s">
        <v>68</v>
      </c>
      <c r="F593" s="534">
        <f>F594+F595+F596+F597+F598</f>
        <v>3907.6</v>
      </c>
      <c r="G593" s="238">
        <f t="shared" ref="G593:I593" si="322">G594+G595+G596+G597+G598</f>
        <v>0</v>
      </c>
      <c r="H593" s="238">
        <f t="shared" si="322"/>
        <v>3907.6</v>
      </c>
      <c r="I593" s="620">
        <f t="shared" si="322"/>
        <v>0</v>
      </c>
      <c r="J593" s="534">
        <f>J594+J595+J596+J597+J598+J599</f>
        <v>3907.6</v>
      </c>
      <c r="K593" s="238">
        <f t="shared" ref="K593:M593" si="323">K594+K595+K596+K597+K598+K599</f>
        <v>0</v>
      </c>
      <c r="L593" s="238">
        <f t="shared" si="323"/>
        <v>3907.6</v>
      </c>
      <c r="M593" s="620">
        <f t="shared" si="323"/>
        <v>0</v>
      </c>
      <c r="N593" s="97">
        <f t="shared" si="317"/>
        <v>100</v>
      </c>
      <c r="O593" s="80">
        <v>0</v>
      </c>
      <c r="P593" s="80">
        <f t="shared" si="321"/>
        <v>100</v>
      </c>
      <c r="Q593" s="81">
        <v>0</v>
      </c>
    </row>
    <row r="594" spans="1:17">
      <c r="A594" s="717"/>
      <c r="B594" s="693"/>
      <c r="C594" s="695"/>
      <c r="D594" s="761"/>
      <c r="E594" s="84" t="s">
        <v>657</v>
      </c>
      <c r="F594" s="534">
        <f>G594+H594+I594</f>
        <v>87.5</v>
      </c>
      <c r="G594" s="238">
        <v>0</v>
      </c>
      <c r="H594" s="238">
        <f>H602</f>
        <v>87.5</v>
      </c>
      <c r="I594" s="620">
        <f>I605</f>
        <v>0</v>
      </c>
      <c r="J594" s="534">
        <f>K594+L594+M594</f>
        <v>87.5</v>
      </c>
      <c r="K594" s="238">
        <f>K605</f>
        <v>0</v>
      </c>
      <c r="L594" s="238">
        <f>L602</f>
        <v>87.5</v>
      </c>
      <c r="M594" s="620">
        <f>M605</f>
        <v>0</v>
      </c>
      <c r="N594" s="97">
        <f t="shared" si="317"/>
        <v>100</v>
      </c>
      <c r="O594" s="80">
        <v>0</v>
      </c>
      <c r="P594" s="80">
        <f>L594/H594*100</f>
        <v>100</v>
      </c>
      <c r="Q594" s="81">
        <v>0</v>
      </c>
    </row>
    <row r="595" spans="1:17">
      <c r="A595" s="717"/>
      <c r="B595" s="693"/>
      <c r="C595" s="695"/>
      <c r="D595" s="761"/>
      <c r="E595" s="84" t="s">
        <v>653</v>
      </c>
      <c r="F595" s="534">
        <f t="shared" ref="F595:F596" si="324">G595+H595+I595</f>
        <v>700</v>
      </c>
      <c r="G595" s="238">
        <v>0</v>
      </c>
      <c r="H595" s="238">
        <f>H603</f>
        <v>700</v>
      </c>
      <c r="I595" s="620">
        <v>0</v>
      </c>
      <c r="J595" s="534">
        <f t="shared" ref="J595:J596" si="325">K595+L595+M595</f>
        <v>700</v>
      </c>
      <c r="K595" s="238"/>
      <c r="L595" s="238">
        <f>L603</f>
        <v>700</v>
      </c>
      <c r="M595" s="620">
        <v>0</v>
      </c>
      <c r="N595" s="97">
        <f t="shared" si="317"/>
        <v>100</v>
      </c>
      <c r="O595" s="80">
        <v>0</v>
      </c>
      <c r="P595" s="80">
        <f t="shared" ref="P595:P596" si="326">L595/H595*100</f>
        <v>100</v>
      </c>
      <c r="Q595" s="81">
        <v>0</v>
      </c>
    </row>
    <row r="596" spans="1:17">
      <c r="A596" s="717"/>
      <c r="B596" s="693"/>
      <c r="C596" s="695"/>
      <c r="D596" s="761"/>
      <c r="E596" s="84" t="s">
        <v>654</v>
      </c>
      <c r="F596" s="534">
        <f t="shared" si="324"/>
        <v>1229</v>
      </c>
      <c r="G596" s="238">
        <v>0</v>
      </c>
      <c r="H596" s="238">
        <f>H604</f>
        <v>1229</v>
      </c>
      <c r="I596" s="620">
        <v>0</v>
      </c>
      <c r="J596" s="534">
        <f t="shared" si="325"/>
        <v>1229</v>
      </c>
      <c r="K596" s="238"/>
      <c r="L596" s="238">
        <f>L604</f>
        <v>1229</v>
      </c>
      <c r="M596" s="620">
        <v>0</v>
      </c>
      <c r="N596" s="97">
        <f t="shared" si="317"/>
        <v>100</v>
      </c>
      <c r="O596" s="80">
        <v>0</v>
      </c>
      <c r="P596" s="80">
        <f t="shared" si="326"/>
        <v>100</v>
      </c>
      <c r="Q596" s="81">
        <v>0</v>
      </c>
    </row>
    <row r="597" spans="1:17">
      <c r="A597" s="717"/>
      <c r="B597" s="693"/>
      <c r="C597" s="695"/>
      <c r="D597" s="761"/>
      <c r="E597" s="84" t="s">
        <v>656</v>
      </c>
      <c r="F597" s="534">
        <f>G597+H597+I597</f>
        <v>0</v>
      </c>
      <c r="G597" s="238">
        <f t="shared" ref="G597:I598" si="327">G606</f>
        <v>0</v>
      </c>
      <c r="H597" s="238">
        <f t="shared" si="327"/>
        <v>0</v>
      </c>
      <c r="I597" s="620">
        <f t="shared" si="327"/>
        <v>0</v>
      </c>
      <c r="J597" s="534">
        <f>K597+L597+M597</f>
        <v>0</v>
      </c>
      <c r="K597" s="238">
        <f t="shared" ref="J597:M599" si="328">K606</f>
        <v>0</v>
      </c>
      <c r="L597" s="238">
        <f t="shared" si="328"/>
        <v>0</v>
      </c>
      <c r="M597" s="620">
        <f>M606</f>
        <v>0</v>
      </c>
      <c r="N597" s="97"/>
      <c r="O597" s="80">
        <v>0</v>
      </c>
      <c r="P597" s="80">
        <v>0</v>
      </c>
      <c r="Q597" s="81"/>
    </row>
    <row r="598" spans="1:17">
      <c r="A598" s="717"/>
      <c r="B598" s="693"/>
      <c r="C598" s="695"/>
      <c r="D598" s="761"/>
      <c r="E598" s="84" t="s">
        <v>655</v>
      </c>
      <c r="F598" s="534">
        <f>G598+H598+I598</f>
        <v>1891.1</v>
      </c>
      <c r="G598" s="238">
        <f t="shared" si="327"/>
        <v>0</v>
      </c>
      <c r="H598" s="238">
        <f>H605</f>
        <v>1891.1</v>
      </c>
      <c r="I598" s="620">
        <f>I602</f>
        <v>0</v>
      </c>
      <c r="J598" s="534">
        <f>K598+L598+M598</f>
        <v>1891.1</v>
      </c>
      <c r="K598" s="238">
        <f t="shared" si="328"/>
        <v>0</v>
      </c>
      <c r="L598" s="238">
        <f>L605</f>
        <v>1891.1</v>
      </c>
      <c r="M598" s="620">
        <f>M602</f>
        <v>0</v>
      </c>
      <c r="N598" s="97">
        <f t="shared" si="317"/>
        <v>100</v>
      </c>
      <c r="O598" s="80">
        <v>0</v>
      </c>
      <c r="P598" s="80">
        <f>L598/H598*100</f>
        <v>100</v>
      </c>
      <c r="Q598" s="81">
        <v>0</v>
      </c>
    </row>
    <row r="599" spans="1:17">
      <c r="A599" s="717"/>
      <c r="B599" s="693"/>
      <c r="C599" s="695"/>
      <c r="D599" s="761"/>
      <c r="E599" s="84"/>
      <c r="F599" s="534">
        <f>F608</f>
        <v>0</v>
      </c>
      <c r="G599" s="238">
        <v>0</v>
      </c>
      <c r="H599" s="238">
        <f>H608</f>
        <v>0</v>
      </c>
      <c r="I599" s="620">
        <v>0</v>
      </c>
      <c r="J599" s="534">
        <f t="shared" si="328"/>
        <v>0</v>
      </c>
      <c r="K599" s="238">
        <f t="shared" si="328"/>
        <v>0</v>
      </c>
      <c r="L599" s="238">
        <f t="shared" si="328"/>
        <v>0</v>
      </c>
      <c r="M599" s="620">
        <f t="shared" si="328"/>
        <v>0</v>
      </c>
      <c r="N599" s="97">
        <v>0</v>
      </c>
      <c r="O599" s="90">
        <v>0</v>
      </c>
      <c r="P599" s="90">
        <v>0</v>
      </c>
      <c r="Q599" s="91">
        <v>0</v>
      </c>
    </row>
    <row r="600" spans="1:17" ht="25.5">
      <c r="A600" s="690" t="s">
        <v>694</v>
      </c>
      <c r="B600" s="692" t="s">
        <v>695</v>
      </c>
      <c r="C600" s="694" t="s">
        <v>693</v>
      </c>
      <c r="D600" s="268" t="s">
        <v>65</v>
      </c>
      <c r="E600" s="87"/>
      <c r="F600" s="537">
        <f>G600+H600+I600</f>
        <v>3907.6</v>
      </c>
      <c r="G600" s="582">
        <f t="shared" ref="G600:I600" si="329">G601</f>
        <v>0</v>
      </c>
      <c r="H600" s="582">
        <f t="shared" si="329"/>
        <v>3907.6</v>
      </c>
      <c r="I600" s="623">
        <f t="shared" si="329"/>
        <v>0</v>
      </c>
      <c r="J600" s="537">
        <f>K600+L600+M600</f>
        <v>3907.6</v>
      </c>
      <c r="K600" s="582">
        <f t="shared" ref="K600:M600" si="330">K601</f>
        <v>0</v>
      </c>
      <c r="L600" s="582">
        <f t="shared" si="330"/>
        <v>3907.6</v>
      </c>
      <c r="M600" s="623">
        <f t="shared" si="330"/>
        <v>0</v>
      </c>
      <c r="N600" s="497">
        <f t="shared" si="317"/>
        <v>100</v>
      </c>
      <c r="O600" s="90">
        <v>0</v>
      </c>
      <c r="P600" s="90">
        <f t="shared" ref="P600:P605" si="331">L600/H600*100</f>
        <v>100</v>
      </c>
      <c r="Q600" s="91">
        <v>0</v>
      </c>
    </row>
    <row r="601" spans="1:17">
      <c r="A601" s="691"/>
      <c r="B601" s="693"/>
      <c r="C601" s="695"/>
      <c r="D601" s="688" t="s">
        <v>84</v>
      </c>
      <c r="E601" s="87" t="s">
        <v>68</v>
      </c>
      <c r="F601" s="537">
        <f>F602+F603+F604+F605+F606</f>
        <v>3907.6</v>
      </c>
      <c r="G601" s="582">
        <f t="shared" ref="G601:I601" si="332">G602+G603+G604+G605+G606</f>
        <v>0</v>
      </c>
      <c r="H601" s="582">
        <f t="shared" si="332"/>
        <v>3907.6</v>
      </c>
      <c r="I601" s="623">
        <f t="shared" si="332"/>
        <v>0</v>
      </c>
      <c r="J601" s="537">
        <f>J602+J603+J604+J605+J606</f>
        <v>3907.6</v>
      </c>
      <c r="K601" s="582">
        <f t="shared" ref="K601:M601" si="333">K602+K603+K604+K605+K606</f>
        <v>0</v>
      </c>
      <c r="L601" s="582">
        <f t="shared" si="333"/>
        <v>3907.6</v>
      </c>
      <c r="M601" s="623">
        <f t="shared" si="333"/>
        <v>0</v>
      </c>
      <c r="N601" s="497">
        <f t="shared" si="317"/>
        <v>100</v>
      </c>
      <c r="O601" s="90">
        <v>0</v>
      </c>
      <c r="P601" s="90">
        <f t="shared" si="331"/>
        <v>100</v>
      </c>
      <c r="Q601" s="91">
        <v>0</v>
      </c>
    </row>
    <row r="602" spans="1:17">
      <c r="A602" s="691"/>
      <c r="B602" s="693"/>
      <c r="C602" s="695"/>
      <c r="D602" s="688"/>
      <c r="E602" s="92" t="s">
        <v>657</v>
      </c>
      <c r="F602" s="537">
        <f>G602+H602+I602</f>
        <v>87.5</v>
      </c>
      <c r="G602" s="582">
        <v>0</v>
      </c>
      <c r="H602" s="582">
        <v>87.5</v>
      </c>
      <c r="I602" s="623">
        <v>0</v>
      </c>
      <c r="J602" s="537">
        <f t="shared" ref="J602:J610" si="334">K602+L602+M602</f>
        <v>87.5</v>
      </c>
      <c r="K602" s="582">
        <v>0</v>
      </c>
      <c r="L602" s="582">
        <v>87.5</v>
      </c>
      <c r="M602" s="623">
        <v>0</v>
      </c>
      <c r="N602" s="497">
        <f t="shared" si="317"/>
        <v>100</v>
      </c>
      <c r="O602" s="90">
        <v>0</v>
      </c>
      <c r="P602" s="90">
        <f t="shared" si="331"/>
        <v>100</v>
      </c>
      <c r="Q602" s="91">
        <v>0</v>
      </c>
    </row>
    <row r="603" spans="1:17">
      <c r="A603" s="691"/>
      <c r="B603" s="693"/>
      <c r="C603" s="695"/>
      <c r="D603" s="688"/>
      <c r="E603" s="92" t="s">
        <v>653</v>
      </c>
      <c r="F603" s="537">
        <f t="shared" ref="F603:F604" si="335">G603+H603+I603</f>
        <v>700</v>
      </c>
      <c r="G603" s="582">
        <v>0</v>
      </c>
      <c r="H603" s="582">
        <v>700</v>
      </c>
      <c r="I603" s="623">
        <v>0</v>
      </c>
      <c r="J603" s="537">
        <f t="shared" si="334"/>
        <v>700</v>
      </c>
      <c r="K603" s="582">
        <v>0</v>
      </c>
      <c r="L603" s="582">
        <v>700</v>
      </c>
      <c r="M603" s="623">
        <v>0</v>
      </c>
      <c r="N603" s="497">
        <f t="shared" si="317"/>
        <v>100</v>
      </c>
      <c r="O603" s="90">
        <v>0</v>
      </c>
      <c r="P603" s="90">
        <f t="shared" si="331"/>
        <v>100</v>
      </c>
      <c r="Q603" s="91">
        <v>0</v>
      </c>
    </row>
    <row r="604" spans="1:17">
      <c r="A604" s="691"/>
      <c r="B604" s="693"/>
      <c r="C604" s="695"/>
      <c r="D604" s="688"/>
      <c r="E604" s="92" t="s">
        <v>654</v>
      </c>
      <c r="F604" s="537">
        <f t="shared" si="335"/>
        <v>1229</v>
      </c>
      <c r="G604" s="582">
        <v>0</v>
      </c>
      <c r="H604" s="582">
        <v>1229</v>
      </c>
      <c r="I604" s="623">
        <v>0</v>
      </c>
      <c r="J604" s="537">
        <f t="shared" si="334"/>
        <v>1229</v>
      </c>
      <c r="K604" s="582">
        <v>0</v>
      </c>
      <c r="L604" s="582">
        <v>1229</v>
      </c>
      <c r="M604" s="623">
        <v>0</v>
      </c>
      <c r="N604" s="497">
        <f t="shared" si="317"/>
        <v>100</v>
      </c>
      <c r="O604" s="90">
        <v>0</v>
      </c>
      <c r="P604" s="90">
        <f t="shared" si="331"/>
        <v>100</v>
      </c>
      <c r="Q604" s="91">
        <v>0</v>
      </c>
    </row>
    <row r="605" spans="1:17">
      <c r="A605" s="691"/>
      <c r="B605" s="693"/>
      <c r="C605" s="695"/>
      <c r="D605" s="688"/>
      <c r="E605" s="92" t="s">
        <v>655</v>
      </c>
      <c r="F605" s="537">
        <f>G605+H605+I605</f>
        <v>1891.1</v>
      </c>
      <c r="G605" s="582">
        <v>0</v>
      </c>
      <c r="H605" s="582">
        <v>1891.1</v>
      </c>
      <c r="I605" s="623">
        <v>0</v>
      </c>
      <c r="J605" s="537">
        <f>K605+L605+M605</f>
        <v>1891.1</v>
      </c>
      <c r="K605" s="239">
        <v>0</v>
      </c>
      <c r="L605" s="239">
        <v>1891.1</v>
      </c>
      <c r="M605" s="621">
        <v>0</v>
      </c>
      <c r="N605" s="497">
        <f t="shared" si="317"/>
        <v>100</v>
      </c>
      <c r="O605" s="90">
        <v>0</v>
      </c>
      <c r="P605" s="90">
        <f t="shared" si="331"/>
        <v>100</v>
      </c>
      <c r="Q605" s="91">
        <v>0</v>
      </c>
    </row>
    <row r="606" spans="1:17">
      <c r="A606" s="691"/>
      <c r="B606" s="693"/>
      <c r="C606" s="695"/>
      <c r="D606" s="768"/>
      <c r="E606" s="92" t="s">
        <v>656</v>
      </c>
      <c r="F606" s="537">
        <f>G606+H606+I606</f>
        <v>0</v>
      </c>
      <c r="G606" s="582">
        <v>0</v>
      </c>
      <c r="H606" s="582">
        <v>0</v>
      </c>
      <c r="I606" s="623">
        <v>0</v>
      </c>
      <c r="J606" s="537">
        <f t="shared" si="334"/>
        <v>0</v>
      </c>
      <c r="K606" s="655">
        <v>0</v>
      </c>
      <c r="L606" s="655">
        <v>0</v>
      </c>
      <c r="M606" s="621">
        <v>0</v>
      </c>
      <c r="N606" s="497"/>
      <c r="O606" s="90">
        <v>0</v>
      </c>
      <c r="P606" s="90">
        <v>0</v>
      </c>
      <c r="Q606" s="91"/>
    </row>
    <row r="607" spans="1:17">
      <c r="A607" s="691"/>
      <c r="B607" s="693"/>
      <c r="C607" s="695"/>
      <c r="D607" s="768"/>
      <c r="E607" s="92"/>
      <c r="F607" s="537">
        <f t="shared" ref="F607:F610" si="336">G607+H607+I607</f>
        <v>0</v>
      </c>
      <c r="G607" s="582"/>
      <c r="H607" s="582"/>
      <c r="I607" s="623"/>
      <c r="J607" s="537">
        <f t="shared" si="334"/>
        <v>0</v>
      </c>
      <c r="K607" s="655"/>
      <c r="L607" s="655"/>
      <c r="M607" s="660"/>
      <c r="N607" s="497"/>
      <c r="O607" s="90">
        <v>0</v>
      </c>
      <c r="P607" s="90"/>
      <c r="Q607" s="91">
        <v>0</v>
      </c>
    </row>
    <row r="608" spans="1:17">
      <c r="A608" s="691"/>
      <c r="B608" s="693"/>
      <c r="C608" s="695"/>
      <c r="D608" s="768"/>
      <c r="E608" s="92"/>
      <c r="F608" s="537">
        <f t="shared" si="336"/>
        <v>0</v>
      </c>
      <c r="G608" s="582"/>
      <c r="H608" s="582"/>
      <c r="I608" s="623"/>
      <c r="J608" s="537">
        <f t="shared" si="334"/>
        <v>0</v>
      </c>
      <c r="K608" s="655"/>
      <c r="L608" s="655"/>
      <c r="M608" s="660"/>
      <c r="N608" s="497"/>
      <c r="O608" s="90">
        <v>0</v>
      </c>
      <c r="P608" s="90"/>
      <c r="Q608" s="91">
        <v>0</v>
      </c>
    </row>
    <row r="609" spans="1:17">
      <c r="A609" s="691"/>
      <c r="B609" s="693"/>
      <c r="C609" s="695"/>
      <c r="D609" s="768"/>
      <c r="E609" s="92"/>
      <c r="F609" s="537">
        <f t="shared" si="336"/>
        <v>0</v>
      </c>
      <c r="G609" s="582"/>
      <c r="H609" s="582"/>
      <c r="I609" s="623"/>
      <c r="J609" s="537">
        <f t="shared" si="334"/>
        <v>0</v>
      </c>
      <c r="K609" s="655"/>
      <c r="L609" s="655"/>
      <c r="M609" s="660"/>
      <c r="N609" s="497"/>
      <c r="O609" s="90">
        <v>0</v>
      </c>
      <c r="P609" s="90"/>
      <c r="Q609" s="91">
        <v>0</v>
      </c>
    </row>
    <row r="610" spans="1:17">
      <c r="A610" s="691"/>
      <c r="B610" s="693"/>
      <c r="C610" s="695"/>
      <c r="D610" s="768"/>
      <c r="E610" s="92"/>
      <c r="F610" s="537">
        <f t="shared" si="336"/>
        <v>0</v>
      </c>
      <c r="G610" s="582"/>
      <c r="H610" s="582"/>
      <c r="I610" s="623"/>
      <c r="J610" s="537">
        <f t="shared" si="334"/>
        <v>0</v>
      </c>
      <c r="K610" s="655"/>
      <c r="L610" s="655"/>
      <c r="M610" s="660"/>
      <c r="N610" s="497"/>
      <c r="O610" s="90">
        <v>0</v>
      </c>
      <c r="P610" s="90"/>
      <c r="Q610" s="91"/>
    </row>
    <row r="611" spans="1:17" ht="25.5">
      <c r="A611" s="716" t="s">
        <v>696</v>
      </c>
      <c r="B611" s="692" t="s">
        <v>697</v>
      </c>
      <c r="C611" s="694" t="s">
        <v>698</v>
      </c>
      <c r="D611" s="269" t="s">
        <v>65</v>
      </c>
      <c r="E611" s="82"/>
      <c r="F611" s="534">
        <f>F612</f>
        <v>0</v>
      </c>
      <c r="G611" s="238">
        <f t="shared" ref="G611:I612" si="337">G612</f>
        <v>0</v>
      </c>
      <c r="H611" s="238">
        <f t="shared" si="337"/>
        <v>0</v>
      </c>
      <c r="I611" s="620">
        <f t="shared" si="337"/>
        <v>0</v>
      </c>
      <c r="J611" s="534">
        <f>J612</f>
        <v>0</v>
      </c>
      <c r="K611" s="238">
        <f t="shared" ref="K611:M613" si="338">K612</f>
        <v>0</v>
      </c>
      <c r="L611" s="238">
        <f t="shared" si="338"/>
        <v>0</v>
      </c>
      <c r="M611" s="620">
        <f t="shared" si="338"/>
        <v>0</v>
      </c>
      <c r="N611" s="497">
        <v>0</v>
      </c>
      <c r="O611" s="90">
        <v>0</v>
      </c>
      <c r="P611" s="90">
        <v>0</v>
      </c>
      <c r="Q611" s="91">
        <v>0</v>
      </c>
    </row>
    <row r="612" spans="1:17">
      <c r="A612" s="717"/>
      <c r="B612" s="693"/>
      <c r="C612" s="695"/>
      <c r="D612" s="761" t="s">
        <v>84</v>
      </c>
      <c r="E612" s="82" t="s">
        <v>68</v>
      </c>
      <c r="F612" s="534">
        <f>G612+H612+I612</f>
        <v>0</v>
      </c>
      <c r="G612" s="238">
        <f>G613</f>
        <v>0</v>
      </c>
      <c r="H612" s="238">
        <f t="shared" si="337"/>
        <v>0</v>
      </c>
      <c r="I612" s="620">
        <f t="shared" si="337"/>
        <v>0</v>
      </c>
      <c r="J612" s="534">
        <f>J613</f>
        <v>0</v>
      </c>
      <c r="K612" s="238">
        <f t="shared" si="338"/>
        <v>0</v>
      </c>
      <c r="L612" s="238">
        <f t="shared" si="338"/>
        <v>0</v>
      </c>
      <c r="M612" s="620">
        <f t="shared" si="338"/>
        <v>0</v>
      </c>
      <c r="N612" s="497">
        <v>0</v>
      </c>
      <c r="O612" s="90">
        <v>0</v>
      </c>
      <c r="P612" s="90">
        <v>0</v>
      </c>
      <c r="Q612" s="91">
        <v>0</v>
      </c>
    </row>
    <row r="613" spans="1:17">
      <c r="A613" s="717"/>
      <c r="B613" s="693"/>
      <c r="C613" s="695"/>
      <c r="D613" s="762"/>
      <c r="E613" s="84" t="s">
        <v>699</v>
      </c>
      <c r="F613" s="534">
        <f>G613+H613+I613</f>
        <v>0</v>
      </c>
      <c r="G613" s="238">
        <f>G614</f>
        <v>0</v>
      </c>
      <c r="H613" s="238">
        <f>H614</f>
        <v>0</v>
      </c>
      <c r="I613" s="620">
        <f>I614</f>
        <v>0</v>
      </c>
      <c r="J613" s="534">
        <f>K613+L613+M613</f>
        <v>0</v>
      </c>
      <c r="K613" s="238">
        <f>K614</f>
        <v>0</v>
      </c>
      <c r="L613" s="238">
        <f t="shared" si="338"/>
        <v>0</v>
      </c>
      <c r="M613" s="620">
        <f t="shared" si="338"/>
        <v>0</v>
      </c>
      <c r="N613" s="497">
        <v>0</v>
      </c>
      <c r="O613" s="90">
        <v>0</v>
      </c>
      <c r="P613" s="90">
        <v>0</v>
      </c>
      <c r="Q613" s="91">
        <v>0</v>
      </c>
    </row>
    <row r="614" spans="1:17" ht="25.5">
      <c r="A614" s="690" t="s">
        <v>700</v>
      </c>
      <c r="B614" s="692" t="s">
        <v>701</v>
      </c>
      <c r="C614" s="694" t="s">
        <v>698</v>
      </c>
      <c r="D614" s="268" t="s">
        <v>65</v>
      </c>
      <c r="E614" s="87"/>
      <c r="F614" s="535">
        <f>F615</f>
        <v>0</v>
      </c>
      <c r="G614" s="239">
        <f t="shared" ref="G614:M615" si="339">G615</f>
        <v>0</v>
      </c>
      <c r="H614" s="239">
        <f t="shared" si="339"/>
        <v>0</v>
      </c>
      <c r="I614" s="621">
        <f t="shared" si="339"/>
        <v>0</v>
      </c>
      <c r="J614" s="535">
        <f>J615</f>
        <v>0</v>
      </c>
      <c r="K614" s="239">
        <f t="shared" si="339"/>
        <v>0</v>
      </c>
      <c r="L614" s="239">
        <f t="shared" si="339"/>
        <v>0</v>
      </c>
      <c r="M614" s="621">
        <f t="shared" si="339"/>
        <v>0</v>
      </c>
      <c r="N614" s="497">
        <v>0</v>
      </c>
      <c r="O614" s="90">
        <v>0</v>
      </c>
      <c r="P614" s="90">
        <v>0</v>
      </c>
      <c r="Q614" s="91">
        <v>0</v>
      </c>
    </row>
    <row r="615" spans="1:17">
      <c r="A615" s="691"/>
      <c r="B615" s="693"/>
      <c r="C615" s="695"/>
      <c r="D615" s="688" t="s">
        <v>84</v>
      </c>
      <c r="E615" s="87" t="s">
        <v>68</v>
      </c>
      <c r="F615" s="535">
        <f>F616</f>
        <v>0</v>
      </c>
      <c r="G615" s="239">
        <f t="shared" si="339"/>
        <v>0</v>
      </c>
      <c r="H615" s="239">
        <f t="shared" si="339"/>
        <v>0</v>
      </c>
      <c r="I615" s="621">
        <f t="shared" si="339"/>
        <v>0</v>
      </c>
      <c r="J615" s="535">
        <f>J616</f>
        <v>0</v>
      </c>
      <c r="K615" s="239">
        <f t="shared" si="339"/>
        <v>0</v>
      </c>
      <c r="L615" s="239">
        <f t="shared" si="339"/>
        <v>0</v>
      </c>
      <c r="M615" s="621">
        <f t="shared" si="339"/>
        <v>0</v>
      </c>
      <c r="N615" s="497">
        <v>0</v>
      </c>
      <c r="O615" s="90">
        <v>0</v>
      </c>
      <c r="P615" s="90">
        <v>0</v>
      </c>
      <c r="Q615" s="91">
        <v>0</v>
      </c>
    </row>
    <row r="616" spans="1:17">
      <c r="A616" s="691"/>
      <c r="B616" s="693"/>
      <c r="C616" s="695"/>
      <c r="D616" s="768"/>
      <c r="E616" s="92"/>
      <c r="F616" s="535">
        <f>G616+H616+I616</f>
        <v>0</v>
      </c>
      <c r="G616" s="239">
        <v>0</v>
      </c>
      <c r="H616" s="239">
        <v>0</v>
      </c>
      <c r="I616" s="621">
        <v>0</v>
      </c>
      <c r="J616" s="535">
        <v>0</v>
      </c>
      <c r="K616" s="268">
        <v>0</v>
      </c>
      <c r="L616" s="268">
        <v>0</v>
      </c>
      <c r="M616" s="661">
        <v>0</v>
      </c>
      <c r="N616" s="497">
        <v>0</v>
      </c>
      <c r="O616" s="90">
        <v>0</v>
      </c>
      <c r="P616" s="90">
        <v>0</v>
      </c>
      <c r="Q616" s="91">
        <v>0</v>
      </c>
    </row>
    <row r="617" spans="1:17" ht="25.5">
      <c r="A617" s="718" t="s">
        <v>125</v>
      </c>
      <c r="B617" s="720" t="s">
        <v>472</v>
      </c>
      <c r="C617" s="728" t="s">
        <v>702</v>
      </c>
      <c r="D617" s="108" t="s">
        <v>65</v>
      </c>
      <c r="E617" s="109"/>
      <c r="F617" s="533">
        <f>F618</f>
        <v>10784.6</v>
      </c>
      <c r="G617" s="579">
        <f t="shared" ref="G617:I617" si="340">G618</f>
        <v>0</v>
      </c>
      <c r="H617" s="579">
        <f t="shared" si="340"/>
        <v>0</v>
      </c>
      <c r="I617" s="619">
        <f t="shared" si="340"/>
        <v>10784.6</v>
      </c>
      <c r="J617" s="533">
        <f>J618</f>
        <v>10784.6</v>
      </c>
      <c r="K617" s="579">
        <f t="shared" ref="K617:M617" si="341">K618</f>
        <v>0</v>
      </c>
      <c r="L617" s="579">
        <f t="shared" si="341"/>
        <v>0</v>
      </c>
      <c r="M617" s="619">
        <f t="shared" si="341"/>
        <v>10784.6</v>
      </c>
      <c r="N617" s="495">
        <f t="shared" si="317"/>
        <v>100</v>
      </c>
      <c r="O617" s="102">
        <v>0</v>
      </c>
      <c r="P617" s="102">
        <v>0</v>
      </c>
      <c r="Q617" s="103">
        <f t="shared" si="318"/>
        <v>100</v>
      </c>
    </row>
    <row r="618" spans="1:17">
      <c r="A618" s="719"/>
      <c r="B618" s="721"/>
      <c r="C618" s="729"/>
      <c r="D618" s="761" t="s">
        <v>84</v>
      </c>
      <c r="E618" s="82" t="s">
        <v>68</v>
      </c>
      <c r="F618" s="534">
        <f>F624</f>
        <v>10784.6</v>
      </c>
      <c r="G618" s="238">
        <f t="shared" ref="G618:M621" si="342">G624</f>
        <v>0</v>
      </c>
      <c r="H618" s="238">
        <f t="shared" si="342"/>
        <v>0</v>
      </c>
      <c r="I618" s="620">
        <f t="shared" si="342"/>
        <v>10784.6</v>
      </c>
      <c r="J618" s="534">
        <f>J624</f>
        <v>10784.6</v>
      </c>
      <c r="K618" s="238">
        <f t="shared" ref="K618:M618" si="343">K624</f>
        <v>0</v>
      </c>
      <c r="L618" s="238">
        <f t="shared" si="343"/>
        <v>0</v>
      </c>
      <c r="M618" s="620">
        <f t="shared" si="343"/>
        <v>10784.6</v>
      </c>
      <c r="N618" s="97">
        <f t="shared" si="317"/>
        <v>100</v>
      </c>
      <c r="O618" s="80">
        <v>0</v>
      </c>
      <c r="P618" s="80">
        <v>0</v>
      </c>
      <c r="Q618" s="81">
        <f t="shared" si="318"/>
        <v>100</v>
      </c>
    </row>
    <row r="619" spans="1:17">
      <c r="A619" s="719"/>
      <c r="B619" s="721"/>
      <c r="C619" s="729"/>
      <c r="D619" s="761"/>
      <c r="E619" s="84" t="s">
        <v>703</v>
      </c>
      <c r="F619" s="534">
        <f>F625</f>
        <v>287.5</v>
      </c>
      <c r="G619" s="238">
        <f t="shared" si="342"/>
        <v>0</v>
      </c>
      <c r="H619" s="238">
        <f t="shared" si="342"/>
        <v>0</v>
      </c>
      <c r="I619" s="620">
        <f t="shared" si="342"/>
        <v>287.5</v>
      </c>
      <c r="J619" s="534">
        <f t="shared" si="342"/>
        <v>287.5</v>
      </c>
      <c r="K619" s="238">
        <f t="shared" si="342"/>
        <v>0</v>
      </c>
      <c r="L619" s="238">
        <f t="shared" si="342"/>
        <v>0</v>
      </c>
      <c r="M619" s="620">
        <f t="shared" si="342"/>
        <v>287.5</v>
      </c>
      <c r="N619" s="97">
        <f t="shared" si="317"/>
        <v>100</v>
      </c>
      <c r="O619" s="80">
        <v>0</v>
      </c>
      <c r="P619" s="80">
        <v>0</v>
      </c>
      <c r="Q619" s="81">
        <f t="shared" si="318"/>
        <v>100</v>
      </c>
    </row>
    <row r="620" spans="1:17">
      <c r="A620" s="719"/>
      <c r="B620" s="721"/>
      <c r="C620" s="729"/>
      <c r="D620" s="761"/>
      <c r="E620" s="84" t="s">
        <v>704</v>
      </c>
      <c r="F620" s="534">
        <f>F626</f>
        <v>8320.1</v>
      </c>
      <c r="G620" s="238">
        <f t="shared" si="342"/>
        <v>0</v>
      </c>
      <c r="H620" s="238">
        <f t="shared" si="342"/>
        <v>0</v>
      </c>
      <c r="I620" s="620">
        <f t="shared" si="342"/>
        <v>8320.1</v>
      </c>
      <c r="J620" s="534">
        <f>J626</f>
        <v>8320.1</v>
      </c>
      <c r="K620" s="238">
        <f t="shared" si="342"/>
        <v>0</v>
      </c>
      <c r="L620" s="238">
        <f t="shared" si="342"/>
        <v>0</v>
      </c>
      <c r="M620" s="620">
        <f t="shared" si="342"/>
        <v>8320.1</v>
      </c>
      <c r="N620" s="97">
        <f t="shared" si="317"/>
        <v>100</v>
      </c>
      <c r="O620" s="80">
        <v>0</v>
      </c>
      <c r="P620" s="80">
        <v>0</v>
      </c>
      <c r="Q620" s="81">
        <f t="shared" si="318"/>
        <v>100</v>
      </c>
    </row>
    <row r="621" spans="1:17">
      <c r="A621" s="719"/>
      <c r="B621" s="721"/>
      <c r="C621" s="729"/>
      <c r="D621" s="761"/>
      <c r="E621" s="84" t="s">
        <v>705</v>
      </c>
      <c r="F621" s="534">
        <f>F627</f>
        <v>2177</v>
      </c>
      <c r="G621" s="238">
        <f t="shared" si="342"/>
        <v>0</v>
      </c>
      <c r="H621" s="238">
        <f t="shared" si="342"/>
        <v>0</v>
      </c>
      <c r="I621" s="620">
        <f>I627</f>
        <v>2177</v>
      </c>
      <c r="J621" s="534">
        <f>J627</f>
        <v>2177</v>
      </c>
      <c r="K621" s="238">
        <f t="shared" si="342"/>
        <v>0</v>
      </c>
      <c r="L621" s="238">
        <f t="shared" si="342"/>
        <v>0</v>
      </c>
      <c r="M621" s="620">
        <f t="shared" si="342"/>
        <v>2177</v>
      </c>
      <c r="N621" s="97">
        <f t="shared" si="317"/>
        <v>100</v>
      </c>
      <c r="O621" s="80">
        <v>0</v>
      </c>
      <c r="P621" s="80">
        <v>0</v>
      </c>
      <c r="Q621" s="81">
        <f t="shared" si="318"/>
        <v>100</v>
      </c>
    </row>
    <row r="622" spans="1:17">
      <c r="A622" s="719"/>
      <c r="B622" s="721"/>
      <c r="C622" s="729"/>
      <c r="D622" s="762"/>
      <c r="E622" s="84" t="s">
        <v>706</v>
      </c>
      <c r="F622" s="534">
        <f>F628</f>
        <v>0</v>
      </c>
      <c r="G622" s="238">
        <v>0</v>
      </c>
      <c r="H622" s="238">
        <v>0</v>
      </c>
      <c r="I622" s="620">
        <f>I628</f>
        <v>0</v>
      </c>
      <c r="J622" s="534">
        <f>J628</f>
        <v>0</v>
      </c>
      <c r="K622" s="653">
        <v>0</v>
      </c>
      <c r="L622" s="653">
        <v>0</v>
      </c>
      <c r="M622" s="659">
        <f>M628</f>
        <v>0</v>
      </c>
      <c r="N622" s="97">
        <v>0</v>
      </c>
      <c r="O622" s="80">
        <v>0</v>
      </c>
      <c r="P622" s="80">
        <v>0</v>
      </c>
      <c r="Q622" s="81">
        <v>0</v>
      </c>
    </row>
    <row r="623" spans="1:17" ht="25.5">
      <c r="A623" s="716" t="s">
        <v>127</v>
      </c>
      <c r="B623" s="692" t="s">
        <v>707</v>
      </c>
      <c r="C623" s="694" t="s">
        <v>708</v>
      </c>
      <c r="D623" s="269" t="s">
        <v>65</v>
      </c>
      <c r="E623" s="82"/>
      <c r="F623" s="534">
        <f>F624</f>
        <v>10784.6</v>
      </c>
      <c r="G623" s="238">
        <f t="shared" ref="G623:I623" si="344">G624</f>
        <v>0</v>
      </c>
      <c r="H623" s="238">
        <f t="shared" si="344"/>
        <v>0</v>
      </c>
      <c r="I623" s="620">
        <f t="shared" si="344"/>
        <v>10784.6</v>
      </c>
      <c r="J623" s="534">
        <f>J624</f>
        <v>10784.6</v>
      </c>
      <c r="K623" s="238">
        <f t="shared" ref="K623:M623" si="345">K624</f>
        <v>0</v>
      </c>
      <c r="L623" s="238">
        <f t="shared" si="345"/>
        <v>0</v>
      </c>
      <c r="M623" s="620">
        <f t="shared" si="345"/>
        <v>10784.6</v>
      </c>
      <c r="N623" s="97">
        <f t="shared" si="317"/>
        <v>100</v>
      </c>
      <c r="O623" s="80">
        <v>0</v>
      </c>
      <c r="P623" s="80">
        <v>0</v>
      </c>
      <c r="Q623" s="81">
        <f t="shared" si="318"/>
        <v>100</v>
      </c>
    </row>
    <row r="624" spans="1:17">
      <c r="A624" s="717"/>
      <c r="B624" s="693"/>
      <c r="C624" s="695"/>
      <c r="D624" s="761" t="s">
        <v>84</v>
      </c>
      <c r="E624" s="82" t="s">
        <v>68</v>
      </c>
      <c r="F624" s="534">
        <f>G624+H624+I624</f>
        <v>10784.6</v>
      </c>
      <c r="G624" s="238">
        <f t="shared" ref="G624:H624" si="346">G626+G627+G628</f>
        <v>0</v>
      </c>
      <c r="H624" s="238">
        <f t="shared" si="346"/>
        <v>0</v>
      </c>
      <c r="I624" s="620">
        <f>I626+I627+I628+I625</f>
        <v>10784.6</v>
      </c>
      <c r="J624" s="534">
        <f>J626+J627+J628+J625</f>
        <v>10784.6</v>
      </c>
      <c r="K624" s="238">
        <f t="shared" ref="K624:L624" si="347">K626+K627+K628</f>
        <v>0</v>
      </c>
      <c r="L624" s="238">
        <f t="shared" si="347"/>
        <v>0</v>
      </c>
      <c r="M624" s="620">
        <f>M626+M627+M628+M625</f>
        <v>10784.6</v>
      </c>
      <c r="N624" s="97">
        <f t="shared" si="317"/>
        <v>100</v>
      </c>
      <c r="O624" s="80">
        <v>0</v>
      </c>
      <c r="P624" s="80">
        <v>0</v>
      </c>
      <c r="Q624" s="81">
        <f t="shared" si="318"/>
        <v>100</v>
      </c>
    </row>
    <row r="625" spans="1:17">
      <c r="A625" s="717"/>
      <c r="B625" s="693"/>
      <c r="C625" s="695"/>
      <c r="D625" s="761"/>
      <c r="E625" s="92" t="s">
        <v>703</v>
      </c>
      <c r="F625" s="534">
        <f>G625+H625+I625</f>
        <v>287.5</v>
      </c>
      <c r="G625" s="238">
        <f>G637</f>
        <v>0</v>
      </c>
      <c r="H625" s="238">
        <f t="shared" ref="H625:I627" si="348">H637</f>
        <v>0</v>
      </c>
      <c r="I625" s="620">
        <v>287.5</v>
      </c>
      <c r="J625" s="534">
        <f>K625+L625+M625</f>
        <v>287.5</v>
      </c>
      <c r="K625" s="238">
        <f>K637</f>
        <v>0</v>
      </c>
      <c r="L625" s="238">
        <f t="shared" ref="L625:M627" si="349">L637</f>
        <v>0</v>
      </c>
      <c r="M625" s="620">
        <v>287.5</v>
      </c>
      <c r="N625" s="97">
        <f t="shared" si="317"/>
        <v>100</v>
      </c>
      <c r="O625" s="80">
        <v>0</v>
      </c>
      <c r="P625" s="80">
        <v>0</v>
      </c>
      <c r="Q625" s="81">
        <f t="shared" si="318"/>
        <v>100</v>
      </c>
    </row>
    <row r="626" spans="1:17">
      <c r="A626" s="717"/>
      <c r="B626" s="693"/>
      <c r="C626" s="695"/>
      <c r="D626" s="761"/>
      <c r="E626" s="92" t="s">
        <v>704</v>
      </c>
      <c r="F626" s="534">
        <f>G626+H626+I626</f>
        <v>8320.1</v>
      </c>
      <c r="G626" s="238">
        <f>G638</f>
        <v>0</v>
      </c>
      <c r="H626" s="238">
        <f t="shared" si="348"/>
        <v>0</v>
      </c>
      <c r="I626" s="620">
        <f t="shared" si="348"/>
        <v>8320.1</v>
      </c>
      <c r="J626" s="534">
        <f>K626+L626+M626</f>
        <v>8320.1</v>
      </c>
      <c r="K626" s="238">
        <f>K638</f>
        <v>0</v>
      </c>
      <c r="L626" s="238">
        <f t="shared" si="349"/>
        <v>0</v>
      </c>
      <c r="M626" s="620">
        <f t="shared" si="349"/>
        <v>8320.1</v>
      </c>
      <c r="N626" s="97">
        <f t="shared" si="317"/>
        <v>100</v>
      </c>
      <c r="O626" s="80">
        <v>0</v>
      </c>
      <c r="P626" s="80">
        <v>0</v>
      </c>
      <c r="Q626" s="81">
        <f t="shared" si="318"/>
        <v>100</v>
      </c>
    </row>
    <row r="627" spans="1:17">
      <c r="A627" s="717"/>
      <c r="B627" s="693"/>
      <c r="C627" s="695"/>
      <c r="D627" s="761"/>
      <c r="E627" s="92" t="s">
        <v>705</v>
      </c>
      <c r="F627" s="534">
        <f t="shared" ref="F627:F628" si="350">G627+H627+I627</f>
        <v>2177</v>
      </c>
      <c r="G627" s="238">
        <f>G639</f>
        <v>0</v>
      </c>
      <c r="H627" s="238">
        <f t="shared" si="348"/>
        <v>0</v>
      </c>
      <c r="I627" s="620">
        <f t="shared" si="348"/>
        <v>2177</v>
      </c>
      <c r="J627" s="534">
        <f t="shared" ref="J627:J628" si="351">K627+L627+M627</f>
        <v>2177</v>
      </c>
      <c r="K627" s="238">
        <f>K639</f>
        <v>0</v>
      </c>
      <c r="L627" s="238">
        <f t="shared" si="349"/>
        <v>0</v>
      </c>
      <c r="M627" s="620">
        <f t="shared" si="349"/>
        <v>2177</v>
      </c>
      <c r="N627" s="97">
        <f t="shared" si="317"/>
        <v>100</v>
      </c>
      <c r="O627" s="80">
        <v>0</v>
      </c>
      <c r="P627" s="80">
        <v>0</v>
      </c>
      <c r="Q627" s="81">
        <f t="shared" si="318"/>
        <v>100</v>
      </c>
    </row>
    <row r="628" spans="1:17">
      <c r="A628" s="717"/>
      <c r="B628" s="693"/>
      <c r="C628" s="695"/>
      <c r="D628" s="762"/>
      <c r="E628" s="92" t="s">
        <v>706</v>
      </c>
      <c r="F628" s="534">
        <f t="shared" si="350"/>
        <v>0</v>
      </c>
      <c r="G628" s="238">
        <v>0</v>
      </c>
      <c r="H628" s="238">
        <v>0</v>
      </c>
      <c r="I628" s="620">
        <f>I640</f>
        <v>0</v>
      </c>
      <c r="J628" s="534">
        <f t="shared" si="351"/>
        <v>0</v>
      </c>
      <c r="K628" s="653">
        <v>0</v>
      </c>
      <c r="L628" s="653">
        <v>0</v>
      </c>
      <c r="M628" s="659">
        <f>M640</f>
        <v>0</v>
      </c>
      <c r="N628" s="97">
        <v>0</v>
      </c>
      <c r="O628" s="80">
        <v>0</v>
      </c>
      <c r="P628" s="80">
        <v>0</v>
      </c>
      <c r="Q628" s="81"/>
    </row>
    <row r="629" spans="1:17" ht="25.5">
      <c r="A629" s="690" t="s">
        <v>709</v>
      </c>
      <c r="B629" s="692" t="s">
        <v>710</v>
      </c>
      <c r="C629" s="694" t="s">
        <v>708</v>
      </c>
      <c r="D629" s="268" t="s">
        <v>65</v>
      </c>
      <c r="E629" s="87"/>
      <c r="F629" s="535">
        <v>0</v>
      </c>
      <c r="G629" s="239">
        <v>0</v>
      </c>
      <c r="H629" s="239">
        <v>0</v>
      </c>
      <c r="I629" s="621">
        <v>0</v>
      </c>
      <c r="J629" s="535">
        <v>0</v>
      </c>
      <c r="K629" s="239">
        <v>0</v>
      </c>
      <c r="L629" s="239">
        <v>0</v>
      </c>
      <c r="M629" s="621">
        <v>0</v>
      </c>
      <c r="N629" s="348">
        <v>0</v>
      </c>
      <c r="O629" s="88">
        <v>0</v>
      </c>
      <c r="P629" s="88">
        <v>0</v>
      </c>
      <c r="Q629" s="89">
        <v>0</v>
      </c>
    </row>
    <row r="630" spans="1:17">
      <c r="A630" s="691"/>
      <c r="B630" s="693"/>
      <c r="C630" s="695"/>
      <c r="D630" s="688" t="s">
        <v>84</v>
      </c>
      <c r="E630" s="87" t="s">
        <v>68</v>
      </c>
      <c r="F630" s="535">
        <v>0</v>
      </c>
      <c r="G630" s="239">
        <v>0</v>
      </c>
      <c r="H630" s="239">
        <v>0</v>
      </c>
      <c r="I630" s="621">
        <v>0</v>
      </c>
      <c r="J630" s="535">
        <v>0</v>
      </c>
      <c r="K630" s="239">
        <v>0</v>
      </c>
      <c r="L630" s="239">
        <v>0</v>
      </c>
      <c r="M630" s="621">
        <v>0</v>
      </c>
      <c r="N630" s="348">
        <v>0</v>
      </c>
      <c r="O630" s="88">
        <v>0</v>
      </c>
      <c r="P630" s="88">
        <v>0</v>
      </c>
      <c r="Q630" s="89">
        <v>0</v>
      </c>
    </row>
    <row r="631" spans="1:17">
      <c r="A631" s="691"/>
      <c r="B631" s="693"/>
      <c r="C631" s="695"/>
      <c r="D631" s="768"/>
      <c r="E631" s="87" t="s">
        <v>491</v>
      </c>
      <c r="F631" s="535">
        <v>0</v>
      </c>
      <c r="G631" s="239">
        <v>0</v>
      </c>
      <c r="H631" s="239">
        <v>0</v>
      </c>
      <c r="I631" s="621">
        <v>0</v>
      </c>
      <c r="J631" s="535">
        <v>0</v>
      </c>
      <c r="K631" s="239">
        <v>0</v>
      </c>
      <c r="L631" s="239">
        <v>0</v>
      </c>
      <c r="M631" s="621">
        <v>0</v>
      </c>
      <c r="N631" s="348">
        <v>0</v>
      </c>
      <c r="O631" s="88">
        <v>0</v>
      </c>
      <c r="P631" s="88">
        <v>0</v>
      </c>
      <c r="Q631" s="89">
        <v>0</v>
      </c>
    </row>
    <row r="632" spans="1:17" ht="25.5">
      <c r="A632" s="690" t="s">
        <v>711</v>
      </c>
      <c r="B632" s="692" t="s">
        <v>712</v>
      </c>
      <c r="C632" s="694" t="s">
        <v>713</v>
      </c>
      <c r="D632" s="268" t="s">
        <v>65</v>
      </c>
      <c r="E632" s="87"/>
      <c r="F632" s="535">
        <v>0</v>
      </c>
      <c r="G632" s="239">
        <v>0</v>
      </c>
      <c r="H632" s="239">
        <v>0</v>
      </c>
      <c r="I632" s="621">
        <v>0</v>
      </c>
      <c r="J632" s="535">
        <v>0</v>
      </c>
      <c r="K632" s="239">
        <v>0</v>
      </c>
      <c r="L632" s="239">
        <v>0</v>
      </c>
      <c r="M632" s="621">
        <v>0</v>
      </c>
      <c r="N632" s="348">
        <v>0</v>
      </c>
      <c r="O632" s="88">
        <v>0</v>
      </c>
      <c r="P632" s="88">
        <v>0</v>
      </c>
      <c r="Q632" s="89">
        <v>0</v>
      </c>
    </row>
    <row r="633" spans="1:17">
      <c r="A633" s="691"/>
      <c r="B633" s="693"/>
      <c r="C633" s="695"/>
      <c r="D633" s="688" t="s">
        <v>84</v>
      </c>
      <c r="E633" s="87" t="s">
        <v>68</v>
      </c>
      <c r="F633" s="535">
        <v>0</v>
      </c>
      <c r="G633" s="239">
        <v>0</v>
      </c>
      <c r="H633" s="239">
        <v>0</v>
      </c>
      <c r="I633" s="621">
        <v>0</v>
      </c>
      <c r="J633" s="535">
        <v>0</v>
      </c>
      <c r="K633" s="239">
        <v>0</v>
      </c>
      <c r="L633" s="239">
        <v>0</v>
      </c>
      <c r="M633" s="621">
        <v>0</v>
      </c>
      <c r="N633" s="348">
        <v>0</v>
      </c>
      <c r="O633" s="88">
        <v>0</v>
      </c>
      <c r="P633" s="88">
        <v>0</v>
      </c>
      <c r="Q633" s="89">
        <v>0</v>
      </c>
    </row>
    <row r="634" spans="1:17">
      <c r="A634" s="691"/>
      <c r="B634" s="693"/>
      <c r="C634" s="695"/>
      <c r="D634" s="768"/>
      <c r="E634" s="87" t="s">
        <v>491</v>
      </c>
      <c r="F634" s="535">
        <v>0</v>
      </c>
      <c r="G634" s="239">
        <v>0</v>
      </c>
      <c r="H634" s="239">
        <v>0</v>
      </c>
      <c r="I634" s="621">
        <v>0</v>
      </c>
      <c r="J634" s="535">
        <v>0</v>
      </c>
      <c r="K634" s="239">
        <v>0</v>
      </c>
      <c r="L634" s="239">
        <v>0</v>
      </c>
      <c r="M634" s="621">
        <v>0</v>
      </c>
      <c r="N634" s="348">
        <v>0</v>
      </c>
      <c r="O634" s="88">
        <v>0</v>
      </c>
      <c r="P634" s="88">
        <v>0</v>
      </c>
      <c r="Q634" s="89">
        <v>0</v>
      </c>
    </row>
    <row r="635" spans="1:17" ht="25.5">
      <c r="A635" s="690" t="s">
        <v>714</v>
      </c>
      <c r="B635" s="692" t="s">
        <v>715</v>
      </c>
      <c r="C635" s="694" t="s">
        <v>716</v>
      </c>
      <c r="D635" s="268" t="s">
        <v>65</v>
      </c>
      <c r="E635" s="87"/>
      <c r="F635" s="535">
        <f>F636</f>
        <v>10784.6</v>
      </c>
      <c r="G635" s="239">
        <f t="shared" ref="G635:I635" si="352">G636</f>
        <v>0</v>
      </c>
      <c r="H635" s="239">
        <f t="shared" si="352"/>
        <v>0</v>
      </c>
      <c r="I635" s="621">
        <f t="shared" si="352"/>
        <v>10784.6</v>
      </c>
      <c r="J635" s="535">
        <f>J636</f>
        <v>10784.6</v>
      </c>
      <c r="K635" s="239">
        <f t="shared" ref="K635:M635" si="353">K636</f>
        <v>0</v>
      </c>
      <c r="L635" s="239">
        <f t="shared" si="353"/>
        <v>0</v>
      </c>
      <c r="M635" s="621">
        <f t="shared" si="353"/>
        <v>10784.6</v>
      </c>
      <c r="N635" s="497">
        <f t="shared" ref="N635:N639" si="354">J635/F635*100</f>
        <v>100</v>
      </c>
      <c r="O635" s="90">
        <v>0</v>
      </c>
      <c r="P635" s="90">
        <v>0</v>
      </c>
      <c r="Q635" s="91">
        <f t="shared" ref="Q635:Q639" si="355">M635/I635*100</f>
        <v>100</v>
      </c>
    </row>
    <row r="636" spans="1:17">
      <c r="A636" s="691"/>
      <c r="B636" s="693"/>
      <c r="C636" s="695"/>
      <c r="D636" s="688" t="s">
        <v>84</v>
      </c>
      <c r="E636" s="87" t="s">
        <v>68</v>
      </c>
      <c r="F636" s="535">
        <f>G636+H636+I636</f>
        <v>10784.6</v>
      </c>
      <c r="G636" s="239">
        <f>G638+G639+G640</f>
        <v>0</v>
      </c>
      <c r="H636" s="239">
        <f t="shared" ref="H636" si="356">H638+H639+H640</f>
        <v>0</v>
      </c>
      <c r="I636" s="621">
        <f>I638+I639+I640+I637</f>
        <v>10784.6</v>
      </c>
      <c r="J636" s="535">
        <f>J638+J639+J640+J637</f>
        <v>10784.6</v>
      </c>
      <c r="K636" s="239">
        <f t="shared" ref="K636:L636" si="357">K638+K639</f>
        <v>0</v>
      </c>
      <c r="L636" s="239">
        <f t="shared" si="357"/>
        <v>0</v>
      </c>
      <c r="M636" s="621">
        <f>M638+M639+M640+M637</f>
        <v>10784.6</v>
      </c>
      <c r="N636" s="497">
        <f t="shared" si="354"/>
        <v>100</v>
      </c>
      <c r="O636" s="90">
        <v>0</v>
      </c>
      <c r="P636" s="90">
        <v>0</v>
      </c>
      <c r="Q636" s="91">
        <f t="shared" si="355"/>
        <v>100</v>
      </c>
    </row>
    <row r="637" spans="1:17">
      <c r="A637" s="691"/>
      <c r="B637" s="693"/>
      <c r="C637" s="695"/>
      <c r="D637" s="688"/>
      <c r="E637" s="92" t="s">
        <v>703</v>
      </c>
      <c r="F637" s="535">
        <f>G637+H637+I637</f>
        <v>287.5</v>
      </c>
      <c r="G637" s="239">
        <v>0</v>
      </c>
      <c r="H637" s="239">
        <v>0</v>
      </c>
      <c r="I637" s="621">
        <v>287.5</v>
      </c>
      <c r="J637" s="535">
        <f>K637+L637+M637</f>
        <v>287.5</v>
      </c>
      <c r="K637" s="239">
        <v>0</v>
      </c>
      <c r="L637" s="239">
        <v>0</v>
      </c>
      <c r="M637" s="621">
        <v>287.5</v>
      </c>
      <c r="N637" s="497">
        <f t="shared" si="354"/>
        <v>100</v>
      </c>
      <c r="O637" s="90">
        <v>0</v>
      </c>
      <c r="P637" s="90">
        <v>0</v>
      </c>
      <c r="Q637" s="91">
        <f t="shared" si="355"/>
        <v>100</v>
      </c>
    </row>
    <row r="638" spans="1:17">
      <c r="A638" s="691"/>
      <c r="B638" s="693"/>
      <c r="C638" s="695"/>
      <c r="D638" s="688"/>
      <c r="E638" s="92" t="s">
        <v>704</v>
      </c>
      <c r="F638" s="535">
        <f>G638+H638+I638</f>
        <v>8320.1</v>
      </c>
      <c r="G638" s="239">
        <v>0</v>
      </c>
      <c r="H638" s="239">
        <v>0</v>
      </c>
      <c r="I638" s="621">
        <v>8320.1</v>
      </c>
      <c r="J638" s="535">
        <f>K638+L638+M638</f>
        <v>8320.1</v>
      </c>
      <c r="K638" s="656">
        <v>0</v>
      </c>
      <c r="L638" s="656">
        <v>0</v>
      </c>
      <c r="M638" s="660">
        <v>8320.1</v>
      </c>
      <c r="N638" s="497">
        <f t="shared" si="354"/>
        <v>100</v>
      </c>
      <c r="O638" s="90">
        <v>0</v>
      </c>
      <c r="P638" s="90">
        <v>0</v>
      </c>
      <c r="Q638" s="91">
        <f t="shared" si="355"/>
        <v>100</v>
      </c>
    </row>
    <row r="639" spans="1:17">
      <c r="A639" s="691"/>
      <c r="B639" s="693"/>
      <c r="C639" s="695"/>
      <c r="D639" s="688"/>
      <c r="E639" s="92" t="s">
        <v>705</v>
      </c>
      <c r="F639" s="535">
        <f t="shared" ref="F639:F640" si="358">G639+H639+I639</f>
        <v>2177</v>
      </c>
      <c r="G639" s="239">
        <v>0</v>
      </c>
      <c r="H639" s="239">
        <v>0</v>
      </c>
      <c r="I639" s="621">
        <v>2177</v>
      </c>
      <c r="J639" s="535">
        <f t="shared" ref="J639:J640" si="359">K639+L639+M639</f>
        <v>2177</v>
      </c>
      <c r="K639" s="656">
        <v>0</v>
      </c>
      <c r="L639" s="656">
        <v>0</v>
      </c>
      <c r="M639" s="660">
        <v>2177</v>
      </c>
      <c r="N639" s="497">
        <f t="shared" si="354"/>
        <v>100</v>
      </c>
      <c r="O639" s="90">
        <v>0</v>
      </c>
      <c r="P639" s="90">
        <v>0</v>
      </c>
      <c r="Q639" s="91">
        <f t="shared" si="355"/>
        <v>100</v>
      </c>
    </row>
    <row r="640" spans="1:17">
      <c r="A640" s="691"/>
      <c r="B640" s="693"/>
      <c r="C640" s="695"/>
      <c r="D640" s="688"/>
      <c r="E640" s="92" t="s">
        <v>706</v>
      </c>
      <c r="F640" s="535">
        <f t="shared" si="358"/>
        <v>0</v>
      </c>
      <c r="G640" s="239">
        <v>0</v>
      </c>
      <c r="H640" s="239">
        <v>0</v>
      </c>
      <c r="I640" s="621">
        <v>0</v>
      </c>
      <c r="J640" s="535">
        <f t="shared" si="359"/>
        <v>0</v>
      </c>
      <c r="K640" s="246">
        <v>0</v>
      </c>
      <c r="L640" s="246">
        <v>0</v>
      </c>
      <c r="M640" s="662">
        <v>0</v>
      </c>
      <c r="N640" s="497"/>
      <c r="O640" s="96">
        <v>0</v>
      </c>
      <c r="P640" s="96">
        <v>0</v>
      </c>
      <c r="Q640" s="91"/>
    </row>
    <row r="641" spans="1:17" ht="25.5">
      <c r="A641" s="690" t="s">
        <v>717</v>
      </c>
      <c r="B641" s="692" t="s">
        <v>718</v>
      </c>
      <c r="C641" s="694" t="s">
        <v>719</v>
      </c>
      <c r="D641" s="268" t="s">
        <v>65</v>
      </c>
      <c r="E641" s="87"/>
      <c r="F641" s="535">
        <v>0</v>
      </c>
      <c r="G641" s="239">
        <v>0</v>
      </c>
      <c r="H641" s="239">
        <v>0</v>
      </c>
      <c r="I641" s="621">
        <v>0</v>
      </c>
      <c r="J641" s="647">
        <v>0</v>
      </c>
      <c r="K641" s="656">
        <v>0</v>
      </c>
      <c r="L641" s="656">
        <v>0</v>
      </c>
      <c r="M641" s="663">
        <v>0</v>
      </c>
      <c r="N641" s="351">
        <v>0</v>
      </c>
      <c r="O641" s="100">
        <v>0</v>
      </c>
      <c r="P641" s="100">
        <v>0</v>
      </c>
      <c r="Q641" s="101">
        <v>0</v>
      </c>
    </row>
    <row r="642" spans="1:17">
      <c r="A642" s="691"/>
      <c r="B642" s="693"/>
      <c r="C642" s="695"/>
      <c r="D642" s="688" t="s">
        <v>84</v>
      </c>
      <c r="E642" s="87" t="s">
        <v>68</v>
      </c>
      <c r="F642" s="535">
        <v>0</v>
      </c>
      <c r="G642" s="239">
        <v>0</v>
      </c>
      <c r="H642" s="239">
        <v>0</v>
      </c>
      <c r="I642" s="621">
        <v>0</v>
      </c>
      <c r="J642" s="647">
        <v>0</v>
      </c>
      <c r="K642" s="656">
        <v>0</v>
      </c>
      <c r="L642" s="656">
        <v>0</v>
      </c>
      <c r="M642" s="663">
        <v>0</v>
      </c>
      <c r="N642" s="351">
        <v>0</v>
      </c>
      <c r="O642" s="100">
        <v>0</v>
      </c>
      <c r="P642" s="100">
        <v>0</v>
      </c>
      <c r="Q642" s="101">
        <v>0</v>
      </c>
    </row>
    <row r="643" spans="1:17">
      <c r="A643" s="691"/>
      <c r="B643" s="693"/>
      <c r="C643" s="695"/>
      <c r="D643" s="768"/>
      <c r="E643" s="87" t="s">
        <v>491</v>
      </c>
      <c r="F643" s="535">
        <v>0</v>
      </c>
      <c r="G643" s="239">
        <v>0</v>
      </c>
      <c r="H643" s="239">
        <v>0</v>
      </c>
      <c r="I643" s="621">
        <v>0</v>
      </c>
      <c r="J643" s="647">
        <v>0</v>
      </c>
      <c r="K643" s="656">
        <v>0</v>
      </c>
      <c r="L643" s="656">
        <v>0</v>
      </c>
      <c r="M643" s="663">
        <v>0</v>
      </c>
      <c r="N643" s="351">
        <v>0</v>
      </c>
      <c r="O643" s="100">
        <v>0</v>
      </c>
      <c r="P643" s="100">
        <v>0</v>
      </c>
      <c r="Q643" s="101">
        <v>0</v>
      </c>
    </row>
    <row r="644" spans="1:17" ht="25.5">
      <c r="A644" s="690" t="s">
        <v>145</v>
      </c>
      <c r="B644" s="692" t="s">
        <v>720</v>
      </c>
      <c r="C644" s="694" t="s">
        <v>721</v>
      </c>
      <c r="D644" s="268" t="s">
        <v>65</v>
      </c>
      <c r="E644" s="87"/>
      <c r="F644" s="535">
        <v>0</v>
      </c>
      <c r="G644" s="239">
        <v>0</v>
      </c>
      <c r="H644" s="239">
        <v>0</v>
      </c>
      <c r="I644" s="621">
        <v>0</v>
      </c>
      <c r="J644" s="647">
        <v>0</v>
      </c>
      <c r="K644" s="656">
        <v>0</v>
      </c>
      <c r="L644" s="656">
        <v>0</v>
      </c>
      <c r="M644" s="663">
        <v>0</v>
      </c>
      <c r="N644" s="351">
        <v>0</v>
      </c>
      <c r="O644" s="100">
        <v>0</v>
      </c>
      <c r="P644" s="100">
        <v>0</v>
      </c>
      <c r="Q644" s="101">
        <v>0</v>
      </c>
    </row>
    <row r="645" spans="1:17">
      <c r="A645" s="691"/>
      <c r="B645" s="693"/>
      <c r="C645" s="695"/>
      <c r="D645" s="688" t="s">
        <v>84</v>
      </c>
      <c r="E645" s="87" t="s">
        <v>68</v>
      </c>
      <c r="F645" s="535">
        <v>0</v>
      </c>
      <c r="G645" s="239">
        <v>0</v>
      </c>
      <c r="H645" s="239">
        <v>0</v>
      </c>
      <c r="I645" s="621">
        <v>0</v>
      </c>
      <c r="J645" s="647">
        <v>0</v>
      </c>
      <c r="K645" s="656">
        <v>0</v>
      </c>
      <c r="L645" s="656">
        <v>0</v>
      </c>
      <c r="M645" s="663">
        <v>0</v>
      </c>
      <c r="N645" s="351">
        <v>0</v>
      </c>
      <c r="O645" s="100">
        <v>0</v>
      </c>
      <c r="P645" s="100">
        <v>0</v>
      </c>
      <c r="Q645" s="101">
        <v>0</v>
      </c>
    </row>
    <row r="646" spans="1:17">
      <c r="A646" s="691"/>
      <c r="B646" s="693"/>
      <c r="C646" s="695"/>
      <c r="D646" s="768"/>
      <c r="E646" s="87" t="s">
        <v>491</v>
      </c>
      <c r="F646" s="535">
        <v>0</v>
      </c>
      <c r="G646" s="239">
        <v>0</v>
      </c>
      <c r="H646" s="239">
        <v>0</v>
      </c>
      <c r="I646" s="621">
        <v>0</v>
      </c>
      <c r="J646" s="647">
        <v>0</v>
      </c>
      <c r="K646" s="656">
        <v>0</v>
      </c>
      <c r="L646" s="656">
        <v>0</v>
      </c>
      <c r="M646" s="663">
        <v>0</v>
      </c>
      <c r="N646" s="351">
        <v>0</v>
      </c>
      <c r="O646" s="100">
        <v>0</v>
      </c>
      <c r="P646" s="100">
        <v>0</v>
      </c>
      <c r="Q646" s="101">
        <v>0</v>
      </c>
    </row>
    <row r="647" spans="1:17" ht="25.5">
      <c r="A647" s="690" t="s">
        <v>722</v>
      </c>
      <c r="B647" s="692" t="s">
        <v>723</v>
      </c>
      <c r="C647" s="694" t="s">
        <v>721</v>
      </c>
      <c r="D647" s="268" t="s">
        <v>65</v>
      </c>
      <c r="E647" s="87"/>
      <c r="F647" s="535">
        <v>0</v>
      </c>
      <c r="G647" s="239">
        <v>0</v>
      </c>
      <c r="H647" s="239">
        <v>0</v>
      </c>
      <c r="I647" s="621">
        <v>0</v>
      </c>
      <c r="J647" s="647">
        <v>0</v>
      </c>
      <c r="K647" s="656">
        <v>0</v>
      </c>
      <c r="L647" s="656">
        <v>0</v>
      </c>
      <c r="M647" s="663">
        <v>0</v>
      </c>
      <c r="N647" s="351">
        <v>0</v>
      </c>
      <c r="O647" s="100">
        <v>0</v>
      </c>
      <c r="P647" s="100">
        <v>0</v>
      </c>
      <c r="Q647" s="101">
        <v>0</v>
      </c>
    </row>
    <row r="648" spans="1:17">
      <c r="A648" s="691"/>
      <c r="B648" s="693"/>
      <c r="C648" s="695"/>
      <c r="D648" s="688" t="s">
        <v>84</v>
      </c>
      <c r="E648" s="87" t="s">
        <v>68</v>
      </c>
      <c r="F648" s="535">
        <v>0</v>
      </c>
      <c r="G648" s="239">
        <v>0</v>
      </c>
      <c r="H648" s="239">
        <v>0</v>
      </c>
      <c r="I648" s="621">
        <v>0</v>
      </c>
      <c r="J648" s="647">
        <v>0</v>
      </c>
      <c r="K648" s="656">
        <v>0</v>
      </c>
      <c r="L648" s="656">
        <v>0</v>
      </c>
      <c r="M648" s="663">
        <v>0</v>
      </c>
      <c r="N648" s="351">
        <v>0</v>
      </c>
      <c r="O648" s="100">
        <v>0</v>
      </c>
      <c r="P648" s="100">
        <v>0</v>
      </c>
      <c r="Q648" s="101">
        <v>0</v>
      </c>
    </row>
    <row r="649" spans="1:17">
      <c r="A649" s="691"/>
      <c r="B649" s="693"/>
      <c r="C649" s="695"/>
      <c r="D649" s="768"/>
      <c r="E649" s="87" t="s">
        <v>491</v>
      </c>
      <c r="F649" s="535">
        <v>0</v>
      </c>
      <c r="G649" s="239">
        <v>0</v>
      </c>
      <c r="H649" s="239">
        <v>0</v>
      </c>
      <c r="I649" s="621">
        <v>0</v>
      </c>
      <c r="J649" s="647">
        <v>0</v>
      </c>
      <c r="K649" s="656">
        <v>0</v>
      </c>
      <c r="L649" s="656">
        <v>0</v>
      </c>
      <c r="M649" s="663">
        <v>0</v>
      </c>
      <c r="N649" s="351">
        <v>0</v>
      </c>
      <c r="O649" s="100">
        <v>0</v>
      </c>
      <c r="P649" s="100">
        <v>0</v>
      </c>
      <c r="Q649" s="101">
        <v>0</v>
      </c>
    </row>
    <row r="650" spans="1:17" ht="25.5">
      <c r="A650" s="751" t="s">
        <v>62</v>
      </c>
      <c r="B650" s="753" t="s">
        <v>724</v>
      </c>
      <c r="C650" s="778" t="s">
        <v>64</v>
      </c>
      <c r="D650" s="116" t="s">
        <v>65</v>
      </c>
      <c r="E650" s="105"/>
      <c r="F650" s="538">
        <f>F652+F661+F688+F700++F715+F730+F736+F751+F786</f>
        <v>116249.12442000001</v>
      </c>
      <c r="G650" s="583">
        <f>G652+G661+G688+G700++G715+G730+G736+G751+G786</f>
        <v>4366.0859799999998</v>
      </c>
      <c r="H650" s="583">
        <f>H652+H661+H688+H700++H715+H730+H736+H751+H786</f>
        <v>74166.188440000013</v>
      </c>
      <c r="I650" s="624">
        <f>I652+I661+I688+I700++I715+I730+I736+I751+I786</f>
        <v>37716.850000000006</v>
      </c>
      <c r="J650" s="538">
        <f>J652+J661+J688+J700+J715+J730+J736+J751+J786</f>
        <v>111567.12442000001</v>
      </c>
      <c r="K650" s="583">
        <f>K652+K661+K688+K700+K715+K730+K736+K751+K786</f>
        <v>4366.085</v>
      </c>
      <c r="L650" s="583">
        <f>L652+L661+L688+L700+L715+L730+L736+L751+L786</f>
        <v>69484.189420000024</v>
      </c>
      <c r="M650" s="624">
        <f>M652+M661+M688+M700+M715+M730+M736+M751+M786</f>
        <v>37716.850000000006</v>
      </c>
      <c r="N650" s="352">
        <f>J650/F650*100</f>
        <v>95.972442783238293</v>
      </c>
      <c r="O650" s="117">
        <f>K650/G650*100</f>
        <v>99.999977554267033</v>
      </c>
      <c r="P650" s="117">
        <f t="shared" ref="P650:Q650" si="360">L650/H650*100</f>
        <v>93.687151627337983</v>
      </c>
      <c r="Q650" s="397">
        <f t="shared" si="360"/>
        <v>100</v>
      </c>
    </row>
    <row r="651" spans="1:17" ht="26.25">
      <c r="A651" s="776"/>
      <c r="B651" s="777"/>
      <c r="C651" s="779"/>
      <c r="D651" s="293" t="s">
        <v>725</v>
      </c>
      <c r="E651" s="312" t="s">
        <v>66</v>
      </c>
      <c r="F651" s="539">
        <f>F650</f>
        <v>116249.12442000001</v>
      </c>
      <c r="G651" s="584">
        <f>G650</f>
        <v>4366.0859799999998</v>
      </c>
      <c r="H651" s="584">
        <f t="shared" ref="H651:I651" si="361">H650</f>
        <v>74166.188440000013</v>
      </c>
      <c r="I651" s="625">
        <f t="shared" si="361"/>
        <v>37716.850000000006</v>
      </c>
      <c r="J651" s="539">
        <f>J650</f>
        <v>111567.12442000001</v>
      </c>
      <c r="K651" s="584">
        <f t="shared" ref="K651:M651" si="362">K650</f>
        <v>4366.085</v>
      </c>
      <c r="L651" s="584">
        <f t="shared" si="362"/>
        <v>69484.189420000024</v>
      </c>
      <c r="M651" s="625">
        <f t="shared" si="362"/>
        <v>37716.850000000006</v>
      </c>
      <c r="N651" s="498">
        <f>J651/F651*100</f>
        <v>95.972442783238293</v>
      </c>
      <c r="O651" s="110">
        <f>K651/G651*100</f>
        <v>99.999977554267033</v>
      </c>
      <c r="P651" s="110">
        <f>L651/H651*100</f>
        <v>93.687151627337983</v>
      </c>
      <c r="Q651" s="449">
        <f>M651/I651*100</f>
        <v>100</v>
      </c>
    </row>
    <row r="652" spans="1:17" ht="25.5">
      <c r="A652" s="718" t="s">
        <v>67</v>
      </c>
      <c r="B652" s="726" t="s">
        <v>726</v>
      </c>
      <c r="C652" s="722" t="s">
        <v>727</v>
      </c>
      <c r="D652" s="108" t="s">
        <v>65</v>
      </c>
      <c r="E652" s="109"/>
      <c r="F652" s="540">
        <v>0</v>
      </c>
      <c r="G652" s="585">
        <v>0</v>
      </c>
      <c r="H652" s="585">
        <v>0</v>
      </c>
      <c r="I652" s="626">
        <v>0</v>
      </c>
      <c r="J652" s="540">
        <v>0</v>
      </c>
      <c r="K652" s="585">
        <v>0</v>
      </c>
      <c r="L652" s="585">
        <v>0</v>
      </c>
      <c r="M652" s="626">
        <v>0</v>
      </c>
      <c r="N652" s="499"/>
      <c r="O652" s="119"/>
      <c r="P652" s="119"/>
      <c r="Q652" s="450"/>
    </row>
    <row r="653" spans="1:17">
      <c r="A653" s="719"/>
      <c r="B653" s="764"/>
      <c r="C653" s="723"/>
      <c r="D653" s="761" t="s">
        <v>725</v>
      </c>
      <c r="E653" s="82" t="s">
        <v>68</v>
      </c>
      <c r="F653" s="541">
        <v>0</v>
      </c>
      <c r="G653" s="586">
        <v>0</v>
      </c>
      <c r="H653" s="586">
        <v>0</v>
      </c>
      <c r="I653" s="627">
        <v>0</v>
      </c>
      <c r="J653" s="541">
        <v>0</v>
      </c>
      <c r="K653" s="586">
        <v>0</v>
      </c>
      <c r="L653" s="586">
        <v>0</v>
      </c>
      <c r="M653" s="627">
        <v>0</v>
      </c>
      <c r="N653" s="498"/>
      <c r="O653" s="110"/>
      <c r="P653" s="110"/>
      <c r="Q653" s="449"/>
    </row>
    <row r="654" spans="1:17">
      <c r="A654" s="719"/>
      <c r="B654" s="764"/>
      <c r="C654" s="723"/>
      <c r="D654" s="762"/>
      <c r="E654" s="84" t="s">
        <v>491</v>
      </c>
      <c r="F654" s="541">
        <v>0</v>
      </c>
      <c r="G654" s="586">
        <v>0</v>
      </c>
      <c r="H654" s="586">
        <v>0</v>
      </c>
      <c r="I654" s="627">
        <v>0</v>
      </c>
      <c r="J654" s="541">
        <v>0</v>
      </c>
      <c r="K654" s="586">
        <v>0</v>
      </c>
      <c r="L654" s="586">
        <v>0</v>
      </c>
      <c r="M654" s="627">
        <v>0</v>
      </c>
      <c r="N654" s="498"/>
      <c r="O654" s="110"/>
      <c r="P654" s="110"/>
      <c r="Q654" s="449"/>
    </row>
    <row r="655" spans="1:17" ht="25.5">
      <c r="A655" s="690" t="s">
        <v>515</v>
      </c>
      <c r="B655" s="692" t="s">
        <v>728</v>
      </c>
      <c r="C655" s="694" t="s">
        <v>729</v>
      </c>
      <c r="D655" s="268" t="s">
        <v>65</v>
      </c>
      <c r="E655" s="87"/>
      <c r="F655" s="542">
        <v>0</v>
      </c>
      <c r="G655" s="199">
        <v>0</v>
      </c>
      <c r="H655" s="199">
        <v>0</v>
      </c>
      <c r="I655" s="628">
        <v>0</v>
      </c>
      <c r="J655" s="542">
        <v>0</v>
      </c>
      <c r="K655" s="199">
        <v>0</v>
      </c>
      <c r="L655" s="199">
        <v>0</v>
      </c>
      <c r="M655" s="628">
        <v>0</v>
      </c>
      <c r="N655" s="498"/>
      <c r="O655" s="110"/>
      <c r="P655" s="110"/>
      <c r="Q655" s="449"/>
    </row>
    <row r="656" spans="1:17">
      <c r="A656" s="691"/>
      <c r="B656" s="693"/>
      <c r="C656" s="695"/>
      <c r="D656" s="688" t="s">
        <v>725</v>
      </c>
      <c r="E656" s="87" t="s">
        <v>68</v>
      </c>
      <c r="F656" s="542">
        <v>0</v>
      </c>
      <c r="G656" s="199">
        <v>0</v>
      </c>
      <c r="H656" s="199">
        <v>0</v>
      </c>
      <c r="I656" s="628">
        <v>0</v>
      </c>
      <c r="J656" s="542">
        <v>0</v>
      </c>
      <c r="K656" s="199">
        <v>0</v>
      </c>
      <c r="L656" s="199">
        <v>0</v>
      </c>
      <c r="M656" s="628">
        <v>0</v>
      </c>
      <c r="N656" s="498"/>
      <c r="O656" s="110"/>
      <c r="P656" s="110"/>
      <c r="Q656" s="449"/>
    </row>
    <row r="657" spans="1:17">
      <c r="A657" s="691"/>
      <c r="B657" s="693"/>
      <c r="C657" s="695"/>
      <c r="D657" s="768"/>
      <c r="E657" s="87" t="s">
        <v>491</v>
      </c>
      <c r="F657" s="542">
        <v>0</v>
      </c>
      <c r="G657" s="199">
        <v>0</v>
      </c>
      <c r="H657" s="199">
        <v>0</v>
      </c>
      <c r="I657" s="628">
        <v>0</v>
      </c>
      <c r="J657" s="542">
        <v>0</v>
      </c>
      <c r="K657" s="199">
        <v>0</v>
      </c>
      <c r="L657" s="199">
        <v>0</v>
      </c>
      <c r="M657" s="628">
        <v>0</v>
      </c>
      <c r="N657" s="498"/>
      <c r="O657" s="110"/>
      <c r="P657" s="110"/>
      <c r="Q657" s="449"/>
    </row>
    <row r="658" spans="1:17" ht="25.5">
      <c r="A658" s="690" t="s">
        <v>71</v>
      </c>
      <c r="B658" s="692" t="s">
        <v>730</v>
      </c>
      <c r="C658" s="694" t="s">
        <v>731</v>
      </c>
      <c r="D658" s="268" t="s">
        <v>65</v>
      </c>
      <c r="E658" s="87"/>
      <c r="F658" s="542">
        <v>0</v>
      </c>
      <c r="G658" s="199">
        <v>0</v>
      </c>
      <c r="H658" s="199">
        <v>0</v>
      </c>
      <c r="I658" s="628">
        <v>0</v>
      </c>
      <c r="J658" s="542">
        <v>0</v>
      </c>
      <c r="K658" s="199">
        <v>0</v>
      </c>
      <c r="L658" s="199">
        <v>0</v>
      </c>
      <c r="M658" s="628">
        <v>0</v>
      </c>
      <c r="N658" s="498"/>
      <c r="O658" s="110"/>
      <c r="P658" s="110"/>
      <c r="Q658" s="449"/>
    </row>
    <row r="659" spans="1:17">
      <c r="A659" s="691"/>
      <c r="B659" s="693"/>
      <c r="C659" s="695"/>
      <c r="D659" s="688" t="s">
        <v>725</v>
      </c>
      <c r="E659" s="87" t="s">
        <v>68</v>
      </c>
      <c r="F659" s="542">
        <v>0</v>
      </c>
      <c r="G659" s="199">
        <v>0</v>
      </c>
      <c r="H659" s="199">
        <v>0</v>
      </c>
      <c r="I659" s="628">
        <v>0</v>
      </c>
      <c r="J659" s="542">
        <v>0</v>
      </c>
      <c r="K659" s="199">
        <v>0</v>
      </c>
      <c r="L659" s="199">
        <v>0</v>
      </c>
      <c r="M659" s="628">
        <v>0</v>
      </c>
      <c r="N659" s="498"/>
      <c r="O659" s="110"/>
      <c r="P659" s="110"/>
      <c r="Q659" s="449"/>
    </row>
    <row r="660" spans="1:17">
      <c r="A660" s="691"/>
      <c r="B660" s="693"/>
      <c r="C660" s="695"/>
      <c r="D660" s="768"/>
      <c r="E660" s="87" t="s">
        <v>491</v>
      </c>
      <c r="F660" s="542">
        <v>0</v>
      </c>
      <c r="G660" s="199">
        <v>0</v>
      </c>
      <c r="H660" s="199">
        <v>0</v>
      </c>
      <c r="I660" s="628">
        <v>0</v>
      </c>
      <c r="J660" s="542">
        <v>0</v>
      </c>
      <c r="K660" s="199">
        <v>0</v>
      </c>
      <c r="L660" s="199">
        <v>0</v>
      </c>
      <c r="M660" s="628">
        <v>0</v>
      </c>
      <c r="N660" s="498"/>
      <c r="O660" s="110"/>
      <c r="P660" s="110"/>
      <c r="Q660" s="449"/>
    </row>
    <row r="661" spans="1:17" ht="25.5">
      <c r="A661" s="718" t="s">
        <v>74</v>
      </c>
      <c r="B661" s="720" t="s">
        <v>732</v>
      </c>
      <c r="C661" s="728" t="s">
        <v>733</v>
      </c>
      <c r="D661" s="108" t="s">
        <v>65</v>
      </c>
      <c r="E661" s="109"/>
      <c r="F661" s="543">
        <f t="shared" ref="F661:F662" si="363">H661</f>
        <v>605.79999999999995</v>
      </c>
      <c r="G661" s="587">
        <v>0</v>
      </c>
      <c r="H661" s="587">
        <f t="shared" ref="H661:H662" si="364">H662</f>
        <v>605.79999999999995</v>
      </c>
      <c r="I661" s="629">
        <v>0</v>
      </c>
      <c r="J661" s="543">
        <f>J662</f>
        <v>605.77</v>
      </c>
      <c r="K661" s="587">
        <f t="shared" ref="K661:M662" si="365">K662</f>
        <v>0</v>
      </c>
      <c r="L661" s="587">
        <f t="shared" si="365"/>
        <v>605.77</v>
      </c>
      <c r="M661" s="629">
        <f t="shared" si="365"/>
        <v>0</v>
      </c>
      <c r="N661" s="499">
        <f t="shared" ref="N661:N663" si="366">J661/F661*100</f>
        <v>99.995047870584358</v>
      </c>
      <c r="O661" s="119"/>
      <c r="P661" s="119">
        <f t="shared" ref="P661:P663" si="367">L661/H661*100</f>
        <v>99.995047870584358</v>
      </c>
      <c r="Q661" s="450"/>
    </row>
    <row r="662" spans="1:17">
      <c r="A662" s="719"/>
      <c r="B662" s="721"/>
      <c r="C662" s="729"/>
      <c r="D662" s="761" t="s">
        <v>725</v>
      </c>
      <c r="E662" s="82" t="s">
        <v>68</v>
      </c>
      <c r="F662" s="544">
        <f t="shared" si="363"/>
        <v>605.79999999999995</v>
      </c>
      <c r="G662" s="588">
        <v>0</v>
      </c>
      <c r="H662" s="588">
        <f t="shared" si="364"/>
        <v>605.79999999999995</v>
      </c>
      <c r="I662" s="630">
        <v>0</v>
      </c>
      <c r="J662" s="544">
        <f>J663</f>
        <v>605.77</v>
      </c>
      <c r="K662" s="588">
        <f t="shared" si="365"/>
        <v>0</v>
      </c>
      <c r="L662" s="588">
        <f t="shared" si="365"/>
        <v>605.77</v>
      </c>
      <c r="M662" s="630">
        <f t="shared" si="365"/>
        <v>0</v>
      </c>
      <c r="N662" s="498">
        <f t="shared" si="366"/>
        <v>99.995047870584358</v>
      </c>
      <c r="O662" s="110"/>
      <c r="P662" s="110">
        <f t="shared" si="367"/>
        <v>99.995047870584358</v>
      </c>
      <c r="Q662" s="449"/>
    </row>
    <row r="663" spans="1:17">
      <c r="A663" s="719"/>
      <c r="B663" s="721"/>
      <c r="C663" s="729"/>
      <c r="D663" s="761"/>
      <c r="E663" s="84" t="s">
        <v>734</v>
      </c>
      <c r="F663" s="544">
        <f>H663</f>
        <v>605.79999999999995</v>
      </c>
      <c r="G663" s="588">
        <v>0</v>
      </c>
      <c r="H663" s="588">
        <v>605.79999999999995</v>
      </c>
      <c r="I663" s="630">
        <v>0</v>
      </c>
      <c r="J663" s="544">
        <f>J687</f>
        <v>605.77</v>
      </c>
      <c r="K663" s="588">
        <f t="shared" ref="K663:M663" si="368">K687</f>
        <v>0</v>
      </c>
      <c r="L663" s="588">
        <f t="shared" si="368"/>
        <v>605.77</v>
      </c>
      <c r="M663" s="630">
        <f t="shared" si="368"/>
        <v>0</v>
      </c>
      <c r="N663" s="498">
        <f t="shared" si="366"/>
        <v>99.995047870584358</v>
      </c>
      <c r="O663" s="110"/>
      <c r="P663" s="110">
        <f t="shared" si="367"/>
        <v>99.995047870584358</v>
      </c>
      <c r="Q663" s="449"/>
    </row>
    <row r="664" spans="1:17" ht="25.5">
      <c r="A664" s="690" t="s">
        <v>77</v>
      </c>
      <c r="B664" s="692" t="s">
        <v>735</v>
      </c>
      <c r="C664" s="694" t="s">
        <v>736</v>
      </c>
      <c r="D664" s="268" t="s">
        <v>65</v>
      </c>
      <c r="E664" s="87"/>
      <c r="F664" s="545">
        <v>0</v>
      </c>
      <c r="G664" s="176">
        <v>0</v>
      </c>
      <c r="H664" s="176">
        <v>0</v>
      </c>
      <c r="I664" s="631">
        <v>0</v>
      </c>
      <c r="J664" s="545">
        <v>0</v>
      </c>
      <c r="K664" s="176">
        <v>0</v>
      </c>
      <c r="L664" s="176">
        <v>0</v>
      </c>
      <c r="M664" s="631">
        <v>0</v>
      </c>
      <c r="N664" s="358"/>
      <c r="O664" s="111"/>
      <c r="P664" s="111"/>
      <c r="Q664" s="399"/>
    </row>
    <row r="665" spans="1:17">
      <c r="A665" s="691"/>
      <c r="B665" s="693"/>
      <c r="C665" s="695"/>
      <c r="D665" s="688" t="s">
        <v>725</v>
      </c>
      <c r="E665" s="87" t="s">
        <v>68</v>
      </c>
      <c r="F665" s="545">
        <v>0</v>
      </c>
      <c r="G665" s="176">
        <v>0</v>
      </c>
      <c r="H665" s="176">
        <v>0</v>
      </c>
      <c r="I665" s="631">
        <v>0</v>
      </c>
      <c r="J665" s="545">
        <v>0</v>
      </c>
      <c r="K665" s="176">
        <v>0</v>
      </c>
      <c r="L665" s="176">
        <v>0</v>
      </c>
      <c r="M665" s="631">
        <v>0</v>
      </c>
      <c r="N665" s="358"/>
      <c r="O665" s="111"/>
      <c r="P665" s="111"/>
      <c r="Q665" s="399"/>
    </row>
    <row r="666" spans="1:17">
      <c r="A666" s="691"/>
      <c r="B666" s="693"/>
      <c r="C666" s="695"/>
      <c r="D666" s="768"/>
      <c r="E666" s="87" t="s">
        <v>491</v>
      </c>
      <c r="F666" s="545">
        <v>0</v>
      </c>
      <c r="G666" s="176">
        <v>0</v>
      </c>
      <c r="H666" s="176">
        <v>0</v>
      </c>
      <c r="I666" s="631">
        <v>0</v>
      </c>
      <c r="J666" s="545">
        <v>0</v>
      </c>
      <c r="K666" s="176">
        <v>0</v>
      </c>
      <c r="L666" s="176">
        <v>0</v>
      </c>
      <c r="M666" s="631">
        <v>0</v>
      </c>
      <c r="N666" s="358"/>
      <c r="O666" s="111"/>
      <c r="P666" s="111"/>
      <c r="Q666" s="399"/>
    </row>
    <row r="667" spans="1:17" ht="25.5">
      <c r="A667" s="690" t="s">
        <v>661</v>
      </c>
      <c r="B667" s="692" t="s">
        <v>737</v>
      </c>
      <c r="C667" s="695" t="s">
        <v>738</v>
      </c>
      <c r="D667" s="268" t="s">
        <v>65</v>
      </c>
      <c r="E667" s="87"/>
      <c r="F667" s="545">
        <v>0</v>
      </c>
      <c r="G667" s="176">
        <v>0</v>
      </c>
      <c r="H667" s="176">
        <v>0</v>
      </c>
      <c r="I667" s="631">
        <v>0</v>
      </c>
      <c r="J667" s="545">
        <v>0</v>
      </c>
      <c r="K667" s="176">
        <v>0</v>
      </c>
      <c r="L667" s="176">
        <v>0</v>
      </c>
      <c r="M667" s="631">
        <v>0</v>
      </c>
      <c r="N667" s="358"/>
      <c r="O667" s="111"/>
      <c r="P667" s="111"/>
      <c r="Q667" s="399"/>
    </row>
    <row r="668" spans="1:17">
      <c r="A668" s="690"/>
      <c r="B668" s="692"/>
      <c r="C668" s="695"/>
      <c r="D668" s="688" t="s">
        <v>725</v>
      </c>
      <c r="E668" s="87" t="s">
        <v>68</v>
      </c>
      <c r="F668" s="545">
        <v>0</v>
      </c>
      <c r="G668" s="176">
        <v>0</v>
      </c>
      <c r="H668" s="176">
        <v>0</v>
      </c>
      <c r="I668" s="631">
        <v>0</v>
      </c>
      <c r="J668" s="545">
        <v>0</v>
      </c>
      <c r="K668" s="176">
        <v>0</v>
      </c>
      <c r="L668" s="176">
        <v>0</v>
      </c>
      <c r="M668" s="631">
        <v>0</v>
      </c>
      <c r="N668" s="358"/>
      <c r="O668" s="111"/>
      <c r="P668" s="111"/>
      <c r="Q668" s="399"/>
    </row>
    <row r="669" spans="1:17">
      <c r="A669" s="690"/>
      <c r="B669" s="693"/>
      <c r="C669" s="695"/>
      <c r="D669" s="768"/>
      <c r="E669" s="87" t="s">
        <v>491</v>
      </c>
      <c r="F669" s="545">
        <v>0</v>
      </c>
      <c r="G669" s="176">
        <v>0</v>
      </c>
      <c r="H669" s="176">
        <v>0</v>
      </c>
      <c r="I669" s="631">
        <v>0</v>
      </c>
      <c r="J669" s="545">
        <v>0</v>
      </c>
      <c r="K669" s="176">
        <v>0</v>
      </c>
      <c r="L669" s="176">
        <v>0</v>
      </c>
      <c r="M669" s="631">
        <v>0</v>
      </c>
      <c r="N669" s="358"/>
      <c r="O669" s="111"/>
      <c r="P669" s="111"/>
      <c r="Q669" s="399"/>
    </row>
    <row r="670" spans="1:17" ht="25.5">
      <c r="A670" s="690" t="s">
        <v>135</v>
      </c>
      <c r="B670" s="692" t="s">
        <v>739</v>
      </c>
      <c r="C670" s="694" t="s">
        <v>740</v>
      </c>
      <c r="D670" s="268" t="s">
        <v>65</v>
      </c>
      <c r="E670" s="87"/>
      <c r="F670" s="545">
        <v>0</v>
      </c>
      <c r="G670" s="176">
        <v>0</v>
      </c>
      <c r="H670" s="176">
        <v>0</v>
      </c>
      <c r="I670" s="631">
        <v>0</v>
      </c>
      <c r="J670" s="545">
        <v>0</v>
      </c>
      <c r="K670" s="176">
        <v>0</v>
      </c>
      <c r="L670" s="176">
        <v>0</v>
      </c>
      <c r="M670" s="631">
        <v>0</v>
      </c>
      <c r="N670" s="358"/>
      <c r="O670" s="111"/>
      <c r="P670" s="111"/>
      <c r="Q670" s="399"/>
    </row>
    <row r="671" spans="1:17">
      <c r="A671" s="690"/>
      <c r="B671" s="693"/>
      <c r="C671" s="695"/>
      <c r="D671" s="688" t="s">
        <v>725</v>
      </c>
      <c r="E671" s="87" t="s">
        <v>68</v>
      </c>
      <c r="F671" s="545">
        <v>0</v>
      </c>
      <c r="G671" s="176">
        <v>0</v>
      </c>
      <c r="H671" s="176">
        <v>0</v>
      </c>
      <c r="I671" s="631">
        <v>0</v>
      </c>
      <c r="J671" s="545">
        <v>0</v>
      </c>
      <c r="K671" s="176">
        <v>0</v>
      </c>
      <c r="L671" s="176">
        <v>0</v>
      </c>
      <c r="M671" s="631">
        <v>0</v>
      </c>
      <c r="N671" s="358"/>
      <c r="O671" s="111"/>
      <c r="P671" s="111"/>
      <c r="Q671" s="399"/>
    </row>
    <row r="672" spans="1:17">
      <c r="A672" s="690"/>
      <c r="B672" s="693"/>
      <c r="C672" s="695"/>
      <c r="D672" s="768"/>
      <c r="E672" s="87" t="s">
        <v>491</v>
      </c>
      <c r="F672" s="545">
        <v>0</v>
      </c>
      <c r="G672" s="176">
        <v>0</v>
      </c>
      <c r="H672" s="176">
        <v>0</v>
      </c>
      <c r="I672" s="631">
        <v>0</v>
      </c>
      <c r="J672" s="545">
        <v>0</v>
      </c>
      <c r="K672" s="176">
        <v>0</v>
      </c>
      <c r="L672" s="176">
        <v>0</v>
      </c>
      <c r="M672" s="631">
        <v>0</v>
      </c>
      <c r="N672" s="358"/>
      <c r="O672" s="111"/>
      <c r="P672" s="111"/>
      <c r="Q672" s="399"/>
    </row>
    <row r="673" spans="1:17" ht="25.5">
      <c r="A673" s="690" t="s">
        <v>80</v>
      </c>
      <c r="B673" s="692" t="s">
        <v>741</v>
      </c>
      <c r="C673" s="694" t="s">
        <v>742</v>
      </c>
      <c r="D673" s="268" t="s">
        <v>65</v>
      </c>
      <c r="E673" s="87"/>
      <c r="F673" s="545">
        <v>0</v>
      </c>
      <c r="G673" s="176">
        <v>0</v>
      </c>
      <c r="H673" s="176">
        <v>0</v>
      </c>
      <c r="I673" s="631">
        <v>0</v>
      </c>
      <c r="J673" s="545">
        <v>0</v>
      </c>
      <c r="K673" s="176">
        <v>0</v>
      </c>
      <c r="L673" s="176">
        <v>0</v>
      </c>
      <c r="M673" s="631">
        <v>0</v>
      </c>
      <c r="N673" s="358"/>
      <c r="O673" s="111"/>
      <c r="P673" s="111"/>
      <c r="Q673" s="399"/>
    </row>
    <row r="674" spans="1:17">
      <c r="A674" s="772"/>
      <c r="B674" s="693"/>
      <c r="C674" s="695"/>
      <c r="D674" s="688" t="s">
        <v>725</v>
      </c>
      <c r="E674" s="87" t="s">
        <v>68</v>
      </c>
      <c r="F674" s="545">
        <v>0</v>
      </c>
      <c r="G674" s="176">
        <v>0</v>
      </c>
      <c r="H674" s="176">
        <v>0</v>
      </c>
      <c r="I674" s="631">
        <v>0</v>
      </c>
      <c r="J674" s="545">
        <v>0</v>
      </c>
      <c r="K674" s="176">
        <v>0</v>
      </c>
      <c r="L674" s="176">
        <v>0</v>
      </c>
      <c r="M674" s="631">
        <v>0</v>
      </c>
      <c r="N674" s="358"/>
      <c r="O674" s="111"/>
      <c r="P674" s="111"/>
      <c r="Q674" s="399"/>
    </row>
    <row r="675" spans="1:17">
      <c r="A675" s="772"/>
      <c r="B675" s="693"/>
      <c r="C675" s="695"/>
      <c r="D675" s="740"/>
      <c r="E675" s="92" t="s">
        <v>491</v>
      </c>
      <c r="F675" s="545">
        <v>0</v>
      </c>
      <c r="G675" s="176">
        <v>0</v>
      </c>
      <c r="H675" s="176">
        <v>0</v>
      </c>
      <c r="I675" s="631">
        <v>0</v>
      </c>
      <c r="J675" s="545">
        <v>0</v>
      </c>
      <c r="K675" s="176">
        <v>0</v>
      </c>
      <c r="L675" s="176">
        <v>0</v>
      </c>
      <c r="M675" s="631">
        <v>0</v>
      </c>
      <c r="N675" s="358"/>
      <c r="O675" s="111"/>
      <c r="P675" s="111"/>
      <c r="Q675" s="399"/>
    </row>
    <row r="676" spans="1:17" ht="25.5">
      <c r="A676" s="690" t="s">
        <v>140</v>
      </c>
      <c r="B676" s="692" t="s">
        <v>743</v>
      </c>
      <c r="C676" s="694" t="s">
        <v>744</v>
      </c>
      <c r="D676" s="268" t="s">
        <v>65</v>
      </c>
      <c r="E676" s="87"/>
      <c r="F676" s="542">
        <v>0</v>
      </c>
      <c r="G676" s="199">
        <v>0</v>
      </c>
      <c r="H676" s="199">
        <v>0</v>
      </c>
      <c r="I676" s="628">
        <v>0</v>
      </c>
      <c r="J676" s="542">
        <v>0</v>
      </c>
      <c r="K676" s="199">
        <v>0</v>
      </c>
      <c r="L676" s="199">
        <v>0</v>
      </c>
      <c r="M676" s="628">
        <v>0</v>
      </c>
      <c r="N676" s="355"/>
      <c r="O676" s="112"/>
      <c r="P676" s="112"/>
      <c r="Q676" s="451"/>
    </row>
    <row r="677" spans="1:17">
      <c r="A677" s="691"/>
      <c r="B677" s="693"/>
      <c r="C677" s="695"/>
      <c r="D677" s="688" t="s">
        <v>725</v>
      </c>
      <c r="E677" s="87" t="s">
        <v>68</v>
      </c>
      <c r="F677" s="542">
        <v>0</v>
      </c>
      <c r="G677" s="199">
        <v>0</v>
      </c>
      <c r="H677" s="199">
        <v>0</v>
      </c>
      <c r="I677" s="628">
        <v>0</v>
      </c>
      <c r="J677" s="542">
        <v>0</v>
      </c>
      <c r="K677" s="199">
        <v>0</v>
      </c>
      <c r="L677" s="199">
        <v>0</v>
      </c>
      <c r="M677" s="628">
        <v>0</v>
      </c>
      <c r="N677" s="355"/>
      <c r="O677" s="112"/>
      <c r="P677" s="112"/>
      <c r="Q677" s="451"/>
    </row>
    <row r="678" spans="1:17">
      <c r="A678" s="691"/>
      <c r="B678" s="693"/>
      <c r="C678" s="695"/>
      <c r="D678" s="768"/>
      <c r="E678" s="87" t="s">
        <v>491</v>
      </c>
      <c r="F678" s="542">
        <v>0</v>
      </c>
      <c r="G678" s="199">
        <v>0</v>
      </c>
      <c r="H678" s="199">
        <v>0</v>
      </c>
      <c r="I678" s="628">
        <v>0</v>
      </c>
      <c r="J678" s="542">
        <v>0</v>
      </c>
      <c r="K678" s="199">
        <v>0</v>
      </c>
      <c r="L678" s="199">
        <v>0</v>
      </c>
      <c r="M678" s="628">
        <v>0</v>
      </c>
      <c r="N678" s="355"/>
      <c r="O678" s="112"/>
      <c r="P678" s="112"/>
      <c r="Q678" s="451"/>
    </row>
    <row r="679" spans="1:17" ht="25.5">
      <c r="A679" s="690" t="s">
        <v>159</v>
      </c>
      <c r="B679" s="692" t="s">
        <v>745</v>
      </c>
      <c r="C679" s="694" t="s">
        <v>746</v>
      </c>
      <c r="D679" s="268" t="s">
        <v>65</v>
      </c>
      <c r="E679" s="87"/>
      <c r="F679" s="545">
        <v>0</v>
      </c>
      <c r="G679" s="176">
        <v>0</v>
      </c>
      <c r="H679" s="176">
        <v>0</v>
      </c>
      <c r="I679" s="631">
        <v>0</v>
      </c>
      <c r="J679" s="545">
        <v>0</v>
      </c>
      <c r="K679" s="176">
        <v>0</v>
      </c>
      <c r="L679" s="176">
        <v>0</v>
      </c>
      <c r="M679" s="631">
        <v>0</v>
      </c>
      <c r="N679" s="358"/>
      <c r="O679" s="111"/>
      <c r="P679" s="111"/>
      <c r="Q679" s="399"/>
    </row>
    <row r="680" spans="1:17">
      <c r="A680" s="691"/>
      <c r="B680" s="693"/>
      <c r="C680" s="695"/>
      <c r="D680" s="688" t="s">
        <v>725</v>
      </c>
      <c r="E680" s="87" t="s">
        <v>68</v>
      </c>
      <c r="F680" s="545">
        <v>0</v>
      </c>
      <c r="G680" s="176">
        <v>0</v>
      </c>
      <c r="H680" s="176">
        <v>0</v>
      </c>
      <c r="I680" s="631">
        <v>0</v>
      </c>
      <c r="J680" s="545">
        <v>0</v>
      </c>
      <c r="K680" s="176">
        <v>0</v>
      </c>
      <c r="L680" s="176">
        <v>0</v>
      </c>
      <c r="M680" s="631">
        <v>0</v>
      </c>
      <c r="N680" s="358"/>
      <c r="O680" s="111"/>
      <c r="P680" s="111"/>
      <c r="Q680" s="399"/>
    </row>
    <row r="681" spans="1:17">
      <c r="A681" s="691"/>
      <c r="B681" s="693"/>
      <c r="C681" s="695"/>
      <c r="D681" s="768"/>
      <c r="E681" s="92" t="s">
        <v>491</v>
      </c>
      <c r="F681" s="545">
        <v>0</v>
      </c>
      <c r="G681" s="176">
        <v>0</v>
      </c>
      <c r="H681" s="176">
        <v>0</v>
      </c>
      <c r="I681" s="631">
        <v>0</v>
      </c>
      <c r="J681" s="545">
        <v>0</v>
      </c>
      <c r="K681" s="176">
        <v>0</v>
      </c>
      <c r="L681" s="176">
        <v>0</v>
      </c>
      <c r="M681" s="631">
        <v>0</v>
      </c>
      <c r="N681" s="358"/>
      <c r="O681" s="111"/>
      <c r="P681" s="111"/>
      <c r="Q681" s="399"/>
    </row>
    <row r="682" spans="1:17" ht="25.5">
      <c r="A682" s="690" t="s">
        <v>696</v>
      </c>
      <c r="B682" s="692" t="s">
        <v>747</v>
      </c>
      <c r="C682" s="694" t="s">
        <v>748</v>
      </c>
      <c r="D682" s="268" t="s">
        <v>65</v>
      </c>
      <c r="E682" s="87"/>
      <c r="F682" s="545">
        <v>0</v>
      </c>
      <c r="G682" s="176">
        <v>0</v>
      </c>
      <c r="H682" s="176">
        <v>0</v>
      </c>
      <c r="I682" s="631">
        <v>0</v>
      </c>
      <c r="J682" s="545">
        <v>0</v>
      </c>
      <c r="K682" s="176">
        <v>0</v>
      </c>
      <c r="L682" s="176">
        <v>0</v>
      </c>
      <c r="M682" s="631">
        <v>0</v>
      </c>
      <c r="N682" s="358"/>
      <c r="O682" s="111"/>
      <c r="P682" s="111"/>
      <c r="Q682" s="399"/>
    </row>
    <row r="683" spans="1:17">
      <c r="A683" s="772"/>
      <c r="B683" s="693"/>
      <c r="C683" s="695"/>
      <c r="D683" s="688" t="s">
        <v>725</v>
      </c>
      <c r="E683" s="87" t="s">
        <v>68</v>
      </c>
      <c r="F683" s="545">
        <v>0</v>
      </c>
      <c r="G683" s="176">
        <v>0</v>
      </c>
      <c r="H683" s="176">
        <v>0</v>
      </c>
      <c r="I683" s="631">
        <v>0</v>
      </c>
      <c r="J683" s="545">
        <v>0</v>
      </c>
      <c r="K683" s="176">
        <v>0</v>
      </c>
      <c r="L683" s="176">
        <v>0</v>
      </c>
      <c r="M683" s="631">
        <v>0</v>
      </c>
      <c r="N683" s="358"/>
      <c r="O683" s="111"/>
      <c r="P683" s="111"/>
      <c r="Q683" s="399"/>
    </row>
    <row r="684" spans="1:17">
      <c r="A684" s="772"/>
      <c r="B684" s="693"/>
      <c r="C684" s="695"/>
      <c r="D684" s="740"/>
      <c r="E684" s="92" t="s">
        <v>491</v>
      </c>
      <c r="F684" s="545">
        <v>0</v>
      </c>
      <c r="G684" s="176">
        <v>0</v>
      </c>
      <c r="H684" s="176">
        <v>0</v>
      </c>
      <c r="I684" s="631">
        <v>0</v>
      </c>
      <c r="J684" s="545">
        <v>0</v>
      </c>
      <c r="K684" s="176">
        <v>0</v>
      </c>
      <c r="L684" s="176">
        <v>0</v>
      </c>
      <c r="M684" s="631">
        <v>0</v>
      </c>
      <c r="N684" s="358"/>
      <c r="O684" s="111"/>
      <c r="P684" s="111"/>
      <c r="Q684" s="399"/>
    </row>
    <row r="685" spans="1:17" ht="25.5">
      <c r="A685" s="690" t="s">
        <v>749</v>
      </c>
      <c r="B685" s="692" t="s">
        <v>750</v>
      </c>
      <c r="C685" s="694" t="s">
        <v>751</v>
      </c>
      <c r="D685" s="268" t="s">
        <v>65</v>
      </c>
      <c r="E685" s="311"/>
      <c r="F685" s="546">
        <f>F686</f>
        <v>605.79999999999995</v>
      </c>
      <c r="G685" s="178">
        <f t="shared" ref="G685:I686" si="369">G686</f>
        <v>0</v>
      </c>
      <c r="H685" s="178">
        <f t="shared" si="369"/>
        <v>605.79999999999995</v>
      </c>
      <c r="I685" s="632">
        <f t="shared" si="369"/>
        <v>0</v>
      </c>
      <c r="J685" s="546">
        <f>J686</f>
        <v>605.77</v>
      </c>
      <c r="K685" s="178">
        <f t="shared" ref="K685:M686" si="370">K686</f>
        <v>0</v>
      </c>
      <c r="L685" s="178">
        <f t="shared" si="370"/>
        <v>605.77</v>
      </c>
      <c r="M685" s="632">
        <f t="shared" si="370"/>
        <v>0</v>
      </c>
      <c r="N685" s="358">
        <f>J685/F685*100</f>
        <v>99.995047870584358</v>
      </c>
      <c r="O685" s="111"/>
      <c r="P685" s="111">
        <f>L685/H685*100</f>
        <v>99.995047870584358</v>
      </c>
      <c r="Q685" s="399"/>
    </row>
    <row r="686" spans="1:17">
      <c r="A686" s="691"/>
      <c r="B686" s="693"/>
      <c r="C686" s="695"/>
      <c r="D686" s="688" t="s">
        <v>725</v>
      </c>
      <c r="E686" s="311" t="s">
        <v>68</v>
      </c>
      <c r="F686" s="546">
        <f>F687</f>
        <v>605.79999999999995</v>
      </c>
      <c r="G686" s="178">
        <f t="shared" si="369"/>
        <v>0</v>
      </c>
      <c r="H686" s="178">
        <f t="shared" si="369"/>
        <v>605.79999999999995</v>
      </c>
      <c r="I686" s="632">
        <f t="shared" si="369"/>
        <v>0</v>
      </c>
      <c r="J686" s="546">
        <f>J687</f>
        <v>605.77</v>
      </c>
      <c r="K686" s="178">
        <f t="shared" si="370"/>
        <v>0</v>
      </c>
      <c r="L686" s="178">
        <f t="shared" si="370"/>
        <v>605.77</v>
      </c>
      <c r="M686" s="632">
        <f t="shared" si="370"/>
        <v>0</v>
      </c>
      <c r="N686" s="358">
        <f>J686/F686*100</f>
        <v>99.995047870584358</v>
      </c>
      <c r="O686" s="112"/>
      <c r="P686" s="111">
        <f>L686/H686*100</f>
        <v>99.995047870584358</v>
      </c>
      <c r="Q686" s="451"/>
    </row>
    <row r="687" spans="1:17">
      <c r="A687" s="691"/>
      <c r="B687" s="693"/>
      <c r="C687" s="695"/>
      <c r="D687" s="768"/>
      <c r="E687" s="313" t="s">
        <v>734</v>
      </c>
      <c r="F687" s="546">
        <f>H687</f>
        <v>605.79999999999995</v>
      </c>
      <c r="G687" s="178">
        <v>0</v>
      </c>
      <c r="H687" s="178">
        <v>605.79999999999995</v>
      </c>
      <c r="I687" s="632">
        <v>0</v>
      </c>
      <c r="J687" s="546">
        <f t="shared" ref="J687" si="371">L687</f>
        <v>605.77</v>
      </c>
      <c r="K687" s="178">
        <v>0</v>
      </c>
      <c r="L687" s="178">
        <v>605.77</v>
      </c>
      <c r="M687" s="632">
        <v>0</v>
      </c>
      <c r="N687" s="358">
        <f>J687/F687*100</f>
        <v>99.995047870584358</v>
      </c>
      <c r="O687" s="111"/>
      <c r="P687" s="111">
        <f>L687/H687*100</f>
        <v>99.995047870584358</v>
      </c>
      <c r="Q687" s="399"/>
    </row>
    <row r="688" spans="1:17" ht="25.5">
      <c r="A688" s="718" t="s">
        <v>125</v>
      </c>
      <c r="B688" s="720" t="s">
        <v>752</v>
      </c>
      <c r="C688" s="728" t="s">
        <v>753</v>
      </c>
      <c r="D688" s="108" t="s">
        <v>65</v>
      </c>
      <c r="E688" s="109"/>
      <c r="F688" s="540">
        <v>0</v>
      </c>
      <c r="G688" s="585">
        <v>0</v>
      </c>
      <c r="H688" s="585">
        <v>0</v>
      </c>
      <c r="I688" s="626">
        <v>0</v>
      </c>
      <c r="J688" s="540">
        <v>0</v>
      </c>
      <c r="K688" s="585">
        <v>0</v>
      </c>
      <c r="L688" s="585">
        <v>0</v>
      </c>
      <c r="M688" s="626">
        <v>0</v>
      </c>
      <c r="N688" s="353"/>
      <c r="O688" s="118"/>
      <c r="P688" s="118"/>
      <c r="Q688" s="398"/>
    </row>
    <row r="689" spans="1:17">
      <c r="A689" s="763"/>
      <c r="B689" s="764"/>
      <c r="C689" s="723"/>
      <c r="D689" s="765" t="s">
        <v>725</v>
      </c>
      <c r="E689" s="82" t="s">
        <v>68</v>
      </c>
      <c r="F689" s="541">
        <v>0</v>
      </c>
      <c r="G689" s="586">
        <v>0</v>
      </c>
      <c r="H689" s="586">
        <v>0</v>
      </c>
      <c r="I689" s="627">
        <v>0</v>
      </c>
      <c r="J689" s="648">
        <v>0</v>
      </c>
      <c r="K689" s="657">
        <v>0</v>
      </c>
      <c r="L689" s="657">
        <v>0</v>
      </c>
      <c r="M689" s="664">
        <v>0</v>
      </c>
      <c r="N689" s="354"/>
      <c r="O689" s="113"/>
      <c r="P689" s="113"/>
      <c r="Q689" s="452"/>
    </row>
    <row r="690" spans="1:17">
      <c r="A690" s="763"/>
      <c r="B690" s="764"/>
      <c r="C690" s="723"/>
      <c r="D690" s="775"/>
      <c r="E690" s="82" t="s">
        <v>491</v>
      </c>
      <c r="F690" s="541">
        <v>0</v>
      </c>
      <c r="G690" s="586">
        <v>0</v>
      </c>
      <c r="H690" s="586">
        <v>0</v>
      </c>
      <c r="I690" s="627">
        <v>0</v>
      </c>
      <c r="J690" s="648">
        <v>0</v>
      </c>
      <c r="K690" s="657">
        <v>0</v>
      </c>
      <c r="L690" s="657">
        <v>0</v>
      </c>
      <c r="M690" s="664">
        <v>0</v>
      </c>
      <c r="N690" s="354"/>
      <c r="O690" s="113"/>
      <c r="P690" s="113"/>
      <c r="Q690" s="452"/>
    </row>
    <row r="691" spans="1:17" ht="25.5">
      <c r="A691" s="690" t="s">
        <v>127</v>
      </c>
      <c r="B691" s="692" t="s">
        <v>754</v>
      </c>
      <c r="C691" s="694" t="s">
        <v>755</v>
      </c>
      <c r="D691" s="268" t="s">
        <v>65</v>
      </c>
      <c r="E691" s="87"/>
      <c r="F691" s="542">
        <v>0</v>
      </c>
      <c r="G691" s="199">
        <v>0</v>
      </c>
      <c r="H691" s="199">
        <v>0</v>
      </c>
      <c r="I691" s="628">
        <v>0</v>
      </c>
      <c r="J691" s="649">
        <v>0</v>
      </c>
      <c r="K691" s="200">
        <v>0</v>
      </c>
      <c r="L691" s="200">
        <v>0</v>
      </c>
      <c r="M691" s="665">
        <v>0</v>
      </c>
      <c r="N691" s="355"/>
      <c r="O691" s="112"/>
      <c r="P691" s="112"/>
      <c r="Q691" s="451"/>
    </row>
    <row r="692" spans="1:17">
      <c r="A692" s="691"/>
      <c r="B692" s="693"/>
      <c r="C692" s="695"/>
      <c r="D692" s="688" t="s">
        <v>725</v>
      </c>
      <c r="E692" s="87" t="s">
        <v>68</v>
      </c>
      <c r="F692" s="542">
        <v>0</v>
      </c>
      <c r="G692" s="199">
        <v>0</v>
      </c>
      <c r="H692" s="199">
        <v>0</v>
      </c>
      <c r="I692" s="628">
        <v>0</v>
      </c>
      <c r="J692" s="649">
        <v>0</v>
      </c>
      <c r="K692" s="200">
        <v>0</v>
      </c>
      <c r="L692" s="200">
        <v>0</v>
      </c>
      <c r="M692" s="665">
        <v>0</v>
      </c>
      <c r="N692" s="355"/>
      <c r="O692" s="112"/>
      <c r="P692" s="112"/>
      <c r="Q692" s="451"/>
    </row>
    <row r="693" spans="1:17">
      <c r="A693" s="691"/>
      <c r="B693" s="693"/>
      <c r="C693" s="695"/>
      <c r="D693" s="768"/>
      <c r="E693" s="87" t="s">
        <v>491</v>
      </c>
      <c r="F693" s="542">
        <v>0</v>
      </c>
      <c r="G693" s="199">
        <v>0</v>
      </c>
      <c r="H693" s="199">
        <v>0</v>
      </c>
      <c r="I693" s="628">
        <v>0</v>
      </c>
      <c r="J693" s="649">
        <v>0</v>
      </c>
      <c r="K693" s="200">
        <v>0</v>
      </c>
      <c r="L693" s="200">
        <v>0</v>
      </c>
      <c r="M693" s="665">
        <v>0</v>
      </c>
      <c r="N693" s="355"/>
      <c r="O693" s="112"/>
      <c r="P693" s="112"/>
      <c r="Q693" s="451"/>
    </row>
    <row r="694" spans="1:17" ht="25.5">
      <c r="A694" s="690" t="s">
        <v>145</v>
      </c>
      <c r="B694" s="692" t="s">
        <v>756</v>
      </c>
      <c r="C694" s="694" t="s">
        <v>757</v>
      </c>
      <c r="D694" s="268" t="s">
        <v>65</v>
      </c>
      <c r="E694" s="87"/>
      <c r="F694" s="542">
        <v>0</v>
      </c>
      <c r="G694" s="199">
        <v>0</v>
      </c>
      <c r="H694" s="199">
        <v>0</v>
      </c>
      <c r="I694" s="628">
        <v>0</v>
      </c>
      <c r="J694" s="649">
        <v>0</v>
      </c>
      <c r="K694" s="200">
        <v>0</v>
      </c>
      <c r="L694" s="200">
        <v>0</v>
      </c>
      <c r="M694" s="665">
        <v>0</v>
      </c>
      <c r="N694" s="355"/>
      <c r="O694" s="112"/>
      <c r="P694" s="112"/>
      <c r="Q694" s="451"/>
    </row>
    <row r="695" spans="1:17">
      <c r="A695" s="691"/>
      <c r="B695" s="693"/>
      <c r="C695" s="695"/>
      <c r="D695" s="688" t="s">
        <v>725</v>
      </c>
      <c r="E695" s="87" t="s">
        <v>68</v>
      </c>
      <c r="F695" s="542">
        <v>0</v>
      </c>
      <c r="G695" s="199">
        <v>0</v>
      </c>
      <c r="H695" s="199">
        <v>0</v>
      </c>
      <c r="I695" s="628">
        <v>0</v>
      </c>
      <c r="J695" s="649">
        <v>0</v>
      </c>
      <c r="K695" s="200">
        <v>0</v>
      </c>
      <c r="L695" s="200">
        <v>0</v>
      </c>
      <c r="M695" s="665">
        <v>0</v>
      </c>
      <c r="N695" s="355"/>
      <c r="O695" s="112"/>
      <c r="P695" s="112"/>
      <c r="Q695" s="451"/>
    </row>
    <row r="696" spans="1:17">
      <c r="A696" s="691"/>
      <c r="B696" s="693"/>
      <c r="C696" s="695"/>
      <c r="D696" s="768"/>
      <c r="E696" s="87" t="s">
        <v>491</v>
      </c>
      <c r="F696" s="542">
        <v>0</v>
      </c>
      <c r="G696" s="199">
        <v>0</v>
      </c>
      <c r="H696" s="199">
        <v>0</v>
      </c>
      <c r="I696" s="628">
        <v>0</v>
      </c>
      <c r="J696" s="649">
        <v>0</v>
      </c>
      <c r="K696" s="200">
        <v>0</v>
      </c>
      <c r="L696" s="200">
        <v>0</v>
      </c>
      <c r="M696" s="665">
        <v>0</v>
      </c>
      <c r="N696" s="355"/>
      <c r="O696" s="112"/>
      <c r="P696" s="112"/>
      <c r="Q696" s="451"/>
    </row>
    <row r="697" spans="1:17" ht="25.5">
      <c r="A697" s="690" t="s">
        <v>758</v>
      </c>
      <c r="B697" s="692" t="s">
        <v>759</v>
      </c>
      <c r="C697" s="694" t="s">
        <v>760</v>
      </c>
      <c r="D697" s="268" t="s">
        <v>65</v>
      </c>
      <c r="E697" s="87"/>
      <c r="F697" s="542">
        <v>0</v>
      </c>
      <c r="G697" s="199">
        <v>0</v>
      </c>
      <c r="H697" s="199">
        <v>0</v>
      </c>
      <c r="I697" s="628">
        <v>0</v>
      </c>
      <c r="J697" s="649">
        <v>0</v>
      </c>
      <c r="K697" s="200">
        <v>0</v>
      </c>
      <c r="L697" s="200">
        <v>0</v>
      </c>
      <c r="M697" s="665">
        <v>0</v>
      </c>
      <c r="N697" s="355"/>
      <c r="O697" s="112"/>
      <c r="P697" s="112"/>
      <c r="Q697" s="451"/>
    </row>
    <row r="698" spans="1:17">
      <c r="A698" s="691"/>
      <c r="B698" s="693"/>
      <c r="C698" s="695"/>
      <c r="D698" s="688" t="s">
        <v>725</v>
      </c>
      <c r="E698" s="87" t="s">
        <v>68</v>
      </c>
      <c r="F698" s="542">
        <v>0</v>
      </c>
      <c r="G698" s="199">
        <v>0</v>
      </c>
      <c r="H698" s="199">
        <v>0</v>
      </c>
      <c r="I698" s="628">
        <v>0</v>
      </c>
      <c r="J698" s="649">
        <v>0</v>
      </c>
      <c r="K698" s="200">
        <v>0</v>
      </c>
      <c r="L698" s="200">
        <v>0</v>
      </c>
      <c r="M698" s="665">
        <v>0</v>
      </c>
      <c r="N698" s="355"/>
      <c r="O698" s="112"/>
      <c r="P698" s="112"/>
      <c r="Q698" s="451"/>
    </row>
    <row r="699" spans="1:17">
      <c r="A699" s="691"/>
      <c r="B699" s="693"/>
      <c r="C699" s="695"/>
      <c r="D699" s="768"/>
      <c r="E699" s="87" t="s">
        <v>491</v>
      </c>
      <c r="F699" s="542">
        <v>0</v>
      </c>
      <c r="G699" s="199">
        <v>0</v>
      </c>
      <c r="H699" s="199">
        <v>0</v>
      </c>
      <c r="I699" s="628">
        <v>0</v>
      </c>
      <c r="J699" s="649">
        <v>0</v>
      </c>
      <c r="K699" s="200">
        <v>0</v>
      </c>
      <c r="L699" s="200">
        <v>0</v>
      </c>
      <c r="M699" s="665">
        <v>0</v>
      </c>
      <c r="N699" s="355"/>
      <c r="O699" s="112"/>
      <c r="P699" s="112"/>
      <c r="Q699" s="451"/>
    </row>
    <row r="700" spans="1:17" ht="25.5">
      <c r="A700" s="773" t="s">
        <v>83</v>
      </c>
      <c r="B700" s="720" t="s">
        <v>761</v>
      </c>
      <c r="C700" s="728" t="s">
        <v>762</v>
      </c>
      <c r="D700" s="108" t="s">
        <v>65</v>
      </c>
      <c r="E700" s="109"/>
      <c r="F700" s="540">
        <v>0</v>
      </c>
      <c r="G700" s="585">
        <f>G701</f>
        <v>0</v>
      </c>
      <c r="H700" s="585">
        <f>H701</f>
        <v>0</v>
      </c>
      <c r="I700" s="626">
        <f>I701</f>
        <v>0</v>
      </c>
      <c r="J700" s="540">
        <v>0</v>
      </c>
      <c r="K700" s="585">
        <f>K701</f>
        <v>0</v>
      </c>
      <c r="L700" s="585">
        <f>L701</f>
        <v>0</v>
      </c>
      <c r="M700" s="626">
        <f>M701</f>
        <v>0</v>
      </c>
      <c r="N700" s="353"/>
      <c r="O700" s="118"/>
      <c r="P700" s="118"/>
      <c r="Q700" s="398"/>
    </row>
    <row r="701" spans="1:17">
      <c r="A701" s="774"/>
      <c r="B701" s="764"/>
      <c r="C701" s="723"/>
      <c r="D701" s="761" t="s">
        <v>725</v>
      </c>
      <c r="E701" s="82" t="s">
        <v>68</v>
      </c>
      <c r="F701" s="541">
        <v>0</v>
      </c>
      <c r="G701" s="586">
        <f t="shared" ref="G701:H701" si="372">G704+G707</f>
        <v>0</v>
      </c>
      <c r="H701" s="586">
        <f t="shared" si="372"/>
        <v>0</v>
      </c>
      <c r="I701" s="627">
        <v>0</v>
      </c>
      <c r="J701" s="648">
        <v>0</v>
      </c>
      <c r="K701" s="657">
        <f t="shared" ref="K701:L701" si="373">K704+K707</f>
        <v>0</v>
      </c>
      <c r="L701" s="657">
        <f t="shared" si="373"/>
        <v>0</v>
      </c>
      <c r="M701" s="664">
        <v>0</v>
      </c>
      <c r="N701" s="354"/>
      <c r="O701" s="113"/>
      <c r="P701" s="113"/>
      <c r="Q701" s="452"/>
    </row>
    <row r="702" spans="1:17">
      <c r="A702" s="774"/>
      <c r="B702" s="764"/>
      <c r="C702" s="723"/>
      <c r="D702" s="762"/>
      <c r="E702" s="84" t="s">
        <v>491</v>
      </c>
      <c r="F702" s="541">
        <f>0</f>
        <v>0</v>
      </c>
      <c r="G702" s="586">
        <f t="shared" ref="G702:H702" si="374">G708</f>
        <v>0</v>
      </c>
      <c r="H702" s="586">
        <f t="shared" si="374"/>
        <v>0</v>
      </c>
      <c r="I702" s="627">
        <v>0</v>
      </c>
      <c r="J702" s="648">
        <f>0</f>
        <v>0</v>
      </c>
      <c r="K702" s="657">
        <f t="shared" ref="K702:L702" si="375">K708</f>
        <v>0</v>
      </c>
      <c r="L702" s="657">
        <f t="shared" si="375"/>
        <v>0</v>
      </c>
      <c r="M702" s="664">
        <v>0</v>
      </c>
      <c r="N702" s="354"/>
      <c r="O702" s="113"/>
      <c r="P702" s="113"/>
      <c r="Q702" s="452"/>
    </row>
    <row r="703" spans="1:17" ht="25.5">
      <c r="A703" s="690" t="s">
        <v>763</v>
      </c>
      <c r="B703" s="692" t="s">
        <v>764</v>
      </c>
      <c r="C703" s="694" t="s">
        <v>765</v>
      </c>
      <c r="D703" s="268" t="s">
        <v>65</v>
      </c>
      <c r="E703" s="87"/>
      <c r="F703" s="542">
        <v>0</v>
      </c>
      <c r="G703" s="199">
        <v>0</v>
      </c>
      <c r="H703" s="199">
        <v>0</v>
      </c>
      <c r="I703" s="628">
        <v>0</v>
      </c>
      <c r="J703" s="649">
        <v>0</v>
      </c>
      <c r="K703" s="200">
        <v>0</v>
      </c>
      <c r="L703" s="200">
        <v>0</v>
      </c>
      <c r="M703" s="665">
        <v>0</v>
      </c>
      <c r="N703" s="355"/>
      <c r="O703" s="112"/>
      <c r="P703" s="112"/>
      <c r="Q703" s="451"/>
    </row>
    <row r="704" spans="1:17">
      <c r="A704" s="691"/>
      <c r="B704" s="693"/>
      <c r="C704" s="695"/>
      <c r="D704" s="688" t="s">
        <v>725</v>
      </c>
      <c r="E704" s="87" t="s">
        <v>68</v>
      </c>
      <c r="F704" s="542">
        <v>0</v>
      </c>
      <c r="G704" s="199">
        <v>0</v>
      </c>
      <c r="H704" s="199">
        <v>0</v>
      </c>
      <c r="I704" s="628">
        <v>0</v>
      </c>
      <c r="J704" s="649">
        <v>0</v>
      </c>
      <c r="K704" s="200">
        <v>0</v>
      </c>
      <c r="L704" s="200">
        <v>0</v>
      </c>
      <c r="M704" s="665">
        <v>0</v>
      </c>
      <c r="N704" s="355"/>
      <c r="O704" s="112"/>
      <c r="P704" s="112"/>
      <c r="Q704" s="451"/>
    </row>
    <row r="705" spans="1:17">
      <c r="A705" s="691"/>
      <c r="B705" s="693"/>
      <c r="C705" s="695"/>
      <c r="D705" s="768"/>
      <c r="E705" s="87" t="s">
        <v>491</v>
      </c>
      <c r="F705" s="542">
        <v>0</v>
      </c>
      <c r="G705" s="199">
        <v>0</v>
      </c>
      <c r="H705" s="199">
        <v>0</v>
      </c>
      <c r="I705" s="628">
        <v>0</v>
      </c>
      <c r="J705" s="649">
        <v>0</v>
      </c>
      <c r="K705" s="200">
        <v>0</v>
      </c>
      <c r="L705" s="200">
        <v>0</v>
      </c>
      <c r="M705" s="665">
        <v>0</v>
      </c>
      <c r="N705" s="355"/>
      <c r="O705" s="112"/>
      <c r="P705" s="112"/>
      <c r="Q705" s="451"/>
    </row>
    <row r="706" spans="1:17" ht="25.5">
      <c r="A706" s="690" t="s">
        <v>766</v>
      </c>
      <c r="B706" s="692" t="s">
        <v>767</v>
      </c>
      <c r="C706" s="694" t="s">
        <v>768</v>
      </c>
      <c r="D706" s="268" t="s">
        <v>65</v>
      </c>
      <c r="E706" s="87"/>
      <c r="F706" s="542">
        <v>0</v>
      </c>
      <c r="G706" s="199">
        <f t="shared" ref="G706:H707" si="376">G707</f>
        <v>0</v>
      </c>
      <c r="H706" s="199">
        <f t="shared" si="376"/>
        <v>0</v>
      </c>
      <c r="I706" s="628">
        <v>0</v>
      </c>
      <c r="J706" s="649">
        <v>0</v>
      </c>
      <c r="K706" s="200">
        <f t="shared" ref="K706:L707" si="377">K707</f>
        <v>0</v>
      </c>
      <c r="L706" s="200">
        <f t="shared" si="377"/>
        <v>0</v>
      </c>
      <c r="M706" s="665">
        <v>0</v>
      </c>
      <c r="N706" s="355"/>
      <c r="O706" s="112"/>
      <c r="P706" s="112"/>
      <c r="Q706" s="451"/>
    </row>
    <row r="707" spans="1:17">
      <c r="A707" s="691"/>
      <c r="B707" s="693"/>
      <c r="C707" s="695"/>
      <c r="D707" s="688" t="s">
        <v>725</v>
      </c>
      <c r="E707" s="87" t="s">
        <v>68</v>
      </c>
      <c r="F707" s="542">
        <v>0</v>
      </c>
      <c r="G707" s="199">
        <f>G708</f>
        <v>0</v>
      </c>
      <c r="H707" s="199">
        <f t="shared" si="376"/>
        <v>0</v>
      </c>
      <c r="I707" s="628">
        <v>0</v>
      </c>
      <c r="J707" s="649">
        <v>0</v>
      </c>
      <c r="K707" s="200">
        <f>K708</f>
        <v>0</v>
      </c>
      <c r="L707" s="200">
        <f t="shared" si="377"/>
        <v>0</v>
      </c>
      <c r="M707" s="665">
        <v>0</v>
      </c>
      <c r="N707" s="355"/>
      <c r="O707" s="112"/>
      <c r="P707" s="112"/>
      <c r="Q707" s="451"/>
    </row>
    <row r="708" spans="1:17">
      <c r="A708" s="691"/>
      <c r="B708" s="693"/>
      <c r="C708" s="695"/>
      <c r="D708" s="768"/>
      <c r="E708" s="92" t="s">
        <v>491</v>
      </c>
      <c r="F708" s="542">
        <v>0</v>
      </c>
      <c r="G708" s="199">
        <v>0</v>
      </c>
      <c r="H708" s="199">
        <v>0</v>
      </c>
      <c r="I708" s="628">
        <v>0</v>
      </c>
      <c r="J708" s="649">
        <v>0</v>
      </c>
      <c r="K708" s="200">
        <v>0</v>
      </c>
      <c r="L708" s="200">
        <v>0</v>
      </c>
      <c r="M708" s="665">
        <v>0</v>
      </c>
      <c r="N708" s="355"/>
      <c r="O708" s="112"/>
      <c r="P708" s="112"/>
      <c r="Q708" s="451"/>
    </row>
    <row r="709" spans="1:17" ht="25.5">
      <c r="A709" s="690" t="s">
        <v>86</v>
      </c>
      <c r="B709" s="692" t="s">
        <v>769</v>
      </c>
      <c r="C709" s="694" t="s">
        <v>770</v>
      </c>
      <c r="D709" s="268" t="s">
        <v>65</v>
      </c>
      <c r="E709" s="87"/>
      <c r="F709" s="542">
        <f>F710</f>
        <v>0</v>
      </c>
      <c r="G709" s="199">
        <f>G710</f>
        <v>0</v>
      </c>
      <c r="H709" s="199">
        <v>0</v>
      </c>
      <c r="I709" s="628">
        <f>I710</f>
        <v>0</v>
      </c>
      <c r="J709" s="649">
        <f>J710</f>
        <v>0</v>
      </c>
      <c r="K709" s="200">
        <f>K710</f>
        <v>0</v>
      </c>
      <c r="L709" s="200">
        <v>0</v>
      </c>
      <c r="M709" s="665">
        <f>M710</f>
        <v>0</v>
      </c>
      <c r="N709" s="355"/>
      <c r="O709" s="112"/>
      <c r="P709" s="112"/>
      <c r="Q709" s="451"/>
    </row>
    <row r="710" spans="1:17">
      <c r="A710" s="717"/>
      <c r="B710" s="693"/>
      <c r="C710" s="695"/>
      <c r="D710" s="688" t="s">
        <v>725</v>
      </c>
      <c r="E710" s="87" t="s">
        <v>68</v>
      </c>
      <c r="F710" s="542">
        <v>0</v>
      </c>
      <c r="G710" s="199">
        <f t="shared" ref="G710:I711" si="378">G713</f>
        <v>0</v>
      </c>
      <c r="H710" s="199">
        <v>0</v>
      </c>
      <c r="I710" s="628">
        <v>0</v>
      </c>
      <c r="J710" s="649">
        <v>0</v>
      </c>
      <c r="K710" s="200">
        <f t="shared" ref="K710:K711" si="379">K713</f>
        <v>0</v>
      </c>
      <c r="L710" s="200">
        <v>0</v>
      </c>
      <c r="M710" s="665">
        <v>0</v>
      </c>
      <c r="N710" s="355"/>
      <c r="O710" s="112"/>
      <c r="P710" s="112"/>
      <c r="Q710" s="451"/>
    </row>
    <row r="711" spans="1:17">
      <c r="A711" s="717"/>
      <c r="B711" s="693"/>
      <c r="C711" s="695"/>
      <c r="D711" s="761"/>
      <c r="E711" s="92" t="s">
        <v>491</v>
      </c>
      <c r="F711" s="542">
        <v>0</v>
      </c>
      <c r="G711" s="199">
        <f t="shared" si="378"/>
        <v>0</v>
      </c>
      <c r="H711" s="199">
        <v>0</v>
      </c>
      <c r="I711" s="628">
        <f t="shared" si="378"/>
        <v>0</v>
      </c>
      <c r="J711" s="649">
        <v>0</v>
      </c>
      <c r="K711" s="200">
        <f t="shared" si="379"/>
        <v>0</v>
      </c>
      <c r="L711" s="200">
        <v>0</v>
      </c>
      <c r="M711" s="665">
        <f t="shared" ref="M711" si="380">M714</f>
        <v>0</v>
      </c>
      <c r="N711" s="355"/>
      <c r="O711" s="112"/>
      <c r="P711" s="112"/>
      <c r="Q711" s="451"/>
    </row>
    <row r="712" spans="1:17" ht="25.5">
      <c r="A712" s="690" t="s">
        <v>771</v>
      </c>
      <c r="B712" s="692" t="s">
        <v>772</v>
      </c>
      <c r="C712" s="694" t="s">
        <v>773</v>
      </c>
      <c r="D712" s="268" t="s">
        <v>65</v>
      </c>
      <c r="E712" s="87"/>
      <c r="F712" s="542">
        <f>F713</f>
        <v>0</v>
      </c>
      <c r="G712" s="199">
        <f>G713</f>
        <v>0</v>
      </c>
      <c r="H712" s="199">
        <v>0</v>
      </c>
      <c r="I712" s="628">
        <f>I713</f>
        <v>0</v>
      </c>
      <c r="J712" s="649">
        <f>J713</f>
        <v>0</v>
      </c>
      <c r="K712" s="200">
        <f>K713</f>
        <v>0</v>
      </c>
      <c r="L712" s="200">
        <v>0</v>
      </c>
      <c r="M712" s="665">
        <f>M713</f>
        <v>0</v>
      </c>
      <c r="N712" s="355"/>
      <c r="O712" s="112"/>
      <c r="P712" s="112"/>
      <c r="Q712" s="451"/>
    </row>
    <row r="713" spans="1:17">
      <c r="A713" s="691"/>
      <c r="B713" s="693"/>
      <c r="C713" s="695"/>
      <c r="D713" s="688" t="s">
        <v>725</v>
      </c>
      <c r="E713" s="87" t="s">
        <v>68</v>
      </c>
      <c r="F713" s="542">
        <v>0</v>
      </c>
      <c r="G713" s="199">
        <v>0</v>
      </c>
      <c r="H713" s="199">
        <v>0</v>
      </c>
      <c r="I713" s="628">
        <v>0</v>
      </c>
      <c r="J713" s="649">
        <v>0</v>
      </c>
      <c r="K713" s="200">
        <v>0</v>
      </c>
      <c r="L713" s="200">
        <v>0</v>
      </c>
      <c r="M713" s="665">
        <v>0</v>
      </c>
      <c r="N713" s="355"/>
      <c r="O713" s="112"/>
      <c r="P713" s="112"/>
      <c r="Q713" s="451"/>
    </row>
    <row r="714" spans="1:17">
      <c r="A714" s="691"/>
      <c r="B714" s="693"/>
      <c r="C714" s="695"/>
      <c r="D714" s="761"/>
      <c r="E714" s="92" t="s">
        <v>491</v>
      </c>
      <c r="F714" s="542">
        <v>0</v>
      </c>
      <c r="G714" s="199">
        <v>0</v>
      </c>
      <c r="H714" s="199">
        <v>0</v>
      </c>
      <c r="I714" s="628">
        <v>0</v>
      </c>
      <c r="J714" s="649">
        <v>0</v>
      </c>
      <c r="K714" s="200">
        <v>0</v>
      </c>
      <c r="L714" s="200">
        <v>0</v>
      </c>
      <c r="M714" s="665">
        <v>0</v>
      </c>
      <c r="N714" s="355"/>
      <c r="O714" s="112"/>
      <c r="P714" s="112"/>
      <c r="Q714" s="451"/>
    </row>
    <row r="715" spans="1:17" ht="25.5">
      <c r="A715" s="718" t="s">
        <v>417</v>
      </c>
      <c r="B715" s="720" t="s">
        <v>774</v>
      </c>
      <c r="C715" s="728" t="s">
        <v>775</v>
      </c>
      <c r="D715" s="120" t="s">
        <v>65</v>
      </c>
      <c r="E715" s="331"/>
      <c r="F715" s="540">
        <v>0</v>
      </c>
      <c r="G715" s="585">
        <v>0</v>
      </c>
      <c r="H715" s="585">
        <v>0</v>
      </c>
      <c r="I715" s="626">
        <v>0</v>
      </c>
      <c r="J715" s="540">
        <v>0</v>
      </c>
      <c r="K715" s="585">
        <v>0</v>
      </c>
      <c r="L715" s="585">
        <v>0</v>
      </c>
      <c r="M715" s="626">
        <v>0</v>
      </c>
      <c r="N715" s="500"/>
      <c r="O715" s="121"/>
      <c r="P715" s="121"/>
      <c r="Q715" s="453"/>
    </row>
    <row r="716" spans="1:17">
      <c r="A716" s="771"/>
      <c r="B716" s="726"/>
      <c r="C716" s="722"/>
      <c r="D716" s="688" t="s">
        <v>725</v>
      </c>
      <c r="E716" s="87" t="s">
        <v>68</v>
      </c>
      <c r="F716" s="541">
        <v>0</v>
      </c>
      <c r="G716" s="586">
        <v>0</v>
      </c>
      <c r="H716" s="586">
        <v>0</v>
      </c>
      <c r="I716" s="627">
        <v>0</v>
      </c>
      <c r="J716" s="648">
        <v>0</v>
      </c>
      <c r="K716" s="657">
        <v>0</v>
      </c>
      <c r="L716" s="657">
        <v>0</v>
      </c>
      <c r="M716" s="664">
        <v>0</v>
      </c>
      <c r="N716" s="355"/>
      <c r="O716" s="112"/>
      <c r="P716" s="112"/>
      <c r="Q716" s="451"/>
    </row>
    <row r="717" spans="1:17">
      <c r="A717" s="771"/>
      <c r="B717" s="726"/>
      <c r="C717" s="722"/>
      <c r="D717" s="761"/>
      <c r="E717" s="87" t="s">
        <v>491</v>
      </c>
      <c r="F717" s="541">
        <v>0</v>
      </c>
      <c r="G717" s="586">
        <v>0</v>
      </c>
      <c r="H717" s="586">
        <v>0</v>
      </c>
      <c r="I717" s="627">
        <v>0</v>
      </c>
      <c r="J717" s="648">
        <v>0</v>
      </c>
      <c r="K717" s="657">
        <v>0</v>
      </c>
      <c r="L717" s="657">
        <v>0</v>
      </c>
      <c r="M717" s="664">
        <v>0</v>
      </c>
      <c r="N717" s="355"/>
      <c r="O717" s="112"/>
      <c r="P717" s="112"/>
      <c r="Q717" s="451"/>
    </row>
    <row r="718" spans="1:17" ht="25.5">
      <c r="A718" s="690" t="s">
        <v>776</v>
      </c>
      <c r="B718" s="692" t="s">
        <v>777</v>
      </c>
      <c r="C718" s="694" t="s">
        <v>778</v>
      </c>
      <c r="D718" s="268" t="s">
        <v>65</v>
      </c>
      <c r="E718" s="87"/>
      <c r="F718" s="542">
        <v>0</v>
      </c>
      <c r="G718" s="199">
        <v>0</v>
      </c>
      <c r="H718" s="199">
        <v>0</v>
      </c>
      <c r="I718" s="628">
        <v>0</v>
      </c>
      <c r="J718" s="649">
        <v>0</v>
      </c>
      <c r="K718" s="200">
        <v>0</v>
      </c>
      <c r="L718" s="200">
        <v>0</v>
      </c>
      <c r="M718" s="665">
        <v>0</v>
      </c>
      <c r="N718" s="355"/>
      <c r="O718" s="112"/>
      <c r="P718" s="112"/>
      <c r="Q718" s="451"/>
    </row>
    <row r="719" spans="1:17">
      <c r="A719" s="690"/>
      <c r="B719" s="692"/>
      <c r="C719" s="694"/>
      <c r="D719" s="688" t="s">
        <v>725</v>
      </c>
      <c r="E719" s="87" t="s">
        <v>68</v>
      </c>
      <c r="F719" s="542">
        <v>0</v>
      </c>
      <c r="G719" s="199">
        <v>0</v>
      </c>
      <c r="H719" s="199">
        <v>0</v>
      </c>
      <c r="I719" s="628">
        <v>0</v>
      </c>
      <c r="J719" s="649">
        <v>0</v>
      </c>
      <c r="K719" s="200">
        <v>0</v>
      </c>
      <c r="L719" s="200">
        <v>0</v>
      </c>
      <c r="M719" s="665">
        <v>0</v>
      </c>
      <c r="N719" s="355"/>
      <c r="O719" s="112"/>
      <c r="P719" s="112"/>
      <c r="Q719" s="451"/>
    </row>
    <row r="720" spans="1:17">
      <c r="A720" s="690"/>
      <c r="B720" s="692"/>
      <c r="C720" s="694"/>
      <c r="D720" s="761"/>
      <c r="E720" s="87" t="s">
        <v>491</v>
      </c>
      <c r="F720" s="542">
        <v>0</v>
      </c>
      <c r="G720" s="199">
        <v>0</v>
      </c>
      <c r="H720" s="199">
        <v>0</v>
      </c>
      <c r="I720" s="628">
        <v>0</v>
      </c>
      <c r="J720" s="649">
        <v>0</v>
      </c>
      <c r="K720" s="200">
        <v>0</v>
      </c>
      <c r="L720" s="200">
        <v>0</v>
      </c>
      <c r="M720" s="665">
        <v>0</v>
      </c>
      <c r="N720" s="355"/>
      <c r="O720" s="112"/>
      <c r="P720" s="112"/>
      <c r="Q720" s="451"/>
    </row>
    <row r="721" spans="1:17" ht="25.5">
      <c r="A721" s="690" t="s">
        <v>779</v>
      </c>
      <c r="B721" s="692" t="s">
        <v>780</v>
      </c>
      <c r="C721" s="694" t="s">
        <v>781</v>
      </c>
      <c r="D721" s="268" t="s">
        <v>65</v>
      </c>
      <c r="E721" s="87"/>
      <c r="F721" s="542">
        <f t="shared" ref="F721:M721" si="381">F722</f>
        <v>0</v>
      </c>
      <c r="G721" s="199">
        <f t="shared" si="381"/>
        <v>0</v>
      </c>
      <c r="H721" s="199">
        <f t="shared" si="381"/>
        <v>0</v>
      </c>
      <c r="I721" s="628">
        <f t="shared" si="381"/>
        <v>0</v>
      </c>
      <c r="J721" s="649">
        <f t="shared" si="381"/>
        <v>0</v>
      </c>
      <c r="K721" s="200">
        <f t="shared" si="381"/>
        <v>0</v>
      </c>
      <c r="L721" s="200">
        <f t="shared" si="381"/>
        <v>0</v>
      </c>
      <c r="M721" s="665">
        <f t="shared" si="381"/>
        <v>0</v>
      </c>
      <c r="N721" s="355"/>
      <c r="O721" s="112"/>
      <c r="P721" s="112"/>
      <c r="Q721" s="451"/>
    </row>
    <row r="722" spans="1:17">
      <c r="A722" s="772"/>
      <c r="B722" s="741"/>
      <c r="C722" s="742"/>
      <c r="D722" s="688" t="s">
        <v>725</v>
      </c>
      <c r="E722" s="87" t="s">
        <v>68</v>
      </c>
      <c r="F722" s="542">
        <v>0</v>
      </c>
      <c r="G722" s="199">
        <v>0</v>
      </c>
      <c r="H722" s="199">
        <v>0</v>
      </c>
      <c r="I722" s="628">
        <v>0</v>
      </c>
      <c r="J722" s="649">
        <v>0</v>
      </c>
      <c r="K722" s="200">
        <v>0</v>
      </c>
      <c r="L722" s="200">
        <v>0</v>
      </c>
      <c r="M722" s="665">
        <v>0</v>
      </c>
      <c r="N722" s="355"/>
      <c r="O722" s="112"/>
      <c r="P722" s="112"/>
      <c r="Q722" s="451"/>
    </row>
    <row r="723" spans="1:17">
      <c r="A723" s="772"/>
      <c r="B723" s="741"/>
      <c r="C723" s="742"/>
      <c r="D723" s="761"/>
      <c r="E723" s="92" t="s">
        <v>491</v>
      </c>
      <c r="F723" s="542">
        <v>0</v>
      </c>
      <c r="G723" s="199">
        <v>0</v>
      </c>
      <c r="H723" s="199">
        <v>0</v>
      </c>
      <c r="I723" s="628">
        <v>0</v>
      </c>
      <c r="J723" s="649">
        <v>0</v>
      </c>
      <c r="K723" s="200">
        <v>0</v>
      </c>
      <c r="L723" s="200">
        <v>0</v>
      </c>
      <c r="M723" s="665">
        <v>0</v>
      </c>
      <c r="N723" s="355"/>
      <c r="O723" s="112"/>
      <c r="P723" s="112"/>
      <c r="Q723" s="451"/>
    </row>
    <row r="724" spans="1:17" ht="25.5">
      <c r="A724" s="690" t="s">
        <v>782</v>
      </c>
      <c r="B724" s="692" t="s">
        <v>783</v>
      </c>
      <c r="C724" s="694" t="s">
        <v>784</v>
      </c>
      <c r="D724" s="268" t="s">
        <v>65</v>
      </c>
      <c r="E724" s="87"/>
      <c r="F724" s="542">
        <f>F725</f>
        <v>0</v>
      </c>
      <c r="G724" s="199">
        <v>0</v>
      </c>
      <c r="H724" s="199">
        <f t="shared" ref="H724:I724" si="382">H725</f>
        <v>0</v>
      </c>
      <c r="I724" s="628">
        <f t="shared" si="382"/>
        <v>0</v>
      </c>
      <c r="J724" s="649">
        <f>J725</f>
        <v>0</v>
      </c>
      <c r="K724" s="200">
        <v>0</v>
      </c>
      <c r="L724" s="200">
        <f t="shared" ref="L724:M724" si="383">L725</f>
        <v>0</v>
      </c>
      <c r="M724" s="665">
        <f t="shared" si="383"/>
        <v>0</v>
      </c>
      <c r="N724" s="355"/>
      <c r="O724" s="112"/>
      <c r="P724" s="112"/>
      <c r="Q724" s="451"/>
    </row>
    <row r="725" spans="1:17">
      <c r="A725" s="691"/>
      <c r="B725" s="693"/>
      <c r="C725" s="695"/>
      <c r="D725" s="688" t="s">
        <v>725</v>
      </c>
      <c r="E725" s="87" t="s">
        <v>68</v>
      </c>
      <c r="F725" s="542">
        <v>0</v>
      </c>
      <c r="G725" s="199">
        <v>0</v>
      </c>
      <c r="H725" s="199">
        <v>0</v>
      </c>
      <c r="I725" s="628">
        <v>0</v>
      </c>
      <c r="J725" s="649">
        <v>0</v>
      </c>
      <c r="K725" s="200">
        <v>0</v>
      </c>
      <c r="L725" s="200">
        <v>0</v>
      </c>
      <c r="M725" s="665">
        <v>0</v>
      </c>
      <c r="N725" s="355"/>
      <c r="O725" s="112"/>
      <c r="P725" s="112"/>
      <c r="Q725" s="451"/>
    </row>
    <row r="726" spans="1:17">
      <c r="A726" s="691"/>
      <c r="B726" s="693"/>
      <c r="C726" s="695"/>
      <c r="D726" s="768"/>
      <c r="E726" s="92" t="s">
        <v>491</v>
      </c>
      <c r="F726" s="542">
        <v>0</v>
      </c>
      <c r="G726" s="199">
        <v>0</v>
      </c>
      <c r="H726" s="199">
        <v>0</v>
      </c>
      <c r="I726" s="628">
        <v>0</v>
      </c>
      <c r="J726" s="649">
        <v>0</v>
      </c>
      <c r="K726" s="200">
        <v>0</v>
      </c>
      <c r="L726" s="200">
        <v>0</v>
      </c>
      <c r="M726" s="665">
        <v>0</v>
      </c>
      <c r="N726" s="355"/>
      <c r="O726" s="112"/>
      <c r="P726" s="112"/>
      <c r="Q726" s="451"/>
    </row>
    <row r="727" spans="1:17" ht="25.5">
      <c r="A727" s="690" t="s">
        <v>785</v>
      </c>
      <c r="B727" s="692" t="s">
        <v>786</v>
      </c>
      <c r="C727" s="694" t="s">
        <v>787</v>
      </c>
      <c r="D727" s="268" t="s">
        <v>65</v>
      </c>
      <c r="E727" s="87"/>
      <c r="F727" s="542">
        <f t="shared" ref="F727:M727" si="384">F728</f>
        <v>0</v>
      </c>
      <c r="G727" s="199">
        <f t="shared" si="384"/>
        <v>0</v>
      </c>
      <c r="H727" s="199">
        <f t="shared" si="384"/>
        <v>0</v>
      </c>
      <c r="I727" s="628">
        <f t="shared" si="384"/>
        <v>0</v>
      </c>
      <c r="J727" s="649">
        <f t="shared" si="384"/>
        <v>0</v>
      </c>
      <c r="K727" s="200">
        <f t="shared" si="384"/>
        <v>0</v>
      </c>
      <c r="L727" s="200">
        <f t="shared" si="384"/>
        <v>0</v>
      </c>
      <c r="M727" s="665">
        <f t="shared" si="384"/>
        <v>0</v>
      </c>
      <c r="N727" s="355"/>
      <c r="O727" s="112"/>
      <c r="P727" s="112"/>
      <c r="Q727" s="451"/>
    </row>
    <row r="728" spans="1:17">
      <c r="A728" s="717"/>
      <c r="B728" s="769"/>
      <c r="C728" s="770"/>
      <c r="D728" s="688" t="s">
        <v>725</v>
      </c>
      <c r="E728" s="87" t="s">
        <v>68</v>
      </c>
      <c r="F728" s="542">
        <v>0</v>
      </c>
      <c r="G728" s="199">
        <v>0</v>
      </c>
      <c r="H728" s="199">
        <v>0</v>
      </c>
      <c r="I728" s="628">
        <v>0</v>
      </c>
      <c r="J728" s="649">
        <v>0</v>
      </c>
      <c r="K728" s="200">
        <v>0</v>
      </c>
      <c r="L728" s="200">
        <v>0</v>
      </c>
      <c r="M728" s="665">
        <v>0</v>
      </c>
      <c r="N728" s="355"/>
      <c r="O728" s="112"/>
      <c r="P728" s="112"/>
      <c r="Q728" s="451"/>
    </row>
    <row r="729" spans="1:17">
      <c r="A729" s="717"/>
      <c r="B729" s="769"/>
      <c r="C729" s="770"/>
      <c r="D729" s="761"/>
      <c r="E729" s="92" t="s">
        <v>491</v>
      </c>
      <c r="F729" s="542">
        <v>0</v>
      </c>
      <c r="G729" s="199">
        <f t="shared" ref="G729:H729" si="385">G732</f>
        <v>0</v>
      </c>
      <c r="H729" s="199">
        <f t="shared" si="385"/>
        <v>0</v>
      </c>
      <c r="I729" s="628">
        <v>0</v>
      </c>
      <c r="J729" s="649">
        <v>0</v>
      </c>
      <c r="K729" s="200">
        <f t="shared" ref="K729:L729" si="386">K732</f>
        <v>0</v>
      </c>
      <c r="L729" s="200">
        <f t="shared" si="386"/>
        <v>0</v>
      </c>
      <c r="M729" s="665">
        <v>0</v>
      </c>
      <c r="N729" s="355"/>
      <c r="O729" s="112"/>
      <c r="P729" s="112"/>
      <c r="Q729" s="451"/>
    </row>
    <row r="730" spans="1:17" ht="25.5">
      <c r="A730" s="718" t="s">
        <v>788</v>
      </c>
      <c r="B730" s="720" t="s">
        <v>789</v>
      </c>
      <c r="C730" s="728" t="s">
        <v>790</v>
      </c>
      <c r="D730" s="108" t="s">
        <v>65</v>
      </c>
      <c r="E730" s="109"/>
      <c r="F730" s="540">
        <f>I730</f>
        <v>4158.3</v>
      </c>
      <c r="G730" s="585">
        <f t="shared" ref="G730:H731" si="387">G731</f>
        <v>0</v>
      </c>
      <c r="H730" s="585">
        <f t="shared" si="387"/>
        <v>0</v>
      </c>
      <c r="I730" s="626">
        <f>I731</f>
        <v>4158.3</v>
      </c>
      <c r="J730" s="540">
        <f>M730</f>
        <v>4158.3</v>
      </c>
      <c r="K730" s="585">
        <f t="shared" ref="K730:L731" si="388">K731</f>
        <v>0</v>
      </c>
      <c r="L730" s="585">
        <f t="shared" si="388"/>
        <v>0</v>
      </c>
      <c r="M730" s="626">
        <f>M731</f>
        <v>4158.3</v>
      </c>
      <c r="N730" s="353">
        <f t="shared" ref="N730:N735" si="389">J730/F730*100</f>
        <v>100</v>
      </c>
      <c r="O730" s="118"/>
      <c r="P730" s="118"/>
      <c r="Q730" s="398">
        <f t="shared" ref="Q730:Q735" si="390">M730/I730*100</f>
        <v>100</v>
      </c>
    </row>
    <row r="731" spans="1:17">
      <c r="A731" s="719"/>
      <c r="B731" s="764"/>
      <c r="C731" s="723"/>
      <c r="D731" s="761" t="s">
        <v>725</v>
      </c>
      <c r="E731" s="312" t="s">
        <v>68</v>
      </c>
      <c r="F731" s="372">
        <f t="shared" ref="F731" si="391">I731</f>
        <v>4158.3</v>
      </c>
      <c r="G731" s="24">
        <f t="shared" si="387"/>
        <v>0</v>
      </c>
      <c r="H731" s="24">
        <f t="shared" si="387"/>
        <v>0</v>
      </c>
      <c r="I731" s="373">
        <f>I732</f>
        <v>4158.3</v>
      </c>
      <c r="J731" s="372">
        <f t="shared" ref="J731" si="392">M731</f>
        <v>4158.3</v>
      </c>
      <c r="K731" s="24">
        <f t="shared" si="388"/>
        <v>0</v>
      </c>
      <c r="L731" s="24">
        <f t="shared" si="388"/>
        <v>0</v>
      </c>
      <c r="M731" s="373">
        <f>M732</f>
        <v>4158.3</v>
      </c>
      <c r="N731" s="354">
        <f t="shared" si="389"/>
        <v>100</v>
      </c>
      <c r="O731" s="113"/>
      <c r="P731" s="113"/>
      <c r="Q731" s="452">
        <f t="shared" si="390"/>
        <v>100</v>
      </c>
    </row>
    <row r="732" spans="1:17">
      <c r="A732" s="719"/>
      <c r="B732" s="764"/>
      <c r="C732" s="723"/>
      <c r="D732" s="761"/>
      <c r="E732" s="332" t="s">
        <v>791</v>
      </c>
      <c r="F732" s="372">
        <f>F735</f>
        <v>4158.3</v>
      </c>
      <c r="G732" s="24">
        <f t="shared" ref="G732:I732" si="393">G735</f>
        <v>0</v>
      </c>
      <c r="H732" s="24">
        <f t="shared" si="393"/>
        <v>0</v>
      </c>
      <c r="I732" s="373">
        <f t="shared" si="393"/>
        <v>4158.3</v>
      </c>
      <c r="J732" s="372">
        <f>J735</f>
        <v>4158.3</v>
      </c>
      <c r="K732" s="24">
        <f t="shared" ref="K732:M732" si="394">K735</f>
        <v>0</v>
      </c>
      <c r="L732" s="24">
        <f t="shared" si="394"/>
        <v>0</v>
      </c>
      <c r="M732" s="373">
        <f t="shared" si="394"/>
        <v>4158.3</v>
      </c>
      <c r="N732" s="354">
        <f t="shared" si="389"/>
        <v>100</v>
      </c>
      <c r="O732" s="114"/>
      <c r="P732" s="114"/>
      <c r="Q732" s="452">
        <f t="shared" si="390"/>
        <v>100</v>
      </c>
    </row>
    <row r="733" spans="1:17" ht="25.5">
      <c r="A733" s="690" t="s">
        <v>96</v>
      </c>
      <c r="B733" s="692" t="s">
        <v>792</v>
      </c>
      <c r="C733" s="694" t="s">
        <v>793</v>
      </c>
      <c r="D733" s="268" t="s">
        <v>65</v>
      </c>
      <c r="E733" s="311"/>
      <c r="F733" s="370">
        <f>I733</f>
        <v>4158.3</v>
      </c>
      <c r="G733" s="23">
        <f t="shared" ref="G733:H734" si="395">G734</f>
        <v>0</v>
      </c>
      <c r="H733" s="23">
        <f t="shared" si="395"/>
        <v>0</v>
      </c>
      <c r="I733" s="371">
        <f>I734</f>
        <v>4158.3</v>
      </c>
      <c r="J733" s="370">
        <f>M733</f>
        <v>4158.3</v>
      </c>
      <c r="K733" s="23">
        <f t="shared" ref="K733:M734" si="396">K734</f>
        <v>0</v>
      </c>
      <c r="L733" s="23">
        <f t="shared" si="396"/>
        <v>0</v>
      </c>
      <c r="M733" s="371">
        <f t="shared" si="396"/>
        <v>4158.3</v>
      </c>
      <c r="N733" s="355">
        <f t="shared" si="389"/>
        <v>100</v>
      </c>
      <c r="O733" s="112"/>
      <c r="P733" s="112"/>
      <c r="Q733" s="451">
        <f t="shared" si="390"/>
        <v>100</v>
      </c>
    </row>
    <row r="734" spans="1:17">
      <c r="A734" s="691"/>
      <c r="B734" s="693"/>
      <c r="C734" s="695"/>
      <c r="D734" s="688" t="s">
        <v>725</v>
      </c>
      <c r="E734" s="311" t="s">
        <v>68</v>
      </c>
      <c r="F734" s="370">
        <f t="shared" ref="F734:F735" si="397">I734</f>
        <v>4158.3</v>
      </c>
      <c r="G734" s="23">
        <f t="shared" si="395"/>
        <v>0</v>
      </c>
      <c r="H734" s="23">
        <f t="shared" si="395"/>
        <v>0</v>
      </c>
      <c r="I734" s="371">
        <f>I735</f>
        <v>4158.3</v>
      </c>
      <c r="J734" s="370">
        <f t="shared" ref="J734:J735" si="398">M734</f>
        <v>4158.3</v>
      </c>
      <c r="K734" s="23">
        <f t="shared" si="396"/>
        <v>0</v>
      </c>
      <c r="L734" s="23">
        <f t="shared" si="396"/>
        <v>0</v>
      </c>
      <c r="M734" s="371">
        <f t="shared" si="396"/>
        <v>4158.3</v>
      </c>
      <c r="N734" s="355">
        <f t="shared" si="389"/>
        <v>100</v>
      </c>
      <c r="O734" s="112"/>
      <c r="P734" s="112"/>
      <c r="Q734" s="451">
        <f t="shared" si="390"/>
        <v>100</v>
      </c>
    </row>
    <row r="735" spans="1:17">
      <c r="A735" s="691"/>
      <c r="B735" s="693"/>
      <c r="C735" s="695"/>
      <c r="D735" s="761"/>
      <c r="E735" s="313" t="s">
        <v>791</v>
      </c>
      <c r="F735" s="370">
        <f t="shared" si="397"/>
        <v>4158.3</v>
      </c>
      <c r="G735" s="178">
        <v>0</v>
      </c>
      <c r="H735" s="178">
        <v>0</v>
      </c>
      <c r="I735" s="371">
        <v>4158.3</v>
      </c>
      <c r="J735" s="370">
        <f t="shared" si="398"/>
        <v>4158.3</v>
      </c>
      <c r="K735" s="178">
        <v>0</v>
      </c>
      <c r="L735" s="178">
        <v>0</v>
      </c>
      <c r="M735" s="632">
        <v>4158.3</v>
      </c>
      <c r="N735" s="355">
        <f t="shared" si="389"/>
        <v>100</v>
      </c>
      <c r="O735" s="111"/>
      <c r="P735" s="111"/>
      <c r="Q735" s="451">
        <f t="shared" si="390"/>
        <v>100</v>
      </c>
    </row>
    <row r="736" spans="1:17" ht="25.5">
      <c r="A736" s="718" t="s">
        <v>794</v>
      </c>
      <c r="B736" s="726" t="s">
        <v>795</v>
      </c>
      <c r="C736" s="722" t="s">
        <v>796</v>
      </c>
      <c r="D736" s="120" t="s">
        <v>65</v>
      </c>
      <c r="E736" s="331"/>
      <c r="F736" s="540">
        <v>0</v>
      </c>
      <c r="G736" s="585">
        <v>0</v>
      </c>
      <c r="H736" s="585">
        <v>0</v>
      </c>
      <c r="I736" s="626">
        <v>0</v>
      </c>
      <c r="J736" s="540">
        <v>0</v>
      </c>
      <c r="K736" s="585">
        <v>0</v>
      </c>
      <c r="L736" s="585">
        <v>0</v>
      </c>
      <c r="M736" s="626">
        <v>0</v>
      </c>
      <c r="N736" s="500"/>
      <c r="O736" s="121"/>
      <c r="P736" s="121"/>
      <c r="Q736" s="453"/>
    </row>
    <row r="737" spans="1:17">
      <c r="A737" s="719"/>
      <c r="B737" s="764"/>
      <c r="C737" s="723"/>
      <c r="D737" s="688" t="s">
        <v>725</v>
      </c>
      <c r="E737" s="87" t="s">
        <v>68</v>
      </c>
      <c r="F737" s="541">
        <v>0</v>
      </c>
      <c r="G737" s="586">
        <v>0</v>
      </c>
      <c r="H737" s="586">
        <v>0</v>
      </c>
      <c r="I737" s="627">
        <v>0</v>
      </c>
      <c r="J737" s="648">
        <v>0</v>
      </c>
      <c r="K737" s="657">
        <v>0</v>
      </c>
      <c r="L737" s="657">
        <v>0</v>
      </c>
      <c r="M737" s="664">
        <v>0</v>
      </c>
      <c r="N737" s="355"/>
      <c r="O737" s="112"/>
      <c r="P737" s="112"/>
      <c r="Q737" s="451"/>
    </row>
    <row r="738" spans="1:17" ht="39" customHeight="1">
      <c r="A738" s="719"/>
      <c r="B738" s="764"/>
      <c r="C738" s="723"/>
      <c r="D738" s="761"/>
      <c r="E738" s="87" t="s">
        <v>491</v>
      </c>
      <c r="F738" s="541">
        <v>0</v>
      </c>
      <c r="G738" s="586">
        <v>0</v>
      </c>
      <c r="H738" s="586">
        <v>0</v>
      </c>
      <c r="I738" s="627">
        <v>0</v>
      </c>
      <c r="J738" s="648">
        <v>0</v>
      </c>
      <c r="K738" s="657">
        <v>0</v>
      </c>
      <c r="L738" s="657">
        <v>0</v>
      </c>
      <c r="M738" s="664">
        <v>0</v>
      </c>
      <c r="N738" s="355"/>
      <c r="O738" s="112"/>
      <c r="P738" s="112"/>
      <c r="Q738" s="451"/>
    </row>
    <row r="739" spans="1:17" ht="25.5">
      <c r="A739" s="690" t="s">
        <v>797</v>
      </c>
      <c r="B739" s="692" t="s">
        <v>798</v>
      </c>
      <c r="C739" s="694" t="s">
        <v>799</v>
      </c>
      <c r="D739" s="268" t="s">
        <v>65</v>
      </c>
      <c r="E739" s="87"/>
      <c r="F739" s="542">
        <f t="shared" ref="F739:M739" si="399">F740</f>
        <v>0</v>
      </c>
      <c r="G739" s="199">
        <f t="shared" si="399"/>
        <v>0</v>
      </c>
      <c r="H739" s="199">
        <f t="shared" si="399"/>
        <v>0</v>
      </c>
      <c r="I739" s="628">
        <f t="shared" si="399"/>
        <v>0</v>
      </c>
      <c r="J739" s="649">
        <f t="shared" si="399"/>
        <v>0</v>
      </c>
      <c r="K739" s="200">
        <f t="shared" si="399"/>
        <v>0</v>
      </c>
      <c r="L739" s="200">
        <f t="shared" si="399"/>
        <v>0</v>
      </c>
      <c r="M739" s="665">
        <f t="shared" si="399"/>
        <v>0</v>
      </c>
      <c r="N739" s="355"/>
      <c r="O739" s="112"/>
      <c r="P739" s="112"/>
      <c r="Q739" s="451"/>
    </row>
    <row r="740" spans="1:17">
      <c r="A740" s="691"/>
      <c r="B740" s="693"/>
      <c r="C740" s="695"/>
      <c r="D740" s="688" t="s">
        <v>725</v>
      </c>
      <c r="E740" s="87" t="s">
        <v>68</v>
      </c>
      <c r="F740" s="542">
        <v>0</v>
      </c>
      <c r="G740" s="199">
        <v>0</v>
      </c>
      <c r="H740" s="199">
        <v>0</v>
      </c>
      <c r="I740" s="628">
        <v>0</v>
      </c>
      <c r="J740" s="649">
        <v>0</v>
      </c>
      <c r="K740" s="200">
        <v>0</v>
      </c>
      <c r="L740" s="200">
        <v>0</v>
      </c>
      <c r="M740" s="665">
        <v>0</v>
      </c>
      <c r="N740" s="355"/>
      <c r="O740" s="112"/>
      <c r="P740" s="112"/>
      <c r="Q740" s="451"/>
    </row>
    <row r="741" spans="1:17">
      <c r="A741" s="691"/>
      <c r="B741" s="693"/>
      <c r="C741" s="695"/>
      <c r="D741" s="761"/>
      <c r="E741" s="92" t="s">
        <v>491</v>
      </c>
      <c r="F741" s="542">
        <v>0</v>
      </c>
      <c r="G741" s="199">
        <v>0</v>
      </c>
      <c r="H741" s="199">
        <v>0</v>
      </c>
      <c r="I741" s="628">
        <v>0</v>
      </c>
      <c r="J741" s="649">
        <v>0</v>
      </c>
      <c r="K741" s="200">
        <v>0</v>
      </c>
      <c r="L741" s="200">
        <v>0</v>
      </c>
      <c r="M741" s="665">
        <v>0</v>
      </c>
      <c r="N741" s="355"/>
      <c r="O741" s="112"/>
      <c r="P741" s="112"/>
      <c r="Q741" s="451"/>
    </row>
    <row r="742" spans="1:17" ht="25.5">
      <c r="A742" s="690" t="s">
        <v>800</v>
      </c>
      <c r="B742" s="692" t="s">
        <v>801</v>
      </c>
      <c r="C742" s="694" t="s">
        <v>802</v>
      </c>
      <c r="D742" s="268" t="s">
        <v>65</v>
      </c>
      <c r="E742" s="87"/>
      <c r="F742" s="542">
        <v>0</v>
      </c>
      <c r="G742" s="199">
        <v>0</v>
      </c>
      <c r="H742" s="199">
        <v>0</v>
      </c>
      <c r="I742" s="628">
        <v>0</v>
      </c>
      <c r="J742" s="649">
        <v>0</v>
      </c>
      <c r="K742" s="200">
        <v>0</v>
      </c>
      <c r="L742" s="200">
        <v>0</v>
      </c>
      <c r="M742" s="665">
        <v>0</v>
      </c>
      <c r="N742" s="355"/>
      <c r="O742" s="112"/>
      <c r="P742" s="112"/>
      <c r="Q742" s="451"/>
    </row>
    <row r="743" spans="1:17">
      <c r="A743" s="691"/>
      <c r="B743" s="693"/>
      <c r="C743" s="695"/>
      <c r="D743" s="688" t="s">
        <v>725</v>
      </c>
      <c r="E743" s="87" t="s">
        <v>68</v>
      </c>
      <c r="F743" s="542">
        <v>0</v>
      </c>
      <c r="G743" s="199">
        <v>0</v>
      </c>
      <c r="H743" s="199">
        <v>0</v>
      </c>
      <c r="I743" s="628">
        <v>0</v>
      </c>
      <c r="J743" s="649">
        <v>0</v>
      </c>
      <c r="K743" s="200">
        <v>0</v>
      </c>
      <c r="L743" s="200">
        <v>0</v>
      </c>
      <c r="M743" s="665">
        <v>0</v>
      </c>
      <c r="N743" s="355"/>
      <c r="O743" s="112"/>
      <c r="P743" s="112"/>
      <c r="Q743" s="451"/>
    </row>
    <row r="744" spans="1:17">
      <c r="A744" s="691"/>
      <c r="B744" s="693"/>
      <c r="C744" s="695"/>
      <c r="D744" s="761"/>
      <c r="E744" s="87" t="s">
        <v>491</v>
      </c>
      <c r="F744" s="542">
        <v>0</v>
      </c>
      <c r="G744" s="199">
        <v>0</v>
      </c>
      <c r="H744" s="199">
        <v>0</v>
      </c>
      <c r="I744" s="628">
        <v>0</v>
      </c>
      <c r="J744" s="649">
        <v>0</v>
      </c>
      <c r="K744" s="200">
        <v>0</v>
      </c>
      <c r="L744" s="200">
        <v>0</v>
      </c>
      <c r="M744" s="665">
        <v>0</v>
      </c>
      <c r="N744" s="355"/>
      <c r="O744" s="112"/>
      <c r="P744" s="112"/>
      <c r="Q744" s="451"/>
    </row>
    <row r="745" spans="1:17" ht="25.5">
      <c r="A745" s="690" t="s">
        <v>803</v>
      </c>
      <c r="B745" s="692" t="s">
        <v>804</v>
      </c>
      <c r="C745" s="694" t="s">
        <v>802</v>
      </c>
      <c r="D745" s="268" t="s">
        <v>65</v>
      </c>
      <c r="E745" s="87"/>
      <c r="F745" s="542">
        <v>0</v>
      </c>
      <c r="G745" s="199">
        <v>0</v>
      </c>
      <c r="H745" s="199">
        <v>0</v>
      </c>
      <c r="I745" s="628">
        <v>0</v>
      </c>
      <c r="J745" s="649">
        <v>0</v>
      </c>
      <c r="K745" s="200">
        <v>0</v>
      </c>
      <c r="L745" s="200">
        <v>0</v>
      </c>
      <c r="M745" s="665">
        <v>0</v>
      </c>
      <c r="N745" s="355"/>
      <c r="O745" s="112"/>
      <c r="P745" s="112"/>
      <c r="Q745" s="451"/>
    </row>
    <row r="746" spans="1:17">
      <c r="A746" s="691"/>
      <c r="B746" s="693"/>
      <c r="C746" s="695"/>
      <c r="D746" s="688" t="s">
        <v>725</v>
      </c>
      <c r="E746" s="333" t="s">
        <v>68</v>
      </c>
      <c r="F746" s="542">
        <v>0</v>
      </c>
      <c r="G746" s="199">
        <v>0</v>
      </c>
      <c r="H746" s="199">
        <v>0</v>
      </c>
      <c r="I746" s="628">
        <v>0</v>
      </c>
      <c r="J746" s="649">
        <v>0</v>
      </c>
      <c r="K746" s="200">
        <v>0</v>
      </c>
      <c r="L746" s="200">
        <v>0</v>
      </c>
      <c r="M746" s="665">
        <v>0</v>
      </c>
      <c r="N746" s="355"/>
      <c r="O746" s="112"/>
      <c r="P746" s="112"/>
      <c r="Q746" s="451"/>
    </row>
    <row r="747" spans="1:17">
      <c r="A747" s="691"/>
      <c r="B747" s="693"/>
      <c r="C747" s="695"/>
      <c r="D747" s="761"/>
      <c r="E747" s="333" t="s">
        <v>491</v>
      </c>
      <c r="F747" s="542">
        <v>0</v>
      </c>
      <c r="G747" s="199">
        <v>0</v>
      </c>
      <c r="H747" s="199">
        <v>0</v>
      </c>
      <c r="I747" s="628">
        <v>0</v>
      </c>
      <c r="J747" s="649">
        <v>0</v>
      </c>
      <c r="K747" s="200">
        <v>0</v>
      </c>
      <c r="L747" s="200">
        <v>0</v>
      </c>
      <c r="M747" s="665">
        <v>0</v>
      </c>
      <c r="N747" s="355"/>
      <c r="O747" s="112"/>
      <c r="P747" s="112"/>
      <c r="Q747" s="451"/>
    </row>
    <row r="748" spans="1:17" ht="25.5">
      <c r="A748" s="690" t="s">
        <v>805</v>
      </c>
      <c r="B748" s="692" t="s">
        <v>806</v>
      </c>
      <c r="C748" s="694" t="s">
        <v>807</v>
      </c>
      <c r="D748" s="268" t="s">
        <v>65</v>
      </c>
      <c r="E748" s="333"/>
      <c r="F748" s="542">
        <v>0</v>
      </c>
      <c r="G748" s="199">
        <v>0</v>
      </c>
      <c r="H748" s="199">
        <v>0</v>
      </c>
      <c r="I748" s="628">
        <v>0</v>
      </c>
      <c r="J748" s="649">
        <v>0</v>
      </c>
      <c r="K748" s="200">
        <v>0</v>
      </c>
      <c r="L748" s="200">
        <v>0</v>
      </c>
      <c r="M748" s="665">
        <v>0</v>
      </c>
      <c r="N748" s="355"/>
      <c r="O748" s="112"/>
      <c r="P748" s="112"/>
      <c r="Q748" s="451"/>
    </row>
    <row r="749" spans="1:17">
      <c r="A749" s="691"/>
      <c r="B749" s="693"/>
      <c r="C749" s="695"/>
      <c r="D749" s="688" t="s">
        <v>725</v>
      </c>
      <c r="E749" s="333" t="s">
        <v>68</v>
      </c>
      <c r="F749" s="542">
        <v>0</v>
      </c>
      <c r="G749" s="199">
        <v>0</v>
      </c>
      <c r="H749" s="199">
        <v>0</v>
      </c>
      <c r="I749" s="628">
        <v>0</v>
      </c>
      <c r="J749" s="649">
        <v>0</v>
      </c>
      <c r="K749" s="200">
        <v>0</v>
      </c>
      <c r="L749" s="200">
        <v>0</v>
      </c>
      <c r="M749" s="665">
        <v>0</v>
      </c>
      <c r="N749" s="355"/>
      <c r="O749" s="112"/>
      <c r="P749" s="112"/>
      <c r="Q749" s="451"/>
    </row>
    <row r="750" spans="1:17">
      <c r="A750" s="691"/>
      <c r="B750" s="693"/>
      <c r="C750" s="695"/>
      <c r="D750" s="761"/>
      <c r="E750" s="333" t="s">
        <v>491</v>
      </c>
      <c r="F750" s="542">
        <v>0</v>
      </c>
      <c r="G750" s="199">
        <v>0</v>
      </c>
      <c r="H750" s="199">
        <v>0</v>
      </c>
      <c r="I750" s="628">
        <v>0</v>
      </c>
      <c r="J750" s="649">
        <v>0</v>
      </c>
      <c r="K750" s="200">
        <v>0</v>
      </c>
      <c r="L750" s="200">
        <v>0</v>
      </c>
      <c r="M750" s="665">
        <v>0</v>
      </c>
      <c r="N750" s="355"/>
      <c r="O750" s="112"/>
      <c r="P750" s="112"/>
      <c r="Q750" s="451"/>
    </row>
    <row r="751" spans="1:17" ht="25.5">
      <c r="A751" s="718" t="s">
        <v>808</v>
      </c>
      <c r="B751" s="720" t="s">
        <v>809</v>
      </c>
      <c r="C751" s="728" t="s">
        <v>810</v>
      </c>
      <c r="D751" s="108" t="s">
        <v>65</v>
      </c>
      <c r="E751" s="331"/>
      <c r="F751" s="540">
        <f>F752</f>
        <v>111335.02442</v>
      </c>
      <c r="G751" s="585">
        <f t="shared" ref="G751:I751" si="400">G752</f>
        <v>4366.0859799999998</v>
      </c>
      <c r="H751" s="585">
        <f t="shared" si="400"/>
        <v>73560.38844000001</v>
      </c>
      <c r="I751" s="626">
        <f t="shared" si="400"/>
        <v>33408.550000000003</v>
      </c>
      <c r="J751" s="540">
        <f>J752</f>
        <v>106653.05442</v>
      </c>
      <c r="K751" s="585">
        <f t="shared" ref="K751:M751" si="401">K752</f>
        <v>4366.085</v>
      </c>
      <c r="L751" s="585">
        <f t="shared" si="401"/>
        <v>68878.41942000002</v>
      </c>
      <c r="M751" s="626">
        <f t="shared" si="401"/>
        <v>33408.550000000003</v>
      </c>
      <c r="N751" s="353">
        <f>J751/F751*100</f>
        <v>95.794701600515438</v>
      </c>
      <c r="O751" s="118">
        <v>0</v>
      </c>
      <c r="P751" s="118">
        <v>0</v>
      </c>
      <c r="Q751" s="398">
        <f>M751/I751*100</f>
        <v>100</v>
      </c>
    </row>
    <row r="752" spans="1:17">
      <c r="A752" s="763"/>
      <c r="B752" s="721"/>
      <c r="C752" s="729"/>
      <c r="D752" s="761" t="s">
        <v>725</v>
      </c>
      <c r="E752" s="312" t="s">
        <v>68</v>
      </c>
      <c r="F752" s="372">
        <f>F754+F755+F756+F757+F758+F759+F760</f>
        <v>111335.02442</v>
      </c>
      <c r="G752" s="24">
        <f t="shared" ref="G752:I752" si="402">G754+G755+G756+G757+G758+G759+G760</f>
        <v>4366.0859799999998</v>
      </c>
      <c r="H752" s="24">
        <f t="shared" si="402"/>
        <v>73560.38844000001</v>
      </c>
      <c r="I752" s="373">
        <f t="shared" si="402"/>
        <v>33408.550000000003</v>
      </c>
      <c r="J752" s="372">
        <f>J754+J755+J756+J757+J758+J759+J760</f>
        <v>106653.05442</v>
      </c>
      <c r="K752" s="24">
        <f t="shared" ref="K752:M752" si="403">K754+K755+K756+K757+K758+K759+K760</f>
        <v>4366.085</v>
      </c>
      <c r="L752" s="24">
        <f t="shared" si="403"/>
        <v>68878.41942000002</v>
      </c>
      <c r="M752" s="373">
        <f t="shared" si="403"/>
        <v>33408.550000000003</v>
      </c>
      <c r="N752" s="356">
        <f>J752/F752*100</f>
        <v>95.794701600515438</v>
      </c>
      <c r="O752" s="122">
        <v>0</v>
      </c>
      <c r="P752" s="113">
        <v>0</v>
      </c>
      <c r="Q752" s="452">
        <f>M752/I752*100</f>
        <v>100</v>
      </c>
    </row>
    <row r="753" spans="1:17">
      <c r="A753" s="763"/>
      <c r="B753" s="721"/>
      <c r="C753" s="729"/>
      <c r="D753" s="761"/>
      <c r="E753" s="312" t="s">
        <v>811</v>
      </c>
      <c r="F753" s="372">
        <f>F754+F755+F756+F757+F758+F759+F760</f>
        <v>111335.02442</v>
      </c>
      <c r="G753" s="24">
        <f t="shared" ref="G753:M753" si="404">G754+G755+G756+G757+G758+G759+G760</f>
        <v>4366.0859799999998</v>
      </c>
      <c r="H753" s="24">
        <f t="shared" si="404"/>
        <v>73560.38844000001</v>
      </c>
      <c r="I753" s="373">
        <f t="shared" si="404"/>
        <v>33408.550000000003</v>
      </c>
      <c r="J753" s="372">
        <f t="shared" si="404"/>
        <v>106653.05442</v>
      </c>
      <c r="K753" s="24">
        <f t="shared" si="404"/>
        <v>4366.085</v>
      </c>
      <c r="L753" s="24">
        <f t="shared" si="404"/>
        <v>68878.41942000002</v>
      </c>
      <c r="M753" s="373">
        <f t="shared" si="404"/>
        <v>33408.550000000003</v>
      </c>
      <c r="N753" s="356">
        <f>J753/F753*100</f>
        <v>95.794701600515438</v>
      </c>
      <c r="O753" s="113">
        <v>0</v>
      </c>
      <c r="P753" s="113">
        <v>0</v>
      </c>
      <c r="Q753" s="452">
        <f>M753/I753*100</f>
        <v>100</v>
      </c>
    </row>
    <row r="754" spans="1:17">
      <c r="A754" s="763"/>
      <c r="B754" s="721"/>
      <c r="C754" s="729"/>
      <c r="D754" s="761"/>
      <c r="E754" s="311" t="s">
        <v>812</v>
      </c>
      <c r="F754" s="546">
        <f>F763</f>
        <v>1521.54</v>
      </c>
      <c r="G754" s="178">
        <f t="shared" ref="G754:M754" si="405">G763</f>
        <v>717.255</v>
      </c>
      <c r="H754" s="178">
        <f t="shared" si="405"/>
        <v>717.34500000000003</v>
      </c>
      <c r="I754" s="632">
        <f t="shared" si="405"/>
        <v>86.94</v>
      </c>
      <c r="J754" s="546">
        <f t="shared" si="405"/>
        <v>1521.45</v>
      </c>
      <c r="K754" s="178">
        <f t="shared" si="405"/>
        <v>717.255</v>
      </c>
      <c r="L754" s="178">
        <f t="shared" si="405"/>
        <v>717.255</v>
      </c>
      <c r="M754" s="632">
        <f t="shared" si="405"/>
        <v>86.94</v>
      </c>
      <c r="N754" s="357"/>
      <c r="O754" s="112"/>
      <c r="P754" s="112"/>
      <c r="Q754" s="451"/>
    </row>
    <row r="755" spans="1:17">
      <c r="A755" s="763"/>
      <c r="B755" s="764"/>
      <c r="C755" s="723"/>
      <c r="D755" s="768"/>
      <c r="E755" s="334" t="s">
        <v>813</v>
      </c>
      <c r="F755" s="370">
        <f>F769</f>
        <v>4733.91</v>
      </c>
      <c r="G755" s="23">
        <f t="shared" ref="G755:M755" si="406">G769</f>
        <v>3648.8309800000002</v>
      </c>
      <c r="H755" s="23">
        <f t="shared" si="406"/>
        <v>74.46902</v>
      </c>
      <c r="I755" s="371">
        <f t="shared" si="406"/>
        <v>1010.61</v>
      </c>
      <c r="J755" s="546">
        <f t="shared" si="406"/>
        <v>4733.91</v>
      </c>
      <c r="K755" s="178">
        <f t="shared" si="406"/>
        <v>3648.83</v>
      </c>
      <c r="L755" s="178">
        <f t="shared" si="406"/>
        <v>74.47</v>
      </c>
      <c r="M755" s="632">
        <f t="shared" si="406"/>
        <v>1010.61</v>
      </c>
      <c r="N755" s="357">
        <f t="shared" ref="N755:Q763" si="407">J755/F755*100</f>
        <v>100</v>
      </c>
      <c r="O755" s="112">
        <v>0</v>
      </c>
      <c r="P755" s="112">
        <v>0</v>
      </c>
      <c r="Q755" s="451">
        <f t="shared" ref="Q755:Q756" si="408">M755/I755*100</f>
        <v>100</v>
      </c>
    </row>
    <row r="756" spans="1:17">
      <c r="A756" s="763"/>
      <c r="B756" s="764"/>
      <c r="C756" s="723"/>
      <c r="D756" s="768"/>
      <c r="E756" s="335">
        <v>9.2704092580384096E+19</v>
      </c>
      <c r="F756" s="370">
        <f>F776</f>
        <v>32311</v>
      </c>
      <c r="G756" s="23">
        <f t="shared" ref="G756:M757" si="409">G776</f>
        <v>0</v>
      </c>
      <c r="H756" s="23">
        <f t="shared" si="409"/>
        <v>0</v>
      </c>
      <c r="I756" s="371">
        <f t="shared" si="409"/>
        <v>32311</v>
      </c>
      <c r="J756" s="546">
        <f t="shared" si="409"/>
        <v>32311</v>
      </c>
      <c r="K756" s="178">
        <f t="shared" si="409"/>
        <v>0</v>
      </c>
      <c r="L756" s="178">
        <f t="shared" si="409"/>
        <v>0</v>
      </c>
      <c r="M756" s="632">
        <f t="shared" si="409"/>
        <v>32311</v>
      </c>
      <c r="N756" s="357">
        <f t="shared" si="407"/>
        <v>100</v>
      </c>
      <c r="O756" s="112">
        <v>0</v>
      </c>
      <c r="P756" s="112">
        <v>0</v>
      </c>
      <c r="Q756" s="451">
        <f t="shared" si="408"/>
        <v>100</v>
      </c>
    </row>
    <row r="757" spans="1:17">
      <c r="A757" s="763"/>
      <c r="B757" s="764"/>
      <c r="C757" s="723"/>
      <c r="D757" s="768"/>
      <c r="E757" s="334" t="s">
        <v>814</v>
      </c>
      <c r="F757" s="546">
        <f>F777</f>
        <v>70316.2</v>
      </c>
      <c r="G757" s="178">
        <f t="shared" si="409"/>
        <v>0</v>
      </c>
      <c r="H757" s="178">
        <f t="shared" si="409"/>
        <v>70316.2</v>
      </c>
      <c r="I757" s="632">
        <f t="shared" si="409"/>
        <v>0</v>
      </c>
      <c r="J757" s="546">
        <f t="shared" si="409"/>
        <v>65634.320000000007</v>
      </c>
      <c r="K757" s="178">
        <f t="shared" si="409"/>
        <v>0</v>
      </c>
      <c r="L757" s="178">
        <f t="shared" si="409"/>
        <v>65634.320000000007</v>
      </c>
      <c r="M757" s="632">
        <f t="shared" si="409"/>
        <v>0</v>
      </c>
      <c r="N757" s="357">
        <f t="shared" si="407"/>
        <v>93.341676597995928</v>
      </c>
      <c r="O757" s="112">
        <v>0</v>
      </c>
      <c r="P757" s="112">
        <v>0</v>
      </c>
      <c r="Q757" s="451"/>
    </row>
    <row r="758" spans="1:17">
      <c r="A758" s="763"/>
      <c r="B758" s="764"/>
      <c r="C758" s="723"/>
      <c r="D758" s="768"/>
      <c r="E758" s="311" t="s">
        <v>815</v>
      </c>
      <c r="F758" s="370">
        <f>F781</f>
        <v>0</v>
      </c>
      <c r="G758" s="23">
        <f t="shared" ref="G758:M759" si="410">G781</f>
        <v>0</v>
      </c>
      <c r="H758" s="23">
        <f t="shared" si="410"/>
        <v>0</v>
      </c>
      <c r="I758" s="371">
        <f t="shared" si="410"/>
        <v>0</v>
      </c>
      <c r="J758" s="546">
        <f t="shared" si="410"/>
        <v>0</v>
      </c>
      <c r="K758" s="178">
        <f t="shared" si="410"/>
        <v>0</v>
      </c>
      <c r="L758" s="178">
        <f t="shared" si="410"/>
        <v>0</v>
      </c>
      <c r="M758" s="632">
        <f t="shared" si="410"/>
        <v>0</v>
      </c>
      <c r="N758" s="357"/>
      <c r="O758" s="112">
        <v>0</v>
      </c>
      <c r="P758" s="112">
        <v>0</v>
      </c>
      <c r="Q758" s="451"/>
    </row>
    <row r="759" spans="1:17">
      <c r="A759" s="763"/>
      <c r="B759" s="764"/>
      <c r="C759" s="723"/>
      <c r="D759" s="768"/>
      <c r="E759" s="334" t="s">
        <v>816</v>
      </c>
      <c r="F759" s="370">
        <f>F782</f>
        <v>0</v>
      </c>
      <c r="G759" s="23">
        <f t="shared" si="410"/>
        <v>0</v>
      </c>
      <c r="H759" s="23">
        <f t="shared" si="410"/>
        <v>0</v>
      </c>
      <c r="I759" s="371">
        <f t="shared" si="410"/>
        <v>0</v>
      </c>
      <c r="J759" s="546">
        <f t="shared" si="410"/>
        <v>0</v>
      </c>
      <c r="K759" s="178">
        <f t="shared" si="410"/>
        <v>0</v>
      </c>
      <c r="L759" s="178">
        <f t="shared" si="410"/>
        <v>0</v>
      </c>
      <c r="M759" s="632">
        <f t="shared" si="410"/>
        <v>0</v>
      </c>
      <c r="N759" s="357"/>
      <c r="O759" s="112">
        <v>0</v>
      </c>
      <c r="P759" s="112">
        <v>0</v>
      </c>
      <c r="Q759" s="451"/>
    </row>
    <row r="760" spans="1:17">
      <c r="A760" s="763"/>
      <c r="B760" s="764"/>
      <c r="C760" s="723"/>
      <c r="D760" s="768"/>
      <c r="E760" s="334" t="s">
        <v>817</v>
      </c>
      <c r="F760" s="546">
        <f>F785</f>
        <v>2452.3744200000001</v>
      </c>
      <c r="G760" s="178">
        <f t="shared" ref="G760:M760" si="411">G785</f>
        <v>0</v>
      </c>
      <c r="H760" s="178">
        <f t="shared" si="411"/>
        <v>2452.3744200000001</v>
      </c>
      <c r="I760" s="632">
        <f t="shared" si="411"/>
        <v>0</v>
      </c>
      <c r="J760" s="546">
        <f t="shared" si="411"/>
        <v>2452.3744200000001</v>
      </c>
      <c r="K760" s="178">
        <f t="shared" si="411"/>
        <v>0</v>
      </c>
      <c r="L760" s="178">
        <f t="shared" si="411"/>
        <v>2452.3744200000001</v>
      </c>
      <c r="M760" s="632">
        <f t="shared" si="411"/>
        <v>0</v>
      </c>
      <c r="N760" s="357">
        <f t="shared" si="407"/>
        <v>100</v>
      </c>
      <c r="O760" s="112">
        <v>0</v>
      </c>
      <c r="P760" s="112">
        <v>0</v>
      </c>
      <c r="Q760" s="451"/>
    </row>
    <row r="761" spans="1:17" ht="25.5">
      <c r="A761" s="690" t="s">
        <v>113</v>
      </c>
      <c r="B761" s="692" t="s">
        <v>818</v>
      </c>
      <c r="C761" s="694" t="s">
        <v>819</v>
      </c>
      <c r="D761" s="268" t="s">
        <v>65</v>
      </c>
      <c r="E761" s="311"/>
      <c r="F761" s="546">
        <f>F762</f>
        <v>1521.54</v>
      </c>
      <c r="G761" s="178">
        <f t="shared" ref="G761:I762" si="412">G762</f>
        <v>717.255</v>
      </c>
      <c r="H761" s="178">
        <f t="shared" si="412"/>
        <v>717.34500000000003</v>
      </c>
      <c r="I761" s="632">
        <f t="shared" si="412"/>
        <v>86.94</v>
      </c>
      <c r="J761" s="546">
        <f>J762</f>
        <v>1521.45</v>
      </c>
      <c r="K761" s="178">
        <f t="shared" ref="K761:M762" si="413">K762</f>
        <v>717.255</v>
      </c>
      <c r="L761" s="178">
        <f t="shared" si="413"/>
        <v>717.255</v>
      </c>
      <c r="M761" s="632">
        <f t="shared" si="413"/>
        <v>86.94</v>
      </c>
      <c r="N761" s="357">
        <f>J761/F761*100</f>
        <v>99.994084940257892</v>
      </c>
      <c r="O761" s="112">
        <f>K761/G761*100</f>
        <v>100</v>
      </c>
      <c r="P761" s="111">
        <f>L761/H761*100</f>
        <v>99.987453735650206</v>
      </c>
      <c r="Q761" s="451">
        <f>M761/I761*100</f>
        <v>100</v>
      </c>
    </row>
    <row r="762" spans="1:17">
      <c r="A762" s="691"/>
      <c r="B762" s="693"/>
      <c r="C762" s="695"/>
      <c r="D762" s="688" t="s">
        <v>725</v>
      </c>
      <c r="E762" s="311" t="s">
        <v>68</v>
      </c>
      <c r="F762" s="546">
        <f>F763</f>
        <v>1521.54</v>
      </c>
      <c r="G762" s="178">
        <f t="shared" si="412"/>
        <v>717.255</v>
      </c>
      <c r="H762" s="178">
        <f t="shared" si="412"/>
        <v>717.34500000000003</v>
      </c>
      <c r="I762" s="632">
        <f t="shared" si="412"/>
        <v>86.94</v>
      </c>
      <c r="J762" s="546">
        <f>J763</f>
        <v>1521.45</v>
      </c>
      <c r="K762" s="178">
        <f t="shared" si="413"/>
        <v>717.255</v>
      </c>
      <c r="L762" s="178">
        <f t="shared" si="413"/>
        <v>717.255</v>
      </c>
      <c r="M762" s="632">
        <f t="shared" si="413"/>
        <v>86.94</v>
      </c>
      <c r="N762" s="357">
        <f t="shared" si="407"/>
        <v>99.994084940257892</v>
      </c>
      <c r="O762" s="112">
        <f t="shared" si="407"/>
        <v>100</v>
      </c>
      <c r="P762" s="111">
        <f t="shared" si="407"/>
        <v>99.987453735650206</v>
      </c>
      <c r="Q762" s="451">
        <f t="shared" si="407"/>
        <v>100</v>
      </c>
    </row>
    <row r="763" spans="1:17">
      <c r="A763" s="691"/>
      <c r="B763" s="693"/>
      <c r="C763" s="695"/>
      <c r="D763" s="761"/>
      <c r="E763" s="311" t="s">
        <v>812</v>
      </c>
      <c r="F763" s="546">
        <f>G763+H763+I763</f>
        <v>1521.54</v>
      </c>
      <c r="G763" s="178">
        <v>717.255</v>
      </c>
      <c r="H763" s="178">
        <v>717.34500000000003</v>
      </c>
      <c r="I763" s="632">
        <v>86.94</v>
      </c>
      <c r="J763" s="546">
        <f>K763+L763+M763</f>
        <v>1521.45</v>
      </c>
      <c r="K763" s="178">
        <v>717.255</v>
      </c>
      <c r="L763" s="178">
        <v>717.255</v>
      </c>
      <c r="M763" s="632">
        <v>86.94</v>
      </c>
      <c r="N763" s="357">
        <f t="shared" si="407"/>
        <v>99.994084940257892</v>
      </c>
      <c r="O763" s="112">
        <f t="shared" si="407"/>
        <v>100</v>
      </c>
      <c r="P763" s="111">
        <f t="shared" si="407"/>
        <v>99.987453735650206</v>
      </c>
      <c r="Q763" s="451">
        <f t="shared" si="407"/>
        <v>100</v>
      </c>
    </row>
    <row r="764" spans="1:17" ht="25.5">
      <c r="A764" s="690" t="s">
        <v>115</v>
      </c>
      <c r="B764" s="692" t="s">
        <v>820</v>
      </c>
      <c r="C764" s="694" t="s">
        <v>821</v>
      </c>
      <c r="D764" s="268" t="s">
        <v>65</v>
      </c>
      <c r="E764" s="311"/>
      <c r="F764" s="370">
        <v>0</v>
      </c>
      <c r="G764" s="23">
        <v>0</v>
      </c>
      <c r="H764" s="23">
        <v>0</v>
      </c>
      <c r="I764" s="371">
        <v>0</v>
      </c>
      <c r="J764" s="370">
        <v>0</v>
      </c>
      <c r="K764" s="23">
        <v>0</v>
      </c>
      <c r="L764" s="23">
        <v>0</v>
      </c>
      <c r="M764" s="371">
        <v>0</v>
      </c>
      <c r="N764" s="357"/>
      <c r="O764" s="112"/>
      <c r="P764" s="112"/>
      <c r="Q764" s="451"/>
    </row>
    <row r="765" spans="1:17">
      <c r="A765" s="691"/>
      <c r="B765" s="693"/>
      <c r="C765" s="695"/>
      <c r="D765" s="688" t="s">
        <v>725</v>
      </c>
      <c r="E765" s="311" t="s">
        <v>68</v>
      </c>
      <c r="F765" s="370">
        <v>0</v>
      </c>
      <c r="G765" s="23">
        <v>0</v>
      </c>
      <c r="H765" s="23">
        <v>0</v>
      </c>
      <c r="I765" s="371">
        <v>0</v>
      </c>
      <c r="J765" s="370">
        <v>0</v>
      </c>
      <c r="K765" s="23">
        <v>0</v>
      </c>
      <c r="L765" s="23">
        <v>0</v>
      </c>
      <c r="M765" s="371">
        <v>0</v>
      </c>
      <c r="N765" s="357"/>
      <c r="O765" s="112"/>
      <c r="P765" s="112"/>
      <c r="Q765" s="451"/>
    </row>
    <row r="766" spans="1:17">
      <c r="A766" s="691"/>
      <c r="B766" s="693"/>
      <c r="C766" s="695"/>
      <c r="D766" s="761"/>
      <c r="E766" s="311" t="s">
        <v>491</v>
      </c>
      <c r="F766" s="370">
        <v>0</v>
      </c>
      <c r="G766" s="23">
        <v>0</v>
      </c>
      <c r="H766" s="23">
        <v>0</v>
      </c>
      <c r="I766" s="371">
        <v>0</v>
      </c>
      <c r="J766" s="370">
        <v>0</v>
      </c>
      <c r="K766" s="23">
        <v>0</v>
      </c>
      <c r="L766" s="23">
        <v>0</v>
      </c>
      <c r="M766" s="371">
        <v>0</v>
      </c>
      <c r="N766" s="357"/>
      <c r="O766" s="112"/>
      <c r="P766" s="112"/>
      <c r="Q766" s="451"/>
    </row>
    <row r="767" spans="1:17" ht="25.5">
      <c r="A767" s="766" t="s">
        <v>822</v>
      </c>
      <c r="B767" s="692" t="s">
        <v>823</v>
      </c>
      <c r="C767" s="694" t="s">
        <v>824</v>
      </c>
      <c r="D767" s="268" t="s">
        <v>65</v>
      </c>
      <c r="E767" s="311"/>
      <c r="F767" s="370">
        <f>F768</f>
        <v>4733.91</v>
      </c>
      <c r="G767" s="23">
        <f t="shared" ref="G767:H768" si="414">G768</f>
        <v>3648.8309800000002</v>
      </c>
      <c r="H767" s="23">
        <f t="shared" si="414"/>
        <v>74.46902</v>
      </c>
      <c r="I767" s="371">
        <f>I768</f>
        <v>1010.61</v>
      </c>
      <c r="J767" s="370">
        <f>J768</f>
        <v>4733.91</v>
      </c>
      <c r="K767" s="23">
        <f t="shared" ref="K767:M768" si="415">K768</f>
        <v>3648.83</v>
      </c>
      <c r="L767" s="23">
        <f t="shared" si="415"/>
        <v>74.47</v>
      </c>
      <c r="M767" s="371">
        <f t="shared" si="415"/>
        <v>1010.61</v>
      </c>
      <c r="N767" s="357">
        <f>J767/F767*100</f>
        <v>100</v>
      </c>
      <c r="O767" s="112">
        <f>K767/G767*100</f>
        <v>99.999973142082894</v>
      </c>
      <c r="P767" s="112">
        <f>L767/H767*100</f>
        <v>100.00131598347876</v>
      </c>
      <c r="Q767" s="451">
        <f>M767/I767*100</f>
        <v>100</v>
      </c>
    </row>
    <row r="768" spans="1:17">
      <c r="A768" s="767"/>
      <c r="B768" s="693"/>
      <c r="C768" s="695"/>
      <c r="D768" s="688" t="s">
        <v>725</v>
      </c>
      <c r="E768" s="311" t="s">
        <v>68</v>
      </c>
      <c r="F768" s="370">
        <f>F769</f>
        <v>4733.91</v>
      </c>
      <c r="G768" s="23">
        <f t="shared" si="414"/>
        <v>3648.8309800000002</v>
      </c>
      <c r="H768" s="23">
        <f t="shared" si="414"/>
        <v>74.46902</v>
      </c>
      <c r="I768" s="371">
        <f>I769</f>
        <v>1010.61</v>
      </c>
      <c r="J768" s="370">
        <f>J769</f>
        <v>4733.91</v>
      </c>
      <c r="K768" s="23">
        <f t="shared" si="415"/>
        <v>3648.83</v>
      </c>
      <c r="L768" s="23">
        <f t="shared" si="415"/>
        <v>74.47</v>
      </c>
      <c r="M768" s="371">
        <f t="shared" si="415"/>
        <v>1010.61</v>
      </c>
      <c r="N768" s="357">
        <f>J768/F768*100</f>
        <v>100</v>
      </c>
      <c r="O768" s="112">
        <f t="shared" ref="O768:P769" si="416">K768/G768*100</f>
        <v>99.999973142082894</v>
      </c>
      <c r="P768" s="112">
        <f t="shared" si="416"/>
        <v>100.00131598347876</v>
      </c>
      <c r="Q768" s="451">
        <f>M768/I768*100</f>
        <v>100</v>
      </c>
    </row>
    <row r="769" spans="1:17">
      <c r="A769" s="767"/>
      <c r="B769" s="693"/>
      <c r="C769" s="695"/>
      <c r="D769" s="761"/>
      <c r="E769" s="334" t="s">
        <v>813</v>
      </c>
      <c r="F769" s="370">
        <f>G769+H769+I769</f>
        <v>4733.91</v>
      </c>
      <c r="G769" s="23">
        <v>3648.8309800000002</v>
      </c>
      <c r="H769" s="23">
        <v>74.46902</v>
      </c>
      <c r="I769" s="371">
        <v>1010.61</v>
      </c>
      <c r="J769" s="370">
        <f>K769+L769+M769</f>
        <v>4733.91</v>
      </c>
      <c r="K769" s="23">
        <v>3648.83</v>
      </c>
      <c r="L769" s="23">
        <v>74.47</v>
      </c>
      <c r="M769" s="371">
        <v>1010.61</v>
      </c>
      <c r="N769" s="357">
        <f>J769/F769*100</f>
        <v>100</v>
      </c>
      <c r="O769" s="112">
        <f t="shared" si="416"/>
        <v>99.999973142082894</v>
      </c>
      <c r="P769" s="112">
        <f t="shared" si="416"/>
        <v>100.00131598347876</v>
      </c>
      <c r="Q769" s="451">
        <f>M769/I769*100</f>
        <v>100</v>
      </c>
    </row>
    <row r="770" spans="1:17" ht="25.5">
      <c r="A770" s="690" t="s">
        <v>825</v>
      </c>
      <c r="B770" s="692" t="s">
        <v>826</v>
      </c>
      <c r="C770" s="694" t="s">
        <v>824</v>
      </c>
      <c r="D770" s="268" t="s">
        <v>65</v>
      </c>
      <c r="E770" s="334"/>
      <c r="F770" s="370">
        <v>0</v>
      </c>
      <c r="G770" s="23">
        <v>0</v>
      </c>
      <c r="H770" s="23">
        <v>0</v>
      </c>
      <c r="I770" s="371">
        <v>0</v>
      </c>
      <c r="J770" s="370">
        <v>0</v>
      </c>
      <c r="K770" s="23">
        <v>0</v>
      </c>
      <c r="L770" s="23">
        <v>0</v>
      </c>
      <c r="M770" s="371">
        <v>0</v>
      </c>
      <c r="N770" s="357"/>
      <c r="O770" s="112"/>
      <c r="P770" s="112"/>
      <c r="Q770" s="451"/>
    </row>
    <row r="771" spans="1:17">
      <c r="A771" s="691"/>
      <c r="B771" s="693"/>
      <c r="C771" s="695"/>
      <c r="D771" s="688" t="s">
        <v>725</v>
      </c>
      <c r="E771" s="333" t="s">
        <v>68</v>
      </c>
      <c r="F771" s="542">
        <v>0</v>
      </c>
      <c r="G771" s="199">
        <v>0</v>
      </c>
      <c r="H771" s="199">
        <v>0</v>
      </c>
      <c r="I771" s="628">
        <v>0</v>
      </c>
      <c r="J771" s="542">
        <v>0</v>
      </c>
      <c r="K771" s="199">
        <v>0</v>
      </c>
      <c r="L771" s="199">
        <v>0</v>
      </c>
      <c r="M771" s="628">
        <v>0</v>
      </c>
      <c r="N771" s="355"/>
      <c r="O771" s="112"/>
      <c r="P771" s="112"/>
      <c r="Q771" s="451"/>
    </row>
    <row r="772" spans="1:17">
      <c r="A772" s="691"/>
      <c r="B772" s="693"/>
      <c r="C772" s="695"/>
      <c r="D772" s="761"/>
      <c r="E772" s="336" t="s">
        <v>491</v>
      </c>
      <c r="F772" s="542">
        <v>0</v>
      </c>
      <c r="G772" s="199">
        <v>0</v>
      </c>
      <c r="H772" s="199">
        <v>0</v>
      </c>
      <c r="I772" s="628">
        <v>0</v>
      </c>
      <c r="J772" s="542">
        <v>0</v>
      </c>
      <c r="K772" s="199">
        <v>0</v>
      </c>
      <c r="L772" s="199">
        <v>0</v>
      </c>
      <c r="M772" s="628">
        <v>0</v>
      </c>
      <c r="N772" s="355"/>
      <c r="O772" s="112"/>
      <c r="P772" s="112"/>
      <c r="Q772" s="451"/>
    </row>
    <row r="773" spans="1:17" ht="25.5">
      <c r="A773" s="690" t="s">
        <v>827</v>
      </c>
      <c r="B773" s="692" t="s">
        <v>828</v>
      </c>
      <c r="C773" s="694" t="s">
        <v>824</v>
      </c>
      <c r="D773" s="268" t="s">
        <v>65</v>
      </c>
      <c r="E773" s="336"/>
      <c r="F773" s="370">
        <f>F774</f>
        <v>102627.2</v>
      </c>
      <c r="G773" s="23">
        <f t="shared" ref="G773:M773" si="417">G774</f>
        <v>0</v>
      </c>
      <c r="H773" s="23">
        <f t="shared" si="417"/>
        <v>70316.2</v>
      </c>
      <c r="I773" s="371">
        <f t="shared" si="417"/>
        <v>32311</v>
      </c>
      <c r="J773" s="370">
        <f t="shared" si="417"/>
        <v>97945.32</v>
      </c>
      <c r="K773" s="23">
        <f t="shared" si="417"/>
        <v>0</v>
      </c>
      <c r="L773" s="23">
        <f t="shared" si="417"/>
        <v>65634.320000000007</v>
      </c>
      <c r="M773" s="371">
        <f t="shared" si="417"/>
        <v>32311</v>
      </c>
      <c r="N773" s="357">
        <f>J773/F773*100</f>
        <v>95.437973558666727</v>
      </c>
      <c r="O773" s="123"/>
      <c r="P773" s="112">
        <f t="shared" ref="P773:P775" si="418">L773/H773*100</f>
        <v>93.341676597995928</v>
      </c>
      <c r="Q773" s="451">
        <f>M773/I773*100</f>
        <v>100</v>
      </c>
    </row>
    <row r="774" spans="1:17">
      <c r="A774" s="691"/>
      <c r="B774" s="693"/>
      <c r="C774" s="695"/>
      <c r="D774" s="688" t="s">
        <v>725</v>
      </c>
      <c r="E774" s="333" t="s">
        <v>68</v>
      </c>
      <c r="F774" s="370">
        <f>F776+F777</f>
        <v>102627.2</v>
      </c>
      <c r="G774" s="23">
        <f t="shared" ref="G774:M774" si="419">G776+G777</f>
        <v>0</v>
      </c>
      <c r="H774" s="23">
        <f t="shared" si="419"/>
        <v>70316.2</v>
      </c>
      <c r="I774" s="371">
        <f t="shared" si="419"/>
        <v>32311</v>
      </c>
      <c r="J774" s="370">
        <f t="shared" si="419"/>
        <v>97945.32</v>
      </c>
      <c r="K774" s="23">
        <f t="shared" si="419"/>
        <v>0</v>
      </c>
      <c r="L774" s="23">
        <f t="shared" si="419"/>
        <v>65634.320000000007</v>
      </c>
      <c r="M774" s="371">
        <f t="shared" si="419"/>
        <v>32311</v>
      </c>
      <c r="N774" s="357">
        <f>J774/F774*100</f>
        <v>95.437973558666727</v>
      </c>
      <c r="O774" s="123"/>
      <c r="P774" s="112">
        <f t="shared" si="418"/>
        <v>93.341676597995928</v>
      </c>
      <c r="Q774" s="451">
        <f>M774/I774*100</f>
        <v>100</v>
      </c>
    </row>
    <row r="775" spans="1:17">
      <c r="A775" s="691"/>
      <c r="B775" s="693"/>
      <c r="C775" s="695"/>
      <c r="D775" s="761"/>
      <c r="E775" s="337">
        <v>9.2704092580299997E+19</v>
      </c>
      <c r="F775" s="370">
        <f>F776+F777</f>
        <v>102627.2</v>
      </c>
      <c r="G775" s="23">
        <f t="shared" ref="G775:M775" si="420">G776+G777</f>
        <v>0</v>
      </c>
      <c r="H775" s="23">
        <f t="shared" si="420"/>
        <v>70316.2</v>
      </c>
      <c r="I775" s="371">
        <f t="shared" si="420"/>
        <v>32311</v>
      </c>
      <c r="J775" s="370">
        <f t="shared" si="420"/>
        <v>97945.32</v>
      </c>
      <c r="K775" s="23">
        <f t="shared" si="420"/>
        <v>0</v>
      </c>
      <c r="L775" s="23">
        <f t="shared" si="420"/>
        <v>65634.320000000007</v>
      </c>
      <c r="M775" s="371">
        <f t="shared" si="420"/>
        <v>32311</v>
      </c>
      <c r="N775" s="357">
        <f>J775/F775*100</f>
        <v>95.437973558666727</v>
      </c>
      <c r="O775" s="123"/>
      <c r="P775" s="112">
        <f t="shared" si="418"/>
        <v>93.341676597995928</v>
      </c>
      <c r="Q775" s="451">
        <f>M775/I775*100</f>
        <v>100</v>
      </c>
    </row>
    <row r="776" spans="1:17" ht="89.25">
      <c r="A776" s="454" t="s">
        <v>829</v>
      </c>
      <c r="B776" s="268" t="s">
        <v>830</v>
      </c>
      <c r="C776" s="268" t="s">
        <v>824</v>
      </c>
      <c r="D776" s="270" t="s">
        <v>725</v>
      </c>
      <c r="E776" s="338">
        <v>9.2704092580384096E+19</v>
      </c>
      <c r="F776" s="370">
        <v>32311</v>
      </c>
      <c r="G776" s="178">
        <v>0</v>
      </c>
      <c r="H776" s="178">
        <v>0</v>
      </c>
      <c r="I776" s="371">
        <v>32311</v>
      </c>
      <c r="J776" s="370">
        <v>32311</v>
      </c>
      <c r="K776" s="23">
        <v>0</v>
      </c>
      <c r="L776" s="23">
        <v>0</v>
      </c>
      <c r="M776" s="371">
        <v>32311</v>
      </c>
      <c r="N776" s="357">
        <f t="shared" ref="N776:N791" si="421">J776/F776*100</f>
        <v>100</v>
      </c>
      <c r="O776" s="122"/>
      <c r="P776" s="112"/>
      <c r="Q776" s="451">
        <f>M776/I776*100</f>
        <v>100</v>
      </c>
    </row>
    <row r="777" spans="1:17" ht="89.25">
      <c r="A777" s="454" t="s">
        <v>831</v>
      </c>
      <c r="B777" s="268" t="s">
        <v>832</v>
      </c>
      <c r="C777" s="268" t="s">
        <v>824</v>
      </c>
      <c r="D777" s="270" t="s">
        <v>725</v>
      </c>
      <c r="E777" s="338" t="s">
        <v>814</v>
      </c>
      <c r="F777" s="546">
        <f>H777</f>
        <v>70316.2</v>
      </c>
      <c r="G777" s="178">
        <v>0</v>
      </c>
      <c r="H777" s="178">
        <v>70316.2</v>
      </c>
      <c r="I777" s="632">
        <v>0</v>
      </c>
      <c r="J777" s="370">
        <v>65634.320000000007</v>
      </c>
      <c r="K777" s="23">
        <v>0</v>
      </c>
      <c r="L777" s="23">
        <v>65634.320000000007</v>
      </c>
      <c r="M777" s="371">
        <v>0</v>
      </c>
      <c r="N777" s="357">
        <f t="shared" si="421"/>
        <v>93.341676597995928</v>
      </c>
      <c r="O777" s="122"/>
      <c r="P777" s="112">
        <f t="shared" ref="P777" si="422">L777/H777*100</f>
        <v>93.341676597995928</v>
      </c>
      <c r="Q777" s="451"/>
    </row>
    <row r="778" spans="1:17" ht="25.5">
      <c r="A778" s="690" t="s">
        <v>833</v>
      </c>
      <c r="B778" s="692" t="s">
        <v>834</v>
      </c>
      <c r="C778" s="694" t="s">
        <v>824</v>
      </c>
      <c r="D778" s="268" t="s">
        <v>65</v>
      </c>
      <c r="E778" s="336"/>
      <c r="F778" s="542">
        <f>F781+F782</f>
        <v>0</v>
      </c>
      <c r="G778" s="199">
        <f t="shared" ref="G778:M778" si="423">G781+G782</f>
        <v>0</v>
      </c>
      <c r="H778" s="199">
        <f t="shared" si="423"/>
        <v>0</v>
      </c>
      <c r="I778" s="628">
        <f t="shared" si="423"/>
        <v>0</v>
      </c>
      <c r="J778" s="542">
        <f t="shared" si="423"/>
        <v>0</v>
      </c>
      <c r="K778" s="199">
        <f t="shared" si="423"/>
        <v>0</v>
      </c>
      <c r="L778" s="199">
        <f t="shared" si="423"/>
        <v>0</v>
      </c>
      <c r="M778" s="628">
        <f t="shared" si="423"/>
        <v>0</v>
      </c>
      <c r="N778" s="355"/>
      <c r="O778" s="113"/>
      <c r="P778" s="112"/>
      <c r="Q778" s="452"/>
    </row>
    <row r="779" spans="1:17">
      <c r="A779" s="691"/>
      <c r="B779" s="693"/>
      <c r="C779" s="695"/>
      <c r="D779" s="688" t="s">
        <v>725</v>
      </c>
      <c r="E779" s="333" t="s">
        <v>68</v>
      </c>
      <c r="F779" s="542">
        <f>F781+F782</f>
        <v>0</v>
      </c>
      <c r="G779" s="199">
        <f t="shared" ref="G779:M779" si="424">G781+G782</f>
        <v>0</v>
      </c>
      <c r="H779" s="199">
        <f t="shared" si="424"/>
        <v>0</v>
      </c>
      <c r="I779" s="628">
        <f t="shared" si="424"/>
        <v>0</v>
      </c>
      <c r="J779" s="542">
        <f t="shared" si="424"/>
        <v>0</v>
      </c>
      <c r="K779" s="199">
        <f t="shared" si="424"/>
        <v>0</v>
      </c>
      <c r="L779" s="199">
        <f t="shared" si="424"/>
        <v>0</v>
      </c>
      <c r="M779" s="628">
        <f t="shared" si="424"/>
        <v>0</v>
      </c>
      <c r="N779" s="355"/>
      <c r="O779" s="113"/>
      <c r="P779" s="112"/>
      <c r="Q779" s="452"/>
    </row>
    <row r="780" spans="1:17">
      <c r="A780" s="691"/>
      <c r="B780" s="693"/>
      <c r="C780" s="695"/>
      <c r="D780" s="761"/>
      <c r="E780" s="337">
        <v>9.2705022580300005E+19</v>
      </c>
      <c r="F780" s="542">
        <f>F781+F782</f>
        <v>0</v>
      </c>
      <c r="G780" s="199">
        <f t="shared" ref="G780:M780" si="425">G781+G782</f>
        <v>0</v>
      </c>
      <c r="H780" s="199">
        <f t="shared" si="425"/>
        <v>0</v>
      </c>
      <c r="I780" s="628">
        <f t="shared" si="425"/>
        <v>0</v>
      </c>
      <c r="J780" s="542">
        <f t="shared" si="425"/>
        <v>0</v>
      </c>
      <c r="K780" s="199">
        <f t="shared" si="425"/>
        <v>0</v>
      </c>
      <c r="L780" s="199">
        <f t="shared" si="425"/>
        <v>0</v>
      </c>
      <c r="M780" s="628">
        <f t="shared" si="425"/>
        <v>0</v>
      </c>
      <c r="N780" s="355"/>
      <c r="O780" s="113"/>
      <c r="P780" s="112"/>
      <c r="Q780" s="452"/>
    </row>
    <row r="781" spans="1:17" ht="89.25">
      <c r="A781" s="455" t="s">
        <v>835</v>
      </c>
      <c r="B781" s="268" t="s">
        <v>836</v>
      </c>
      <c r="C781" s="268" t="s">
        <v>824</v>
      </c>
      <c r="D781" s="270" t="s">
        <v>725</v>
      </c>
      <c r="E781" s="333" t="s">
        <v>815</v>
      </c>
      <c r="F781" s="542">
        <f>H781</f>
        <v>0</v>
      </c>
      <c r="G781" s="589">
        <v>0</v>
      </c>
      <c r="H781" s="199">
        <v>0</v>
      </c>
      <c r="I781" s="633">
        <v>0</v>
      </c>
      <c r="J781" s="649">
        <f>L781</f>
        <v>0</v>
      </c>
      <c r="K781" s="200">
        <v>0</v>
      </c>
      <c r="L781" s="200">
        <v>0</v>
      </c>
      <c r="M781" s="665">
        <v>0</v>
      </c>
      <c r="N781" s="355"/>
      <c r="O781" s="112"/>
      <c r="P781" s="112"/>
      <c r="Q781" s="451"/>
    </row>
    <row r="782" spans="1:17" ht="89.25">
      <c r="A782" s="455" t="s">
        <v>837</v>
      </c>
      <c r="B782" s="268" t="s">
        <v>838</v>
      </c>
      <c r="C782" s="268" t="s">
        <v>824</v>
      </c>
      <c r="D782" s="270" t="s">
        <v>725</v>
      </c>
      <c r="E782" s="336" t="s">
        <v>816</v>
      </c>
      <c r="F782" s="542">
        <f>H782</f>
        <v>0</v>
      </c>
      <c r="G782" s="589">
        <v>0</v>
      </c>
      <c r="H782" s="199">
        <v>0</v>
      </c>
      <c r="I782" s="633">
        <v>0</v>
      </c>
      <c r="J782" s="649">
        <f>L782</f>
        <v>0</v>
      </c>
      <c r="K782" s="200">
        <v>0</v>
      </c>
      <c r="L782" s="200">
        <v>0</v>
      </c>
      <c r="M782" s="665">
        <v>0</v>
      </c>
      <c r="N782" s="355"/>
      <c r="O782" s="112"/>
      <c r="P782" s="112"/>
      <c r="Q782" s="451"/>
    </row>
    <row r="783" spans="1:17" ht="25.5">
      <c r="A783" s="690" t="s">
        <v>839</v>
      </c>
      <c r="B783" s="692" t="s">
        <v>840</v>
      </c>
      <c r="C783" s="694" t="s">
        <v>824</v>
      </c>
      <c r="D783" s="268" t="s">
        <v>65</v>
      </c>
      <c r="E783" s="339"/>
      <c r="F783" s="547">
        <f>F784</f>
        <v>2452.3744200000001</v>
      </c>
      <c r="G783" s="589">
        <f t="shared" ref="G783:I784" si="426">G784</f>
        <v>0</v>
      </c>
      <c r="H783" s="589">
        <f t="shared" si="426"/>
        <v>2452.3744200000001</v>
      </c>
      <c r="I783" s="633">
        <f t="shared" si="426"/>
        <v>0</v>
      </c>
      <c r="J783" s="547">
        <f>J784</f>
        <v>2452.3744200000001</v>
      </c>
      <c r="K783" s="200">
        <v>0</v>
      </c>
      <c r="L783" s="589">
        <f>L784</f>
        <v>2452.3744200000001</v>
      </c>
      <c r="M783" s="665">
        <v>0</v>
      </c>
      <c r="N783" s="355">
        <f t="shared" si="421"/>
        <v>100</v>
      </c>
      <c r="O783" s="113"/>
      <c r="P783" s="112">
        <f t="shared" ref="P783:P784" si="427">L783/H783*100</f>
        <v>100</v>
      </c>
      <c r="Q783" s="452"/>
    </row>
    <row r="784" spans="1:17">
      <c r="A784" s="691"/>
      <c r="B784" s="693"/>
      <c r="C784" s="695"/>
      <c r="D784" s="688" t="s">
        <v>725</v>
      </c>
      <c r="E784" s="87" t="s">
        <v>68</v>
      </c>
      <c r="F784" s="547">
        <f>F785</f>
        <v>2452.3744200000001</v>
      </c>
      <c r="G784" s="589">
        <f t="shared" si="426"/>
        <v>0</v>
      </c>
      <c r="H784" s="589">
        <f t="shared" si="426"/>
        <v>2452.3744200000001</v>
      </c>
      <c r="I784" s="633">
        <f t="shared" si="426"/>
        <v>0</v>
      </c>
      <c r="J784" s="547">
        <f>J785</f>
        <v>2452.3744200000001</v>
      </c>
      <c r="K784" s="200">
        <v>0</v>
      </c>
      <c r="L784" s="589">
        <f>L785</f>
        <v>2452.3744200000001</v>
      </c>
      <c r="M784" s="665">
        <v>0</v>
      </c>
      <c r="N784" s="355">
        <f t="shared" si="421"/>
        <v>100</v>
      </c>
      <c r="O784" s="113"/>
      <c r="P784" s="112">
        <f t="shared" si="427"/>
        <v>100</v>
      </c>
      <c r="Q784" s="452"/>
    </row>
    <row r="785" spans="1:17">
      <c r="A785" s="691"/>
      <c r="B785" s="693"/>
      <c r="C785" s="695"/>
      <c r="D785" s="761"/>
      <c r="E785" s="339" t="s">
        <v>817</v>
      </c>
      <c r="F785" s="547">
        <f>H785</f>
        <v>2452.3744200000001</v>
      </c>
      <c r="G785" s="589">
        <v>0</v>
      </c>
      <c r="H785" s="589">
        <v>2452.3744200000001</v>
      </c>
      <c r="I785" s="633">
        <v>0</v>
      </c>
      <c r="J785" s="547">
        <f>K785+L785+M785</f>
        <v>2452.3744200000001</v>
      </c>
      <c r="K785" s="200">
        <v>0</v>
      </c>
      <c r="L785" s="589">
        <v>2452.3744200000001</v>
      </c>
      <c r="M785" s="665">
        <v>0</v>
      </c>
      <c r="N785" s="355">
        <f t="shared" si="421"/>
        <v>100</v>
      </c>
      <c r="O785" s="113"/>
      <c r="P785" s="112">
        <f>L785/H785*100</f>
        <v>100</v>
      </c>
      <c r="Q785" s="452"/>
    </row>
    <row r="786" spans="1:17" ht="25.5">
      <c r="A786" s="718" t="s">
        <v>841</v>
      </c>
      <c r="B786" s="720" t="s">
        <v>842</v>
      </c>
      <c r="C786" s="728" t="s">
        <v>843</v>
      </c>
      <c r="D786" s="108" t="s">
        <v>65</v>
      </c>
      <c r="E786" s="109"/>
      <c r="F786" s="540">
        <f>F789</f>
        <v>150</v>
      </c>
      <c r="G786" s="585">
        <f t="shared" ref="G786:I788" si="428">G789</f>
        <v>0</v>
      </c>
      <c r="H786" s="585">
        <f t="shared" si="428"/>
        <v>0</v>
      </c>
      <c r="I786" s="626">
        <f t="shared" si="428"/>
        <v>150</v>
      </c>
      <c r="J786" s="540">
        <f>J787</f>
        <v>150</v>
      </c>
      <c r="K786" s="585">
        <f t="shared" ref="K786:M786" si="429">K787</f>
        <v>0</v>
      </c>
      <c r="L786" s="585">
        <f t="shared" si="429"/>
        <v>0</v>
      </c>
      <c r="M786" s="626">
        <f t="shared" si="429"/>
        <v>150</v>
      </c>
      <c r="N786" s="353">
        <f t="shared" si="421"/>
        <v>100</v>
      </c>
      <c r="O786" s="118"/>
      <c r="P786" s="118"/>
      <c r="Q786" s="398">
        <f t="shared" ref="Q786:Q791" si="430">M786/I786*100</f>
        <v>100</v>
      </c>
    </row>
    <row r="787" spans="1:17">
      <c r="A787" s="763"/>
      <c r="B787" s="764"/>
      <c r="C787" s="723"/>
      <c r="D787" s="765" t="s">
        <v>725</v>
      </c>
      <c r="E787" s="312" t="s">
        <v>68</v>
      </c>
      <c r="F787" s="372">
        <f>F790</f>
        <v>150</v>
      </c>
      <c r="G787" s="24">
        <f t="shared" si="428"/>
        <v>0</v>
      </c>
      <c r="H787" s="24">
        <f t="shared" si="428"/>
        <v>0</v>
      </c>
      <c r="I787" s="373">
        <f t="shared" si="428"/>
        <v>150</v>
      </c>
      <c r="J787" s="372">
        <f t="shared" ref="J787:J788" si="431">M787</f>
        <v>150</v>
      </c>
      <c r="K787" s="24">
        <v>0</v>
      </c>
      <c r="L787" s="24">
        <v>0</v>
      </c>
      <c r="M787" s="373">
        <f t="shared" ref="M787:M788" si="432">M790</f>
        <v>150</v>
      </c>
      <c r="N787" s="356">
        <f t="shared" si="421"/>
        <v>100</v>
      </c>
      <c r="O787" s="113"/>
      <c r="P787" s="113"/>
      <c r="Q787" s="452">
        <f t="shared" si="430"/>
        <v>100</v>
      </c>
    </row>
    <row r="788" spans="1:17">
      <c r="A788" s="763"/>
      <c r="B788" s="764"/>
      <c r="C788" s="723"/>
      <c r="D788" s="765"/>
      <c r="E788" s="332" t="s">
        <v>844</v>
      </c>
      <c r="F788" s="372">
        <f>F791</f>
        <v>150</v>
      </c>
      <c r="G788" s="24">
        <f t="shared" si="428"/>
        <v>0</v>
      </c>
      <c r="H788" s="24">
        <f t="shared" si="428"/>
        <v>0</v>
      </c>
      <c r="I788" s="373">
        <f t="shared" si="428"/>
        <v>150</v>
      </c>
      <c r="J788" s="372">
        <f t="shared" si="431"/>
        <v>150</v>
      </c>
      <c r="K788" s="24">
        <v>0</v>
      </c>
      <c r="L788" s="24">
        <v>0</v>
      </c>
      <c r="M788" s="373">
        <f t="shared" si="432"/>
        <v>150</v>
      </c>
      <c r="N788" s="356">
        <f t="shared" si="421"/>
        <v>100</v>
      </c>
      <c r="O788" s="113"/>
      <c r="P788" s="113"/>
      <c r="Q788" s="452">
        <f t="shared" si="430"/>
        <v>100</v>
      </c>
    </row>
    <row r="789" spans="1:17" ht="25.5">
      <c r="A789" s="690" t="s">
        <v>117</v>
      </c>
      <c r="B789" s="692" t="s">
        <v>845</v>
      </c>
      <c r="C789" s="694" t="s">
        <v>843</v>
      </c>
      <c r="D789" s="268" t="s">
        <v>65</v>
      </c>
      <c r="E789" s="311"/>
      <c r="F789" s="370">
        <f>F790</f>
        <v>150</v>
      </c>
      <c r="G789" s="23">
        <f t="shared" ref="G789:I789" si="433">G790</f>
        <v>0</v>
      </c>
      <c r="H789" s="23">
        <f t="shared" si="433"/>
        <v>0</v>
      </c>
      <c r="I789" s="371">
        <f t="shared" si="433"/>
        <v>150</v>
      </c>
      <c r="J789" s="370">
        <v>0</v>
      </c>
      <c r="K789" s="23">
        <v>0</v>
      </c>
      <c r="L789" s="23">
        <v>0</v>
      </c>
      <c r="M789" s="371">
        <v>0</v>
      </c>
      <c r="N789" s="357">
        <f t="shared" si="421"/>
        <v>0</v>
      </c>
      <c r="O789" s="112"/>
      <c r="P789" s="112"/>
      <c r="Q789" s="451">
        <f t="shared" si="430"/>
        <v>0</v>
      </c>
    </row>
    <row r="790" spans="1:17">
      <c r="A790" s="691"/>
      <c r="B790" s="693"/>
      <c r="C790" s="695"/>
      <c r="D790" s="688" t="s">
        <v>725</v>
      </c>
      <c r="E790" s="311" t="s">
        <v>68</v>
      </c>
      <c r="F790" s="370">
        <v>150</v>
      </c>
      <c r="G790" s="23">
        <v>0</v>
      </c>
      <c r="H790" s="23">
        <v>0</v>
      </c>
      <c r="I790" s="371">
        <v>150</v>
      </c>
      <c r="J790" s="370">
        <f>J791</f>
        <v>150</v>
      </c>
      <c r="K790" s="23">
        <f t="shared" ref="K790:M790" si="434">K791</f>
        <v>0</v>
      </c>
      <c r="L790" s="23">
        <f t="shared" si="434"/>
        <v>0</v>
      </c>
      <c r="M790" s="371">
        <f t="shared" si="434"/>
        <v>150</v>
      </c>
      <c r="N790" s="357">
        <f t="shared" si="421"/>
        <v>100</v>
      </c>
      <c r="O790" s="112"/>
      <c r="P790" s="112"/>
      <c r="Q790" s="451">
        <f t="shared" si="430"/>
        <v>100</v>
      </c>
    </row>
    <row r="791" spans="1:17">
      <c r="A791" s="691"/>
      <c r="B791" s="693"/>
      <c r="C791" s="695"/>
      <c r="D791" s="761"/>
      <c r="E791" s="313" t="s">
        <v>844</v>
      </c>
      <c r="F791" s="370">
        <v>150</v>
      </c>
      <c r="G791" s="23">
        <v>0</v>
      </c>
      <c r="H791" s="23">
        <v>0</v>
      </c>
      <c r="I791" s="371">
        <v>150</v>
      </c>
      <c r="J791" s="370">
        <v>150</v>
      </c>
      <c r="K791" s="23">
        <v>0</v>
      </c>
      <c r="L791" s="23">
        <v>0</v>
      </c>
      <c r="M791" s="371">
        <v>150</v>
      </c>
      <c r="N791" s="357">
        <f t="shared" si="421"/>
        <v>100</v>
      </c>
      <c r="O791" s="112"/>
      <c r="P791" s="112"/>
      <c r="Q791" s="451">
        <f t="shared" si="430"/>
        <v>100</v>
      </c>
    </row>
    <row r="792" spans="1:17" ht="26.25">
      <c r="A792" s="751" t="s">
        <v>62</v>
      </c>
      <c r="B792" s="753" t="s">
        <v>1115</v>
      </c>
      <c r="C792" s="755" t="s">
        <v>64</v>
      </c>
      <c r="D792" s="104" t="s">
        <v>65</v>
      </c>
      <c r="E792" s="105"/>
      <c r="F792" s="548">
        <f>G792+H792+I792</f>
        <v>398277.5</v>
      </c>
      <c r="G792" s="590">
        <v>207345.5</v>
      </c>
      <c r="H792" s="590">
        <v>36202.199999999997</v>
      </c>
      <c r="I792" s="634">
        <v>154729.79999999999</v>
      </c>
      <c r="J792" s="548">
        <f t="shared" ref="J792" si="435">J793+J794+J795+J796</f>
        <v>396461.5</v>
      </c>
      <c r="K792" s="590">
        <v>205701.2</v>
      </c>
      <c r="L792" s="590">
        <v>36201.300000000003</v>
      </c>
      <c r="M792" s="634">
        <v>154559</v>
      </c>
      <c r="N792" s="501">
        <f>J792/F792*100</f>
        <v>99.544036507209171</v>
      </c>
      <c r="O792" s="304">
        <f t="shared" ref="O792:Q796" si="436">K792/G792*100</f>
        <v>99.206975796436396</v>
      </c>
      <c r="P792" s="304">
        <f t="shared" si="436"/>
        <v>99.997513963239811</v>
      </c>
      <c r="Q792" s="456">
        <f t="shared" si="436"/>
        <v>99.889614023930761</v>
      </c>
    </row>
    <row r="793" spans="1:17" ht="39">
      <c r="A793" s="752"/>
      <c r="B793" s="754"/>
      <c r="C793" s="756"/>
      <c r="D793" s="293" t="s">
        <v>1116</v>
      </c>
      <c r="E793" s="473" t="s">
        <v>66</v>
      </c>
      <c r="F793" s="549">
        <f>G793+H793+I793</f>
        <v>318887.3</v>
      </c>
      <c r="G793" s="219">
        <v>207345.5</v>
      </c>
      <c r="H793" s="219">
        <v>30638.799999999999</v>
      </c>
      <c r="I793" s="635">
        <v>80903</v>
      </c>
      <c r="J793" s="549">
        <f>K793+L793+M793</f>
        <v>317179.7</v>
      </c>
      <c r="K793" s="219">
        <v>205701.2</v>
      </c>
      <c r="L793" s="219">
        <v>30637.9</v>
      </c>
      <c r="M793" s="635">
        <v>80840.600000000006</v>
      </c>
      <c r="N793" s="350">
        <f>J793/F793*100</f>
        <v>99.464513011336621</v>
      </c>
      <c r="O793" s="98">
        <f t="shared" si="436"/>
        <v>99.206975796436396</v>
      </c>
      <c r="P793" s="98">
        <f t="shared" si="436"/>
        <v>99.997062548141585</v>
      </c>
      <c r="Q793" s="99">
        <f t="shared" si="436"/>
        <v>99.92287059812368</v>
      </c>
    </row>
    <row r="794" spans="1:17">
      <c r="A794" s="752"/>
      <c r="B794" s="754"/>
      <c r="C794" s="756"/>
      <c r="D794" s="293" t="s">
        <v>1117</v>
      </c>
      <c r="E794" s="473" t="s">
        <v>66</v>
      </c>
      <c r="F794" s="549">
        <f>H794+I794</f>
        <v>64974.9</v>
      </c>
      <c r="G794" s="219">
        <v>0</v>
      </c>
      <c r="H794" s="219">
        <v>5563.4</v>
      </c>
      <c r="I794" s="635">
        <v>59411.5</v>
      </c>
      <c r="J794" s="549">
        <f>L794+M794</f>
        <v>64873.700000000004</v>
      </c>
      <c r="K794" s="219">
        <v>0</v>
      </c>
      <c r="L794" s="219">
        <v>5563.4</v>
      </c>
      <c r="M794" s="635">
        <v>59310.3</v>
      </c>
      <c r="N794" s="350">
        <f>J794/F794*100</f>
        <v>99.844247547899272</v>
      </c>
      <c r="O794" s="98">
        <v>0</v>
      </c>
      <c r="P794" s="98">
        <f t="shared" si="436"/>
        <v>100</v>
      </c>
      <c r="Q794" s="99">
        <f t="shared" si="436"/>
        <v>99.82966260740767</v>
      </c>
    </row>
    <row r="795" spans="1:17">
      <c r="A795" s="752"/>
      <c r="B795" s="754"/>
      <c r="C795" s="756"/>
      <c r="D795" s="293" t="s">
        <v>1118</v>
      </c>
      <c r="E795" s="473" t="s">
        <v>66</v>
      </c>
      <c r="F795" s="549">
        <f>I795</f>
        <v>3428.1</v>
      </c>
      <c r="G795" s="219">
        <v>0</v>
      </c>
      <c r="H795" s="219">
        <v>0</v>
      </c>
      <c r="I795" s="635">
        <v>3428.1</v>
      </c>
      <c r="J795" s="549">
        <f>M795</f>
        <v>3421.3</v>
      </c>
      <c r="K795" s="219">
        <v>0</v>
      </c>
      <c r="L795" s="219">
        <v>0</v>
      </c>
      <c r="M795" s="635">
        <v>3421.3</v>
      </c>
      <c r="N795" s="350">
        <f>J795/F795*100</f>
        <v>99.801639392083089</v>
      </c>
      <c r="O795" s="98">
        <v>0</v>
      </c>
      <c r="P795" s="98">
        <v>0</v>
      </c>
      <c r="Q795" s="99">
        <f t="shared" si="436"/>
        <v>99.801639392083089</v>
      </c>
    </row>
    <row r="796" spans="1:17">
      <c r="A796" s="752"/>
      <c r="B796" s="754"/>
      <c r="C796" s="756"/>
      <c r="D796" s="293" t="s">
        <v>1119</v>
      </c>
      <c r="E796" s="473" t="s">
        <v>66</v>
      </c>
      <c r="F796" s="549">
        <f>I796</f>
        <v>10987.2</v>
      </c>
      <c r="G796" s="219">
        <v>0</v>
      </c>
      <c r="H796" s="219">
        <v>0</v>
      </c>
      <c r="I796" s="635">
        <v>10987.2</v>
      </c>
      <c r="J796" s="549">
        <f>M796</f>
        <v>10986.8</v>
      </c>
      <c r="K796" s="219">
        <v>0</v>
      </c>
      <c r="L796" s="219">
        <v>0</v>
      </c>
      <c r="M796" s="635">
        <v>10986.8</v>
      </c>
      <c r="N796" s="350">
        <f>J796/F796*100</f>
        <v>99.996359400029107</v>
      </c>
      <c r="O796" s="98">
        <v>0</v>
      </c>
      <c r="P796" s="98">
        <v>0</v>
      </c>
      <c r="Q796" s="99">
        <f t="shared" si="436"/>
        <v>99.996359400029107</v>
      </c>
    </row>
    <row r="797" spans="1:17" ht="26.25">
      <c r="A797" s="757" t="s">
        <v>67</v>
      </c>
      <c r="B797" s="759" t="s">
        <v>1120</v>
      </c>
      <c r="C797" s="760" t="s">
        <v>64</v>
      </c>
      <c r="D797" s="410" t="s">
        <v>65</v>
      </c>
      <c r="E797" s="474"/>
      <c r="F797" s="550"/>
      <c r="G797" s="591"/>
      <c r="H797" s="591"/>
      <c r="I797" s="636"/>
      <c r="J797" s="551"/>
      <c r="K797" s="592"/>
      <c r="L797" s="592"/>
      <c r="M797" s="637"/>
      <c r="N797" s="502"/>
      <c r="O797" s="307"/>
      <c r="P797" s="307"/>
      <c r="Q797" s="457"/>
    </row>
    <row r="798" spans="1:17">
      <c r="A798" s="758"/>
      <c r="B798" s="760"/>
      <c r="C798" s="760"/>
      <c r="D798" s="761" t="s">
        <v>1116</v>
      </c>
      <c r="E798" s="109" t="s">
        <v>68</v>
      </c>
      <c r="F798" s="551">
        <f>SUM(F802:F817)</f>
        <v>279389.19999999995</v>
      </c>
      <c r="G798" s="592">
        <f t="shared" ref="G798:M798" si="437">SUM(G802:G817)</f>
        <v>207345.5</v>
      </c>
      <c r="H798" s="592">
        <f t="shared" si="437"/>
        <v>29655.4</v>
      </c>
      <c r="I798" s="637">
        <f t="shared" si="437"/>
        <v>42388.3</v>
      </c>
      <c r="J798" s="551">
        <f t="shared" si="437"/>
        <v>277718.40000000002</v>
      </c>
      <c r="K798" s="592">
        <f t="shared" si="437"/>
        <v>205701.2</v>
      </c>
      <c r="L798" s="592">
        <f t="shared" si="437"/>
        <v>29654.5</v>
      </c>
      <c r="M798" s="637">
        <f t="shared" si="437"/>
        <v>42362.700000000004</v>
      </c>
      <c r="N798" s="502">
        <f t="shared" ref="N798:Q829" si="438">J798/F798*100</f>
        <v>99.401981178943231</v>
      </c>
      <c r="O798" s="306">
        <f t="shared" si="438"/>
        <v>99.206975796436396</v>
      </c>
      <c r="P798" s="306">
        <f t="shared" si="438"/>
        <v>99.996965139569852</v>
      </c>
      <c r="Q798" s="458">
        <f t="shared" si="438"/>
        <v>99.93960597617739</v>
      </c>
    </row>
    <row r="799" spans="1:17" ht="0.75" customHeight="1">
      <c r="A799" s="758"/>
      <c r="B799" s="760"/>
      <c r="C799" s="760"/>
      <c r="D799" s="761"/>
      <c r="E799" s="84" t="s">
        <v>511</v>
      </c>
      <c r="F799" s="552">
        <f>F836</f>
        <v>260770.19999999998</v>
      </c>
      <c r="G799" s="221" t="e">
        <f>#REF!</f>
        <v>#REF!</v>
      </c>
      <c r="H799" s="221" t="e">
        <f>#REF!</f>
        <v>#REF!</v>
      </c>
      <c r="I799" s="638" t="e">
        <f>#REF!</f>
        <v>#REF!</v>
      </c>
      <c r="J799" s="552" t="e">
        <f>#REF!</f>
        <v>#REF!</v>
      </c>
      <c r="K799" s="221" t="e">
        <f>#REF!</f>
        <v>#REF!</v>
      </c>
      <c r="L799" s="221" t="e">
        <f>#REF!</f>
        <v>#REF!</v>
      </c>
      <c r="M799" s="638" t="e">
        <f>#REF!</f>
        <v>#REF!</v>
      </c>
      <c r="N799" s="349" t="e">
        <f t="shared" si="438"/>
        <v>#REF!</v>
      </c>
      <c r="O799" s="294" t="e">
        <f t="shared" si="438"/>
        <v>#REF!</v>
      </c>
      <c r="P799" s="294" t="e">
        <f t="shared" si="438"/>
        <v>#REF!</v>
      </c>
      <c r="Q799" s="99" t="e">
        <f t="shared" si="438"/>
        <v>#REF!</v>
      </c>
    </row>
    <row r="800" spans="1:17" hidden="1">
      <c r="A800" s="758"/>
      <c r="B800" s="760"/>
      <c r="C800" s="760"/>
      <c r="D800" s="762"/>
      <c r="E800" s="84" t="s">
        <v>1121</v>
      </c>
      <c r="F800" s="552" t="e">
        <f>#REF!</f>
        <v>#REF!</v>
      </c>
      <c r="G800" s="221" t="e">
        <f>#REF!</f>
        <v>#REF!</v>
      </c>
      <c r="H800" s="221" t="e">
        <f>#REF!</f>
        <v>#REF!</v>
      </c>
      <c r="I800" s="638" t="e">
        <f>#REF!</f>
        <v>#REF!</v>
      </c>
      <c r="J800" s="650"/>
      <c r="K800" s="214"/>
      <c r="L800" s="214"/>
      <c r="M800" s="666"/>
      <c r="N800" s="349" t="e">
        <f t="shared" si="438"/>
        <v>#REF!</v>
      </c>
      <c r="O800" s="294" t="e">
        <f t="shared" si="438"/>
        <v>#REF!</v>
      </c>
      <c r="P800" s="294" t="e">
        <f t="shared" si="438"/>
        <v>#REF!</v>
      </c>
      <c r="Q800" s="99" t="e">
        <f t="shared" si="438"/>
        <v>#REF!</v>
      </c>
    </row>
    <row r="801" spans="1:17" hidden="1">
      <c r="A801" s="758"/>
      <c r="B801" s="760"/>
      <c r="C801" s="760"/>
      <c r="D801" s="762"/>
      <c r="E801" s="84" t="s">
        <v>1122</v>
      </c>
      <c r="F801" s="552" t="e">
        <f>#REF!</f>
        <v>#REF!</v>
      </c>
      <c r="G801" s="221" t="e">
        <f>#REF!</f>
        <v>#REF!</v>
      </c>
      <c r="H801" s="221" t="e">
        <f>#REF!</f>
        <v>#REF!</v>
      </c>
      <c r="I801" s="638" t="e">
        <f>#REF!</f>
        <v>#REF!</v>
      </c>
      <c r="J801" s="650"/>
      <c r="K801" s="214"/>
      <c r="L801" s="214"/>
      <c r="M801" s="666"/>
      <c r="N801" s="349" t="e">
        <f t="shared" si="438"/>
        <v>#REF!</v>
      </c>
      <c r="O801" s="294" t="e">
        <f t="shared" si="438"/>
        <v>#REF!</v>
      </c>
      <c r="P801" s="294" t="e">
        <f t="shared" si="438"/>
        <v>#REF!</v>
      </c>
      <c r="Q801" s="99" t="e">
        <f t="shared" si="438"/>
        <v>#REF!</v>
      </c>
    </row>
    <row r="802" spans="1:17">
      <c r="A802" s="758"/>
      <c r="B802" s="760"/>
      <c r="C802" s="760"/>
      <c r="D802" s="762"/>
      <c r="E802" s="92" t="s">
        <v>1123</v>
      </c>
      <c r="F802" s="549">
        <v>0</v>
      </c>
      <c r="G802" s="219">
        <v>0</v>
      </c>
      <c r="H802" s="219">
        <v>0</v>
      </c>
      <c r="I802" s="635">
        <v>0</v>
      </c>
      <c r="J802" s="650">
        <v>0</v>
      </c>
      <c r="K802" s="214">
        <v>0</v>
      </c>
      <c r="L802" s="214">
        <v>0</v>
      </c>
      <c r="M802" s="666">
        <v>0</v>
      </c>
      <c r="N802" s="350">
        <v>0</v>
      </c>
      <c r="O802" s="98">
        <v>0</v>
      </c>
      <c r="P802" s="98">
        <v>0</v>
      </c>
      <c r="Q802" s="99">
        <v>0</v>
      </c>
    </row>
    <row r="803" spans="1:17">
      <c r="A803" s="758"/>
      <c r="B803" s="760"/>
      <c r="C803" s="760"/>
      <c r="D803" s="762"/>
      <c r="E803" s="92" t="s">
        <v>1124</v>
      </c>
      <c r="F803" s="549">
        <v>507</v>
      </c>
      <c r="G803" s="219">
        <v>0</v>
      </c>
      <c r="H803" s="219">
        <v>507</v>
      </c>
      <c r="I803" s="635">
        <v>0</v>
      </c>
      <c r="J803" s="650">
        <v>507</v>
      </c>
      <c r="K803" s="214">
        <v>0</v>
      </c>
      <c r="L803" s="214">
        <v>507</v>
      </c>
      <c r="M803" s="666">
        <v>0</v>
      </c>
      <c r="N803" s="350">
        <f t="shared" si="438"/>
        <v>100</v>
      </c>
      <c r="O803" s="98">
        <v>0</v>
      </c>
      <c r="P803" s="98">
        <f t="shared" si="438"/>
        <v>100</v>
      </c>
      <c r="Q803" s="99">
        <v>0</v>
      </c>
    </row>
    <row r="804" spans="1:17">
      <c r="A804" s="758"/>
      <c r="B804" s="760"/>
      <c r="C804" s="760"/>
      <c r="D804" s="762"/>
      <c r="E804" s="92" t="s">
        <v>1125</v>
      </c>
      <c r="F804" s="549">
        <v>0</v>
      </c>
      <c r="G804" s="219">
        <v>0</v>
      </c>
      <c r="H804" s="219">
        <v>0</v>
      </c>
      <c r="I804" s="635">
        <v>0</v>
      </c>
      <c r="J804" s="650">
        <v>0</v>
      </c>
      <c r="K804" s="214">
        <v>0</v>
      </c>
      <c r="L804" s="214">
        <v>0</v>
      </c>
      <c r="M804" s="666">
        <v>0</v>
      </c>
      <c r="N804" s="350">
        <v>0</v>
      </c>
      <c r="O804" s="98">
        <v>0</v>
      </c>
      <c r="P804" s="98">
        <v>0</v>
      </c>
      <c r="Q804" s="99">
        <v>0</v>
      </c>
    </row>
    <row r="805" spans="1:17">
      <c r="A805" s="758"/>
      <c r="B805" s="760"/>
      <c r="C805" s="760"/>
      <c r="D805" s="762"/>
      <c r="E805" s="92" t="s">
        <v>1126</v>
      </c>
      <c r="F805" s="549">
        <v>484</v>
      </c>
      <c r="G805" s="219">
        <v>0</v>
      </c>
      <c r="H805" s="219">
        <v>484</v>
      </c>
      <c r="I805" s="635">
        <v>0</v>
      </c>
      <c r="J805" s="650">
        <v>484</v>
      </c>
      <c r="K805" s="214">
        <v>0</v>
      </c>
      <c r="L805" s="214">
        <v>484</v>
      </c>
      <c r="M805" s="666">
        <v>0</v>
      </c>
      <c r="N805" s="350">
        <f t="shared" si="438"/>
        <v>100</v>
      </c>
      <c r="O805" s="98">
        <v>0</v>
      </c>
      <c r="P805" s="98">
        <f t="shared" si="438"/>
        <v>100</v>
      </c>
      <c r="Q805" s="99">
        <v>0</v>
      </c>
    </row>
    <row r="806" spans="1:17">
      <c r="A806" s="758"/>
      <c r="B806" s="760"/>
      <c r="C806" s="760"/>
      <c r="D806" s="762"/>
      <c r="E806" s="92" t="s">
        <v>1127</v>
      </c>
      <c r="F806" s="549">
        <f>G806+H806+I806</f>
        <v>3222.9</v>
      </c>
      <c r="G806" s="219">
        <v>0</v>
      </c>
      <c r="H806" s="219">
        <v>3158.5</v>
      </c>
      <c r="I806" s="635">
        <v>64.400000000000006</v>
      </c>
      <c r="J806" s="650">
        <f>K806+L806+M806</f>
        <v>3222</v>
      </c>
      <c r="K806" s="214">
        <v>0</v>
      </c>
      <c r="L806" s="214">
        <v>3157.6</v>
      </c>
      <c r="M806" s="666">
        <v>64.400000000000006</v>
      </c>
      <c r="N806" s="350">
        <f t="shared" si="438"/>
        <v>99.97207483943032</v>
      </c>
      <c r="O806" s="98">
        <v>0</v>
      </c>
      <c r="P806" s="98">
        <f t="shared" si="438"/>
        <v>99.971505461453219</v>
      </c>
      <c r="Q806" s="99">
        <f t="shared" si="438"/>
        <v>100</v>
      </c>
    </row>
    <row r="807" spans="1:17">
      <c r="A807" s="758"/>
      <c r="B807" s="760"/>
      <c r="C807" s="760"/>
      <c r="D807" s="762"/>
      <c r="E807" s="340" t="s">
        <v>1128</v>
      </c>
      <c r="F807" s="549">
        <v>207345.5</v>
      </c>
      <c r="G807" s="219">
        <v>207345.5</v>
      </c>
      <c r="H807" s="219">
        <v>0</v>
      </c>
      <c r="I807" s="635">
        <v>0</v>
      </c>
      <c r="J807" s="549">
        <v>205701.2</v>
      </c>
      <c r="K807" s="219">
        <v>205701.2</v>
      </c>
      <c r="L807" s="219">
        <v>0</v>
      </c>
      <c r="M807" s="635">
        <v>0</v>
      </c>
      <c r="N807" s="350">
        <f t="shared" si="438"/>
        <v>99.206975796436396</v>
      </c>
      <c r="O807" s="98">
        <v>0</v>
      </c>
      <c r="P807" s="295">
        <v>0</v>
      </c>
      <c r="Q807" s="95">
        <v>0</v>
      </c>
    </row>
    <row r="808" spans="1:17">
      <c r="A808" s="758"/>
      <c r="B808" s="760"/>
      <c r="C808" s="760"/>
      <c r="D808" s="762"/>
      <c r="E808" s="92" t="s">
        <v>1129</v>
      </c>
      <c r="F808" s="549">
        <v>31412.3</v>
      </c>
      <c r="G808" s="219">
        <v>0</v>
      </c>
      <c r="H808" s="219">
        <v>25505.9</v>
      </c>
      <c r="I808" s="635">
        <v>5906.4</v>
      </c>
      <c r="J808" s="549">
        <f>K808+L808+M808</f>
        <v>31386.7</v>
      </c>
      <c r="K808" s="219">
        <v>0</v>
      </c>
      <c r="L808" s="219">
        <v>25505.9</v>
      </c>
      <c r="M808" s="635">
        <v>5880.8</v>
      </c>
      <c r="N808" s="503">
        <f t="shared" si="438"/>
        <v>99.918503261461282</v>
      </c>
      <c r="O808" s="98">
        <v>0</v>
      </c>
      <c r="P808" s="295">
        <v>0</v>
      </c>
      <c r="Q808" s="99">
        <f t="shared" ref="Q808:Q817" si="439">M808/I808*100</f>
        <v>99.566571854259806</v>
      </c>
    </row>
    <row r="809" spans="1:17">
      <c r="A809" s="758"/>
      <c r="B809" s="760"/>
      <c r="C809" s="760"/>
      <c r="D809" s="762"/>
      <c r="E809" s="92" t="s">
        <v>1130</v>
      </c>
      <c r="F809" s="549">
        <v>14655.2</v>
      </c>
      <c r="G809" s="219">
        <v>0</v>
      </c>
      <c r="H809" s="219">
        <v>0</v>
      </c>
      <c r="I809" s="635">
        <v>14655.2</v>
      </c>
      <c r="J809" s="650">
        <v>14655.2</v>
      </c>
      <c r="K809" s="214">
        <v>0</v>
      </c>
      <c r="L809" s="214">
        <v>0</v>
      </c>
      <c r="M809" s="666">
        <v>14655.2</v>
      </c>
      <c r="N809" s="503">
        <f t="shared" si="438"/>
        <v>100</v>
      </c>
      <c r="O809" s="98">
        <v>0</v>
      </c>
      <c r="P809" s="295">
        <v>0</v>
      </c>
      <c r="Q809" s="99">
        <v>0</v>
      </c>
    </row>
    <row r="810" spans="1:17">
      <c r="A810" s="758"/>
      <c r="B810" s="760"/>
      <c r="C810" s="760"/>
      <c r="D810" s="762"/>
      <c r="E810" s="92" t="s">
        <v>1131</v>
      </c>
      <c r="F810" s="549">
        <v>2355.4</v>
      </c>
      <c r="G810" s="219">
        <v>0</v>
      </c>
      <c r="H810" s="219">
        <v>0</v>
      </c>
      <c r="I810" s="635">
        <v>2355.4</v>
      </c>
      <c r="J810" s="650">
        <v>2355.4</v>
      </c>
      <c r="K810" s="214">
        <v>0</v>
      </c>
      <c r="L810" s="214">
        <v>0</v>
      </c>
      <c r="M810" s="666">
        <v>2355.4</v>
      </c>
      <c r="N810" s="503">
        <f t="shared" si="438"/>
        <v>100</v>
      </c>
      <c r="O810" s="98">
        <v>0</v>
      </c>
      <c r="P810" s="295">
        <v>0</v>
      </c>
      <c r="Q810" s="99">
        <f t="shared" si="439"/>
        <v>100</v>
      </c>
    </row>
    <row r="811" spans="1:17">
      <c r="A811" s="758"/>
      <c r="B811" s="760"/>
      <c r="C811" s="760"/>
      <c r="D811" s="762"/>
      <c r="E811" s="92" t="s">
        <v>1132</v>
      </c>
      <c r="F811" s="549">
        <v>598.29999999999995</v>
      </c>
      <c r="G811" s="219">
        <v>0</v>
      </c>
      <c r="H811" s="219">
        <v>0</v>
      </c>
      <c r="I811" s="635">
        <v>598.29999999999995</v>
      </c>
      <c r="J811" s="650">
        <v>598.29999999999995</v>
      </c>
      <c r="K811" s="214">
        <v>0</v>
      </c>
      <c r="L811" s="214">
        <v>0</v>
      </c>
      <c r="M811" s="666">
        <v>598.29999999999995</v>
      </c>
      <c r="N811" s="503">
        <f t="shared" si="438"/>
        <v>100</v>
      </c>
      <c r="O811" s="98">
        <v>0</v>
      </c>
      <c r="P811" s="295">
        <v>0</v>
      </c>
      <c r="Q811" s="99">
        <f t="shared" si="439"/>
        <v>100</v>
      </c>
    </row>
    <row r="812" spans="1:17">
      <c r="A812" s="758"/>
      <c r="B812" s="760"/>
      <c r="C812" s="760"/>
      <c r="D812" s="762"/>
      <c r="E812" s="92" t="s">
        <v>1133</v>
      </c>
      <c r="F812" s="549">
        <v>3000</v>
      </c>
      <c r="G812" s="219">
        <v>0</v>
      </c>
      <c r="H812" s="219">
        <v>0</v>
      </c>
      <c r="I812" s="635">
        <v>3000</v>
      </c>
      <c r="J812" s="650">
        <v>3000</v>
      </c>
      <c r="K812" s="214">
        <v>0</v>
      </c>
      <c r="L812" s="214">
        <v>0</v>
      </c>
      <c r="M812" s="666">
        <v>3000</v>
      </c>
      <c r="N812" s="503">
        <f t="shared" si="438"/>
        <v>100</v>
      </c>
      <c r="O812" s="98">
        <v>0</v>
      </c>
      <c r="P812" s="295">
        <v>0</v>
      </c>
      <c r="Q812" s="99">
        <f t="shared" si="439"/>
        <v>100</v>
      </c>
    </row>
    <row r="813" spans="1:17">
      <c r="A813" s="758"/>
      <c r="B813" s="760"/>
      <c r="C813" s="760"/>
      <c r="D813" s="762"/>
      <c r="E813" s="92" t="s">
        <v>1134</v>
      </c>
      <c r="F813" s="549">
        <v>1056</v>
      </c>
      <c r="G813" s="219">
        <v>0</v>
      </c>
      <c r="H813" s="219">
        <v>0</v>
      </c>
      <c r="I813" s="635">
        <v>1056</v>
      </c>
      <c r="J813" s="650">
        <v>1056</v>
      </c>
      <c r="K813" s="214">
        <v>0</v>
      </c>
      <c r="L813" s="214">
        <v>0</v>
      </c>
      <c r="M813" s="666">
        <v>1056</v>
      </c>
      <c r="N813" s="503">
        <f t="shared" si="438"/>
        <v>100</v>
      </c>
      <c r="O813" s="98">
        <v>0</v>
      </c>
      <c r="P813" s="295">
        <v>0</v>
      </c>
      <c r="Q813" s="99">
        <f t="shared" si="439"/>
        <v>100</v>
      </c>
    </row>
    <row r="814" spans="1:17">
      <c r="A814" s="758"/>
      <c r="B814" s="760"/>
      <c r="C814" s="760"/>
      <c r="D814" s="762"/>
      <c r="E814" s="340" t="s">
        <v>1135</v>
      </c>
      <c r="F814" s="549">
        <v>256.8</v>
      </c>
      <c r="G814" s="219">
        <v>0</v>
      </c>
      <c r="H814" s="219">
        <v>0</v>
      </c>
      <c r="I814" s="635">
        <v>256.8</v>
      </c>
      <c r="J814" s="650">
        <v>256.8</v>
      </c>
      <c r="K814" s="214">
        <v>0</v>
      </c>
      <c r="L814" s="214">
        <v>0</v>
      </c>
      <c r="M814" s="666">
        <v>256.8</v>
      </c>
      <c r="N814" s="503">
        <f t="shared" si="438"/>
        <v>100</v>
      </c>
      <c r="O814" s="98">
        <v>0</v>
      </c>
      <c r="P814" s="295">
        <v>0</v>
      </c>
      <c r="Q814" s="99">
        <f t="shared" si="439"/>
        <v>100</v>
      </c>
    </row>
    <row r="815" spans="1:17">
      <c r="A815" s="758"/>
      <c r="B815" s="760"/>
      <c r="C815" s="760"/>
      <c r="D815" s="762"/>
      <c r="E815" s="92" t="s">
        <v>1136</v>
      </c>
      <c r="F815" s="549">
        <v>9494</v>
      </c>
      <c r="G815" s="219">
        <v>0</v>
      </c>
      <c r="H815" s="219">
        <v>0</v>
      </c>
      <c r="I815" s="635">
        <v>9494</v>
      </c>
      <c r="J815" s="650">
        <v>9494</v>
      </c>
      <c r="K815" s="214">
        <v>0</v>
      </c>
      <c r="L815" s="214">
        <v>0</v>
      </c>
      <c r="M815" s="666">
        <v>9494</v>
      </c>
      <c r="N815" s="503">
        <f t="shared" si="438"/>
        <v>100</v>
      </c>
      <c r="O815" s="98">
        <v>0</v>
      </c>
      <c r="P815" s="295">
        <v>0</v>
      </c>
      <c r="Q815" s="99">
        <f t="shared" si="439"/>
        <v>100</v>
      </c>
    </row>
    <row r="816" spans="1:17">
      <c r="A816" s="459"/>
      <c r="B816" s="411"/>
      <c r="C816" s="411"/>
      <c r="D816" s="412"/>
      <c r="E816" s="92" t="s">
        <v>1137</v>
      </c>
      <c r="F816" s="549">
        <v>935.5</v>
      </c>
      <c r="G816" s="219">
        <v>0</v>
      </c>
      <c r="H816" s="219">
        <v>0</v>
      </c>
      <c r="I816" s="635">
        <v>935.5</v>
      </c>
      <c r="J816" s="650">
        <v>935.5</v>
      </c>
      <c r="K816" s="214">
        <v>0</v>
      </c>
      <c r="L816" s="214">
        <v>0</v>
      </c>
      <c r="M816" s="666">
        <v>935.5</v>
      </c>
      <c r="N816" s="503">
        <f t="shared" si="438"/>
        <v>100</v>
      </c>
      <c r="O816" s="98">
        <v>0</v>
      </c>
      <c r="P816" s="295">
        <v>0</v>
      </c>
      <c r="Q816" s="99">
        <f t="shared" si="439"/>
        <v>100</v>
      </c>
    </row>
    <row r="817" spans="1:17">
      <c r="A817" s="459"/>
      <c r="B817" s="411"/>
      <c r="C817" s="411"/>
      <c r="D817" s="412"/>
      <c r="E817" s="92" t="s">
        <v>1138</v>
      </c>
      <c r="F817" s="549">
        <v>4066.3</v>
      </c>
      <c r="G817" s="219">
        <v>0</v>
      </c>
      <c r="H817" s="219">
        <v>0</v>
      </c>
      <c r="I817" s="635">
        <v>4066.3</v>
      </c>
      <c r="J817" s="650">
        <v>4066.3</v>
      </c>
      <c r="K817" s="214">
        <v>0</v>
      </c>
      <c r="L817" s="214">
        <v>0</v>
      </c>
      <c r="M817" s="666">
        <v>4066.3</v>
      </c>
      <c r="N817" s="503">
        <f t="shared" si="438"/>
        <v>100</v>
      </c>
      <c r="O817" s="98">
        <v>0</v>
      </c>
      <c r="P817" s="295">
        <v>0</v>
      </c>
      <c r="Q817" s="99">
        <f t="shared" si="439"/>
        <v>100</v>
      </c>
    </row>
    <row r="818" spans="1:17" ht="25.5">
      <c r="A818" s="716" t="s">
        <v>1139</v>
      </c>
      <c r="B818" s="749" t="s">
        <v>1140</v>
      </c>
      <c r="C818" s="749" t="s">
        <v>1141</v>
      </c>
      <c r="D818" s="268" t="s">
        <v>65</v>
      </c>
      <c r="E818" s="313" t="s">
        <v>68</v>
      </c>
      <c r="F818" s="553">
        <v>0</v>
      </c>
      <c r="G818" s="212">
        <v>0</v>
      </c>
      <c r="H818" s="212">
        <v>0</v>
      </c>
      <c r="I818" s="639">
        <v>0</v>
      </c>
      <c r="J818" s="555">
        <v>0</v>
      </c>
      <c r="K818" s="594">
        <v>0</v>
      </c>
      <c r="L818" s="594">
        <v>0</v>
      </c>
      <c r="M818" s="641">
        <v>0</v>
      </c>
      <c r="N818" s="360">
        <v>0</v>
      </c>
      <c r="O818" s="296">
        <v>0</v>
      </c>
      <c r="P818" s="296">
        <v>0</v>
      </c>
      <c r="Q818" s="401">
        <v>0</v>
      </c>
    </row>
    <row r="819" spans="1:17">
      <c r="A819" s="748"/>
      <c r="B819" s="693"/>
      <c r="C819" s="693"/>
      <c r="D819" s="688" t="s">
        <v>1116</v>
      </c>
      <c r="E819" s="332" t="s">
        <v>853</v>
      </c>
      <c r="F819" s="553">
        <v>0</v>
      </c>
      <c r="G819" s="212">
        <v>0</v>
      </c>
      <c r="H819" s="212">
        <v>0</v>
      </c>
      <c r="I819" s="639">
        <v>0</v>
      </c>
      <c r="J819" s="555">
        <v>0</v>
      </c>
      <c r="K819" s="594">
        <v>0</v>
      </c>
      <c r="L819" s="594">
        <v>0</v>
      </c>
      <c r="M819" s="641">
        <v>0</v>
      </c>
      <c r="N819" s="360">
        <v>0</v>
      </c>
      <c r="O819" s="296">
        <v>0</v>
      </c>
      <c r="P819" s="296">
        <v>0</v>
      </c>
      <c r="Q819" s="401">
        <v>0</v>
      </c>
    </row>
    <row r="820" spans="1:17">
      <c r="A820" s="748"/>
      <c r="B820" s="693"/>
      <c r="C820" s="693"/>
      <c r="D820" s="688"/>
      <c r="E820" s="332"/>
      <c r="F820" s="553">
        <v>0</v>
      </c>
      <c r="G820" s="212">
        <v>0</v>
      </c>
      <c r="H820" s="212">
        <v>0</v>
      </c>
      <c r="I820" s="639">
        <v>0</v>
      </c>
      <c r="J820" s="555">
        <v>0</v>
      </c>
      <c r="K820" s="594">
        <v>0</v>
      </c>
      <c r="L820" s="594">
        <v>0</v>
      </c>
      <c r="M820" s="641">
        <v>0</v>
      </c>
      <c r="N820" s="360">
        <v>0</v>
      </c>
      <c r="O820" s="296">
        <v>0</v>
      </c>
      <c r="P820" s="296">
        <v>0</v>
      </c>
      <c r="Q820" s="401">
        <v>0</v>
      </c>
    </row>
    <row r="821" spans="1:17" ht="25.5">
      <c r="A821" s="716" t="s">
        <v>1142</v>
      </c>
      <c r="B821" s="749" t="s">
        <v>1143</v>
      </c>
      <c r="C821" s="749" t="s">
        <v>1141</v>
      </c>
      <c r="D821" s="268" t="s">
        <v>65</v>
      </c>
      <c r="E821" s="313" t="s">
        <v>68</v>
      </c>
      <c r="F821" s="553">
        <f>F822+F823</f>
        <v>507</v>
      </c>
      <c r="G821" s="212">
        <f t="shared" ref="G821:M821" si="440">G822+G823</f>
        <v>0</v>
      </c>
      <c r="H821" s="212">
        <f t="shared" si="440"/>
        <v>507</v>
      </c>
      <c r="I821" s="639">
        <f t="shared" si="440"/>
        <v>0</v>
      </c>
      <c r="J821" s="553">
        <v>507</v>
      </c>
      <c r="K821" s="212">
        <f t="shared" si="440"/>
        <v>0</v>
      </c>
      <c r="L821" s="212">
        <f t="shared" si="440"/>
        <v>507</v>
      </c>
      <c r="M821" s="639">
        <f t="shared" si="440"/>
        <v>0</v>
      </c>
      <c r="N821" s="359">
        <f t="shared" si="438"/>
        <v>100</v>
      </c>
      <c r="O821" s="298">
        <v>0</v>
      </c>
      <c r="P821" s="298">
        <f t="shared" ref="P821" si="441">L821/H821*100</f>
        <v>100</v>
      </c>
      <c r="Q821" s="400">
        <v>0</v>
      </c>
    </row>
    <row r="822" spans="1:17">
      <c r="A822" s="748"/>
      <c r="B822" s="693"/>
      <c r="C822" s="693"/>
      <c r="D822" s="688" t="s">
        <v>1116</v>
      </c>
      <c r="E822" s="313" t="s">
        <v>1124</v>
      </c>
      <c r="F822" s="549">
        <v>507</v>
      </c>
      <c r="G822" s="219">
        <v>0</v>
      </c>
      <c r="H822" s="219">
        <v>507</v>
      </c>
      <c r="I822" s="635">
        <v>0</v>
      </c>
      <c r="J822" s="650">
        <v>507</v>
      </c>
      <c r="K822" s="214">
        <v>0</v>
      </c>
      <c r="L822" s="214">
        <v>507</v>
      </c>
      <c r="M822" s="666">
        <v>0</v>
      </c>
      <c r="N822" s="359">
        <f t="shared" si="438"/>
        <v>100</v>
      </c>
      <c r="O822" s="298">
        <v>0</v>
      </c>
      <c r="P822" s="298">
        <f t="shared" si="438"/>
        <v>100</v>
      </c>
      <c r="Q822" s="400">
        <v>0</v>
      </c>
    </row>
    <row r="823" spans="1:17">
      <c r="A823" s="748"/>
      <c r="B823" s="693"/>
      <c r="C823" s="693"/>
      <c r="D823" s="688"/>
      <c r="E823" s="313" t="s">
        <v>1125</v>
      </c>
      <c r="F823" s="549">
        <v>0</v>
      </c>
      <c r="G823" s="219">
        <v>0</v>
      </c>
      <c r="H823" s="219">
        <v>0</v>
      </c>
      <c r="I823" s="635">
        <v>0</v>
      </c>
      <c r="J823" s="650">
        <v>0</v>
      </c>
      <c r="K823" s="214">
        <v>0</v>
      </c>
      <c r="L823" s="214">
        <v>0</v>
      </c>
      <c r="M823" s="666">
        <v>0</v>
      </c>
      <c r="N823" s="359">
        <v>0</v>
      </c>
      <c r="O823" s="298">
        <v>0</v>
      </c>
      <c r="P823" s="298">
        <v>0</v>
      </c>
      <c r="Q823" s="400">
        <v>0</v>
      </c>
    </row>
    <row r="824" spans="1:17" ht="25.5">
      <c r="A824" s="716" t="s">
        <v>72</v>
      </c>
      <c r="B824" s="692" t="s">
        <v>1144</v>
      </c>
      <c r="C824" s="694" t="s">
        <v>1141</v>
      </c>
      <c r="D824" s="268" t="s">
        <v>65</v>
      </c>
      <c r="E824" s="311" t="s">
        <v>68</v>
      </c>
      <c r="F824" s="554">
        <f>F825</f>
        <v>484</v>
      </c>
      <c r="G824" s="593">
        <f t="shared" ref="G824:M824" si="442">G825+G826</f>
        <v>0</v>
      </c>
      <c r="H824" s="593">
        <f t="shared" si="442"/>
        <v>484</v>
      </c>
      <c r="I824" s="640">
        <f t="shared" si="442"/>
        <v>0</v>
      </c>
      <c r="J824" s="554">
        <f t="shared" si="442"/>
        <v>484</v>
      </c>
      <c r="K824" s="593">
        <f t="shared" si="442"/>
        <v>0</v>
      </c>
      <c r="L824" s="593">
        <v>484</v>
      </c>
      <c r="M824" s="640">
        <f t="shared" si="442"/>
        <v>0</v>
      </c>
      <c r="N824" s="359">
        <f t="shared" si="438"/>
        <v>100</v>
      </c>
      <c r="O824" s="298">
        <f t="shared" ref="O824:Q824" si="443">O825+O826</f>
        <v>0</v>
      </c>
      <c r="P824" s="298">
        <f t="shared" si="438"/>
        <v>100</v>
      </c>
      <c r="Q824" s="400">
        <f t="shared" si="443"/>
        <v>0</v>
      </c>
    </row>
    <row r="825" spans="1:17">
      <c r="A825" s="691"/>
      <c r="B825" s="693"/>
      <c r="C825" s="693"/>
      <c r="D825" s="688" t="s">
        <v>1116</v>
      </c>
      <c r="E825" s="313" t="s">
        <v>1126</v>
      </c>
      <c r="F825" s="555">
        <v>484</v>
      </c>
      <c r="G825" s="594">
        <v>0</v>
      </c>
      <c r="H825" s="594">
        <v>484</v>
      </c>
      <c r="I825" s="641">
        <v>0</v>
      </c>
      <c r="J825" s="555">
        <v>484</v>
      </c>
      <c r="K825" s="594">
        <v>0</v>
      </c>
      <c r="L825" s="594">
        <v>484</v>
      </c>
      <c r="M825" s="641">
        <v>0</v>
      </c>
      <c r="N825" s="359">
        <f t="shared" si="438"/>
        <v>100</v>
      </c>
      <c r="O825" s="298">
        <v>0</v>
      </c>
      <c r="P825" s="298">
        <f t="shared" si="438"/>
        <v>100</v>
      </c>
      <c r="Q825" s="400">
        <v>0</v>
      </c>
    </row>
    <row r="826" spans="1:17">
      <c r="A826" s="691"/>
      <c r="B826" s="693"/>
      <c r="C826" s="693"/>
      <c r="D826" s="688"/>
      <c r="E826" s="696" t="s">
        <v>1145</v>
      </c>
      <c r="F826" s="678">
        <v>0</v>
      </c>
      <c r="G826" s="679">
        <v>0</v>
      </c>
      <c r="H826" s="679">
        <v>0</v>
      </c>
      <c r="I826" s="680">
        <v>0</v>
      </c>
      <c r="J826" s="678">
        <v>0</v>
      </c>
      <c r="K826" s="679">
        <v>0</v>
      </c>
      <c r="L826" s="679">
        <v>0</v>
      </c>
      <c r="M826" s="680">
        <v>0</v>
      </c>
      <c r="N826" s="681">
        <v>0</v>
      </c>
      <c r="O826" s="682">
        <v>0</v>
      </c>
      <c r="P826" s="682">
        <v>0</v>
      </c>
      <c r="Q826" s="683">
        <v>0</v>
      </c>
    </row>
    <row r="827" spans="1:17">
      <c r="A827" s="691"/>
      <c r="B827" s="693"/>
      <c r="C827" s="693"/>
      <c r="D827" s="688"/>
      <c r="E827" s="750"/>
      <c r="F827" s="745"/>
      <c r="G827" s="746"/>
      <c r="H827" s="746"/>
      <c r="I827" s="747"/>
      <c r="J827" s="745"/>
      <c r="K827" s="746"/>
      <c r="L827" s="746"/>
      <c r="M827" s="747"/>
      <c r="N827" s="681"/>
      <c r="O827" s="743"/>
      <c r="P827" s="682"/>
      <c r="Q827" s="744"/>
    </row>
    <row r="828" spans="1:17">
      <c r="A828" s="691"/>
      <c r="B828" s="693"/>
      <c r="C828" s="693"/>
      <c r="D828" s="688"/>
      <c r="E828" s="750"/>
      <c r="F828" s="745"/>
      <c r="G828" s="746"/>
      <c r="H828" s="746"/>
      <c r="I828" s="747"/>
      <c r="J828" s="745"/>
      <c r="K828" s="746"/>
      <c r="L828" s="746"/>
      <c r="M828" s="747"/>
      <c r="N828" s="681"/>
      <c r="O828" s="743"/>
      <c r="P828" s="682"/>
      <c r="Q828" s="744"/>
    </row>
    <row r="829" spans="1:17" hidden="1">
      <c r="A829" s="691"/>
      <c r="B829" s="693"/>
      <c r="C829" s="693"/>
      <c r="D829" s="688"/>
      <c r="E829" s="750"/>
      <c r="F829" s="745"/>
      <c r="G829" s="746"/>
      <c r="H829" s="746"/>
      <c r="I829" s="747"/>
      <c r="J829" s="745"/>
      <c r="K829" s="746"/>
      <c r="L829" s="746"/>
      <c r="M829" s="747"/>
      <c r="N829" s="359" t="e">
        <f t="shared" si="438"/>
        <v>#DIV/0!</v>
      </c>
      <c r="O829" s="743"/>
      <c r="P829" s="298" t="e">
        <f t="shared" si="438"/>
        <v>#DIV/0!</v>
      </c>
      <c r="Q829" s="744"/>
    </row>
    <row r="830" spans="1:17">
      <c r="A830" s="716" t="s">
        <v>582</v>
      </c>
      <c r="B830" s="692" t="s">
        <v>1146</v>
      </c>
      <c r="C830" s="694" t="s">
        <v>1141</v>
      </c>
      <c r="D830" s="688" t="s">
        <v>65</v>
      </c>
      <c r="E830" s="703" t="s">
        <v>68</v>
      </c>
      <c r="F830" s="678">
        <v>0</v>
      </c>
      <c r="G830" s="679">
        <v>0</v>
      </c>
      <c r="H830" s="679">
        <v>0</v>
      </c>
      <c r="I830" s="680">
        <v>0</v>
      </c>
      <c r="J830" s="678">
        <v>0</v>
      </c>
      <c r="K830" s="679">
        <v>0</v>
      </c>
      <c r="L830" s="679">
        <v>0</v>
      </c>
      <c r="M830" s="680">
        <v>0</v>
      </c>
      <c r="N830" s="681">
        <v>0</v>
      </c>
      <c r="O830" s="682">
        <v>0</v>
      </c>
      <c r="P830" s="682">
        <v>0</v>
      </c>
      <c r="Q830" s="683">
        <v>0</v>
      </c>
    </row>
    <row r="831" spans="1:17">
      <c r="A831" s="717"/>
      <c r="B831" s="693"/>
      <c r="C831" s="695"/>
      <c r="D831" s="688"/>
      <c r="E831" s="703"/>
      <c r="F831" s="678"/>
      <c r="G831" s="679"/>
      <c r="H831" s="679"/>
      <c r="I831" s="680"/>
      <c r="J831" s="678"/>
      <c r="K831" s="679"/>
      <c r="L831" s="679"/>
      <c r="M831" s="680"/>
      <c r="N831" s="681"/>
      <c r="O831" s="682"/>
      <c r="P831" s="682"/>
      <c r="Q831" s="683"/>
    </row>
    <row r="832" spans="1:17">
      <c r="A832" s="717"/>
      <c r="B832" s="693"/>
      <c r="C832" s="695"/>
      <c r="D832" s="688" t="s">
        <v>1116</v>
      </c>
      <c r="E832" s="696"/>
      <c r="F832" s="678">
        <v>0</v>
      </c>
      <c r="G832" s="679">
        <v>0</v>
      </c>
      <c r="H832" s="679">
        <v>0</v>
      </c>
      <c r="I832" s="680">
        <v>0</v>
      </c>
      <c r="J832" s="678">
        <v>0</v>
      </c>
      <c r="K832" s="679">
        <v>0</v>
      </c>
      <c r="L832" s="679">
        <v>0</v>
      </c>
      <c r="M832" s="680">
        <v>0</v>
      </c>
      <c r="N832" s="681">
        <v>0</v>
      </c>
      <c r="O832" s="682">
        <v>0</v>
      </c>
      <c r="P832" s="682">
        <v>0</v>
      </c>
      <c r="Q832" s="683">
        <v>0</v>
      </c>
    </row>
    <row r="833" spans="1:17">
      <c r="A833" s="717"/>
      <c r="B833" s="693"/>
      <c r="C833" s="695"/>
      <c r="D833" s="688"/>
      <c r="E833" s="696"/>
      <c r="F833" s="678"/>
      <c r="G833" s="679"/>
      <c r="H833" s="679"/>
      <c r="I833" s="680"/>
      <c r="J833" s="678"/>
      <c r="K833" s="679"/>
      <c r="L833" s="679"/>
      <c r="M833" s="680"/>
      <c r="N833" s="681"/>
      <c r="O833" s="682"/>
      <c r="P833" s="682"/>
      <c r="Q833" s="683"/>
    </row>
    <row r="834" spans="1:17">
      <c r="A834" s="717"/>
      <c r="B834" s="693"/>
      <c r="C834" s="695"/>
      <c r="D834" s="688"/>
      <c r="E834" s="696"/>
      <c r="F834" s="678"/>
      <c r="G834" s="679"/>
      <c r="H834" s="679"/>
      <c r="I834" s="680"/>
      <c r="J834" s="678"/>
      <c r="K834" s="679"/>
      <c r="L834" s="679"/>
      <c r="M834" s="680"/>
      <c r="N834" s="681"/>
      <c r="O834" s="682"/>
      <c r="P834" s="682"/>
      <c r="Q834" s="683"/>
    </row>
    <row r="835" spans="1:17">
      <c r="A835" s="717"/>
      <c r="B835" s="693"/>
      <c r="C835" s="695"/>
      <c r="D835" s="688"/>
      <c r="E835" s="696"/>
      <c r="F835" s="678"/>
      <c r="G835" s="679"/>
      <c r="H835" s="679"/>
      <c r="I835" s="680"/>
      <c r="J835" s="678"/>
      <c r="K835" s="679"/>
      <c r="L835" s="679"/>
      <c r="M835" s="680"/>
      <c r="N835" s="681"/>
      <c r="O835" s="682"/>
      <c r="P835" s="682"/>
      <c r="Q835" s="683"/>
    </row>
    <row r="836" spans="1:17">
      <c r="A836" s="716" t="s">
        <v>592</v>
      </c>
      <c r="B836" s="692" t="s">
        <v>1147</v>
      </c>
      <c r="C836" s="694" t="s">
        <v>1148</v>
      </c>
      <c r="D836" s="688" t="s">
        <v>65</v>
      </c>
      <c r="E836" s="704" t="s">
        <v>68</v>
      </c>
      <c r="F836" s="697">
        <f>G836+H836+I836</f>
        <v>260770.19999999998</v>
      </c>
      <c r="G836" s="698">
        <f t="shared" ref="G836:M836" si="444">SUM(G838:G844)</f>
        <v>207345.5</v>
      </c>
      <c r="H836" s="698">
        <f t="shared" si="444"/>
        <v>25505.9</v>
      </c>
      <c r="I836" s="699">
        <f t="shared" si="444"/>
        <v>27918.799999999999</v>
      </c>
      <c r="J836" s="697">
        <f t="shared" si="444"/>
        <v>259100.30000000002</v>
      </c>
      <c r="K836" s="698">
        <f t="shared" si="444"/>
        <v>205701.2</v>
      </c>
      <c r="L836" s="698">
        <f t="shared" si="444"/>
        <v>25505.9</v>
      </c>
      <c r="M836" s="699">
        <f t="shared" si="444"/>
        <v>27893.200000000001</v>
      </c>
      <c r="N836" s="700">
        <f>J836/F836*100</f>
        <v>99.359627748876221</v>
      </c>
      <c r="O836" s="701">
        <f>K836/G836*100</f>
        <v>99.206975796436396</v>
      </c>
      <c r="P836" s="701">
        <f t="shared" ref="P836:Q836" si="445">L836/H836*100</f>
        <v>100</v>
      </c>
      <c r="Q836" s="702">
        <f t="shared" si="445"/>
        <v>99.908305514563665</v>
      </c>
    </row>
    <row r="837" spans="1:17">
      <c r="A837" s="717"/>
      <c r="B837" s="693"/>
      <c r="C837" s="695"/>
      <c r="D837" s="688"/>
      <c r="E837" s="704"/>
      <c r="F837" s="697"/>
      <c r="G837" s="698"/>
      <c r="H837" s="698"/>
      <c r="I837" s="699"/>
      <c r="J837" s="697"/>
      <c r="K837" s="698"/>
      <c r="L837" s="698"/>
      <c r="M837" s="699"/>
      <c r="N837" s="700"/>
      <c r="O837" s="701"/>
      <c r="P837" s="701"/>
      <c r="Q837" s="702"/>
    </row>
    <row r="838" spans="1:17">
      <c r="A838" s="717"/>
      <c r="B838" s="693"/>
      <c r="C838" s="695"/>
      <c r="D838" s="688"/>
      <c r="E838" s="313" t="s">
        <v>1128</v>
      </c>
      <c r="F838" s="555">
        <v>207345.5</v>
      </c>
      <c r="G838" s="594">
        <v>207345.5</v>
      </c>
      <c r="H838" s="594">
        <v>0</v>
      </c>
      <c r="I838" s="641">
        <v>0</v>
      </c>
      <c r="J838" s="555">
        <f>K838+L838+M838</f>
        <v>205701.2</v>
      </c>
      <c r="K838" s="594">
        <v>205701.2</v>
      </c>
      <c r="L838" s="594">
        <v>0</v>
      </c>
      <c r="M838" s="641">
        <v>0</v>
      </c>
      <c r="N838" s="504">
        <f>J838/F838*100</f>
        <v>99.206975796436396</v>
      </c>
      <c r="O838" s="299">
        <f>K838/G838*100</f>
        <v>99.206975796436396</v>
      </c>
      <c r="P838" s="298">
        <v>0</v>
      </c>
      <c r="Q838" s="400">
        <v>0</v>
      </c>
    </row>
    <row r="839" spans="1:17">
      <c r="A839" s="717"/>
      <c r="B839" s="693"/>
      <c r="C839" s="695"/>
      <c r="D839" s="688"/>
      <c r="E839" s="313" t="s">
        <v>1129</v>
      </c>
      <c r="F839" s="555">
        <f>G839+H839+I839</f>
        <v>31412.300000000003</v>
      </c>
      <c r="G839" s="594">
        <v>0</v>
      </c>
      <c r="H839" s="594">
        <v>25505.9</v>
      </c>
      <c r="I839" s="641">
        <v>5906.4</v>
      </c>
      <c r="J839" s="555">
        <f>K839+L839+M839</f>
        <v>31386.7</v>
      </c>
      <c r="K839" s="594">
        <v>0</v>
      </c>
      <c r="L839" s="594">
        <v>25505.9</v>
      </c>
      <c r="M839" s="641">
        <v>5880.8</v>
      </c>
      <c r="N839" s="504">
        <f>J839/F839*100</f>
        <v>99.918503261461268</v>
      </c>
      <c r="O839" s="299">
        <v>0</v>
      </c>
      <c r="P839" s="298">
        <v>0</v>
      </c>
      <c r="Q839" s="400">
        <f t="shared" ref="Q839:Q844" si="446">M839/I839*100</f>
        <v>99.566571854259806</v>
      </c>
    </row>
    <row r="840" spans="1:17">
      <c r="A840" s="717"/>
      <c r="B840" s="693"/>
      <c r="C840" s="695"/>
      <c r="D840" s="688"/>
      <c r="E840" s="341" t="s">
        <v>1130</v>
      </c>
      <c r="F840" s="555">
        <v>14655.2</v>
      </c>
      <c r="G840" s="594">
        <v>0</v>
      </c>
      <c r="H840" s="594">
        <v>0</v>
      </c>
      <c r="I840" s="641">
        <v>14655.2</v>
      </c>
      <c r="J840" s="555">
        <v>14655.2</v>
      </c>
      <c r="K840" s="594">
        <v>0</v>
      </c>
      <c r="L840" s="594">
        <v>0</v>
      </c>
      <c r="M840" s="641">
        <v>14655.2</v>
      </c>
      <c r="N840" s="504">
        <f>J840/F840*100</f>
        <v>100</v>
      </c>
      <c r="O840" s="299">
        <v>0</v>
      </c>
      <c r="P840" s="298">
        <v>0</v>
      </c>
      <c r="Q840" s="400">
        <v>0</v>
      </c>
    </row>
    <row r="841" spans="1:17">
      <c r="A841" s="717"/>
      <c r="B841" s="693"/>
      <c r="C841" s="695"/>
      <c r="D841" s="688"/>
      <c r="E841" s="341" t="s">
        <v>1131</v>
      </c>
      <c r="F841" s="555">
        <v>2355.4</v>
      </c>
      <c r="G841" s="594">
        <v>0</v>
      </c>
      <c r="H841" s="594">
        <v>0</v>
      </c>
      <c r="I841" s="641">
        <v>2355.4</v>
      </c>
      <c r="J841" s="555">
        <v>2355.4</v>
      </c>
      <c r="K841" s="594">
        <v>0</v>
      </c>
      <c r="L841" s="594">
        <v>0</v>
      </c>
      <c r="M841" s="641">
        <v>2355.4</v>
      </c>
      <c r="N841" s="504">
        <f>J841/F841*100</f>
        <v>100</v>
      </c>
      <c r="O841" s="298">
        <v>0</v>
      </c>
      <c r="P841" s="298">
        <v>0</v>
      </c>
      <c r="Q841" s="400">
        <f t="shared" si="446"/>
        <v>100</v>
      </c>
    </row>
    <row r="842" spans="1:17">
      <c r="A842" s="717"/>
      <c r="B842" s="693"/>
      <c r="C842" s="695"/>
      <c r="D842" s="688"/>
      <c r="E842" s="341" t="s">
        <v>1149</v>
      </c>
      <c r="F842" s="555">
        <v>0</v>
      </c>
      <c r="G842" s="594">
        <v>0</v>
      </c>
      <c r="H842" s="594">
        <v>0</v>
      </c>
      <c r="I842" s="641">
        <v>0</v>
      </c>
      <c r="J842" s="555">
        <v>0</v>
      </c>
      <c r="K842" s="594">
        <v>0</v>
      </c>
      <c r="L842" s="594">
        <v>0</v>
      </c>
      <c r="M842" s="641">
        <v>0</v>
      </c>
      <c r="N842" s="504">
        <v>0</v>
      </c>
      <c r="O842" s="298">
        <v>0</v>
      </c>
      <c r="P842" s="298">
        <v>0</v>
      </c>
      <c r="Q842" s="400">
        <v>0</v>
      </c>
    </row>
    <row r="843" spans="1:17">
      <c r="A843" s="460"/>
      <c r="B843" s="266"/>
      <c r="C843" s="267"/>
      <c r="D843" s="268"/>
      <c r="E843" s="313" t="s">
        <v>1137</v>
      </c>
      <c r="F843" s="555">
        <v>935.5</v>
      </c>
      <c r="G843" s="594">
        <v>0</v>
      </c>
      <c r="H843" s="594">
        <v>0</v>
      </c>
      <c r="I843" s="641">
        <v>935.5</v>
      </c>
      <c r="J843" s="555">
        <v>935.5</v>
      </c>
      <c r="K843" s="594">
        <v>0</v>
      </c>
      <c r="L843" s="594">
        <v>0</v>
      </c>
      <c r="M843" s="641">
        <v>935.5</v>
      </c>
      <c r="N843" s="504">
        <f>J843/F843*100</f>
        <v>100</v>
      </c>
      <c r="O843" s="298">
        <v>0</v>
      </c>
      <c r="P843" s="298">
        <v>0</v>
      </c>
      <c r="Q843" s="400">
        <f t="shared" si="446"/>
        <v>100</v>
      </c>
    </row>
    <row r="844" spans="1:17">
      <c r="A844" s="460"/>
      <c r="B844" s="266"/>
      <c r="C844" s="267"/>
      <c r="D844" s="268"/>
      <c r="E844" s="313" t="s">
        <v>1138</v>
      </c>
      <c r="F844" s="555">
        <v>4066.3</v>
      </c>
      <c r="G844" s="594">
        <v>0</v>
      </c>
      <c r="H844" s="594">
        <v>0</v>
      </c>
      <c r="I844" s="641">
        <v>4066.3</v>
      </c>
      <c r="J844" s="555">
        <v>4066.3</v>
      </c>
      <c r="K844" s="594">
        <v>0</v>
      </c>
      <c r="L844" s="594">
        <v>0</v>
      </c>
      <c r="M844" s="641">
        <v>4066.3</v>
      </c>
      <c r="N844" s="504">
        <f>J844/F844*100</f>
        <v>100</v>
      </c>
      <c r="O844" s="298">
        <v>0</v>
      </c>
      <c r="P844" s="298">
        <v>0</v>
      </c>
      <c r="Q844" s="400">
        <f t="shared" si="446"/>
        <v>100</v>
      </c>
    </row>
    <row r="845" spans="1:17">
      <c r="A845" s="716" t="s">
        <v>606</v>
      </c>
      <c r="B845" s="692" t="s">
        <v>1150</v>
      </c>
      <c r="C845" s="694" t="s">
        <v>1151</v>
      </c>
      <c r="D845" s="688" t="s">
        <v>65</v>
      </c>
      <c r="E845" s="704" t="s">
        <v>68</v>
      </c>
      <c r="F845" s="705">
        <f>F847+F848</f>
        <v>1312.8</v>
      </c>
      <c r="G845" s="706">
        <f t="shared" ref="G845:P845" si="447">G847+G848</f>
        <v>0</v>
      </c>
      <c r="H845" s="706">
        <f t="shared" si="447"/>
        <v>0</v>
      </c>
      <c r="I845" s="707">
        <f t="shared" si="447"/>
        <v>1312.8</v>
      </c>
      <c r="J845" s="705">
        <f t="shared" si="447"/>
        <v>1312.8</v>
      </c>
      <c r="K845" s="706">
        <f t="shared" si="447"/>
        <v>0</v>
      </c>
      <c r="L845" s="706">
        <f t="shared" si="447"/>
        <v>0</v>
      </c>
      <c r="M845" s="707">
        <f t="shared" si="447"/>
        <v>1312.8</v>
      </c>
      <c r="N845" s="700">
        <f t="shared" ref="N845" si="448">J845/F845*100</f>
        <v>100</v>
      </c>
      <c r="O845" s="701">
        <f t="shared" si="447"/>
        <v>0</v>
      </c>
      <c r="P845" s="701">
        <f t="shared" si="447"/>
        <v>0</v>
      </c>
      <c r="Q845" s="702">
        <v>100</v>
      </c>
    </row>
    <row r="846" spans="1:17">
      <c r="A846" s="717"/>
      <c r="B846" s="741"/>
      <c r="C846" s="742"/>
      <c r="D846" s="688"/>
      <c r="E846" s="704"/>
      <c r="F846" s="705"/>
      <c r="G846" s="706"/>
      <c r="H846" s="706"/>
      <c r="I846" s="707"/>
      <c r="J846" s="705"/>
      <c r="K846" s="706"/>
      <c r="L846" s="706"/>
      <c r="M846" s="707"/>
      <c r="N846" s="700"/>
      <c r="O846" s="701"/>
      <c r="P846" s="701"/>
      <c r="Q846" s="702"/>
    </row>
    <row r="847" spans="1:17">
      <c r="A847" s="717"/>
      <c r="B847" s="741"/>
      <c r="C847" s="742"/>
      <c r="D847" s="688" t="s">
        <v>1116</v>
      </c>
      <c r="E847" s="313" t="s">
        <v>1134</v>
      </c>
      <c r="F847" s="555">
        <v>1056</v>
      </c>
      <c r="G847" s="594">
        <v>0</v>
      </c>
      <c r="H847" s="594">
        <v>0</v>
      </c>
      <c r="I847" s="641">
        <v>1056</v>
      </c>
      <c r="J847" s="555">
        <v>1056</v>
      </c>
      <c r="K847" s="594">
        <v>0</v>
      </c>
      <c r="L847" s="594">
        <v>0</v>
      </c>
      <c r="M847" s="641">
        <v>1056</v>
      </c>
      <c r="N847" s="359">
        <f>J847/F847*100</f>
        <v>100</v>
      </c>
      <c r="O847" s="298">
        <v>0</v>
      </c>
      <c r="P847" s="298">
        <v>0</v>
      </c>
      <c r="Q847" s="400">
        <f t="shared" ref="Q847:Q849" si="449">M847/I847*100</f>
        <v>100</v>
      </c>
    </row>
    <row r="848" spans="1:17">
      <c r="A848" s="717"/>
      <c r="B848" s="741"/>
      <c r="C848" s="742"/>
      <c r="D848" s="688"/>
      <c r="E848" s="313" t="s">
        <v>1152</v>
      </c>
      <c r="F848" s="555">
        <v>256.8</v>
      </c>
      <c r="G848" s="594">
        <v>0</v>
      </c>
      <c r="H848" s="594">
        <v>0</v>
      </c>
      <c r="I848" s="641">
        <v>256.8</v>
      </c>
      <c r="J848" s="555">
        <v>256.8</v>
      </c>
      <c r="K848" s="594">
        <v>0</v>
      </c>
      <c r="L848" s="594">
        <v>0</v>
      </c>
      <c r="M848" s="641">
        <v>256.8</v>
      </c>
      <c r="N848" s="359">
        <f>J848/F848*100</f>
        <v>100</v>
      </c>
      <c r="O848" s="298">
        <v>0</v>
      </c>
      <c r="P848" s="298">
        <v>0</v>
      </c>
      <c r="Q848" s="400">
        <f t="shared" si="449"/>
        <v>100</v>
      </c>
    </row>
    <row r="849" spans="1:17" ht="25.5">
      <c r="A849" s="716" t="s">
        <v>629</v>
      </c>
      <c r="B849" s="692" t="s">
        <v>1153</v>
      </c>
      <c r="C849" s="694" t="s">
        <v>1154</v>
      </c>
      <c r="D849" s="268" t="s">
        <v>65</v>
      </c>
      <c r="E849" s="312" t="s">
        <v>68</v>
      </c>
      <c r="F849" s="553">
        <f>F850</f>
        <v>598.29999999999995</v>
      </c>
      <c r="G849" s="212">
        <f t="shared" ref="G849:L849" si="450">G850</f>
        <v>0</v>
      </c>
      <c r="H849" s="212">
        <f t="shared" si="450"/>
        <v>0</v>
      </c>
      <c r="I849" s="639">
        <f t="shared" si="450"/>
        <v>598.29999999999995</v>
      </c>
      <c r="J849" s="553">
        <f>J850</f>
        <v>598.29999999999995</v>
      </c>
      <c r="K849" s="212">
        <f t="shared" si="450"/>
        <v>0</v>
      </c>
      <c r="L849" s="212">
        <f t="shared" si="450"/>
        <v>0</v>
      </c>
      <c r="M849" s="639">
        <f>M850</f>
        <v>598.29999999999995</v>
      </c>
      <c r="N849" s="476">
        <f>J849/F849*100</f>
        <v>100</v>
      </c>
      <c r="O849" s="301">
        <v>0</v>
      </c>
      <c r="P849" s="301">
        <v>0</v>
      </c>
      <c r="Q849" s="461">
        <f t="shared" si="449"/>
        <v>100</v>
      </c>
    </row>
    <row r="850" spans="1:17">
      <c r="A850" s="717"/>
      <c r="B850" s="693"/>
      <c r="C850" s="695"/>
      <c r="D850" s="688" t="s">
        <v>1116</v>
      </c>
      <c r="E850" s="696" t="s">
        <v>1132</v>
      </c>
      <c r="F850" s="678">
        <v>598.29999999999995</v>
      </c>
      <c r="G850" s="679">
        <v>0</v>
      </c>
      <c r="H850" s="679">
        <v>0</v>
      </c>
      <c r="I850" s="680">
        <v>598.29999999999995</v>
      </c>
      <c r="J850" s="678">
        <v>598.29999999999995</v>
      </c>
      <c r="K850" s="679">
        <v>0</v>
      </c>
      <c r="L850" s="679">
        <v>0</v>
      </c>
      <c r="M850" s="680">
        <v>598.29999999999995</v>
      </c>
      <c r="N850" s="681">
        <f t="shared" ref="N850:N852" si="451">J850/F850*100</f>
        <v>100</v>
      </c>
      <c r="O850" s="682">
        <v>0</v>
      </c>
      <c r="P850" s="682">
        <v>0</v>
      </c>
      <c r="Q850" s="683">
        <f>M850/I850*100</f>
        <v>100</v>
      </c>
    </row>
    <row r="851" spans="1:17">
      <c r="A851" s="717"/>
      <c r="B851" s="693"/>
      <c r="C851" s="695"/>
      <c r="D851" s="688"/>
      <c r="E851" s="696"/>
      <c r="F851" s="678"/>
      <c r="G851" s="679"/>
      <c r="H851" s="679"/>
      <c r="I851" s="680"/>
      <c r="J851" s="678"/>
      <c r="K851" s="679"/>
      <c r="L851" s="679"/>
      <c r="M851" s="680"/>
      <c r="N851" s="681"/>
      <c r="O851" s="682"/>
      <c r="P851" s="682"/>
      <c r="Q851" s="683"/>
    </row>
    <row r="852" spans="1:17">
      <c r="A852" s="716" t="s">
        <v>1155</v>
      </c>
      <c r="B852" s="692" t="s">
        <v>1156</v>
      </c>
      <c r="C852" s="694" t="s">
        <v>1157</v>
      </c>
      <c r="D852" s="688" t="s">
        <v>65</v>
      </c>
      <c r="E852" s="704" t="s">
        <v>68</v>
      </c>
      <c r="F852" s="553">
        <f>F854+F855</f>
        <v>6222.9</v>
      </c>
      <c r="G852" s="212">
        <f t="shared" ref="G852:I852" si="452">G854+G855</f>
        <v>0</v>
      </c>
      <c r="H852" s="212">
        <f t="shared" si="452"/>
        <v>3158.5</v>
      </c>
      <c r="I852" s="639">
        <f t="shared" si="452"/>
        <v>3064.4</v>
      </c>
      <c r="J852" s="553">
        <f>L852+M852</f>
        <v>6222</v>
      </c>
      <c r="K852" s="212">
        <f t="shared" ref="K852" si="453">K854</f>
        <v>0</v>
      </c>
      <c r="L852" s="212">
        <v>3157.6</v>
      </c>
      <c r="M852" s="639">
        <v>3064.4</v>
      </c>
      <c r="N852" s="681">
        <f t="shared" si="451"/>
        <v>99.985537289688097</v>
      </c>
      <c r="O852" s="682">
        <v>0</v>
      </c>
      <c r="P852" s="682">
        <v>0</v>
      </c>
      <c r="Q852" s="683">
        <f>M852/I852*100</f>
        <v>100</v>
      </c>
    </row>
    <row r="853" spans="1:17" hidden="1">
      <c r="A853" s="717"/>
      <c r="B853" s="693"/>
      <c r="C853" s="695"/>
      <c r="D853" s="688"/>
      <c r="E853" s="704"/>
      <c r="F853" s="553">
        <v>0</v>
      </c>
      <c r="G853" s="212">
        <v>0</v>
      </c>
      <c r="H853" s="212">
        <v>0</v>
      </c>
      <c r="I853" s="639">
        <v>0</v>
      </c>
      <c r="J853" s="553">
        <v>0</v>
      </c>
      <c r="K853" s="212">
        <v>0</v>
      </c>
      <c r="L853" s="212">
        <v>0</v>
      </c>
      <c r="M853" s="639">
        <v>0</v>
      </c>
      <c r="N853" s="681"/>
      <c r="O853" s="682"/>
      <c r="P853" s="682"/>
      <c r="Q853" s="683"/>
    </row>
    <row r="854" spans="1:17" ht="38.25">
      <c r="A854" s="717"/>
      <c r="B854" s="693"/>
      <c r="C854" s="695"/>
      <c r="D854" s="287" t="s">
        <v>1116</v>
      </c>
      <c r="E854" s="313" t="s">
        <v>1133</v>
      </c>
      <c r="F854" s="555">
        <v>3000</v>
      </c>
      <c r="G854" s="594">
        <v>0</v>
      </c>
      <c r="H854" s="594">
        <v>0</v>
      </c>
      <c r="I854" s="641">
        <v>3000</v>
      </c>
      <c r="J854" s="555">
        <v>3000</v>
      </c>
      <c r="K854" s="594">
        <v>0</v>
      </c>
      <c r="L854" s="594">
        <v>0</v>
      </c>
      <c r="M854" s="641">
        <v>3000</v>
      </c>
      <c r="N854" s="359">
        <v>0</v>
      </c>
      <c r="O854" s="298">
        <v>0</v>
      </c>
      <c r="P854" s="298">
        <v>0</v>
      </c>
      <c r="Q854" s="400">
        <v>0</v>
      </c>
    </row>
    <row r="855" spans="1:17">
      <c r="A855" s="460"/>
      <c r="B855" s="266"/>
      <c r="C855" s="267"/>
      <c r="D855" s="287"/>
      <c r="E855" s="313" t="s">
        <v>1127</v>
      </c>
      <c r="F855" s="555">
        <f>G855+H855+I855</f>
        <v>3222.9</v>
      </c>
      <c r="G855" s="594"/>
      <c r="H855" s="594">
        <v>3158.5</v>
      </c>
      <c r="I855" s="641">
        <v>64.400000000000006</v>
      </c>
      <c r="J855" s="555">
        <f>K855+L855+M855</f>
        <v>3222</v>
      </c>
      <c r="K855" s="594">
        <v>0</v>
      </c>
      <c r="L855" s="594">
        <v>3157.6</v>
      </c>
      <c r="M855" s="641">
        <v>64.400000000000006</v>
      </c>
      <c r="N855" s="359">
        <f>J855/F855*100</f>
        <v>99.97207483943032</v>
      </c>
      <c r="O855" s="298">
        <v>0</v>
      </c>
      <c r="P855" s="298">
        <f>L855/H855*100</f>
        <v>99.971505461453219</v>
      </c>
      <c r="Q855" s="400">
        <f t="shared" ref="Q855:Q856" si="454">M855/I855*100</f>
        <v>100</v>
      </c>
    </row>
    <row r="856" spans="1:17" ht="25.5">
      <c r="A856" s="716" t="s">
        <v>1158</v>
      </c>
      <c r="B856" s="692" t="s">
        <v>1159</v>
      </c>
      <c r="C856" s="694" t="s">
        <v>1160</v>
      </c>
      <c r="D856" s="268" t="s">
        <v>65</v>
      </c>
      <c r="E856" s="312" t="s">
        <v>68</v>
      </c>
      <c r="F856" s="553">
        <f>F857</f>
        <v>9494</v>
      </c>
      <c r="G856" s="212">
        <f t="shared" ref="G856:L856" si="455">G857</f>
        <v>0</v>
      </c>
      <c r="H856" s="212">
        <f t="shared" si="455"/>
        <v>0</v>
      </c>
      <c r="I856" s="639">
        <f t="shared" si="455"/>
        <v>9494</v>
      </c>
      <c r="J856" s="553">
        <f t="shared" si="455"/>
        <v>9494</v>
      </c>
      <c r="K856" s="212">
        <f t="shared" si="455"/>
        <v>0</v>
      </c>
      <c r="L856" s="212">
        <f t="shared" si="455"/>
        <v>0</v>
      </c>
      <c r="M856" s="639">
        <f>M857</f>
        <v>9494</v>
      </c>
      <c r="N856" s="359">
        <f>J856/F856*100</f>
        <v>100</v>
      </c>
      <c r="O856" s="301">
        <v>0</v>
      </c>
      <c r="P856" s="298">
        <v>0</v>
      </c>
      <c r="Q856" s="400">
        <f t="shared" si="454"/>
        <v>100</v>
      </c>
    </row>
    <row r="857" spans="1:17">
      <c r="A857" s="717"/>
      <c r="B857" s="693"/>
      <c r="C857" s="695"/>
      <c r="D857" s="688" t="s">
        <v>1116</v>
      </c>
      <c r="E857" s="696" t="s">
        <v>1136</v>
      </c>
      <c r="F857" s="678">
        <v>9494</v>
      </c>
      <c r="G857" s="679">
        <v>0</v>
      </c>
      <c r="H857" s="679">
        <v>0</v>
      </c>
      <c r="I857" s="680">
        <v>9494</v>
      </c>
      <c r="J857" s="678">
        <v>9494</v>
      </c>
      <c r="K857" s="679">
        <v>0</v>
      </c>
      <c r="L857" s="679">
        <v>0</v>
      </c>
      <c r="M857" s="680">
        <v>9494</v>
      </c>
      <c r="N857" s="681">
        <f>J857/F857*100</f>
        <v>100</v>
      </c>
      <c r="O857" s="682">
        <v>0</v>
      </c>
      <c r="P857" s="682">
        <v>0</v>
      </c>
      <c r="Q857" s="683">
        <v>0</v>
      </c>
    </row>
    <row r="858" spans="1:17">
      <c r="A858" s="717"/>
      <c r="B858" s="693"/>
      <c r="C858" s="695"/>
      <c r="D858" s="688"/>
      <c r="E858" s="696"/>
      <c r="F858" s="678"/>
      <c r="G858" s="679"/>
      <c r="H858" s="679"/>
      <c r="I858" s="680"/>
      <c r="J858" s="678"/>
      <c r="K858" s="679"/>
      <c r="L858" s="679"/>
      <c r="M858" s="680"/>
      <c r="N858" s="681"/>
      <c r="O858" s="682"/>
      <c r="P858" s="682"/>
      <c r="Q858" s="683"/>
    </row>
    <row r="859" spans="1:17" ht="25.5">
      <c r="A859" s="716" t="s">
        <v>1161</v>
      </c>
      <c r="B859" s="692" t="s">
        <v>1162</v>
      </c>
      <c r="C859" s="694" t="s">
        <v>1163</v>
      </c>
      <c r="D859" s="268" t="s">
        <v>65</v>
      </c>
      <c r="E859" s="311" t="s">
        <v>68</v>
      </c>
      <c r="F859" s="556">
        <v>0</v>
      </c>
      <c r="G859" s="595">
        <v>0</v>
      </c>
      <c r="H859" s="595">
        <v>0</v>
      </c>
      <c r="I859" s="642">
        <v>0</v>
      </c>
      <c r="J859" s="556">
        <v>0</v>
      </c>
      <c r="K859" s="595">
        <v>0</v>
      </c>
      <c r="L859" s="595">
        <v>0</v>
      </c>
      <c r="M859" s="642">
        <v>0</v>
      </c>
      <c r="N859" s="359">
        <v>0</v>
      </c>
      <c r="O859" s="298">
        <v>0</v>
      </c>
      <c r="P859" s="298">
        <v>0</v>
      </c>
      <c r="Q859" s="400">
        <v>0</v>
      </c>
    </row>
    <row r="860" spans="1:17">
      <c r="A860" s="717"/>
      <c r="B860" s="693"/>
      <c r="C860" s="695"/>
      <c r="D860" s="688" t="s">
        <v>1116</v>
      </c>
      <c r="E860" s="703" t="s">
        <v>491</v>
      </c>
      <c r="F860" s="733">
        <v>0</v>
      </c>
      <c r="G860" s="731">
        <v>0</v>
      </c>
      <c r="H860" s="731">
        <v>0</v>
      </c>
      <c r="I860" s="732">
        <v>0</v>
      </c>
      <c r="J860" s="733">
        <v>0</v>
      </c>
      <c r="K860" s="731">
        <v>0</v>
      </c>
      <c r="L860" s="731">
        <v>0</v>
      </c>
      <c r="M860" s="732">
        <v>0</v>
      </c>
      <c r="N860" s="681">
        <v>0</v>
      </c>
      <c r="O860" s="682">
        <v>0</v>
      </c>
      <c r="P860" s="682">
        <v>0</v>
      </c>
      <c r="Q860" s="683">
        <v>0</v>
      </c>
    </row>
    <row r="861" spans="1:17">
      <c r="A861" s="717"/>
      <c r="B861" s="693"/>
      <c r="C861" s="695"/>
      <c r="D861" s="688"/>
      <c r="E861" s="703"/>
      <c r="F861" s="733"/>
      <c r="G861" s="731"/>
      <c r="H861" s="731"/>
      <c r="I861" s="732"/>
      <c r="J861" s="733"/>
      <c r="K861" s="731"/>
      <c r="L861" s="731"/>
      <c r="M861" s="732"/>
      <c r="N861" s="681"/>
      <c r="O861" s="682"/>
      <c r="P861" s="682"/>
      <c r="Q861" s="683"/>
    </row>
    <row r="862" spans="1:17" ht="25.5">
      <c r="A862" s="716" t="s">
        <v>1164</v>
      </c>
      <c r="B862" s="692" t="s">
        <v>1165</v>
      </c>
      <c r="C862" s="694" t="s">
        <v>1166</v>
      </c>
      <c r="D862" s="268" t="s">
        <v>65</v>
      </c>
      <c r="E862" s="311" t="s">
        <v>68</v>
      </c>
      <c r="F862" s="556">
        <v>0</v>
      </c>
      <c r="G862" s="595">
        <v>0</v>
      </c>
      <c r="H862" s="595">
        <v>0</v>
      </c>
      <c r="I862" s="642">
        <v>0</v>
      </c>
      <c r="J862" s="556">
        <v>0</v>
      </c>
      <c r="K862" s="595">
        <v>0</v>
      </c>
      <c r="L862" s="595">
        <v>0</v>
      </c>
      <c r="M862" s="642">
        <v>0</v>
      </c>
      <c r="N862" s="359">
        <v>0</v>
      </c>
      <c r="O862" s="298">
        <v>0</v>
      </c>
      <c r="P862" s="298">
        <v>0</v>
      </c>
      <c r="Q862" s="400">
        <v>0</v>
      </c>
    </row>
    <row r="863" spans="1:17">
      <c r="A863" s="717"/>
      <c r="B863" s="693"/>
      <c r="C863" s="695"/>
      <c r="D863" s="688" t="s">
        <v>1116</v>
      </c>
      <c r="E863" s="703" t="s">
        <v>491</v>
      </c>
      <c r="F863" s="556">
        <v>0</v>
      </c>
      <c r="G863" s="595">
        <v>0</v>
      </c>
      <c r="H863" s="595">
        <v>0</v>
      </c>
      <c r="I863" s="642">
        <v>0</v>
      </c>
      <c r="J863" s="556">
        <v>0</v>
      </c>
      <c r="K863" s="595">
        <v>0</v>
      </c>
      <c r="L863" s="595">
        <v>0</v>
      </c>
      <c r="M863" s="642">
        <v>0</v>
      </c>
      <c r="N863" s="359">
        <v>0</v>
      </c>
      <c r="O863" s="298">
        <v>0</v>
      </c>
      <c r="P863" s="298">
        <v>0</v>
      </c>
      <c r="Q863" s="400">
        <v>0</v>
      </c>
    </row>
    <row r="864" spans="1:17">
      <c r="A864" s="717"/>
      <c r="B864" s="693"/>
      <c r="C864" s="695"/>
      <c r="D864" s="688"/>
      <c r="E864" s="703"/>
      <c r="F864" s="556">
        <v>0</v>
      </c>
      <c r="G864" s="595">
        <v>0</v>
      </c>
      <c r="H864" s="595">
        <v>0</v>
      </c>
      <c r="I864" s="642">
        <v>0</v>
      </c>
      <c r="J864" s="556">
        <v>0</v>
      </c>
      <c r="K864" s="595">
        <v>0</v>
      </c>
      <c r="L864" s="595">
        <v>0</v>
      </c>
      <c r="M864" s="642">
        <v>0</v>
      </c>
      <c r="N864" s="359">
        <v>0</v>
      </c>
      <c r="O864" s="298">
        <v>0</v>
      </c>
      <c r="P864" s="298">
        <v>0</v>
      </c>
      <c r="Q864" s="400">
        <v>0</v>
      </c>
    </row>
    <row r="865" spans="1:17">
      <c r="A865" s="716" t="s">
        <v>1167</v>
      </c>
      <c r="B865" s="692" t="s">
        <v>1168</v>
      </c>
      <c r="C865" s="694" t="s">
        <v>1169</v>
      </c>
      <c r="D865" s="688" t="s">
        <v>65</v>
      </c>
      <c r="E865" s="703" t="s">
        <v>68</v>
      </c>
      <c r="F865" s="733">
        <v>0</v>
      </c>
      <c r="G865" s="731">
        <v>0</v>
      </c>
      <c r="H865" s="731">
        <v>0</v>
      </c>
      <c r="I865" s="732">
        <v>0</v>
      </c>
      <c r="J865" s="733">
        <v>0</v>
      </c>
      <c r="K865" s="731">
        <v>0</v>
      </c>
      <c r="L865" s="731">
        <v>0</v>
      </c>
      <c r="M865" s="732">
        <v>0</v>
      </c>
      <c r="N865" s="681">
        <v>0</v>
      </c>
      <c r="O865" s="682">
        <v>0</v>
      </c>
      <c r="P865" s="682">
        <v>0</v>
      </c>
      <c r="Q865" s="683">
        <v>0</v>
      </c>
    </row>
    <row r="866" spans="1:17">
      <c r="A866" s="717"/>
      <c r="B866" s="693"/>
      <c r="C866" s="695"/>
      <c r="D866" s="688"/>
      <c r="E866" s="703"/>
      <c r="F866" s="733"/>
      <c r="G866" s="731"/>
      <c r="H866" s="731"/>
      <c r="I866" s="732"/>
      <c r="J866" s="733"/>
      <c r="K866" s="731"/>
      <c r="L866" s="731"/>
      <c r="M866" s="732"/>
      <c r="N866" s="681"/>
      <c r="O866" s="682"/>
      <c r="P866" s="682"/>
      <c r="Q866" s="683"/>
    </row>
    <row r="867" spans="1:17" ht="38.25">
      <c r="A867" s="717"/>
      <c r="B867" s="693"/>
      <c r="C867" s="695"/>
      <c r="D867" s="287" t="s">
        <v>1116</v>
      </c>
      <c r="E867" s="311" t="s">
        <v>491</v>
      </c>
      <c r="F867" s="556">
        <v>0</v>
      </c>
      <c r="G867" s="595">
        <v>0</v>
      </c>
      <c r="H867" s="595">
        <v>0</v>
      </c>
      <c r="I867" s="642">
        <v>0</v>
      </c>
      <c r="J867" s="556">
        <v>0</v>
      </c>
      <c r="K867" s="595">
        <v>0</v>
      </c>
      <c r="L867" s="595">
        <v>0</v>
      </c>
      <c r="M867" s="642">
        <v>0</v>
      </c>
      <c r="N867" s="359">
        <v>0</v>
      </c>
      <c r="O867" s="298">
        <v>0</v>
      </c>
      <c r="P867" s="298">
        <v>0</v>
      </c>
      <c r="Q867" s="400">
        <v>0</v>
      </c>
    </row>
    <row r="868" spans="1:17">
      <c r="A868" s="716" t="s">
        <v>1170</v>
      </c>
      <c r="B868" s="692" t="s">
        <v>1171</v>
      </c>
      <c r="C868" s="694" t="s">
        <v>1172</v>
      </c>
      <c r="D868" s="688" t="s">
        <v>65</v>
      </c>
      <c r="E868" s="703" t="s">
        <v>68</v>
      </c>
      <c r="F868" s="733">
        <v>0</v>
      </c>
      <c r="G868" s="731">
        <v>0</v>
      </c>
      <c r="H868" s="731">
        <v>0</v>
      </c>
      <c r="I868" s="732">
        <v>0</v>
      </c>
      <c r="J868" s="733">
        <v>0</v>
      </c>
      <c r="K868" s="731">
        <v>0</v>
      </c>
      <c r="L868" s="731">
        <v>0</v>
      </c>
      <c r="M868" s="732">
        <v>0</v>
      </c>
      <c r="N868" s="681">
        <v>0</v>
      </c>
      <c r="O868" s="682">
        <v>0</v>
      </c>
      <c r="P868" s="682">
        <v>0</v>
      </c>
      <c r="Q868" s="683">
        <v>0</v>
      </c>
    </row>
    <row r="869" spans="1:17">
      <c r="A869" s="717"/>
      <c r="B869" s="693"/>
      <c r="C869" s="695"/>
      <c r="D869" s="688"/>
      <c r="E869" s="703"/>
      <c r="F869" s="733"/>
      <c r="G869" s="731"/>
      <c r="H869" s="731"/>
      <c r="I869" s="732"/>
      <c r="J869" s="733"/>
      <c r="K869" s="731"/>
      <c r="L869" s="731"/>
      <c r="M869" s="732"/>
      <c r="N869" s="681"/>
      <c r="O869" s="682"/>
      <c r="P869" s="682"/>
      <c r="Q869" s="683"/>
    </row>
    <row r="870" spans="1:17" ht="38.25">
      <c r="A870" s="717"/>
      <c r="B870" s="693"/>
      <c r="C870" s="695"/>
      <c r="D870" s="268" t="s">
        <v>1116</v>
      </c>
      <c r="E870" s="311" t="s">
        <v>491</v>
      </c>
      <c r="F870" s="556">
        <v>0</v>
      </c>
      <c r="G870" s="595">
        <v>0</v>
      </c>
      <c r="H870" s="595">
        <v>0</v>
      </c>
      <c r="I870" s="642">
        <v>0</v>
      </c>
      <c r="J870" s="556">
        <v>0</v>
      </c>
      <c r="K870" s="595">
        <v>0</v>
      </c>
      <c r="L870" s="595">
        <v>0</v>
      </c>
      <c r="M870" s="642">
        <v>0</v>
      </c>
      <c r="N870" s="359">
        <v>0</v>
      </c>
      <c r="O870" s="298">
        <v>0</v>
      </c>
      <c r="P870" s="298">
        <v>0</v>
      </c>
      <c r="Q870" s="400">
        <v>0</v>
      </c>
    </row>
    <row r="871" spans="1:17">
      <c r="A871" s="716" t="s">
        <v>1173</v>
      </c>
      <c r="B871" s="692" t="s">
        <v>1174</v>
      </c>
      <c r="C871" s="694" t="s">
        <v>1175</v>
      </c>
      <c r="D871" s="688" t="s">
        <v>65</v>
      </c>
      <c r="E871" s="703" t="s">
        <v>68</v>
      </c>
      <c r="F871" s="733">
        <v>0</v>
      </c>
      <c r="G871" s="731">
        <v>0</v>
      </c>
      <c r="H871" s="731">
        <v>0</v>
      </c>
      <c r="I871" s="732">
        <v>0</v>
      </c>
      <c r="J871" s="733">
        <v>0</v>
      </c>
      <c r="K871" s="731">
        <v>0</v>
      </c>
      <c r="L871" s="731">
        <v>0</v>
      </c>
      <c r="M871" s="732">
        <v>0</v>
      </c>
      <c r="N871" s="681">
        <v>0</v>
      </c>
      <c r="O871" s="682">
        <v>0</v>
      </c>
      <c r="P871" s="682">
        <v>0</v>
      </c>
      <c r="Q871" s="683">
        <v>0</v>
      </c>
    </row>
    <row r="872" spans="1:17">
      <c r="A872" s="717"/>
      <c r="B872" s="693"/>
      <c r="C872" s="695"/>
      <c r="D872" s="688"/>
      <c r="E872" s="703"/>
      <c r="F872" s="733"/>
      <c r="G872" s="731"/>
      <c r="H872" s="731"/>
      <c r="I872" s="732"/>
      <c r="J872" s="733"/>
      <c r="K872" s="731"/>
      <c r="L872" s="731"/>
      <c r="M872" s="732"/>
      <c r="N872" s="681"/>
      <c r="O872" s="682"/>
      <c r="P872" s="682"/>
      <c r="Q872" s="683"/>
    </row>
    <row r="873" spans="1:17" ht="38.25">
      <c r="A873" s="717"/>
      <c r="B873" s="693"/>
      <c r="C873" s="695"/>
      <c r="D873" s="268" t="s">
        <v>1116</v>
      </c>
      <c r="E873" s="311" t="s">
        <v>491</v>
      </c>
      <c r="F873" s="556">
        <v>0</v>
      </c>
      <c r="G873" s="595">
        <v>0</v>
      </c>
      <c r="H873" s="595">
        <v>0</v>
      </c>
      <c r="I873" s="642">
        <v>0</v>
      </c>
      <c r="J873" s="556">
        <v>0</v>
      </c>
      <c r="K873" s="595">
        <v>0</v>
      </c>
      <c r="L873" s="595">
        <v>0</v>
      </c>
      <c r="M873" s="642">
        <v>0</v>
      </c>
      <c r="N873" s="359">
        <v>0</v>
      </c>
      <c r="O873" s="298">
        <v>0</v>
      </c>
      <c r="P873" s="298">
        <v>0</v>
      </c>
      <c r="Q873" s="400">
        <v>0</v>
      </c>
    </row>
    <row r="874" spans="1:17">
      <c r="A874" s="716" t="s">
        <v>1176</v>
      </c>
      <c r="B874" s="692" t="s">
        <v>1177</v>
      </c>
      <c r="C874" s="694" t="s">
        <v>1178</v>
      </c>
      <c r="D874" s="688" t="s">
        <v>65</v>
      </c>
      <c r="E874" s="703" t="s">
        <v>68</v>
      </c>
      <c r="F874" s="733">
        <v>0</v>
      </c>
      <c r="G874" s="731">
        <v>0</v>
      </c>
      <c r="H874" s="731">
        <v>0</v>
      </c>
      <c r="I874" s="732">
        <v>0</v>
      </c>
      <c r="J874" s="733">
        <v>0</v>
      </c>
      <c r="K874" s="731">
        <v>0</v>
      </c>
      <c r="L874" s="731">
        <v>0</v>
      </c>
      <c r="M874" s="732">
        <v>0</v>
      </c>
      <c r="N874" s="681">
        <v>0</v>
      </c>
      <c r="O874" s="682">
        <v>0</v>
      </c>
      <c r="P874" s="682">
        <v>0</v>
      </c>
      <c r="Q874" s="683">
        <v>0</v>
      </c>
    </row>
    <row r="875" spans="1:17">
      <c r="A875" s="717"/>
      <c r="B875" s="693"/>
      <c r="C875" s="695"/>
      <c r="D875" s="688"/>
      <c r="E875" s="703"/>
      <c r="F875" s="733"/>
      <c r="G875" s="731"/>
      <c r="H875" s="731"/>
      <c r="I875" s="732"/>
      <c r="J875" s="733"/>
      <c r="K875" s="731"/>
      <c r="L875" s="731"/>
      <c r="M875" s="732"/>
      <c r="N875" s="681"/>
      <c r="O875" s="682"/>
      <c r="P875" s="682"/>
      <c r="Q875" s="683"/>
    </row>
    <row r="876" spans="1:17" ht="38.25">
      <c r="A876" s="717"/>
      <c r="B876" s="693"/>
      <c r="C876" s="695"/>
      <c r="D876" s="287" t="s">
        <v>1116</v>
      </c>
      <c r="E876" s="311" t="s">
        <v>491</v>
      </c>
      <c r="F876" s="556">
        <v>0</v>
      </c>
      <c r="G876" s="595">
        <v>0</v>
      </c>
      <c r="H876" s="595">
        <v>0</v>
      </c>
      <c r="I876" s="642">
        <v>0</v>
      </c>
      <c r="J876" s="556">
        <v>0</v>
      </c>
      <c r="K876" s="595">
        <v>0</v>
      </c>
      <c r="L876" s="595">
        <v>0</v>
      </c>
      <c r="M876" s="642">
        <v>0</v>
      </c>
      <c r="N876" s="359">
        <v>0</v>
      </c>
      <c r="O876" s="298">
        <v>0</v>
      </c>
      <c r="P876" s="298">
        <v>0</v>
      </c>
      <c r="Q876" s="400">
        <v>0</v>
      </c>
    </row>
    <row r="877" spans="1:17">
      <c r="A877" s="716" t="s">
        <v>1179</v>
      </c>
      <c r="B877" s="692" t="s">
        <v>1180</v>
      </c>
      <c r="C877" s="694" t="s">
        <v>1181</v>
      </c>
      <c r="D877" s="688" t="s">
        <v>65</v>
      </c>
      <c r="E877" s="703" t="s">
        <v>68</v>
      </c>
      <c r="F877" s="733">
        <v>0</v>
      </c>
      <c r="G877" s="731">
        <v>0</v>
      </c>
      <c r="H877" s="731">
        <v>0</v>
      </c>
      <c r="I877" s="732">
        <v>0</v>
      </c>
      <c r="J877" s="733">
        <v>0</v>
      </c>
      <c r="K877" s="731">
        <v>0</v>
      </c>
      <c r="L877" s="731">
        <v>0</v>
      </c>
      <c r="M877" s="732">
        <v>0</v>
      </c>
      <c r="N877" s="681">
        <v>0</v>
      </c>
      <c r="O877" s="682">
        <v>0</v>
      </c>
      <c r="P877" s="682">
        <v>0</v>
      </c>
      <c r="Q877" s="683">
        <v>0</v>
      </c>
    </row>
    <row r="878" spans="1:17">
      <c r="A878" s="717"/>
      <c r="B878" s="693"/>
      <c r="C878" s="695"/>
      <c r="D878" s="688"/>
      <c r="E878" s="703"/>
      <c r="F878" s="733"/>
      <c r="G878" s="731"/>
      <c r="H878" s="731"/>
      <c r="I878" s="732"/>
      <c r="J878" s="733"/>
      <c r="K878" s="731"/>
      <c r="L878" s="731"/>
      <c r="M878" s="732"/>
      <c r="N878" s="681"/>
      <c r="O878" s="682"/>
      <c r="P878" s="682"/>
      <c r="Q878" s="683"/>
    </row>
    <row r="879" spans="1:17" ht="38.25">
      <c r="A879" s="717"/>
      <c r="B879" s="693"/>
      <c r="C879" s="695"/>
      <c r="D879" s="268" t="s">
        <v>1116</v>
      </c>
      <c r="E879" s="311" t="s">
        <v>491</v>
      </c>
      <c r="F879" s="556">
        <v>0</v>
      </c>
      <c r="G879" s="595">
        <v>0</v>
      </c>
      <c r="H879" s="595">
        <v>0</v>
      </c>
      <c r="I879" s="642">
        <v>0</v>
      </c>
      <c r="J879" s="556">
        <v>0</v>
      </c>
      <c r="K879" s="595">
        <v>0</v>
      </c>
      <c r="L879" s="595">
        <v>0</v>
      </c>
      <c r="M879" s="642">
        <v>0</v>
      </c>
      <c r="N879" s="359">
        <v>0</v>
      </c>
      <c r="O879" s="298">
        <v>0</v>
      </c>
      <c r="P879" s="298">
        <v>0</v>
      </c>
      <c r="Q879" s="400">
        <v>0</v>
      </c>
    </row>
    <row r="880" spans="1:17">
      <c r="A880" s="716" t="s">
        <v>1182</v>
      </c>
      <c r="B880" s="692" t="s">
        <v>1183</v>
      </c>
      <c r="C880" s="694" t="s">
        <v>1184</v>
      </c>
      <c r="D880" s="688" t="s">
        <v>65</v>
      </c>
      <c r="E880" s="703" t="s">
        <v>68</v>
      </c>
      <c r="F880" s="733">
        <v>0</v>
      </c>
      <c r="G880" s="731">
        <v>0</v>
      </c>
      <c r="H880" s="731">
        <v>0</v>
      </c>
      <c r="I880" s="732">
        <v>0</v>
      </c>
      <c r="J880" s="733">
        <v>0</v>
      </c>
      <c r="K880" s="731">
        <v>0</v>
      </c>
      <c r="L880" s="731">
        <v>0</v>
      </c>
      <c r="M880" s="732">
        <v>0</v>
      </c>
      <c r="N880" s="681">
        <v>0</v>
      </c>
      <c r="O880" s="682">
        <v>0</v>
      </c>
      <c r="P880" s="682">
        <v>0</v>
      </c>
      <c r="Q880" s="683">
        <v>0</v>
      </c>
    </row>
    <row r="881" spans="1:17">
      <c r="A881" s="717"/>
      <c r="B881" s="693"/>
      <c r="C881" s="695"/>
      <c r="D881" s="688"/>
      <c r="E881" s="703"/>
      <c r="F881" s="733"/>
      <c r="G881" s="731"/>
      <c r="H881" s="731"/>
      <c r="I881" s="732"/>
      <c r="J881" s="733"/>
      <c r="K881" s="731"/>
      <c r="L881" s="731"/>
      <c r="M881" s="732"/>
      <c r="N881" s="681"/>
      <c r="O881" s="682"/>
      <c r="P881" s="682"/>
      <c r="Q881" s="683"/>
    </row>
    <row r="882" spans="1:17" ht="38.25">
      <c r="A882" s="717"/>
      <c r="B882" s="693"/>
      <c r="C882" s="695"/>
      <c r="D882" s="268" t="s">
        <v>1116</v>
      </c>
      <c r="E882" s="311" t="s">
        <v>491</v>
      </c>
      <c r="F882" s="556">
        <v>0</v>
      </c>
      <c r="G882" s="595">
        <v>0</v>
      </c>
      <c r="H882" s="595">
        <v>0</v>
      </c>
      <c r="I882" s="642">
        <v>0</v>
      </c>
      <c r="J882" s="556">
        <v>0</v>
      </c>
      <c r="K882" s="595">
        <v>0</v>
      </c>
      <c r="L882" s="595">
        <v>0</v>
      </c>
      <c r="M882" s="642">
        <v>0</v>
      </c>
      <c r="N882" s="359">
        <v>0</v>
      </c>
      <c r="O882" s="298">
        <v>0</v>
      </c>
      <c r="P882" s="298">
        <v>0</v>
      </c>
      <c r="Q882" s="400">
        <v>0</v>
      </c>
    </row>
    <row r="883" spans="1:17">
      <c r="A883" s="716" t="s">
        <v>1185</v>
      </c>
      <c r="B883" s="692" t="s">
        <v>1186</v>
      </c>
      <c r="C883" s="694" t="s">
        <v>1187</v>
      </c>
      <c r="D883" s="688" t="s">
        <v>65</v>
      </c>
      <c r="E883" s="703" t="s">
        <v>68</v>
      </c>
      <c r="F883" s="733">
        <v>0</v>
      </c>
      <c r="G883" s="731">
        <v>0</v>
      </c>
      <c r="H883" s="731">
        <v>0</v>
      </c>
      <c r="I883" s="732">
        <v>0</v>
      </c>
      <c r="J883" s="733">
        <v>0</v>
      </c>
      <c r="K883" s="731">
        <v>0</v>
      </c>
      <c r="L883" s="731">
        <v>0</v>
      </c>
      <c r="M883" s="732">
        <v>0</v>
      </c>
      <c r="N883" s="681">
        <v>0</v>
      </c>
      <c r="O883" s="682">
        <v>0</v>
      </c>
      <c r="P883" s="682">
        <v>0</v>
      </c>
      <c r="Q883" s="683">
        <v>0</v>
      </c>
    </row>
    <row r="884" spans="1:17">
      <c r="A884" s="717"/>
      <c r="B884" s="693"/>
      <c r="C884" s="695"/>
      <c r="D884" s="688"/>
      <c r="E884" s="703"/>
      <c r="F884" s="733"/>
      <c r="G884" s="731"/>
      <c r="H884" s="731"/>
      <c r="I884" s="732"/>
      <c r="J884" s="733"/>
      <c r="K884" s="731"/>
      <c r="L884" s="731"/>
      <c r="M884" s="732"/>
      <c r="N884" s="681"/>
      <c r="O884" s="682"/>
      <c r="P884" s="682"/>
      <c r="Q884" s="683"/>
    </row>
    <row r="885" spans="1:17" ht="38.25">
      <c r="A885" s="717"/>
      <c r="B885" s="693"/>
      <c r="C885" s="695"/>
      <c r="D885" s="268" t="s">
        <v>1116</v>
      </c>
      <c r="E885" s="311" t="s">
        <v>491</v>
      </c>
      <c r="F885" s="556">
        <v>0</v>
      </c>
      <c r="G885" s="595">
        <v>0</v>
      </c>
      <c r="H885" s="595">
        <v>0</v>
      </c>
      <c r="I885" s="642">
        <v>0</v>
      </c>
      <c r="J885" s="556">
        <v>0</v>
      </c>
      <c r="K885" s="595">
        <v>0</v>
      </c>
      <c r="L885" s="595">
        <v>0</v>
      </c>
      <c r="M885" s="642">
        <v>0</v>
      </c>
      <c r="N885" s="359">
        <v>0</v>
      </c>
      <c r="O885" s="298">
        <v>0</v>
      </c>
      <c r="P885" s="298">
        <v>0</v>
      </c>
      <c r="Q885" s="400">
        <v>0</v>
      </c>
    </row>
    <row r="886" spans="1:17">
      <c r="A886" s="716" t="s">
        <v>1188</v>
      </c>
      <c r="B886" s="692" t="s">
        <v>1189</v>
      </c>
      <c r="C886" s="694" t="s">
        <v>1190</v>
      </c>
      <c r="D886" s="688" t="s">
        <v>65</v>
      </c>
      <c r="E886" s="703" t="s">
        <v>68</v>
      </c>
      <c r="F886" s="733">
        <v>0</v>
      </c>
      <c r="G886" s="731">
        <v>0</v>
      </c>
      <c r="H886" s="731">
        <v>0</v>
      </c>
      <c r="I886" s="732">
        <v>0</v>
      </c>
      <c r="J886" s="733">
        <v>0</v>
      </c>
      <c r="K886" s="731">
        <v>0</v>
      </c>
      <c r="L886" s="731">
        <v>0</v>
      </c>
      <c r="M886" s="732">
        <v>0</v>
      </c>
      <c r="N886" s="681">
        <v>0</v>
      </c>
      <c r="O886" s="682">
        <v>0</v>
      </c>
      <c r="P886" s="682">
        <v>0</v>
      </c>
      <c r="Q886" s="683">
        <v>0</v>
      </c>
    </row>
    <row r="887" spans="1:17">
      <c r="A887" s="717"/>
      <c r="B887" s="693"/>
      <c r="C887" s="695"/>
      <c r="D887" s="688"/>
      <c r="E887" s="703"/>
      <c r="F887" s="733"/>
      <c r="G887" s="731"/>
      <c r="H887" s="731"/>
      <c r="I887" s="732"/>
      <c r="J887" s="733"/>
      <c r="K887" s="731"/>
      <c r="L887" s="731"/>
      <c r="M887" s="732"/>
      <c r="N887" s="681"/>
      <c r="O887" s="682"/>
      <c r="P887" s="682"/>
      <c r="Q887" s="683"/>
    </row>
    <row r="888" spans="1:17" ht="38.25">
      <c r="A888" s="717"/>
      <c r="B888" s="693"/>
      <c r="C888" s="695"/>
      <c r="D888" s="268" t="s">
        <v>1116</v>
      </c>
      <c r="E888" s="311" t="s">
        <v>491</v>
      </c>
      <c r="F888" s="556">
        <v>0</v>
      </c>
      <c r="G888" s="595">
        <v>0</v>
      </c>
      <c r="H888" s="595">
        <v>0</v>
      </c>
      <c r="I888" s="642">
        <v>0</v>
      </c>
      <c r="J888" s="556">
        <v>0</v>
      </c>
      <c r="K888" s="595">
        <v>0</v>
      </c>
      <c r="L888" s="595">
        <v>0</v>
      </c>
      <c r="M888" s="642">
        <v>0</v>
      </c>
      <c r="N888" s="360">
        <v>0</v>
      </c>
      <c r="O888" s="296">
        <v>0</v>
      </c>
      <c r="P888" s="296">
        <v>0</v>
      </c>
      <c r="Q888" s="401">
        <v>0</v>
      </c>
    </row>
    <row r="889" spans="1:17">
      <c r="A889" s="716" t="s">
        <v>1191</v>
      </c>
      <c r="B889" s="692" t="s">
        <v>1192</v>
      </c>
      <c r="C889" s="694" t="s">
        <v>1193</v>
      </c>
      <c r="D889" s="688" t="s">
        <v>65</v>
      </c>
      <c r="E889" s="703" t="s">
        <v>68</v>
      </c>
      <c r="F889" s="733">
        <v>0</v>
      </c>
      <c r="G889" s="731">
        <v>0</v>
      </c>
      <c r="H889" s="731">
        <v>0</v>
      </c>
      <c r="I889" s="732">
        <v>0</v>
      </c>
      <c r="J889" s="733">
        <v>0</v>
      </c>
      <c r="K889" s="731">
        <v>0</v>
      </c>
      <c r="L889" s="731">
        <v>0</v>
      </c>
      <c r="M889" s="732">
        <v>0</v>
      </c>
      <c r="N889" s="736">
        <v>0</v>
      </c>
      <c r="O889" s="737">
        <v>0</v>
      </c>
      <c r="P889" s="737">
        <v>0</v>
      </c>
      <c r="Q889" s="738">
        <v>0</v>
      </c>
    </row>
    <row r="890" spans="1:17">
      <c r="A890" s="717"/>
      <c r="B890" s="693"/>
      <c r="C890" s="695"/>
      <c r="D890" s="688"/>
      <c r="E890" s="703"/>
      <c r="F890" s="733"/>
      <c r="G890" s="731"/>
      <c r="H890" s="731"/>
      <c r="I890" s="732"/>
      <c r="J890" s="733"/>
      <c r="K890" s="731"/>
      <c r="L890" s="731"/>
      <c r="M890" s="732"/>
      <c r="N890" s="736"/>
      <c r="O890" s="737"/>
      <c r="P890" s="737"/>
      <c r="Q890" s="738"/>
    </row>
    <row r="891" spans="1:17" ht="38.25">
      <c r="A891" s="717"/>
      <c r="B891" s="693"/>
      <c r="C891" s="695"/>
      <c r="D891" s="287" t="s">
        <v>1116</v>
      </c>
      <c r="E891" s="311" t="s">
        <v>491</v>
      </c>
      <c r="F891" s="556">
        <v>0</v>
      </c>
      <c r="G891" s="595">
        <v>0</v>
      </c>
      <c r="H891" s="595">
        <v>0</v>
      </c>
      <c r="I891" s="642">
        <v>0</v>
      </c>
      <c r="J891" s="556">
        <v>0</v>
      </c>
      <c r="K891" s="595">
        <v>0</v>
      </c>
      <c r="L891" s="595">
        <v>0</v>
      </c>
      <c r="M891" s="642">
        <v>0</v>
      </c>
      <c r="N891" s="360">
        <v>0</v>
      </c>
      <c r="O891" s="296">
        <v>0</v>
      </c>
      <c r="P891" s="296">
        <v>0</v>
      </c>
      <c r="Q891" s="401">
        <v>0</v>
      </c>
    </row>
    <row r="892" spans="1:17">
      <c r="A892" s="716" t="s">
        <v>1194</v>
      </c>
      <c r="B892" s="692" t="s">
        <v>1195</v>
      </c>
      <c r="C892" s="694" t="s">
        <v>1193</v>
      </c>
      <c r="D892" s="688" t="s">
        <v>65</v>
      </c>
      <c r="E892" s="703" t="s">
        <v>68</v>
      </c>
      <c r="F892" s="733">
        <v>0</v>
      </c>
      <c r="G892" s="731">
        <v>0</v>
      </c>
      <c r="H892" s="731">
        <v>0</v>
      </c>
      <c r="I892" s="732">
        <v>0</v>
      </c>
      <c r="J892" s="733">
        <v>0</v>
      </c>
      <c r="K892" s="731">
        <v>0</v>
      </c>
      <c r="L892" s="731">
        <v>0</v>
      </c>
      <c r="M892" s="732">
        <v>0</v>
      </c>
      <c r="N892" s="736">
        <v>0</v>
      </c>
      <c r="O892" s="737">
        <v>0</v>
      </c>
      <c r="P892" s="737">
        <v>0</v>
      </c>
      <c r="Q892" s="738">
        <v>0</v>
      </c>
    </row>
    <row r="893" spans="1:17">
      <c r="A893" s="717"/>
      <c r="B893" s="693"/>
      <c r="C893" s="695"/>
      <c r="D893" s="688"/>
      <c r="E893" s="703"/>
      <c r="F893" s="733"/>
      <c r="G893" s="731"/>
      <c r="H893" s="731"/>
      <c r="I893" s="732"/>
      <c r="J893" s="733"/>
      <c r="K893" s="731"/>
      <c r="L893" s="731"/>
      <c r="M893" s="732"/>
      <c r="N893" s="736"/>
      <c r="O893" s="737"/>
      <c r="P893" s="737"/>
      <c r="Q893" s="738"/>
    </row>
    <row r="894" spans="1:17" ht="38.25">
      <c r="A894" s="717"/>
      <c r="B894" s="693"/>
      <c r="C894" s="695"/>
      <c r="D894" s="287" t="s">
        <v>1116</v>
      </c>
      <c r="E894" s="311" t="s">
        <v>491</v>
      </c>
      <c r="F894" s="556">
        <v>0</v>
      </c>
      <c r="G894" s="595">
        <v>0</v>
      </c>
      <c r="H894" s="595">
        <v>0</v>
      </c>
      <c r="I894" s="642">
        <v>0</v>
      </c>
      <c r="J894" s="556">
        <v>0</v>
      </c>
      <c r="K894" s="595">
        <v>0</v>
      </c>
      <c r="L894" s="595">
        <v>0</v>
      </c>
      <c r="M894" s="642">
        <v>0</v>
      </c>
      <c r="N894" s="360">
        <v>0</v>
      </c>
      <c r="O894" s="296">
        <v>0</v>
      </c>
      <c r="P894" s="296">
        <v>0</v>
      </c>
      <c r="Q894" s="401">
        <v>0</v>
      </c>
    </row>
    <row r="895" spans="1:17">
      <c r="A895" s="716" t="s">
        <v>1196</v>
      </c>
      <c r="B895" s="692" t="s">
        <v>1197</v>
      </c>
      <c r="C895" s="694" t="s">
        <v>1193</v>
      </c>
      <c r="D895" s="688" t="s">
        <v>65</v>
      </c>
      <c r="E895" s="703"/>
      <c r="F895" s="733">
        <v>0</v>
      </c>
      <c r="G895" s="731">
        <v>0</v>
      </c>
      <c r="H895" s="731">
        <v>0</v>
      </c>
      <c r="I895" s="732">
        <v>0</v>
      </c>
      <c r="J895" s="733">
        <v>0</v>
      </c>
      <c r="K895" s="731">
        <v>0</v>
      </c>
      <c r="L895" s="731">
        <v>0</v>
      </c>
      <c r="M895" s="732">
        <v>0</v>
      </c>
      <c r="N895" s="736">
        <v>0</v>
      </c>
      <c r="O895" s="737">
        <v>0</v>
      </c>
      <c r="P895" s="737">
        <v>0</v>
      </c>
      <c r="Q895" s="738">
        <v>0</v>
      </c>
    </row>
    <row r="896" spans="1:17">
      <c r="A896" s="717"/>
      <c r="B896" s="693"/>
      <c r="C896" s="695"/>
      <c r="D896" s="688"/>
      <c r="E896" s="703"/>
      <c r="F896" s="733"/>
      <c r="G896" s="731"/>
      <c r="H896" s="731"/>
      <c r="I896" s="732"/>
      <c r="J896" s="733"/>
      <c r="K896" s="731"/>
      <c r="L896" s="731"/>
      <c r="M896" s="732"/>
      <c r="N896" s="736"/>
      <c r="O896" s="737"/>
      <c r="P896" s="737"/>
      <c r="Q896" s="738"/>
    </row>
    <row r="897" spans="1:17" ht="38.25">
      <c r="A897" s="717"/>
      <c r="B897" s="693"/>
      <c r="C897" s="695"/>
      <c r="D897" s="268" t="s">
        <v>1116</v>
      </c>
      <c r="E897" s="311" t="s">
        <v>68</v>
      </c>
      <c r="F897" s="556">
        <v>0</v>
      </c>
      <c r="G897" s="595">
        <v>0</v>
      </c>
      <c r="H897" s="595">
        <v>0</v>
      </c>
      <c r="I897" s="642">
        <v>0</v>
      </c>
      <c r="J897" s="556">
        <v>0</v>
      </c>
      <c r="K897" s="595">
        <v>0</v>
      </c>
      <c r="L897" s="595">
        <v>0</v>
      </c>
      <c r="M897" s="642">
        <v>0</v>
      </c>
      <c r="N897" s="360">
        <v>0</v>
      </c>
      <c r="O897" s="296">
        <v>0</v>
      </c>
      <c r="P897" s="296">
        <v>0</v>
      </c>
      <c r="Q897" s="401">
        <v>0</v>
      </c>
    </row>
    <row r="898" spans="1:17" ht="25.5">
      <c r="A898" s="708" t="s">
        <v>74</v>
      </c>
      <c r="B898" s="709" t="s">
        <v>1198</v>
      </c>
      <c r="C898" s="709"/>
      <c r="D898" s="120" t="s">
        <v>65</v>
      </c>
      <c r="E898" s="739" t="s">
        <v>68</v>
      </c>
      <c r="F898" s="551">
        <f>F900+F901+F902</f>
        <v>64974.899999999994</v>
      </c>
      <c r="G898" s="592">
        <f t="shared" ref="G898:M898" si="456">G900+G901+G902</f>
        <v>0</v>
      </c>
      <c r="H898" s="592">
        <f t="shared" si="456"/>
        <v>5563.4</v>
      </c>
      <c r="I898" s="637">
        <f t="shared" si="456"/>
        <v>59411.5</v>
      </c>
      <c r="J898" s="551">
        <f t="shared" si="456"/>
        <v>64873.7</v>
      </c>
      <c r="K898" s="592">
        <f t="shared" si="456"/>
        <v>0</v>
      </c>
      <c r="L898" s="592">
        <f t="shared" si="456"/>
        <v>5563.4</v>
      </c>
      <c r="M898" s="637">
        <f t="shared" si="456"/>
        <v>59310.299999999996</v>
      </c>
      <c r="N898" s="505">
        <f>J898/F898*100</f>
        <v>99.844247547899272</v>
      </c>
      <c r="O898" s="413">
        <v>0</v>
      </c>
      <c r="P898" s="413">
        <v>0</v>
      </c>
      <c r="Q898" s="462">
        <f>M898/I898*100</f>
        <v>99.829662607407656</v>
      </c>
    </row>
    <row r="899" spans="1:17" ht="0.75" customHeight="1">
      <c r="A899" s="708"/>
      <c r="B899" s="709"/>
      <c r="C899" s="709"/>
      <c r="D899" s="688" t="s">
        <v>1117</v>
      </c>
      <c r="E899" s="739"/>
      <c r="F899" s="557" t="e">
        <f>#REF!+#REF!+#REF!+#REF!+#REF!+#REF!+#REF!+#REF!+#REF!+#REF!+#REF!+#REF!+F900+F901+F902+#REF!+#REF!+#REF!+#REF!+#REF!+#REF!</f>
        <v>#REF!</v>
      </c>
      <c r="G899" s="257" t="e">
        <f>#REF!+#REF!+#REF!+#REF!+#REF!+#REF!+#REF!+#REF!+#REF!+#REF!+#REF!+#REF!+G900+G901+G902</f>
        <v>#REF!</v>
      </c>
      <c r="H899" s="257" t="e">
        <f>#REF!+#REF!+#REF!+#REF!+#REF!+#REF!+#REF!+#REF!+#REF!+#REF!+#REF!+#REF!+H900+H901+H902+#REF!+#REF!+#REF!+#REF!+#REF!</f>
        <v>#REF!</v>
      </c>
      <c r="I899" s="643" t="e">
        <f>#REF!+#REF!+#REF!+#REF!+#REF!+#REF!+#REF!+#REF!+#REF!+#REF!+#REF!+#REF!+I900+I901+I902+#REF!</f>
        <v>#REF!</v>
      </c>
      <c r="J899" s="557" t="e">
        <f>#REF!+#REF!+#REF!+#REF!+#REF!+#REF!+#REF!+#REF!+#REF!+#REF!+#REF!+#REF!+J900+J901+J902+#REF!+#REF!+#REF!+#REF!+#REF!+#REF!</f>
        <v>#REF!</v>
      </c>
      <c r="K899" s="257" t="e">
        <f>#REF!+#REF!+#REF!+#REF!+#REF!+#REF!+#REF!+#REF!+#REF!+#REF!+#REF!+#REF!+K900+K901+K902+#REF!+#REF!+#REF!+#REF!+#REF!+#REF!</f>
        <v>#REF!</v>
      </c>
      <c r="L899" s="257" t="e">
        <f>#REF!+#REF!+#REF!+#REF!+#REF!+#REF!+#REF!+#REF!+#REF!+#REF!+#REF!+#REF!+L900+L901+L902+#REF!+#REF!+#REF!+#REF!+#REF!+#REF!</f>
        <v>#REF!</v>
      </c>
      <c r="M899" s="643" t="e">
        <f>#REF!+#REF!+#REF!+#REF!+#REF!+#REF!+#REF!+#REF!+#REF!+#REF!+#REF!+#REF!+M900+M901+M902+#REF!+#REF!+#REF!+#REF!+#REF!+#REF!</f>
        <v>#REF!</v>
      </c>
      <c r="N899" s="506" t="e">
        <f t="shared" ref="N899:Q902" si="457">J899/F899*100</f>
        <v>#REF!</v>
      </c>
      <c r="O899" s="300" t="e">
        <f t="shared" si="457"/>
        <v>#REF!</v>
      </c>
      <c r="P899" s="300" t="e">
        <f t="shared" si="457"/>
        <v>#REF!</v>
      </c>
      <c r="Q899" s="463" t="e">
        <f t="shared" si="457"/>
        <v>#REF!</v>
      </c>
    </row>
    <row r="900" spans="1:17">
      <c r="A900" s="708"/>
      <c r="B900" s="709"/>
      <c r="C900" s="709"/>
      <c r="D900" s="688"/>
      <c r="E900" s="313" t="s">
        <v>1199</v>
      </c>
      <c r="F900" s="557">
        <v>40931.5</v>
      </c>
      <c r="G900" s="257">
        <v>0</v>
      </c>
      <c r="H900" s="257">
        <v>5563.4</v>
      </c>
      <c r="I900" s="643">
        <v>35368.1</v>
      </c>
      <c r="J900" s="557">
        <f>K900+L900+M900</f>
        <v>40931.5</v>
      </c>
      <c r="K900" s="257">
        <v>0</v>
      </c>
      <c r="L900" s="257">
        <v>5563.4</v>
      </c>
      <c r="M900" s="643">
        <v>35368.1</v>
      </c>
      <c r="N900" s="506">
        <f t="shared" si="457"/>
        <v>100</v>
      </c>
      <c r="O900" s="300">
        <v>0</v>
      </c>
      <c r="P900" s="300">
        <v>0</v>
      </c>
      <c r="Q900" s="463">
        <f t="shared" si="457"/>
        <v>100</v>
      </c>
    </row>
    <row r="901" spans="1:17">
      <c r="A901" s="708"/>
      <c r="B901" s="709"/>
      <c r="C901" s="709"/>
      <c r="D901" s="688"/>
      <c r="E901" s="313" t="s">
        <v>1200</v>
      </c>
      <c r="F901" s="557">
        <v>23140.7</v>
      </c>
      <c r="G901" s="257">
        <v>0</v>
      </c>
      <c r="H901" s="257">
        <v>0</v>
      </c>
      <c r="I901" s="643">
        <v>23140.7</v>
      </c>
      <c r="J901" s="557">
        <f>K901+L901+M901</f>
        <v>23039.5</v>
      </c>
      <c r="K901" s="257">
        <v>0</v>
      </c>
      <c r="L901" s="257">
        <v>0</v>
      </c>
      <c r="M901" s="643">
        <v>23039.5</v>
      </c>
      <c r="N901" s="506">
        <f t="shared" si="457"/>
        <v>99.56267528640015</v>
      </c>
      <c r="O901" s="300">
        <v>0</v>
      </c>
      <c r="P901" s="300">
        <v>0</v>
      </c>
      <c r="Q901" s="463">
        <f t="shared" si="457"/>
        <v>99.56267528640015</v>
      </c>
    </row>
    <row r="902" spans="1:17">
      <c r="A902" s="708"/>
      <c r="B902" s="709"/>
      <c r="C902" s="709"/>
      <c r="D902" s="740"/>
      <c r="E902" s="313" t="s">
        <v>1201</v>
      </c>
      <c r="F902" s="557">
        <f>G902+H902+I902</f>
        <v>902.7</v>
      </c>
      <c r="G902" s="257">
        <v>0</v>
      </c>
      <c r="H902" s="257">
        <v>0</v>
      </c>
      <c r="I902" s="643">
        <v>902.7</v>
      </c>
      <c r="J902" s="557">
        <f>K902+L902+M902</f>
        <v>902.7</v>
      </c>
      <c r="K902" s="257">
        <v>0</v>
      </c>
      <c r="L902" s="257">
        <v>0</v>
      </c>
      <c r="M902" s="643">
        <v>902.7</v>
      </c>
      <c r="N902" s="506">
        <f t="shared" si="457"/>
        <v>100</v>
      </c>
      <c r="O902" s="300">
        <v>0</v>
      </c>
      <c r="P902" s="300">
        <v>0</v>
      </c>
      <c r="Q902" s="463">
        <f t="shared" si="457"/>
        <v>100</v>
      </c>
    </row>
    <row r="903" spans="1:17" ht="25.5">
      <c r="A903" s="734" t="s">
        <v>77</v>
      </c>
      <c r="B903" s="735" t="s">
        <v>1202</v>
      </c>
      <c r="C903" s="735" t="s">
        <v>1203</v>
      </c>
      <c r="D903" s="268" t="s">
        <v>65</v>
      </c>
      <c r="E903" s="311" t="s">
        <v>68</v>
      </c>
      <c r="F903" s="556">
        <v>0</v>
      </c>
      <c r="G903" s="595">
        <v>0</v>
      </c>
      <c r="H903" s="595">
        <v>0</v>
      </c>
      <c r="I903" s="642">
        <v>0</v>
      </c>
      <c r="J903" s="556">
        <v>0</v>
      </c>
      <c r="K903" s="595">
        <v>0</v>
      </c>
      <c r="L903" s="595">
        <v>0</v>
      </c>
      <c r="M903" s="642">
        <v>0</v>
      </c>
      <c r="N903" s="359">
        <v>0</v>
      </c>
      <c r="O903" s="298">
        <v>0</v>
      </c>
      <c r="P903" s="298">
        <v>0</v>
      </c>
      <c r="Q903" s="400">
        <v>0</v>
      </c>
    </row>
    <row r="904" spans="1:17">
      <c r="A904" s="734"/>
      <c r="B904" s="735"/>
      <c r="C904" s="735"/>
      <c r="D904" s="268" t="s">
        <v>1117</v>
      </c>
      <c r="E904" s="311" t="s">
        <v>491</v>
      </c>
      <c r="F904" s="556">
        <v>0</v>
      </c>
      <c r="G904" s="595">
        <v>0</v>
      </c>
      <c r="H904" s="595">
        <v>0</v>
      </c>
      <c r="I904" s="642">
        <v>0</v>
      </c>
      <c r="J904" s="556">
        <v>0</v>
      </c>
      <c r="K904" s="595">
        <v>0</v>
      </c>
      <c r="L904" s="595">
        <v>0</v>
      </c>
      <c r="M904" s="642">
        <v>0</v>
      </c>
      <c r="N904" s="359">
        <v>0</v>
      </c>
      <c r="O904" s="298">
        <v>0</v>
      </c>
      <c r="P904" s="298">
        <v>0</v>
      </c>
      <c r="Q904" s="400">
        <v>0</v>
      </c>
    </row>
    <row r="905" spans="1:17">
      <c r="A905" s="716" t="s">
        <v>661</v>
      </c>
      <c r="B905" s="692" t="s">
        <v>1204</v>
      </c>
      <c r="C905" s="686" t="s">
        <v>1205</v>
      </c>
      <c r="D905" s="688"/>
      <c r="E905" s="703"/>
      <c r="F905" s="733">
        <v>0</v>
      </c>
      <c r="G905" s="731">
        <v>0</v>
      </c>
      <c r="H905" s="731">
        <v>0</v>
      </c>
      <c r="I905" s="732">
        <v>0</v>
      </c>
      <c r="J905" s="733">
        <v>0</v>
      </c>
      <c r="K905" s="731">
        <v>0</v>
      </c>
      <c r="L905" s="731">
        <v>0</v>
      </c>
      <c r="M905" s="732">
        <v>0</v>
      </c>
      <c r="N905" s="681">
        <v>0</v>
      </c>
      <c r="O905" s="682">
        <v>0</v>
      </c>
      <c r="P905" s="682">
        <v>0</v>
      </c>
      <c r="Q905" s="683">
        <v>0</v>
      </c>
    </row>
    <row r="906" spans="1:17">
      <c r="A906" s="717"/>
      <c r="B906" s="693"/>
      <c r="C906" s="686"/>
      <c r="D906" s="688"/>
      <c r="E906" s="703"/>
      <c r="F906" s="733"/>
      <c r="G906" s="731"/>
      <c r="H906" s="731"/>
      <c r="I906" s="732"/>
      <c r="J906" s="733"/>
      <c r="K906" s="731"/>
      <c r="L906" s="731"/>
      <c r="M906" s="732"/>
      <c r="N906" s="681"/>
      <c r="O906" s="682"/>
      <c r="P906" s="682"/>
      <c r="Q906" s="683"/>
    </row>
    <row r="907" spans="1:17" ht="25.5">
      <c r="A907" s="717"/>
      <c r="B907" s="693"/>
      <c r="C907" s="686"/>
      <c r="D907" s="268" t="s">
        <v>65</v>
      </c>
      <c r="E907" s="312" t="s">
        <v>68</v>
      </c>
      <c r="F907" s="554">
        <f>F908+F909+F910</f>
        <v>64974.899999999994</v>
      </c>
      <c r="G907" s="593">
        <f t="shared" ref="G907:M907" si="458">G908+G909+G910</f>
        <v>0</v>
      </c>
      <c r="H907" s="593">
        <f t="shared" si="458"/>
        <v>5563.4</v>
      </c>
      <c r="I907" s="640">
        <f t="shared" si="458"/>
        <v>59411.5</v>
      </c>
      <c r="J907" s="554">
        <f t="shared" si="458"/>
        <v>64873.7</v>
      </c>
      <c r="K907" s="593">
        <f t="shared" si="458"/>
        <v>0</v>
      </c>
      <c r="L907" s="593">
        <f t="shared" si="458"/>
        <v>5563.4</v>
      </c>
      <c r="M907" s="640">
        <f t="shared" si="458"/>
        <v>59310.299999999996</v>
      </c>
      <c r="N907" s="476">
        <f>J907/F907*100</f>
        <v>99.844247547899272</v>
      </c>
      <c r="O907" s="301">
        <v>0</v>
      </c>
      <c r="P907" s="301">
        <v>0</v>
      </c>
      <c r="Q907" s="461">
        <f t="shared" ref="Q907:Q910" si="459">M907/I907*100</f>
        <v>99.829662607407656</v>
      </c>
    </row>
    <row r="908" spans="1:17">
      <c r="A908" s="717"/>
      <c r="B908" s="693"/>
      <c r="C908" s="686"/>
      <c r="D908" s="688" t="s">
        <v>1117</v>
      </c>
      <c r="E908" s="313" t="s">
        <v>1199</v>
      </c>
      <c r="F908" s="557">
        <f>G908+H908+I908</f>
        <v>40931.5</v>
      </c>
      <c r="G908" s="257">
        <v>0</v>
      </c>
      <c r="H908" s="257">
        <v>5563.4</v>
      </c>
      <c r="I908" s="643">
        <v>35368.1</v>
      </c>
      <c r="J908" s="557">
        <f>K908+L908+M908</f>
        <v>40931.5</v>
      </c>
      <c r="K908" s="257">
        <v>0</v>
      </c>
      <c r="L908" s="257">
        <v>5563.4</v>
      </c>
      <c r="M908" s="643">
        <v>35368.1</v>
      </c>
      <c r="N908" s="359">
        <f>J908/F908*100</f>
        <v>100</v>
      </c>
      <c r="O908" s="298">
        <v>0</v>
      </c>
      <c r="P908" s="298">
        <v>0</v>
      </c>
      <c r="Q908" s="400">
        <f t="shared" si="459"/>
        <v>100</v>
      </c>
    </row>
    <row r="909" spans="1:17">
      <c r="A909" s="717"/>
      <c r="B909" s="693"/>
      <c r="C909" s="686"/>
      <c r="D909" s="688"/>
      <c r="E909" s="313" t="s">
        <v>1200</v>
      </c>
      <c r="F909" s="557">
        <f>G909+H909+I909</f>
        <v>23140.7</v>
      </c>
      <c r="G909" s="257">
        <v>0</v>
      </c>
      <c r="H909" s="257">
        <v>0</v>
      </c>
      <c r="I909" s="643">
        <v>23140.7</v>
      </c>
      <c r="J909" s="557">
        <f>K909+L909+M909</f>
        <v>23039.5</v>
      </c>
      <c r="K909" s="257">
        <v>0</v>
      </c>
      <c r="L909" s="257">
        <v>0</v>
      </c>
      <c r="M909" s="643">
        <v>23039.5</v>
      </c>
      <c r="N909" s="359">
        <f>J909/F909*100</f>
        <v>99.56267528640015</v>
      </c>
      <c r="O909" s="298">
        <v>0</v>
      </c>
      <c r="P909" s="298">
        <v>0</v>
      </c>
      <c r="Q909" s="400">
        <f t="shared" si="459"/>
        <v>99.56267528640015</v>
      </c>
    </row>
    <row r="910" spans="1:17">
      <c r="A910" s="717"/>
      <c r="B910" s="693"/>
      <c r="C910" s="686"/>
      <c r="D910" s="688"/>
      <c r="E910" s="313" t="s">
        <v>1201</v>
      </c>
      <c r="F910" s="557">
        <f>G910+H910+I910</f>
        <v>902.7</v>
      </c>
      <c r="G910" s="257">
        <v>0</v>
      </c>
      <c r="H910" s="257">
        <v>0</v>
      </c>
      <c r="I910" s="643">
        <v>902.7</v>
      </c>
      <c r="J910" s="557">
        <f>K910+L910+M910</f>
        <v>902.7</v>
      </c>
      <c r="K910" s="257">
        <v>0</v>
      </c>
      <c r="L910" s="257">
        <v>0</v>
      </c>
      <c r="M910" s="643">
        <v>902.7</v>
      </c>
      <c r="N910" s="359">
        <f>J910/F910*100</f>
        <v>100</v>
      </c>
      <c r="O910" s="298">
        <v>0</v>
      </c>
      <c r="P910" s="298">
        <v>0</v>
      </c>
      <c r="Q910" s="400">
        <f t="shared" si="459"/>
        <v>100</v>
      </c>
    </row>
    <row r="911" spans="1:17">
      <c r="A911" s="718" t="s">
        <v>125</v>
      </c>
      <c r="B911" s="726" t="s">
        <v>1206</v>
      </c>
      <c r="C911" s="728"/>
      <c r="D911" s="724" t="s">
        <v>65</v>
      </c>
      <c r="E911" s="730"/>
      <c r="F911" s="558">
        <v>0</v>
      </c>
      <c r="G911" s="596">
        <v>0</v>
      </c>
      <c r="H911" s="596">
        <v>0</v>
      </c>
      <c r="I911" s="644">
        <v>0</v>
      </c>
      <c r="J911" s="558">
        <v>0</v>
      </c>
      <c r="K911" s="596">
        <v>0</v>
      </c>
      <c r="L911" s="596">
        <v>0</v>
      </c>
      <c r="M911" s="644">
        <v>0</v>
      </c>
      <c r="N911" s="477">
        <v>0</v>
      </c>
      <c r="O911" s="414">
        <v>0</v>
      </c>
      <c r="P911" s="414">
        <v>0</v>
      </c>
      <c r="Q911" s="464">
        <v>0</v>
      </c>
    </row>
    <row r="912" spans="1:17">
      <c r="A912" s="719"/>
      <c r="B912" s="727"/>
      <c r="C912" s="729"/>
      <c r="D912" s="724"/>
      <c r="E912" s="730"/>
      <c r="F912" s="558"/>
      <c r="G912" s="596"/>
      <c r="H912" s="596"/>
      <c r="I912" s="644"/>
      <c r="J912" s="558"/>
      <c r="K912" s="596"/>
      <c r="L912" s="596"/>
      <c r="M912" s="644"/>
      <c r="N912" s="477"/>
      <c r="O912" s="414"/>
      <c r="P912" s="414"/>
      <c r="Q912" s="464"/>
    </row>
    <row r="913" spans="1:17">
      <c r="A913" s="719"/>
      <c r="B913" s="727"/>
      <c r="C913" s="729"/>
      <c r="D913" s="688" t="s">
        <v>1116</v>
      </c>
      <c r="E913" s="311" t="s">
        <v>68</v>
      </c>
      <c r="F913" s="556">
        <v>0</v>
      </c>
      <c r="G913" s="595"/>
      <c r="H913" s="595">
        <v>0</v>
      </c>
      <c r="I913" s="642">
        <v>0</v>
      </c>
      <c r="J913" s="556">
        <v>0</v>
      </c>
      <c r="K913" s="595">
        <v>0</v>
      </c>
      <c r="L913" s="595">
        <v>0</v>
      </c>
      <c r="M913" s="642">
        <v>0</v>
      </c>
      <c r="N913" s="359">
        <v>0</v>
      </c>
      <c r="O913" s="298">
        <v>0</v>
      </c>
      <c r="P913" s="298">
        <v>0</v>
      </c>
      <c r="Q913" s="400">
        <v>0</v>
      </c>
    </row>
    <row r="914" spans="1:17">
      <c r="A914" s="719"/>
      <c r="B914" s="727"/>
      <c r="C914" s="729"/>
      <c r="D914" s="688"/>
      <c r="E914" s="696" t="s">
        <v>491</v>
      </c>
      <c r="F914" s="556">
        <v>0</v>
      </c>
      <c r="G914" s="595">
        <v>0</v>
      </c>
      <c r="H914" s="595">
        <v>0</v>
      </c>
      <c r="I914" s="642">
        <v>0</v>
      </c>
      <c r="J914" s="556">
        <v>0</v>
      </c>
      <c r="K914" s="595">
        <v>0</v>
      </c>
      <c r="L914" s="595">
        <v>0</v>
      </c>
      <c r="M914" s="642">
        <v>0</v>
      </c>
      <c r="N914" s="359">
        <v>0</v>
      </c>
      <c r="O914" s="298">
        <v>0</v>
      </c>
      <c r="P914" s="298">
        <v>0</v>
      </c>
      <c r="Q914" s="400"/>
    </row>
    <row r="915" spans="1:17">
      <c r="A915" s="719"/>
      <c r="B915" s="727"/>
      <c r="C915" s="729"/>
      <c r="D915" s="688"/>
      <c r="E915" s="696"/>
      <c r="F915" s="556"/>
      <c r="G915" s="595"/>
      <c r="H915" s="595"/>
      <c r="I915" s="642"/>
      <c r="J915" s="556"/>
      <c r="K915" s="595"/>
      <c r="L915" s="595"/>
      <c r="M915" s="642"/>
      <c r="N915" s="359"/>
      <c r="O915" s="298"/>
      <c r="P915" s="298"/>
      <c r="Q915" s="400"/>
    </row>
    <row r="916" spans="1:17">
      <c r="A916" s="716" t="s">
        <v>127</v>
      </c>
      <c r="B916" s="692" t="s">
        <v>1207</v>
      </c>
      <c r="C916" s="694" t="s">
        <v>1208</v>
      </c>
      <c r="D916" s="302"/>
      <c r="E916" s="313"/>
      <c r="F916" s="556">
        <v>0</v>
      </c>
      <c r="G916" s="595">
        <v>0</v>
      </c>
      <c r="H916" s="595">
        <v>0</v>
      </c>
      <c r="I916" s="642">
        <v>0</v>
      </c>
      <c r="J916" s="651">
        <v>0</v>
      </c>
      <c r="K916" s="658">
        <v>0</v>
      </c>
      <c r="L916" s="658">
        <v>0</v>
      </c>
      <c r="M916" s="667">
        <v>0</v>
      </c>
      <c r="N916" s="359">
        <v>0</v>
      </c>
      <c r="O916" s="298">
        <v>0</v>
      </c>
      <c r="P916" s="298">
        <v>0</v>
      </c>
      <c r="Q916" s="400">
        <v>0</v>
      </c>
    </row>
    <row r="917" spans="1:17" ht="25.5">
      <c r="A917" s="717"/>
      <c r="B917" s="693"/>
      <c r="C917" s="695"/>
      <c r="D917" s="268" t="s">
        <v>65</v>
      </c>
      <c r="E917" s="311"/>
      <c r="F917" s="556">
        <v>0</v>
      </c>
      <c r="G917" s="595">
        <v>0</v>
      </c>
      <c r="H917" s="595">
        <v>0</v>
      </c>
      <c r="I917" s="642">
        <v>0</v>
      </c>
      <c r="J917" s="556">
        <v>0</v>
      </c>
      <c r="K917" s="595">
        <v>0</v>
      </c>
      <c r="L917" s="595">
        <v>0</v>
      </c>
      <c r="M917" s="642">
        <v>0</v>
      </c>
      <c r="N917" s="359">
        <v>0</v>
      </c>
      <c r="O917" s="298">
        <v>0</v>
      </c>
      <c r="P917" s="298">
        <v>0</v>
      </c>
      <c r="Q917" s="400">
        <v>0</v>
      </c>
    </row>
    <row r="918" spans="1:17">
      <c r="A918" s="717"/>
      <c r="B918" s="693"/>
      <c r="C918" s="695"/>
      <c r="D918" s="688" t="s">
        <v>1116</v>
      </c>
      <c r="E918" s="311" t="s">
        <v>68</v>
      </c>
      <c r="F918" s="556">
        <v>0</v>
      </c>
      <c r="G918" s="595">
        <v>0</v>
      </c>
      <c r="H918" s="595">
        <v>0</v>
      </c>
      <c r="I918" s="642">
        <v>0</v>
      </c>
      <c r="J918" s="556">
        <v>0</v>
      </c>
      <c r="K918" s="595">
        <v>0</v>
      </c>
      <c r="L918" s="595">
        <v>0</v>
      </c>
      <c r="M918" s="642">
        <v>0</v>
      </c>
      <c r="N918" s="359">
        <v>0</v>
      </c>
      <c r="O918" s="298">
        <v>0</v>
      </c>
      <c r="P918" s="298">
        <v>0</v>
      </c>
      <c r="Q918" s="400">
        <v>0</v>
      </c>
    </row>
    <row r="919" spans="1:17">
      <c r="A919" s="717"/>
      <c r="B919" s="693"/>
      <c r="C919" s="695"/>
      <c r="D919" s="688"/>
      <c r="E919" s="696" t="s">
        <v>491</v>
      </c>
      <c r="F919" s="556">
        <v>0</v>
      </c>
      <c r="G919" s="595">
        <v>0</v>
      </c>
      <c r="H919" s="595">
        <v>0</v>
      </c>
      <c r="I919" s="642">
        <v>0</v>
      </c>
      <c r="J919" s="556">
        <v>0</v>
      </c>
      <c r="K919" s="595">
        <v>0</v>
      </c>
      <c r="L919" s="595">
        <v>0</v>
      </c>
      <c r="M919" s="642">
        <v>0</v>
      </c>
      <c r="N919" s="359">
        <v>0</v>
      </c>
      <c r="O919" s="298">
        <v>0</v>
      </c>
      <c r="P919" s="298">
        <v>0</v>
      </c>
      <c r="Q919" s="400"/>
    </row>
    <row r="920" spans="1:17">
      <c r="A920" s="717"/>
      <c r="B920" s="693"/>
      <c r="C920" s="695"/>
      <c r="D920" s="688"/>
      <c r="E920" s="696"/>
      <c r="F920" s="556"/>
      <c r="G920" s="595"/>
      <c r="H920" s="595"/>
      <c r="I920" s="642"/>
      <c r="J920" s="556"/>
      <c r="K920" s="595"/>
      <c r="L920" s="595"/>
      <c r="M920" s="642"/>
      <c r="N920" s="359"/>
      <c r="O920" s="298"/>
      <c r="P920" s="298"/>
      <c r="Q920" s="400"/>
    </row>
    <row r="921" spans="1:17">
      <c r="A921" s="716" t="s">
        <v>145</v>
      </c>
      <c r="B921" s="692" t="s">
        <v>1209</v>
      </c>
      <c r="C921" s="694" t="s">
        <v>1210</v>
      </c>
      <c r="D921" s="302"/>
      <c r="E921" s="313"/>
      <c r="F921" s="556">
        <v>0</v>
      </c>
      <c r="G921" s="595">
        <v>0</v>
      </c>
      <c r="H921" s="595">
        <v>0</v>
      </c>
      <c r="I921" s="642">
        <v>0</v>
      </c>
      <c r="J921" s="651">
        <v>0</v>
      </c>
      <c r="K921" s="658">
        <v>0</v>
      </c>
      <c r="L921" s="658">
        <v>0</v>
      </c>
      <c r="M921" s="667">
        <v>0</v>
      </c>
      <c r="N921" s="359">
        <v>0</v>
      </c>
      <c r="O921" s="298">
        <v>0</v>
      </c>
      <c r="P921" s="298">
        <v>0</v>
      </c>
      <c r="Q921" s="400">
        <v>0</v>
      </c>
    </row>
    <row r="922" spans="1:17" ht="25.5">
      <c r="A922" s="691"/>
      <c r="B922" s="693"/>
      <c r="C922" s="695"/>
      <c r="D922" s="268" t="s">
        <v>65</v>
      </c>
      <c r="E922" s="311"/>
      <c r="F922" s="556">
        <v>0</v>
      </c>
      <c r="G922" s="595">
        <v>0</v>
      </c>
      <c r="H922" s="595">
        <v>0</v>
      </c>
      <c r="I922" s="642">
        <v>0</v>
      </c>
      <c r="J922" s="556">
        <v>0</v>
      </c>
      <c r="K922" s="595">
        <v>0</v>
      </c>
      <c r="L922" s="595">
        <v>0</v>
      </c>
      <c r="M922" s="642">
        <v>0</v>
      </c>
      <c r="N922" s="359">
        <v>0</v>
      </c>
      <c r="O922" s="298">
        <v>0</v>
      </c>
      <c r="P922" s="298">
        <v>0</v>
      </c>
      <c r="Q922" s="400">
        <v>0</v>
      </c>
    </row>
    <row r="923" spans="1:17">
      <c r="A923" s="691"/>
      <c r="B923" s="693"/>
      <c r="C923" s="695"/>
      <c r="D923" s="688" t="s">
        <v>1116</v>
      </c>
      <c r="E923" s="311" t="s">
        <v>68</v>
      </c>
      <c r="F923" s="556">
        <v>0</v>
      </c>
      <c r="G923" s="595">
        <v>0</v>
      </c>
      <c r="H923" s="595">
        <v>0</v>
      </c>
      <c r="I923" s="642">
        <v>0</v>
      </c>
      <c r="J923" s="556">
        <v>0</v>
      </c>
      <c r="K923" s="595">
        <v>0</v>
      </c>
      <c r="L923" s="595">
        <v>0</v>
      </c>
      <c r="M923" s="642">
        <v>0</v>
      </c>
      <c r="N923" s="359">
        <v>0</v>
      </c>
      <c r="O923" s="298">
        <v>0</v>
      </c>
      <c r="P923" s="298">
        <v>0</v>
      </c>
      <c r="Q923" s="400">
        <v>0</v>
      </c>
    </row>
    <row r="924" spans="1:17">
      <c r="A924" s="691"/>
      <c r="B924" s="693"/>
      <c r="C924" s="695"/>
      <c r="D924" s="688"/>
      <c r="E924" s="311" t="s">
        <v>491</v>
      </c>
      <c r="F924" s="556">
        <v>0</v>
      </c>
      <c r="G924" s="595">
        <v>0</v>
      </c>
      <c r="H924" s="595">
        <v>0</v>
      </c>
      <c r="I924" s="642">
        <v>0</v>
      </c>
      <c r="J924" s="556">
        <v>0</v>
      </c>
      <c r="K924" s="595">
        <v>0</v>
      </c>
      <c r="L924" s="595">
        <v>0</v>
      </c>
      <c r="M924" s="642">
        <v>0</v>
      </c>
      <c r="N924" s="359">
        <v>0</v>
      </c>
      <c r="O924" s="298">
        <v>0</v>
      </c>
      <c r="P924" s="298">
        <v>0</v>
      </c>
      <c r="Q924" s="400">
        <v>0</v>
      </c>
    </row>
    <row r="925" spans="1:17">
      <c r="A925" s="716" t="s">
        <v>758</v>
      </c>
      <c r="B925" s="692" t="s">
        <v>1211</v>
      </c>
      <c r="C925" s="694" t="s">
        <v>1212</v>
      </c>
      <c r="D925" s="303"/>
      <c r="E925" s="311"/>
      <c r="F925" s="556">
        <v>0</v>
      </c>
      <c r="G925" s="595">
        <v>0</v>
      </c>
      <c r="H925" s="595">
        <v>0</v>
      </c>
      <c r="I925" s="642">
        <v>0</v>
      </c>
      <c r="J925" s="556">
        <v>0</v>
      </c>
      <c r="K925" s="595">
        <v>0</v>
      </c>
      <c r="L925" s="595">
        <v>0</v>
      </c>
      <c r="M925" s="642">
        <v>0</v>
      </c>
      <c r="N925" s="359">
        <v>0</v>
      </c>
      <c r="O925" s="298">
        <v>0</v>
      </c>
      <c r="P925" s="298">
        <v>0</v>
      </c>
      <c r="Q925" s="400"/>
    </row>
    <row r="926" spans="1:17" ht="25.5">
      <c r="A926" s="717"/>
      <c r="B926" s="693"/>
      <c r="C926" s="695"/>
      <c r="D926" s="268" t="s">
        <v>65</v>
      </c>
      <c r="E926" s="311"/>
      <c r="F926" s="556">
        <v>0</v>
      </c>
      <c r="G926" s="595">
        <v>0</v>
      </c>
      <c r="H926" s="595">
        <v>0</v>
      </c>
      <c r="I926" s="642">
        <v>0</v>
      </c>
      <c r="J926" s="556">
        <v>0</v>
      </c>
      <c r="K926" s="595">
        <v>0</v>
      </c>
      <c r="L926" s="595">
        <v>0</v>
      </c>
      <c r="M926" s="642">
        <v>0</v>
      </c>
      <c r="N926" s="359">
        <v>0</v>
      </c>
      <c r="O926" s="298">
        <v>0</v>
      </c>
      <c r="P926" s="298">
        <v>0</v>
      </c>
      <c r="Q926" s="400">
        <v>0</v>
      </c>
    </row>
    <row r="927" spans="1:17">
      <c r="A927" s="717"/>
      <c r="B927" s="693"/>
      <c r="C927" s="695"/>
      <c r="D927" s="688" t="s">
        <v>1116</v>
      </c>
      <c r="E927" s="311" t="s">
        <v>68</v>
      </c>
      <c r="F927" s="556">
        <v>0</v>
      </c>
      <c r="G927" s="595">
        <v>0</v>
      </c>
      <c r="H927" s="595">
        <v>0</v>
      </c>
      <c r="I927" s="642">
        <v>0</v>
      </c>
      <c r="J927" s="556">
        <v>0</v>
      </c>
      <c r="K927" s="595">
        <v>0</v>
      </c>
      <c r="L927" s="595">
        <v>0</v>
      </c>
      <c r="M927" s="642">
        <v>0</v>
      </c>
      <c r="N927" s="359">
        <v>0</v>
      </c>
      <c r="O927" s="298">
        <v>0</v>
      </c>
      <c r="P927" s="298">
        <v>0</v>
      </c>
      <c r="Q927" s="400">
        <v>0</v>
      </c>
    </row>
    <row r="928" spans="1:17">
      <c r="A928" s="717"/>
      <c r="B928" s="693"/>
      <c r="C928" s="695"/>
      <c r="D928" s="688"/>
      <c r="E928" s="311" t="s">
        <v>491</v>
      </c>
      <c r="F928" s="556">
        <v>0</v>
      </c>
      <c r="G928" s="595">
        <v>0</v>
      </c>
      <c r="H928" s="595">
        <v>0</v>
      </c>
      <c r="I928" s="642">
        <v>0</v>
      </c>
      <c r="J928" s="556">
        <v>0</v>
      </c>
      <c r="K928" s="595">
        <v>0</v>
      </c>
      <c r="L928" s="595">
        <v>0</v>
      </c>
      <c r="M928" s="642">
        <v>0</v>
      </c>
      <c r="N928" s="359">
        <v>0</v>
      </c>
      <c r="O928" s="298">
        <v>0</v>
      </c>
      <c r="P928" s="298">
        <v>0</v>
      </c>
      <c r="Q928" s="400">
        <v>0</v>
      </c>
    </row>
    <row r="929" spans="1:17">
      <c r="A929" s="718" t="s">
        <v>1213</v>
      </c>
      <c r="B929" s="720" t="s">
        <v>1214</v>
      </c>
      <c r="C929" s="722"/>
      <c r="D929" s="724" t="s">
        <v>65</v>
      </c>
      <c r="E929" s="725"/>
      <c r="F929" s="712">
        <v>0</v>
      </c>
      <c r="G929" s="713">
        <v>0</v>
      </c>
      <c r="H929" s="713">
        <v>0</v>
      </c>
      <c r="I929" s="714">
        <v>0</v>
      </c>
      <c r="J929" s="712">
        <v>0</v>
      </c>
      <c r="K929" s="713">
        <v>0</v>
      </c>
      <c r="L929" s="713">
        <v>0</v>
      </c>
      <c r="M929" s="714">
        <v>0</v>
      </c>
      <c r="N929" s="715">
        <v>0</v>
      </c>
      <c r="O929" s="710">
        <v>0</v>
      </c>
      <c r="P929" s="710">
        <v>0</v>
      </c>
      <c r="Q929" s="711">
        <v>0</v>
      </c>
    </row>
    <row r="930" spans="1:17">
      <c r="A930" s="719"/>
      <c r="B930" s="721"/>
      <c r="C930" s="723"/>
      <c r="D930" s="724"/>
      <c r="E930" s="725"/>
      <c r="F930" s="712"/>
      <c r="G930" s="713"/>
      <c r="H930" s="713"/>
      <c r="I930" s="714"/>
      <c r="J930" s="712"/>
      <c r="K930" s="713"/>
      <c r="L930" s="713"/>
      <c r="M930" s="714"/>
      <c r="N930" s="715"/>
      <c r="O930" s="710"/>
      <c r="P930" s="710"/>
      <c r="Q930" s="711"/>
    </row>
    <row r="931" spans="1:17">
      <c r="A931" s="719"/>
      <c r="B931" s="721"/>
      <c r="C931" s="723"/>
      <c r="D931" s="688" t="s">
        <v>1116</v>
      </c>
      <c r="E931" s="311" t="s">
        <v>68</v>
      </c>
      <c r="F931" s="556">
        <v>0</v>
      </c>
      <c r="G931" s="595">
        <f>G932+G933+G934</f>
        <v>0</v>
      </c>
      <c r="H931" s="595">
        <f>H932+H933+H934</f>
        <v>0</v>
      </c>
      <c r="I931" s="642">
        <v>0</v>
      </c>
      <c r="J931" s="556">
        <v>0</v>
      </c>
      <c r="K931" s="595">
        <f>K932+K933</f>
        <v>0</v>
      </c>
      <c r="L931" s="595">
        <f>L932+L933</f>
        <v>0</v>
      </c>
      <c r="M931" s="642">
        <v>0</v>
      </c>
      <c r="N931" s="359">
        <v>0</v>
      </c>
      <c r="O931" s="298">
        <v>0</v>
      </c>
      <c r="P931" s="298">
        <v>0</v>
      </c>
      <c r="Q931" s="400">
        <v>0</v>
      </c>
    </row>
    <row r="932" spans="1:17">
      <c r="A932" s="719"/>
      <c r="B932" s="721"/>
      <c r="C932" s="723"/>
      <c r="D932" s="688"/>
      <c r="E932" s="313" t="s">
        <v>491</v>
      </c>
      <c r="F932" s="556">
        <v>0</v>
      </c>
      <c r="G932" s="595">
        <v>0</v>
      </c>
      <c r="H932" s="595">
        <v>0</v>
      </c>
      <c r="I932" s="642">
        <v>0</v>
      </c>
      <c r="J932" s="556">
        <v>0</v>
      </c>
      <c r="K932" s="33">
        <v>0</v>
      </c>
      <c r="L932" s="33">
        <v>0</v>
      </c>
      <c r="M932" s="642">
        <v>0</v>
      </c>
      <c r="N932" s="359">
        <v>0</v>
      </c>
      <c r="O932" s="298">
        <v>0</v>
      </c>
      <c r="P932" s="298">
        <v>0</v>
      </c>
      <c r="Q932" s="400">
        <v>0</v>
      </c>
    </row>
    <row r="933" spans="1:17">
      <c r="A933" s="719"/>
      <c r="B933" s="721"/>
      <c r="C933" s="723"/>
      <c r="D933" s="287"/>
      <c r="E933" s="313" t="s">
        <v>1215</v>
      </c>
      <c r="F933" s="556">
        <f t="shared" ref="F933:F934" si="460">G933+H933+I933</f>
        <v>1649.6</v>
      </c>
      <c r="G933" s="595">
        <v>0</v>
      </c>
      <c r="H933" s="595">
        <v>0</v>
      </c>
      <c r="I933" s="642">
        <v>1649.6</v>
      </c>
      <c r="J933" s="556">
        <f t="shared" ref="J933" si="461">K933+L933+M933</f>
        <v>1648.7</v>
      </c>
      <c r="K933" s="33">
        <v>0</v>
      </c>
      <c r="L933" s="33">
        <v>0</v>
      </c>
      <c r="M933" s="642">
        <v>1648.7</v>
      </c>
      <c r="N933" s="359">
        <f t="shared" ref="N933" si="462">J933/F933*100</f>
        <v>99.945441319107672</v>
      </c>
      <c r="O933" s="298">
        <v>0</v>
      </c>
      <c r="P933" s="298">
        <v>0</v>
      </c>
      <c r="Q933" s="400">
        <f t="shared" ref="Q933" si="463">M933/I933*100</f>
        <v>99.945441319107672</v>
      </c>
    </row>
    <row r="934" spans="1:17">
      <c r="A934" s="690" t="s">
        <v>1216</v>
      </c>
      <c r="B934" s="692" t="s">
        <v>1217</v>
      </c>
      <c r="C934" s="694" t="s">
        <v>1218</v>
      </c>
      <c r="D934" s="287"/>
      <c r="E934" s="313"/>
      <c r="F934" s="556">
        <f t="shared" si="460"/>
        <v>0</v>
      </c>
      <c r="G934" s="595">
        <v>0</v>
      </c>
      <c r="H934" s="595">
        <v>0</v>
      </c>
      <c r="I934" s="642">
        <v>0</v>
      </c>
      <c r="J934" s="651">
        <v>0</v>
      </c>
      <c r="K934" s="658">
        <v>0</v>
      </c>
      <c r="L934" s="658">
        <v>0</v>
      </c>
      <c r="M934" s="667">
        <v>0</v>
      </c>
      <c r="N934" s="359">
        <v>0</v>
      </c>
      <c r="O934" s="298">
        <v>0</v>
      </c>
      <c r="P934" s="298">
        <v>0</v>
      </c>
      <c r="Q934" s="400"/>
    </row>
    <row r="935" spans="1:17" ht="25.5">
      <c r="A935" s="691"/>
      <c r="B935" s="693"/>
      <c r="C935" s="695"/>
      <c r="D935" s="268" t="s">
        <v>65</v>
      </c>
      <c r="E935" s="311"/>
      <c r="F935" s="556">
        <v>0</v>
      </c>
      <c r="G935" s="595">
        <v>0</v>
      </c>
      <c r="H935" s="595">
        <v>0</v>
      </c>
      <c r="I935" s="642">
        <v>0</v>
      </c>
      <c r="J935" s="652">
        <v>0</v>
      </c>
      <c r="K935" s="33">
        <v>0</v>
      </c>
      <c r="L935" s="33">
        <v>0</v>
      </c>
      <c r="M935" s="668">
        <v>0</v>
      </c>
      <c r="N935" s="359">
        <v>0</v>
      </c>
      <c r="O935" s="298">
        <v>0</v>
      </c>
      <c r="P935" s="298">
        <v>0</v>
      </c>
      <c r="Q935" s="400">
        <v>0</v>
      </c>
    </row>
    <row r="936" spans="1:17">
      <c r="A936" s="691"/>
      <c r="B936" s="693"/>
      <c r="C936" s="695"/>
      <c r="D936" s="688" t="s">
        <v>1116</v>
      </c>
      <c r="E936" s="311" t="s">
        <v>68</v>
      </c>
      <c r="F936" s="556">
        <v>0</v>
      </c>
      <c r="G936" s="595">
        <v>0</v>
      </c>
      <c r="H936" s="595">
        <v>0</v>
      </c>
      <c r="I936" s="642">
        <v>0</v>
      </c>
      <c r="J936" s="652">
        <v>0</v>
      </c>
      <c r="K936" s="33">
        <v>0</v>
      </c>
      <c r="L936" s="33">
        <v>0</v>
      </c>
      <c r="M936" s="668">
        <v>0</v>
      </c>
      <c r="N936" s="359">
        <v>0</v>
      </c>
      <c r="O936" s="298">
        <v>0</v>
      </c>
      <c r="P936" s="298">
        <v>0</v>
      </c>
      <c r="Q936" s="400">
        <v>0</v>
      </c>
    </row>
    <row r="937" spans="1:17">
      <c r="A937" s="691"/>
      <c r="B937" s="693"/>
      <c r="C937" s="695"/>
      <c r="D937" s="688"/>
      <c r="E937" s="311" t="s">
        <v>491</v>
      </c>
      <c r="F937" s="556">
        <v>0</v>
      </c>
      <c r="G937" s="595">
        <v>0</v>
      </c>
      <c r="H937" s="595">
        <v>0</v>
      </c>
      <c r="I937" s="642">
        <v>0</v>
      </c>
      <c r="J937" s="652">
        <v>0</v>
      </c>
      <c r="K937" s="33">
        <v>0</v>
      </c>
      <c r="L937" s="33">
        <v>0</v>
      </c>
      <c r="M937" s="668">
        <v>0</v>
      </c>
      <c r="N937" s="359">
        <v>0</v>
      </c>
      <c r="O937" s="298">
        <v>0</v>
      </c>
      <c r="P937" s="298">
        <v>0</v>
      </c>
      <c r="Q937" s="400">
        <v>0</v>
      </c>
    </row>
    <row r="938" spans="1:17">
      <c r="A938" s="690" t="s">
        <v>1219</v>
      </c>
      <c r="B938" s="692" t="s">
        <v>1220</v>
      </c>
      <c r="C938" s="694" t="s">
        <v>1221</v>
      </c>
      <c r="D938" s="303"/>
      <c r="E938" s="311"/>
      <c r="F938" s="556">
        <v>0</v>
      </c>
      <c r="G938" s="595">
        <v>0</v>
      </c>
      <c r="H938" s="595">
        <v>0</v>
      </c>
      <c r="I938" s="642">
        <v>0</v>
      </c>
      <c r="J938" s="652">
        <v>0</v>
      </c>
      <c r="K938" s="33">
        <v>0</v>
      </c>
      <c r="L938" s="33">
        <v>0</v>
      </c>
      <c r="M938" s="668">
        <v>0</v>
      </c>
      <c r="N938" s="359">
        <v>0</v>
      </c>
      <c r="O938" s="298">
        <v>0</v>
      </c>
      <c r="P938" s="298">
        <v>0</v>
      </c>
      <c r="Q938" s="400">
        <v>0</v>
      </c>
    </row>
    <row r="939" spans="1:17" ht="25.5">
      <c r="A939" s="691"/>
      <c r="B939" s="693"/>
      <c r="C939" s="695"/>
      <c r="D939" s="268" t="s">
        <v>65</v>
      </c>
      <c r="E939" s="311"/>
      <c r="F939" s="556">
        <v>0</v>
      </c>
      <c r="G939" s="595">
        <v>0</v>
      </c>
      <c r="H939" s="595">
        <v>0</v>
      </c>
      <c r="I939" s="642">
        <v>0</v>
      </c>
      <c r="J939" s="652">
        <v>0</v>
      </c>
      <c r="K939" s="33">
        <v>0</v>
      </c>
      <c r="L939" s="33">
        <v>0</v>
      </c>
      <c r="M939" s="668">
        <v>0</v>
      </c>
      <c r="N939" s="359">
        <v>0</v>
      </c>
      <c r="O939" s="298">
        <v>0</v>
      </c>
      <c r="P939" s="298">
        <v>0</v>
      </c>
      <c r="Q939" s="400">
        <v>0</v>
      </c>
    </row>
    <row r="940" spans="1:17">
      <c r="A940" s="691"/>
      <c r="B940" s="693"/>
      <c r="C940" s="695"/>
      <c r="D940" s="688" t="s">
        <v>1116</v>
      </c>
      <c r="E940" s="311" t="s">
        <v>68</v>
      </c>
      <c r="F940" s="556">
        <v>0</v>
      </c>
      <c r="G940" s="595">
        <v>0</v>
      </c>
      <c r="H940" s="595">
        <v>0</v>
      </c>
      <c r="I940" s="642">
        <v>0</v>
      </c>
      <c r="J940" s="652">
        <v>0</v>
      </c>
      <c r="K940" s="33">
        <v>0</v>
      </c>
      <c r="L940" s="33">
        <v>0</v>
      </c>
      <c r="M940" s="668">
        <v>0</v>
      </c>
      <c r="N940" s="359">
        <v>0</v>
      </c>
      <c r="O940" s="298">
        <v>0</v>
      </c>
      <c r="P940" s="298">
        <v>0</v>
      </c>
      <c r="Q940" s="400">
        <v>0</v>
      </c>
    </row>
    <row r="941" spans="1:17">
      <c r="A941" s="691"/>
      <c r="B941" s="693"/>
      <c r="C941" s="695"/>
      <c r="D941" s="688"/>
      <c r="E941" s="311" t="s">
        <v>491</v>
      </c>
      <c r="F941" s="556">
        <v>0</v>
      </c>
      <c r="G941" s="595">
        <v>0</v>
      </c>
      <c r="H941" s="595">
        <v>0</v>
      </c>
      <c r="I941" s="642">
        <v>0</v>
      </c>
      <c r="J941" s="652">
        <v>0</v>
      </c>
      <c r="K941" s="33">
        <v>0</v>
      </c>
      <c r="L941" s="33">
        <v>0</v>
      </c>
      <c r="M941" s="668">
        <v>0</v>
      </c>
      <c r="N941" s="359">
        <v>0</v>
      </c>
      <c r="O941" s="298">
        <v>0</v>
      </c>
      <c r="P941" s="298">
        <v>0</v>
      </c>
      <c r="Q941" s="400">
        <v>0</v>
      </c>
    </row>
    <row r="942" spans="1:17">
      <c r="A942" s="690" t="s">
        <v>1222</v>
      </c>
      <c r="B942" s="692" t="s">
        <v>1223</v>
      </c>
      <c r="C942" s="694" t="s">
        <v>1224</v>
      </c>
      <c r="D942" s="303"/>
      <c r="E942" s="311"/>
      <c r="F942" s="556">
        <v>0</v>
      </c>
      <c r="G942" s="595">
        <v>0</v>
      </c>
      <c r="H942" s="595">
        <v>0</v>
      </c>
      <c r="I942" s="642">
        <v>0</v>
      </c>
      <c r="J942" s="652">
        <v>0</v>
      </c>
      <c r="K942" s="33">
        <v>0</v>
      </c>
      <c r="L942" s="33">
        <v>0</v>
      </c>
      <c r="M942" s="668">
        <v>0</v>
      </c>
      <c r="N942" s="359">
        <v>0</v>
      </c>
      <c r="O942" s="298">
        <v>0</v>
      </c>
      <c r="P942" s="298">
        <v>0</v>
      </c>
      <c r="Q942" s="400">
        <v>0</v>
      </c>
    </row>
    <row r="943" spans="1:17" ht="25.5">
      <c r="A943" s="691"/>
      <c r="B943" s="693"/>
      <c r="C943" s="695"/>
      <c r="D943" s="268" t="s">
        <v>65</v>
      </c>
      <c r="E943" s="311"/>
      <c r="F943" s="556">
        <v>0</v>
      </c>
      <c r="G943" s="595">
        <v>0</v>
      </c>
      <c r="H943" s="595">
        <v>0</v>
      </c>
      <c r="I943" s="642">
        <v>0</v>
      </c>
      <c r="J943" s="652">
        <v>0</v>
      </c>
      <c r="K943" s="33">
        <v>0</v>
      </c>
      <c r="L943" s="33">
        <v>0</v>
      </c>
      <c r="M943" s="668">
        <v>0</v>
      </c>
      <c r="N943" s="359">
        <v>0</v>
      </c>
      <c r="O943" s="298">
        <v>0</v>
      </c>
      <c r="P943" s="298">
        <v>0</v>
      </c>
      <c r="Q943" s="400">
        <v>0</v>
      </c>
    </row>
    <row r="944" spans="1:17">
      <c r="A944" s="691"/>
      <c r="B944" s="693"/>
      <c r="C944" s="695"/>
      <c r="D944" s="688" t="s">
        <v>1116</v>
      </c>
      <c r="E944" s="311" t="s">
        <v>68</v>
      </c>
      <c r="F944" s="556"/>
      <c r="G944" s="595"/>
      <c r="H944" s="595"/>
      <c r="I944" s="642"/>
      <c r="J944" s="652"/>
      <c r="K944" s="33"/>
      <c r="L944" s="33"/>
      <c r="M944" s="668"/>
      <c r="N944" s="359"/>
      <c r="O944" s="298"/>
      <c r="P944" s="298"/>
      <c r="Q944" s="400"/>
    </row>
    <row r="945" spans="1:17" ht="21.75" customHeight="1">
      <c r="A945" s="691"/>
      <c r="B945" s="693"/>
      <c r="C945" s="695"/>
      <c r="D945" s="688"/>
      <c r="E945" s="311" t="s">
        <v>491</v>
      </c>
      <c r="F945" s="556">
        <v>0</v>
      </c>
      <c r="G945" s="595">
        <v>0</v>
      </c>
      <c r="H945" s="595">
        <v>0</v>
      </c>
      <c r="I945" s="642">
        <v>0</v>
      </c>
      <c r="J945" s="652">
        <v>0</v>
      </c>
      <c r="K945" s="33">
        <v>0</v>
      </c>
      <c r="L945" s="33">
        <v>0</v>
      </c>
      <c r="M945" s="668">
        <v>0</v>
      </c>
      <c r="N945" s="359">
        <v>0</v>
      </c>
      <c r="O945" s="298">
        <v>0</v>
      </c>
      <c r="P945" s="298">
        <v>0</v>
      </c>
      <c r="Q945" s="400">
        <v>0</v>
      </c>
    </row>
    <row r="946" spans="1:17">
      <c r="A946" s="690" t="s">
        <v>1225</v>
      </c>
      <c r="B946" s="692" t="s">
        <v>1226</v>
      </c>
      <c r="C946" s="694" t="s">
        <v>1227</v>
      </c>
      <c r="D946" s="303"/>
      <c r="E946" s="311"/>
      <c r="F946" s="556">
        <v>0</v>
      </c>
      <c r="G946" s="595">
        <v>0</v>
      </c>
      <c r="H946" s="595">
        <v>0</v>
      </c>
      <c r="I946" s="642">
        <v>0</v>
      </c>
      <c r="J946" s="652">
        <v>0</v>
      </c>
      <c r="K946" s="33">
        <v>0</v>
      </c>
      <c r="L946" s="33">
        <v>0</v>
      </c>
      <c r="M946" s="668">
        <v>0</v>
      </c>
      <c r="N946" s="359">
        <v>0</v>
      </c>
      <c r="O946" s="298">
        <v>0</v>
      </c>
      <c r="P946" s="298">
        <v>0</v>
      </c>
      <c r="Q946" s="400">
        <v>0</v>
      </c>
    </row>
    <row r="947" spans="1:17" ht="25.5">
      <c r="A947" s="691"/>
      <c r="B947" s="692"/>
      <c r="C947" s="694"/>
      <c r="D947" s="268" t="s">
        <v>65</v>
      </c>
      <c r="E947" s="311"/>
      <c r="F947" s="556">
        <v>0</v>
      </c>
      <c r="G947" s="595">
        <v>0</v>
      </c>
      <c r="H947" s="595">
        <v>0</v>
      </c>
      <c r="I947" s="642">
        <v>0</v>
      </c>
      <c r="J947" s="652">
        <v>0</v>
      </c>
      <c r="K947" s="33">
        <v>0</v>
      </c>
      <c r="L947" s="33">
        <v>0</v>
      </c>
      <c r="M947" s="668">
        <v>0</v>
      </c>
      <c r="N947" s="359">
        <v>0</v>
      </c>
      <c r="O947" s="298">
        <v>0</v>
      </c>
      <c r="P947" s="298">
        <v>0</v>
      </c>
      <c r="Q947" s="400">
        <v>0</v>
      </c>
    </row>
    <row r="948" spans="1:17">
      <c r="A948" s="691"/>
      <c r="B948" s="692"/>
      <c r="C948" s="694"/>
      <c r="D948" s="688" t="s">
        <v>1116</v>
      </c>
      <c r="E948" s="311" t="s">
        <v>68</v>
      </c>
      <c r="F948" s="556"/>
      <c r="G948" s="595"/>
      <c r="H948" s="595"/>
      <c r="I948" s="642"/>
      <c r="J948" s="652"/>
      <c r="K948" s="33"/>
      <c r="L948" s="33"/>
      <c r="M948" s="668"/>
      <c r="N948" s="359"/>
      <c r="O948" s="298"/>
      <c r="P948" s="298"/>
      <c r="Q948" s="400"/>
    </row>
    <row r="949" spans="1:17" ht="21" customHeight="1">
      <c r="A949" s="691"/>
      <c r="B949" s="692"/>
      <c r="C949" s="694"/>
      <c r="D949" s="688"/>
      <c r="E949" s="311" t="s">
        <v>491</v>
      </c>
      <c r="F949" s="556">
        <v>0</v>
      </c>
      <c r="G949" s="595">
        <v>0</v>
      </c>
      <c r="H949" s="595">
        <v>0</v>
      </c>
      <c r="I949" s="642">
        <v>0</v>
      </c>
      <c r="J949" s="652">
        <v>0</v>
      </c>
      <c r="K949" s="33">
        <v>0</v>
      </c>
      <c r="L949" s="33">
        <v>0</v>
      </c>
      <c r="M949" s="668">
        <v>0</v>
      </c>
      <c r="N949" s="359">
        <v>0</v>
      </c>
      <c r="O949" s="298">
        <v>0</v>
      </c>
      <c r="P949" s="298">
        <v>0</v>
      </c>
      <c r="Q949" s="400">
        <v>0</v>
      </c>
    </row>
    <row r="950" spans="1:17">
      <c r="A950" s="708" t="s">
        <v>1228</v>
      </c>
      <c r="B950" s="709" t="s">
        <v>1229</v>
      </c>
      <c r="C950" s="686"/>
      <c r="D950" s="688" t="s">
        <v>65</v>
      </c>
      <c r="E950" s="109" t="s">
        <v>68</v>
      </c>
      <c r="F950" s="559">
        <f t="shared" ref="F950:M950" si="464">F951+F959+F962</f>
        <v>53911.600000000006</v>
      </c>
      <c r="G950" s="597">
        <f t="shared" si="464"/>
        <v>0</v>
      </c>
      <c r="H950" s="597">
        <f t="shared" si="464"/>
        <v>983.4</v>
      </c>
      <c r="I950" s="645">
        <f t="shared" si="464"/>
        <v>52928.2</v>
      </c>
      <c r="J950" s="559">
        <f t="shared" si="464"/>
        <v>53869.30000000001</v>
      </c>
      <c r="K950" s="597">
        <f t="shared" si="464"/>
        <v>0</v>
      </c>
      <c r="L950" s="597">
        <f t="shared" si="464"/>
        <v>983.4</v>
      </c>
      <c r="M950" s="645">
        <f t="shared" si="464"/>
        <v>52885.900000000009</v>
      </c>
      <c r="N950" s="507">
        <f>J950/F950*100</f>
        <v>99.92153822182982</v>
      </c>
      <c r="O950" s="305">
        <v>0</v>
      </c>
      <c r="P950" s="305">
        <v>0</v>
      </c>
      <c r="Q950" s="465">
        <f>M950/I950*100</f>
        <v>99.920080410820717</v>
      </c>
    </row>
    <row r="951" spans="1:17">
      <c r="A951" s="708"/>
      <c r="B951" s="709"/>
      <c r="C951" s="686"/>
      <c r="D951" s="688"/>
      <c r="E951" s="311"/>
      <c r="F951" s="553">
        <f t="shared" ref="F951:M951" si="465">SUM(F952:F958)</f>
        <v>39496.300000000003</v>
      </c>
      <c r="G951" s="212">
        <f t="shared" si="465"/>
        <v>0</v>
      </c>
      <c r="H951" s="212">
        <f t="shared" si="465"/>
        <v>983.4</v>
      </c>
      <c r="I951" s="639">
        <f t="shared" si="465"/>
        <v>38512.9</v>
      </c>
      <c r="J951" s="553">
        <f t="shared" si="465"/>
        <v>39461.200000000004</v>
      </c>
      <c r="K951" s="212">
        <f t="shared" si="465"/>
        <v>0</v>
      </c>
      <c r="L951" s="212">
        <f t="shared" si="465"/>
        <v>983.4</v>
      </c>
      <c r="M951" s="639">
        <f t="shared" si="465"/>
        <v>38477.800000000003</v>
      </c>
      <c r="N951" s="476">
        <f>J951/F951*100</f>
        <v>99.9111309160605</v>
      </c>
      <c r="O951" s="297">
        <f t="shared" ref="O951:P951" si="466">O952+O953+O954</f>
        <v>0</v>
      </c>
      <c r="P951" s="297">
        <f t="shared" si="466"/>
        <v>0</v>
      </c>
      <c r="Q951" s="461">
        <f>M951/I951*100</f>
        <v>99.908861706077715</v>
      </c>
    </row>
    <row r="952" spans="1:17">
      <c r="A952" s="708"/>
      <c r="B952" s="709"/>
      <c r="C952" s="686"/>
      <c r="D952" s="688" t="s">
        <v>1116</v>
      </c>
      <c r="E952" s="313" t="s">
        <v>1230</v>
      </c>
      <c r="F952" s="555">
        <v>29370.1</v>
      </c>
      <c r="G952" s="594">
        <f>G955+G958+G966</f>
        <v>0</v>
      </c>
      <c r="H952" s="594">
        <v>0</v>
      </c>
      <c r="I952" s="641">
        <v>29370.1</v>
      </c>
      <c r="J952" s="555">
        <f>K952+L952+M952</f>
        <v>29370.1</v>
      </c>
      <c r="K952" s="594">
        <f>K955+K958</f>
        <v>0</v>
      </c>
      <c r="L952" s="594">
        <f>L955+L958</f>
        <v>0</v>
      </c>
      <c r="M952" s="641">
        <v>29370.1</v>
      </c>
      <c r="N952" s="359">
        <f t="shared" ref="N952:N966" si="467">J952/F952*100</f>
        <v>100</v>
      </c>
      <c r="O952" s="298">
        <v>0</v>
      </c>
      <c r="P952" s="298">
        <v>0</v>
      </c>
      <c r="Q952" s="400">
        <f t="shared" ref="Q952:Q964" si="468">M952/I952*100</f>
        <v>100</v>
      </c>
    </row>
    <row r="953" spans="1:17">
      <c r="A953" s="708"/>
      <c r="B953" s="709"/>
      <c r="C953" s="686"/>
      <c r="D953" s="688"/>
      <c r="E953" s="313" t="s">
        <v>1231</v>
      </c>
      <c r="F953" s="555">
        <f t="shared" ref="F953:F957" si="469">G953+H953+I953</f>
        <v>2336.5</v>
      </c>
      <c r="G953" s="594">
        <v>0</v>
      </c>
      <c r="H953" s="594">
        <v>0</v>
      </c>
      <c r="I953" s="641">
        <v>2336.5</v>
      </c>
      <c r="J953" s="555">
        <f t="shared" ref="J953:J958" si="470">K953+L953+M953</f>
        <v>2301.4</v>
      </c>
      <c r="K953" s="594">
        <v>0</v>
      </c>
      <c r="L953" s="594">
        <v>0</v>
      </c>
      <c r="M953" s="641">
        <v>2301.4</v>
      </c>
      <c r="N953" s="359">
        <f t="shared" si="467"/>
        <v>98.497753049432916</v>
      </c>
      <c r="O953" s="298">
        <v>0</v>
      </c>
      <c r="P953" s="298">
        <v>0</v>
      </c>
      <c r="Q953" s="400">
        <f t="shared" si="468"/>
        <v>98.497753049432916</v>
      </c>
    </row>
    <row r="954" spans="1:17">
      <c r="A954" s="708"/>
      <c r="B954" s="709"/>
      <c r="C954" s="686"/>
      <c r="D954" s="688"/>
      <c r="E954" s="313" t="s">
        <v>1232</v>
      </c>
      <c r="F954" s="555">
        <f t="shared" si="469"/>
        <v>2.5</v>
      </c>
      <c r="G954" s="594">
        <v>0</v>
      </c>
      <c r="H954" s="594">
        <v>0</v>
      </c>
      <c r="I954" s="641">
        <v>2.5</v>
      </c>
      <c r="J954" s="555">
        <f t="shared" si="470"/>
        <v>2.5</v>
      </c>
      <c r="K954" s="594">
        <v>0</v>
      </c>
      <c r="L954" s="594">
        <v>0</v>
      </c>
      <c r="M954" s="641">
        <v>2.5</v>
      </c>
      <c r="N954" s="359">
        <f t="shared" si="467"/>
        <v>100</v>
      </c>
      <c r="O954" s="298">
        <v>0</v>
      </c>
      <c r="P954" s="298">
        <v>0</v>
      </c>
      <c r="Q954" s="400">
        <f t="shared" si="468"/>
        <v>100</v>
      </c>
    </row>
    <row r="955" spans="1:17">
      <c r="A955" s="708"/>
      <c r="B955" s="709"/>
      <c r="C955" s="686"/>
      <c r="D955" s="688"/>
      <c r="E955" s="313" t="s">
        <v>1233</v>
      </c>
      <c r="F955" s="555">
        <v>6138.8</v>
      </c>
      <c r="G955" s="594">
        <v>0</v>
      </c>
      <c r="H955" s="594">
        <v>0</v>
      </c>
      <c r="I955" s="641">
        <v>6138.8</v>
      </c>
      <c r="J955" s="555">
        <f t="shared" si="470"/>
        <v>6138.8</v>
      </c>
      <c r="K955" s="594">
        <v>0</v>
      </c>
      <c r="L955" s="594">
        <v>0</v>
      </c>
      <c r="M955" s="641">
        <v>6138.8</v>
      </c>
      <c r="N955" s="359">
        <f t="shared" si="467"/>
        <v>100</v>
      </c>
      <c r="O955" s="298">
        <v>0</v>
      </c>
      <c r="P955" s="298">
        <v>0</v>
      </c>
      <c r="Q955" s="400">
        <f t="shared" si="468"/>
        <v>100</v>
      </c>
    </row>
    <row r="956" spans="1:17">
      <c r="A956" s="708"/>
      <c r="B956" s="709"/>
      <c r="C956" s="686"/>
      <c r="D956" s="688"/>
      <c r="E956" s="313" t="s">
        <v>1234</v>
      </c>
      <c r="F956" s="555">
        <f t="shared" si="469"/>
        <v>105</v>
      </c>
      <c r="G956" s="594">
        <v>0</v>
      </c>
      <c r="H956" s="594">
        <v>0</v>
      </c>
      <c r="I956" s="641">
        <v>105</v>
      </c>
      <c r="J956" s="555">
        <f t="shared" si="470"/>
        <v>105</v>
      </c>
      <c r="K956" s="594">
        <v>0</v>
      </c>
      <c r="L956" s="594">
        <v>0</v>
      </c>
      <c r="M956" s="641">
        <v>105</v>
      </c>
      <c r="N956" s="359">
        <f t="shared" si="467"/>
        <v>100</v>
      </c>
      <c r="O956" s="298">
        <v>0</v>
      </c>
      <c r="P956" s="298">
        <v>0</v>
      </c>
      <c r="Q956" s="400">
        <f t="shared" si="468"/>
        <v>100</v>
      </c>
    </row>
    <row r="957" spans="1:17">
      <c r="A957" s="708"/>
      <c r="B957" s="709"/>
      <c r="C957" s="686"/>
      <c r="D957" s="688"/>
      <c r="E957" s="313" t="s">
        <v>1235</v>
      </c>
      <c r="F957" s="555">
        <f t="shared" si="469"/>
        <v>983.4</v>
      </c>
      <c r="G957" s="594">
        <v>0</v>
      </c>
      <c r="H957" s="594">
        <v>983.4</v>
      </c>
      <c r="I957" s="641">
        <v>0</v>
      </c>
      <c r="J957" s="555">
        <f t="shared" si="470"/>
        <v>983.4</v>
      </c>
      <c r="K957" s="594">
        <v>0</v>
      </c>
      <c r="L957" s="594">
        <v>983.4</v>
      </c>
      <c r="M957" s="641">
        <v>0</v>
      </c>
      <c r="N957" s="359">
        <f t="shared" si="467"/>
        <v>100</v>
      </c>
      <c r="O957" s="298">
        <v>0</v>
      </c>
      <c r="P957" s="298">
        <v>100</v>
      </c>
      <c r="Q957" s="400">
        <v>0</v>
      </c>
    </row>
    <row r="958" spans="1:17">
      <c r="A958" s="708"/>
      <c r="B958" s="709"/>
      <c r="C958" s="686"/>
      <c r="D958" s="688"/>
      <c r="E958" s="313" t="s">
        <v>1236</v>
      </c>
      <c r="F958" s="555">
        <v>560</v>
      </c>
      <c r="G958" s="594">
        <v>0</v>
      </c>
      <c r="H958" s="594">
        <v>0</v>
      </c>
      <c r="I958" s="641">
        <v>560</v>
      </c>
      <c r="J958" s="555">
        <f t="shared" si="470"/>
        <v>560</v>
      </c>
      <c r="K958" s="594">
        <v>0</v>
      </c>
      <c r="L958" s="594">
        <v>0</v>
      </c>
      <c r="M958" s="641">
        <v>560</v>
      </c>
      <c r="N958" s="359">
        <f t="shared" si="467"/>
        <v>100</v>
      </c>
      <c r="O958" s="298">
        <v>0</v>
      </c>
      <c r="P958" s="298">
        <v>0</v>
      </c>
      <c r="Q958" s="400">
        <f t="shared" si="468"/>
        <v>100</v>
      </c>
    </row>
    <row r="959" spans="1:17">
      <c r="A959" s="708"/>
      <c r="B959" s="709"/>
      <c r="C959" s="686"/>
      <c r="D959" s="688" t="s">
        <v>1237</v>
      </c>
      <c r="E959" s="313" t="s">
        <v>68</v>
      </c>
      <c r="F959" s="553">
        <f>F960+F961</f>
        <v>3428.1000000000004</v>
      </c>
      <c r="G959" s="212">
        <f t="shared" ref="G959:M959" si="471">G960+G961</f>
        <v>0</v>
      </c>
      <c r="H959" s="212">
        <f t="shared" si="471"/>
        <v>0</v>
      </c>
      <c r="I959" s="639">
        <f t="shared" si="471"/>
        <v>3428.1000000000004</v>
      </c>
      <c r="J959" s="553">
        <f t="shared" si="471"/>
        <v>3421.3</v>
      </c>
      <c r="K959" s="212">
        <f t="shared" si="471"/>
        <v>0</v>
      </c>
      <c r="L959" s="212">
        <f t="shared" si="471"/>
        <v>0</v>
      </c>
      <c r="M959" s="639">
        <f t="shared" si="471"/>
        <v>3421.3</v>
      </c>
      <c r="N959" s="476">
        <f t="shared" si="467"/>
        <v>99.801639392083075</v>
      </c>
      <c r="O959" s="301">
        <v>0</v>
      </c>
      <c r="P959" s="301">
        <v>0</v>
      </c>
      <c r="Q959" s="461">
        <f t="shared" si="468"/>
        <v>99.801639392083075</v>
      </c>
    </row>
    <row r="960" spans="1:17">
      <c r="A960" s="708"/>
      <c r="B960" s="709"/>
      <c r="C960" s="686"/>
      <c r="D960" s="688"/>
      <c r="E960" s="313" t="s">
        <v>1238</v>
      </c>
      <c r="F960" s="555">
        <f>G960+H960+I960</f>
        <v>2950.3</v>
      </c>
      <c r="G960" s="594">
        <v>0</v>
      </c>
      <c r="H960" s="594">
        <v>0</v>
      </c>
      <c r="I960" s="641">
        <v>2950.3</v>
      </c>
      <c r="J960" s="555">
        <f>K960+L960+M960</f>
        <v>2950.3</v>
      </c>
      <c r="K960" s="594">
        <v>0</v>
      </c>
      <c r="L960" s="594">
        <v>0</v>
      </c>
      <c r="M960" s="641">
        <v>2950.3</v>
      </c>
      <c r="N960" s="359">
        <f t="shared" si="467"/>
        <v>100</v>
      </c>
      <c r="O960" s="298">
        <v>0</v>
      </c>
      <c r="P960" s="298">
        <v>0</v>
      </c>
      <c r="Q960" s="400">
        <f t="shared" si="468"/>
        <v>100</v>
      </c>
    </row>
    <row r="961" spans="1:17">
      <c r="A961" s="708"/>
      <c r="B961" s="709"/>
      <c r="C961" s="686"/>
      <c r="D961" s="688"/>
      <c r="E961" s="313" t="s">
        <v>1239</v>
      </c>
      <c r="F961" s="555">
        <f>G961+H961+I961</f>
        <v>477.8</v>
      </c>
      <c r="G961" s="594">
        <v>0</v>
      </c>
      <c r="H961" s="594">
        <v>0</v>
      </c>
      <c r="I961" s="641">
        <v>477.8</v>
      </c>
      <c r="J961" s="555">
        <f>K961+L961+M961</f>
        <v>471</v>
      </c>
      <c r="K961" s="594">
        <v>0</v>
      </c>
      <c r="L961" s="594">
        <v>0</v>
      </c>
      <c r="M961" s="641">
        <v>471</v>
      </c>
      <c r="N961" s="359">
        <f t="shared" si="467"/>
        <v>98.576810380912519</v>
      </c>
      <c r="O961" s="298">
        <v>0</v>
      </c>
      <c r="P961" s="298">
        <v>0</v>
      </c>
      <c r="Q961" s="400">
        <f t="shared" si="468"/>
        <v>98.576810380912519</v>
      </c>
    </row>
    <row r="962" spans="1:17">
      <c r="A962" s="708"/>
      <c r="B962" s="709"/>
      <c r="C962" s="686"/>
      <c r="D962" s="688" t="s">
        <v>1119</v>
      </c>
      <c r="E962" s="313" t="s">
        <v>68</v>
      </c>
      <c r="F962" s="553">
        <f>F963+F964+F965</f>
        <v>10987.2</v>
      </c>
      <c r="G962" s="212">
        <f t="shared" ref="G962:M962" si="472">G963+G964+G965</f>
        <v>0</v>
      </c>
      <c r="H962" s="212">
        <f t="shared" si="472"/>
        <v>0</v>
      </c>
      <c r="I962" s="639">
        <f t="shared" si="472"/>
        <v>10987.2</v>
      </c>
      <c r="J962" s="553">
        <f t="shared" si="472"/>
        <v>10986.800000000001</v>
      </c>
      <c r="K962" s="212">
        <f t="shared" si="472"/>
        <v>0</v>
      </c>
      <c r="L962" s="212">
        <f t="shared" si="472"/>
        <v>0</v>
      </c>
      <c r="M962" s="639">
        <f t="shared" si="472"/>
        <v>10986.800000000001</v>
      </c>
      <c r="N962" s="359">
        <f t="shared" si="467"/>
        <v>99.996359400029135</v>
      </c>
      <c r="O962" s="301">
        <f t="shared" ref="O962:P962" si="473">O963+O964+O965</f>
        <v>0</v>
      </c>
      <c r="P962" s="301">
        <f t="shared" si="473"/>
        <v>0</v>
      </c>
      <c r="Q962" s="461">
        <f t="shared" si="468"/>
        <v>99.996359400029135</v>
      </c>
    </row>
    <row r="963" spans="1:17">
      <c r="A963" s="708"/>
      <c r="B963" s="709"/>
      <c r="C963" s="686"/>
      <c r="D963" s="688"/>
      <c r="E963" s="313" t="s">
        <v>1240</v>
      </c>
      <c r="F963" s="555">
        <f>G963+H963+I963</f>
        <v>9164.2000000000007</v>
      </c>
      <c r="G963" s="594">
        <v>0</v>
      </c>
      <c r="H963" s="594">
        <v>0</v>
      </c>
      <c r="I963" s="641">
        <v>9164.2000000000007</v>
      </c>
      <c r="J963" s="555">
        <f>K963+L963+M963</f>
        <v>9164.1</v>
      </c>
      <c r="K963" s="594">
        <v>0</v>
      </c>
      <c r="L963" s="594">
        <v>0</v>
      </c>
      <c r="M963" s="641">
        <v>9164.1</v>
      </c>
      <c r="N963" s="359">
        <f t="shared" si="467"/>
        <v>99.998908797276357</v>
      </c>
      <c r="O963" s="298">
        <v>0</v>
      </c>
      <c r="P963" s="298">
        <v>0</v>
      </c>
      <c r="Q963" s="400">
        <f t="shared" si="468"/>
        <v>99.998908797276357</v>
      </c>
    </row>
    <row r="964" spans="1:17">
      <c r="A964" s="708"/>
      <c r="B964" s="709"/>
      <c r="C964" s="686"/>
      <c r="D964" s="688"/>
      <c r="E964" s="313" t="s">
        <v>1241</v>
      </c>
      <c r="F964" s="555">
        <f t="shared" ref="F964:F965" si="474">G964+H964+I964</f>
        <v>1823</v>
      </c>
      <c r="G964" s="594">
        <v>0</v>
      </c>
      <c r="H964" s="594">
        <v>0</v>
      </c>
      <c r="I964" s="641">
        <v>1823</v>
      </c>
      <c r="J964" s="555">
        <f t="shared" ref="J964:J965" si="475">K964+L964+M964</f>
        <v>1822.7</v>
      </c>
      <c r="K964" s="594">
        <v>0</v>
      </c>
      <c r="L964" s="594">
        <v>0</v>
      </c>
      <c r="M964" s="641">
        <v>1822.7</v>
      </c>
      <c r="N964" s="359">
        <f t="shared" si="467"/>
        <v>99.983543609435003</v>
      </c>
      <c r="O964" s="298">
        <v>0</v>
      </c>
      <c r="P964" s="298">
        <v>0</v>
      </c>
      <c r="Q964" s="400">
        <f t="shared" si="468"/>
        <v>99.983543609435003</v>
      </c>
    </row>
    <row r="965" spans="1:17">
      <c r="A965" s="708"/>
      <c r="B965" s="709"/>
      <c r="C965" s="686"/>
      <c r="D965" s="688"/>
      <c r="E965" s="313" t="s">
        <v>1242</v>
      </c>
      <c r="F965" s="555">
        <f t="shared" si="474"/>
        <v>0</v>
      </c>
      <c r="G965" s="594">
        <v>0</v>
      </c>
      <c r="H965" s="594">
        <v>0</v>
      </c>
      <c r="I965" s="641">
        <v>0</v>
      </c>
      <c r="J965" s="555">
        <f t="shared" si="475"/>
        <v>0</v>
      </c>
      <c r="K965" s="594">
        <v>0</v>
      </c>
      <c r="L965" s="594">
        <v>0</v>
      </c>
      <c r="M965" s="641">
        <v>0</v>
      </c>
      <c r="N965" s="359">
        <v>0</v>
      </c>
      <c r="O965" s="298">
        <v>0</v>
      </c>
      <c r="P965" s="298">
        <v>0</v>
      </c>
      <c r="Q965" s="400">
        <v>0</v>
      </c>
    </row>
    <row r="966" spans="1:17">
      <c r="A966" s="684" t="s">
        <v>1243</v>
      </c>
      <c r="B966" s="686" t="s">
        <v>1244</v>
      </c>
      <c r="C966" s="686" t="s">
        <v>1245</v>
      </c>
      <c r="D966" s="688" t="s">
        <v>65</v>
      </c>
      <c r="E966" s="696"/>
      <c r="F966" s="705">
        <f>F968+F976+F979</f>
        <v>53911.5</v>
      </c>
      <c r="G966" s="706">
        <f t="shared" ref="G966:M966" si="476">G968+G976+G979</f>
        <v>0</v>
      </c>
      <c r="H966" s="706">
        <f t="shared" si="476"/>
        <v>983.4</v>
      </c>
      <c r="I966" s="707">
        <f t="shared" si="476"/>
        <v>52928.100000000006</v>
      </c>
      <c r="J966" s="705">
        <f t="shared" si="476"/>
        <v>53869.30000000001</v>
      </c>
      <c r="K966" s="706">
        <f t="shared" si="476"/>
        <v>0</v>
      </c>
      <c r="L966" s="706">
        <f t="shared" si="476"/>
        <v>983.4</v>
      </c>
      <c r="M966" s="707">
        <f t="shared" si="476"/>
        <v>52885.900000000009</v>
      </c>
      <c r="N966" s="681">
        <f t="shared" si="467"/>
        <v>99.921723565473059</v>
      </c>
      <c r="O966" s="682">
        <v>0</v>
      </c>
      <c r="P966" s="682">
        <v>0</v>
      </c>
      <c r="Q966" s="683">
        <f t="shared" ref="Q966" si="477">M966/I966*100</f>
        <v>99.920269195380158</v>
      </c>
    </row>
    <row r="967" spans="1:17">
      <c r="A967" s="684"/>
      <c r="B967" s="686"/>
      <c r="C967" s="686"/>
      <c r="D967" s="688"/>
      <c r="E967" s="696"/>
      <c r="F967" s="705"/>
      <c r="G967" s="706"/>
      <c r="H967" s="706"/>
      <c r="I967" s="707"/>
      <c r="J967" s="705"/>
      <c r="K967" s="706"/>
      <c r="L967" s="706"/>
      <c r="M967" s="707"/>
      <c r="N967" s="681"/>
      <c r="O967" s="682"/>
      <c r="P967" s="682"/>
      <c r="Q967" s="683"/>
    </row>
    <row r="968" spans="1:17">
      <c r="A968" s="684"/>
      <c r="B968" s="686"/>
      <c r="C968" s="686"/>
      <c r="D968" s="688" t="s">
        <v>1116</v>
      </c>
      <c r="E968" s="313" t="s">
        <v>68</v>
      </c>
      <c r="F968" s="554">
        <f>SUM(F969:F975)</f>
        <v>39496.200000000004</v>
      </c>
      <c r="G968" s="593">
        <f t="shared" ref="G968:M968" si="478">SUM(G969:G975)</f>
        <v>0</v>
      </c>
      <c r="H968" s="593">
        <f t="shared" si="478"/>
        <v>983.4</v>
      </c>
      <c r="I968" s="640">
        <f t="shared" si="478"/>
        <v>38512.800000000003</v>
      </c>
      <c r="J968" s="554">
        <f t="shared" si="478"/>
        <v>39461.200000000004</v>
      </c>
      <c r="K968" s="593">
        <f t="shared" si="478"/>
        <v>0</v>
      </c>
      <c r="L968" s="593">
        <f t="shared" si="478"/>
        <v>983.4</v>
      </c>
      <c r="M968" s="640">
        <f t="shared" si="478"/>
        <v>38477.800000000003</v>
      </c>
      <c r="N968" s="359">
        <f>J968/F968*100</f>
        <v>99.911383879968199</v>
      </c>
      <c r="O968" s="298">
        <v>0</v>
      </c>
      <c r="P968" s="298">
        <v>0</v>
      </c>
      <c r="Q968" s="400">
        <f t="shared" ref="Q968:Q981" si="479">M968/I968*100</f>
        <v>99.909121123366774</v>
      </c>
    </row>
    <row r="969" spans="1:17">
      <c r="A969" s="684"/>
      <c r="B969" s="686"/>
      <c r="C969" s="686"/>
      <c r="D969" s="688"/>
      <c r="E969" s="313" t="s">
        <v>1230</v>
      </c>
      <c r="F969" s="555">
        <f>G969+H969+I969</f>
        <v>29370.1</v>
      </c>
      <c r="G969" s="594">
        <f>G972+G975+G983</f>
        <v>0</v>
      </c>
      <c r="H969" s="594">
        <f>H972+H975+H983</f>
        <v>0</v>
      </c>
      <c r="I969" s="641">
        <v>29370.1</v>
      </c>
      <c r="J969" s="555">
        <f>K969+L969+M969</f>
        <v>29370.1</v>
      </c>
      <c r="K969" s="594">
        <f>K972+K975</f>
        <v>0</v>
      </c>
      <c r="L969" s="594">
        <f>L972+L975</f>
        <v>0</v>
      </c>
      <c r="M969" s="641">
        <v>29370.1</v>
      </c>
      <c r="N969" s="359">
        <f t="shared" ref="N969:N981" si="480">J969/F969*100</f>
        <v>100</v>
      </c>
      <c r="O969" s="298">
        <v>0</v>
      </c>
      <c r="P969" s="298">
        <v>0</v>
      </c>
      <c r="Q969" s="400">
        <f t="shared" si="479"/>
        <v>100</v>
      </c>
    </row>
    <row r="970" spans="1:17">
      <c r="A970" s="684"/>
      <c r="B970" s="686"/>
      <c r="C970" s="686"/>
      <c r="D970" s="688"/>
      <c r="E970" s="313" t="s">
        <v>1231</v>
      </c>
      <c r="F970" s="555">
        <f t="shared" ref="F970:F975" si="481">G970+H970+I970</f>
        <v>2336.4</v>
      </c>
      <c r="G970" s="594">
        <v>0</v>
      </c>
      <c r="H970" s="594">
        <v>0</v>
      </c>
      <c r="I970" s="641">
        <v>2336.4</v>
      </c>
      <c r="J970" s="555">
        <f t="shared" ref="J970:J975" si="482">K970+L970+M970</f>
        <v>2301.4</v>
      </c>
      <c r="K970" s="594">
        <v>0</v>
      </c>
      <c r="L970" s="594">
        <v>0</v>
      </c>
      <c r="M970" s="641">
        <v>2301.4</v>
      </c>
      <c r="N970" s="359">
        <f t="shared" si="480"/>
        <v>98.501968840951889</v>
      </c>
      <c r="O970" s="298">
        <v>0</v>
      </c>
      <c r="P970" s="298">
        <v>0</v>
      </c>
      <c r="Q970" s="400">
        <f t="shared" si="479"/>
        <v>98.501968840951889</v>
      </c>
    </row>
    <row r="971" spans="1:17">
      <c r="A971" s="684"/>
      <c r="B971" s="686"/>
      <c r="C971" s="686"/>
      <c r="D971" s="688"/>
      <c r="E971" s="313" t="s">
        <v>1232</v>
      </c>
      <c r="F971" s="555">
        <f t="shared" si="481"/>
        <v>2.5</v>
      </c>
      <c r="G971" s="594">
        <v>0</v>
      </c>
      <c r="H971" s="594">
        <v>0</v>
      </c>
      <c r="I971" s="641">
        <v>2.5</v>
      </c>
      <c r="J971" s="555">
        <f t="shared" si="482"/>
        <v>2.5</v>
      </c>
      <c r="K971" s="594">
        <v>0</v>
      </c>
      <c r="L971" s="594">
        <v>0</v>
      </c>
      <c r="M971" s="641">
        <v>2.5</v>
      </c>
      <c r="N971" s="359">
        <f t="shared" si="480"/>
        <v>100</v>
      </c>
      <c r="O971" s="298">
        <v>0</v>
      </c>
      <c r="P971" s="298">
        <v>0</v>
      </c>
      <c r="Q971" s="400">
        <f t="shared" si="479"/>
        <v>100</v>
      </c>
    </row>
    <row r="972" spans="1:17">
      <c r="A972" s="684"/>
      <c r="B972" s="686"/>
      <c r="C972" s="686"/>
      <c r="D972" s="688"/>
      <c r="E972" s="313" t="s">
        <v>1233</v>
      </c>
      <c r="F972" s="555">
        <f t="shared" si="481"/>
        <v>6138.8</v>
      </c>
      <c r="G972" s="594">
        <v>0</v>
      </c>
      <c r="H972" s="594">
        <v>0</v>
      </c>
      <c r="I972" s="641">
        <v>6138.8</v>
      </c>
      <c r="J972" s="555">
        <f t="shared" si="482"/>
        <v>6138.8</v>
      </c>
      <c r="K972" s="594">
        <v>0</v>
      </c>
      <c r="L972" s="594">
        <v>0</v>
      </c>
      <c r="M972" s="641">
        <v>6138.8</v>
      </c>
      <c r="N972" s="359">
        <f t="shared" si="480"/>
        <v>100</v>
      </c>
      <c r="O972" s="298">
        <v>0</v>
      </c>
      <c r="P972" s="298">
        <v>0</v>
      </c>
      <c r="Q972" s="400">
        <f t="shared" si="479"/>
        <v>100</v>
      </c>
    </row>
    <row r="973" spans="1:17">
      <c r="A973" s="684"/>
      <c r="B973" s="686"/>
      <c r="C973" s="686"/>
      <c r="D973" s="688"/>
      <c r="E973" s="313" t="s">
        <v>1234</v>
      </c>
      <c r="F973" s="555">
        <f t="shared" si="481"/>
        <v>105</v>
      </c>
      <c r="G973" s="594">
        <v>0</v>
      </c>
      <c r="H973" s="594">
        <v>0</v>
      </c>
      <c r="I973" s="641">
        <v>105</v>
      </c>
      <c r="J973" s="555">
        <f t="shared" si="482"/>
        <v>105</v>
      </c>
      <c r="K973" s="594">
        <v>0</v>
      </c>
      <c r="L973" s="594">
        <v>0</v>
      </c>
      <c r="M973" s="641">
        <v>105</v>
      </c>
      <c r="N973" s="359">
        <f t="shared" si="480"/>
        <v>100</v>
      </c>
      <c r="O973" s="298">
        <v>0</v>
      </c>
      <c r="P973" s="298">
        <v>0</v>
      </c>
      <c r="Q973" s="400">
        <f t="shared" si="479"/>
        <v>100</v>
      </c>
    </row>
    <row r="974" spans="1:17">
      <c r="A974" s="684"/>
      <c r="B974" s="686"/>
      <c r="C974" s="686"/>
      <c r="D974" s="688"/>
      <c r="E974" s="313" t="s">
        <v>1235</v>
      </c>
      <c r="F974" s="555">
        <f t="shared" si="481"/>
        <v>983.4</v>
      </c>
      <c r="G974" s="594">
        <v>0</v>
      </c>
      <c r="H974" s="594">
        <v>983.4</v>
      </c>
      <c r="I974" s="641">
        <v>0</v>
      </c>
      <c r="J974" s="555">
        <f t="shared" si="482"/>
        <v>983.4</v>
      </c>
      <c r="K974" s="594">
        <v>0</v>
      </c>
      <c r="L974" s="594">
        <v>983.4</v>
      </c>
      <c r="M974" s="641">
        <v>0</v>
      </c>
      <c r="N974" s="359">
        <f t="shared" si="480"/>
        <v>100</v>
      </c>
      <c r="O974" s="298">
        <v>0</v>
      </c>
      <c r="P974" s="298">
        <f>L974/H974*100</f>
        <v>100</v>
      </c>
      <c r="Q974" s="400">
        <v>0</v>
      </c>
    </row>
    <row r="975" spans="1:17">
      <c r="A975" s="684"/>
      <c r="B975" s="686"/>
      <c r="C975" s="686"/>
      <c r="D975" s="688"/>
      <c r="E975" s="313" t="s">
        <v>1236</v>
      </c>
      <c r="F975" s="555">
        <f t="shared" si="481"/>
        <v>560</v>
      </c>
      <c r="G975" s="594">
        <v>0</v>
      </c>
      <c r="H975" s="594">
        <v>0</v>
      </c>
      <c r="I975" s="641">
        <v>560</v>
      </c>
      <c r="J975" s="555">
        <f t="shared" si="482"/>
        <v>560</v>
      </c>
      <c r="K975" s="594">
        <v>0</v>
      </c>
      <c r="L975" s="594">
        <v>0</v>
      </c>
      <c r="M975" s="641">
        <v>560</v>
      </c>
      <c r="N975" s="359">
        <f t="shared" si="480"/>
        <v>100</v>
      </c>
      <c r="O975" s="298">
        <v>0</v>
      </c>
      <c r="P975" s="298">
        <v>0</v>
      </c>
      <c r="Q975" s="400">
        <f t="shared" si="479"/>
        <v>100</v>
      </c>
    </row>
    <row r="976" spans="1:17">
      <c r="A976" s="684"/>
      <c r="B976" s="686"/>
      <c r="C976" s="686"/>
      <c r="D976" s="688" t="s">
        <v>1237</v>
      </c>
      <c r="E976" s="313" t="s">
        <v>68</v>
      </c>
      <c r="F976" s="553">
        <f>F977+F978</f>
        <v>3428.1000000000004</v>
      </c>
      <c r="G976" s="212">
        <f t="shared" ref="G976:M976" si="483">G977+G978</f>
        <v>0</v>
      </c>
      <c r="H976" s="212">
        <f t="shared" si="483"/>
        <v>0</v>
      </c>
      <c r="I976" s="639">
        <f t="shared" si="483"/>
        <v>3428.1000000000004</v>
      </c>
      <c r="J976" s="553">
        <f t="shared" si="483"/>
        <v>3421.3</v>
      </c>
      <c r="K976" s="212">
        <v>0</v>
      </c>
      <c r="L976" s="212">
        <f t="shared" si="483"/>
        <v>0</v>
      </c>
      <c r="M976" s="639">
        <f t="shared" si="483"/>
        <v>3421.3</v>
      </c>
      <c r="N976" s="359">
        <f t="shared" si="480"/>
        <v>99.801639392083075</v>
      </c>
      <c r="O976" s="298">
        <v>0</v>
      </c>
      <c r="P976" s="298">
        <v>0</v>
      </c>
      <c r="Q976" s="400">
        <f t="shared" si="479"/>
        <v>99.801639392083075</v>
      </c>
    </row>
    <row r="977" spans="1:17">
      <c r="A977" s="684"/>
      <c r="B977" s="686"/>
      <c r="C977" s="686"/>
      <c r="D977" s="688"/>
      <c r="E977" s="313" t="s">
        <v>1238</v>
      </c>
      <c r="F977" s="555">
        <f>G977+H977+I977</f>
        <v>2950.3</v>
      </c>
      <c r="G977" s="594">
        <v>0</v>
      </c>
      <c r="H977" s="594">
        <v>0</v>
      </c>
      <c r="I977" s="641">
        <v>2950.3</v>
      </c>
      <c r="J977" s="555">
        <f>K977+L977+M977</f>
        <v>2950.3</v>
      </c>
      <c r="K977" s="594">
        <v>0</v>
      </c>
      <c r="L977" s="594">
        <v>0</v>
      </c>
      <c r="M977" s="641">
        <v>2950.3</v>
      </c>
      <c r="N977" s="359">
        <f t="shared" si="480"/>
        <v>100</v>
      </c>
      <c r="O977" s="298">
        <v>0</v>
      </c>
      <c r="P977" s="298">
        <v>0</v>
      </c>
      <c r="Q977" s="400">
        <f t="shared" si="479"/>
        <v>100</v>
      </c>
    </row>
    <row r="978" spans="1:17">
      <c r="A978" s="684"/>
      <c r="B978" s="686"/>
      <c r="C978" s="686"/>
      <c r="D978" s="688"/>
      <c r="E978" s="313" t="s">
        <v>1239</v>
      </c>
      <c r="F978" s="555">
        <f>G978+H978+I978</f>
        <v>477.8</v>
      </c>
      <c r="G978" s="594">
        <v>0</v>
      </c>
      <c r="H978" s="594">
        <v>0</v>
      </c>
      <c r="I978" s="641">
        <v>477.8</v>
      </c>
      <c r="J978" s="555">
        <f>K978+L978+M978</f>
        <v>471</v>
      </c>
      <c r="K978" s="594">
        <v>0</v>
      </c>
      <c r="L978" s="594">
        <v>0</v>
      </c>
      <c r="M978" s="641">
        <v>471</v>
      </c>
      <c r="N978" s="359">
        <f t="shared" si="480"/>
        <v>98.576810380912519</v>
      </c>
      <c r="O978" s="298">
        <v>0</v>
      </c>
      <c r="P978" s="298">
        <v>0</v>
      </c>
      <c r="Q978" s="400">
        <f t="shared" si="479"/>
        <v>98.576810380912519</v>
      </c>
    </row>
    <row r="979" spans="1:17">
      <c r="A979" s="684"/>
      <c r="B979" s="686"/>
      <c r="C979" s="686"/>
      <c r="D979" s="688" t="s">
        <v>1119</v>
      </c>
      <c r="E979" s="313" t="s">
        <v>68</v>
      </c>
      <c r="F979" s="553">
        <f>F980+F981+F982</f>
        <v>10987.2</v>
      </c>
      <c r="G979" s="212">
        <f t="shared" ref="G979:M979" si="484">G980+G981+G982</f>
        <v>0</v>
      </c>
      <c r="H979" s="212">
        <f t="shared" si="484"/>
        <v>0</v>
      </c>
      <c r="I979" s="639">
        <f t="shared" si="484"/>
        <v>10987.2</v>
      </c>
      <c r="J979" s="553">
        <f t="shared" si="484"/>
        <v>10986.800000000001</v>
      </c>
      <c r="K979" s="212">
        <f t="shared" si="484"/>
        <v>0</v>
      </c>
      <c r="L979" s="212">
        <f t="shared" si="484"/>
        <v>0</v>
      </c>
      <c r="M979" s="639">
        <f t="shared" si="484"/>
        <v>10986.800000000001</v>
      </c>
      <c r="N979" s="359">
        <f t="shared" si="480"/>
        <v>99.996359400029135</v>
      </c>
      <c r="O979" s="298">
        <v>0</v>
      </c>
      <c r="P979" s="298">
        <v>0</v>
      </c>
      <c r="Q979" s="400">
        <f t="shared" si="479"/>
        <v>99.996359400029135</v>
      </c>
    </row>
    <row r="980" spans="1:17">
      <c r="A980" s="684"/>
      <c r="B980" s="686"/>
      <c r="C980" s="686"/>
      <c r="D980" s="688"/>
      <c r="E980" s="313" t="s">
        <v>1240</v>
      </c>
      <c r="F980" s="555">
        <f>G980+H980+I980</f>
        <v>9164.2000000000007</v>
      </c>
      <c r="G980" s="594">
        <v>0</v>
      </c>
      <c r="H980" s="594">
        <v>0</v>
      </c>
      <c r="I980" s="641">
        <v>9164.2000000000007</v>
      </c>
      <c r="J980" s="555">
        <f>K980+L980+M980</f>
        <v>9164.1</v>
      </c>
      <c r="K980" s="594">
        <v>0</v>
      </c>
      <c r="L980" s="594">
        <v>0</v>
      </c>
      <c r="M980" s="641">
        <v>9164.1</v>
      </c>
      <c r="N980" s="359">
        <f t="shared" si="480"/>
        <v>99.998908797276357</v>
      </c>
      <c r="O980" s="298">
        <v>0</v>
      </c>
      <c r="P980" s="298">
        <v>0</v>
      </c>
      <c r="Q980" s="400">
        <f t="shared" si="479"/>
        <v>99.998908797276357</v>
      </c>
    </row>
    <row r="981" spans="1:17">
      <c r="A981" s="684"/>
      <c r="B981" s="686"/>
      <c r="C981" s="686"/>
      <c r="D981" s="688"/>
      <c r="E981" s="313" t="s">
        <v>1241</v>
      </c>
      <c r="F981" s="555">
        <f t="shared" ref="F981:F982" si="485">G981+H981+I981</f>
        <v>1823</v>
      </c>
      <c r="G981" s="594">
        <v>0</v>
      </c>
      <c r="H981" s="594">
        <v>0</v>
      </c>
      <c r="I981" s="641">
        <v>1823</v>
      </c>
      <c r="J981" s="555">
        <f t="shared" ref="J981:J982" si="486">K981+L981+M981</f>
        <v>1822.7</v>
      </c>
      <c r="K981" s="594">
        <v>0</v>
      </c>
      <c r="L981" s="594">
        <v>0</v>
      </c>
      <c r="M981" s="641">
        <v>1822.7</v>
      </c>
      <c r="N981" s="359">
        <f t="shared" si="480"/>
        <v>99.983543609435003</v>
      </c>
      <c r="O981" s="298">
        <v>0</v>
      </c>
      <c r="P981" s="298">
        <v>0</v>
      </c>
      <c r="Q981" s="400">
        <f t="shared" si="479"/>
        <v>99.983543609435003</v>
      </c>
    </row>
    <row r="982" spans="1:17">
      <c r="A982" s="684"/>
      <c r="B982" s="686"/>
      <c r="C982" s="686"/>
      <c r="D982" s="688"/>
      <c r="E982" s="313" t="s">
        <v>1242</v>
      </c>
      <c r="F982" s="555">
        <f t="shared" si="485"/>
        <v>0</v>
      </c>
      <c r="G982" s="594">
        <v>0</v>
      </c>
      <c r="H982" s="594">
        <v>0</v>
      </c>
      <c r="I982" s="641">
        <v>0</v>
      </c>
      <c r="J982" s="555">
        <f t="shared" si="486"/>
        <v>0</v>
      </c>
      <c r="K982" s="594">
        <v>0</v>
      </c>
      <c r="L982" s="594">
        <v>0</v>
      </c>
      <c r="M982" s="641">
        <v>0</v>
      </c>
      <c r="N982" s="359">
        <v>0</v>
      </c>
      <c r="O982" s="298">
        <v>0</v>
      </c>
      <c r="P982" s="298">
        <v>0</v>
      </c>
      <c r="Q982" s="400">
        <v>0</v>
      </c>
    </row>
    <row r="983" spans="1:17">
      <c r="A983" s="690" t="s">
        <v>1246</v>
      </c>
      <c r="B983" s="692" t="s">
        <v>1247</v>
      </c>
      <c r="C983" s="694" t="s">
        <v>1248</v>
      </c>
      <c r="D983" s="688" t="s">
        <v>65</v>
      </c>
      <c r="E983" s="704" t="s">
        <v>68</v>
      </c>
      <c r="F983" s="697">
        <f>F985+F986</f>
        <v>3428.1000000000004</v>
      </c>
      <c r="G983" s="698">
        <f t="shared" ref="G983:M983" si="487">G985+G986</f>
        <v>0</v>
      </c>
      <c r="H983" s="698">
        <f t="shared" si="487"/>
        <v>0</v>
      </c>
      <c r="I983" s="699">
        <f t="shared" si="487"/>
        <v>3428.1000000000004</v>
      </c>
      <c r="J983" s="697">
        <f t="shared" si="487"/>
        <v>3421.3</v>
      </c>
      <c r="K983" s="698">
        <f t="shared" si="487"/>
        <v>0</v>
      </c>
      <c r="L983" s="698">
        <f t="shared" si="487"/>
        <v>0</v>
      </c>
      <c r="M983" s="699">
        <f t="shared" si="487"/>
        <v>3421.3</v>
      </c>
      <c r="N983" s="700">
        <f>J983/F983*100</f>
        <v>99.801639392083075</v>
      </c>
      <c r="O983" s="701">
        <v>0</v>
      </c>
      <c r="P983" s="701">
        <v>0</v>
      </c>
      <c r="Q983" s="702">
        <f>M983/I983*100</f>
        <v>99.801639392083075</v>
      </c>
    </row>
    <row r="984" spans="1:17">
      <c r="A984" s="691"/>
      <c r="B984" s="693"/>
      <c r="C984" s="695"/>
      <c r="D984" s="688"/>
      <c r="E984" s="704"/>
      <c r="F984" s="697"/>
      <c r="G984" s="698"/>
      <c r="H984" s="698"/>
      <c r="I984" s="699"/>
      <c r="J984" s="697"/>
      <c r="K984" s="698"/>
      <c r="L984" s="698"/>
      <c r="M984" s="699"/>
      <c r="N984" s="700"/>
      <c r="O984" s="701"/>
      <c r="P984" s="701"/>
      <c r="Q984" s="702"/>
    </row>
    <row r="985" spans="1:17">
      <c r="A985" s="691"/>
      <c r="B985" s="693"/>
      <c r="C985" s="695"/>
      <c r="D985" s="688" t="s">
        <v>1237</v>
      </c>
      <c r="E985" s="313" t="s">
        <v>1238</v>
      </c>
      <c r="F985" s="555">
        <v>2950.3</v>
      </c>
      <c r="G985" s="594">
        <v>0</v>
      </c>
      <c r="H985" s="594">
        <v>0</v>
      </c>
      <c r="I985" s="641">
        <v>2950.3</v>
      </c>
      <c r="J985" s="555">
        <f>K985+L985+M985</f>
        <v>2950.3</v>
      </c>
      <c r="K985" s="594">
        <v>0</v>
      </c>
      <c r="L985" s="594">
        <v>0</v>
      </c>
      <c r="M985" s="641">
        <v>2950.3</v>
      </c>
      <c r="N985" s="359">
        <f>J985/F985*100</f>
        <v>100</v>
      </c>
      <c r="O985" s="298">
        <v>0</v>
      </c>
      <c r="P985" s="298">
        <v>0</v>
      </c>
      <c r="Q985" s="400">
        <f>M985/I985*100</f>
        <v>100</v>
      </c>
    </row>
    <row r="986" spans="1:17">
      <c r="A986" s="691"/>
      <c r="B986" s="693"/>
      <c r="C986" s="695"/>
      <c r="D986" s="688"/>
      <c r="E986" s="313" t="s">
        <v>1239</v>
      </c>
      <c r="F986" s="555">
        <v>477.8</v>
      </c>
      <c r="G986" s="594">
        <v>0</v>
      </c>
      <c r="H986" s="594">
        <v>0</v>
      </c>
      <c r="I986" s="641">
        <v>477.8</v>
      </c>
      <c r="J986" s="555">
        <f>K986+L986+M986</f>
        <v>471</v>
      </c>
      <c r="K986" s="594">
        <v>0</v>
      </c>
      <c r="L986" s="594">
        <v>0</v>
      </c>
      <c r="M986" s="641">
        <v>471</v>
      </c>
      <c r="N986" s="359">
        <f>J986/F986*100</f>
        <v>98.576810380912519</v>
      </c>
      <c r="O986" s="298">
        <v>0</v>
      </c>
      <c r="P986" s="298">
        <v>0</v>
      </c>
      <c r="Q986" s="400">
        <f>M986/I986*100</f>
        <v>98.576810380912519</v>
      </c>
    </row>
    <row r="987" spans="1:17">
      <c r="A987" s="690" t="s">
        <v>1249</v>
      </c>
      <c r="B987" s="692" t="s">
        <v>1250</v>
      </c>
      <c r="C987" s="694" t="s">
        <v>1251</v>
      </c>
      <c r="D987" s="688" t="s">
        <v>65</v>
      </c>
      <c r="E987" s="703" t="s">
        <v>68</v>
      </c>
      <c r="F987" s="697">
        <f>F989</f>
        <v>6138.8</v>
      </c>
      <c r="G987" s="698">
        <v>0</v>
      </c>
      <c r="H987" s="698">
        <v>0</v>
      </c>
      <c r="I987" s="699">
        <f>I989</f>
        <v>6138.8</v>
      </c>
      <c r="J987" s="697">
        <f>J989</f>
        <v>6138.8</v>
      </c>
      <c r="K987" s="698">
        <v>0</v>
      </c>
      <c r="L987" s="698">
        <v>0</v>
      </c>
      <c r="M987" s="699">
        <f>M989</f>
        <v>6138.8</v>
      </c>
      <c r="N987" s="700">
        <f>J987/F987*100</f>
        <v>100</v>
      </c>
      <c r="O987" s="701">
        <v>0</v>
      </c>
      <c r="P987" s="701">
        <v>0</v>
      </c>
      <c r="Q987" s="702">
        <f>M987/I987*100</f>
        <v>100</v>
      </c>
    </row>
    <row r="988" spans="1:17">
      <c r="A988" s="691"/>
      <c r="B988" s="693"/>
      <c r="C988" s="695"/>
      <c r="D988" s="688"/>
      <c r="E988" s="703"/>
      <c r="F988" s="697"/>
      <c r="G988" s="698"/>
      <c r="H988" s="698"/>
      <c r="I988" s="699"/>
      <c r="J988" s="697"/>
      <c r="K988" s="698"/>
      <c r="L988" s="698"/>
      <c r="M988" s="699"/>
      <c r="N988" s="700"/>
      <c r="O988" s="701"/>
      <c r="P988" s="701"/>
      <c r="Q988" s="702"/>
    </row>
    <row r="989" spans="1:17" ht="38.25">
      <c r="A989" s="691"/>
      <c r="B989" s="693"/>
      <c r="C989" s="695"/>
      <c r="D989" s="287" t="s">
        <v>1116</v>
      </c>
      <c r="E989" s="313" t="s">
        <v>1233</v>
      </c>
      <c r="F989" s="555">
        <f>G989+H989+I989</f>
        <v>6138.8</v>
      </c>
      <c r="G989" s="594">
        <v>0</v>
      </c>
      <c r="H989" s="594">
        <v>0</v>
      </c>
      <c r="I989" s="641">
        <v>6138.8</v>
      </c>
      <c r="J989" s="555">
        <f>K989+L989+M989</f>
        <v>6138.8</v>
      </c>
      <c r="K989" s="594">
        <v>0</v>
      </c>
      <c r="L989" s="594">
        <v>0</v>
      </c>
      <c r="M989" s="641">
        <v>6138.8</v>
      </c>
      <c r="N989" s="359">
        <f>J989/F989*100</f>
        <v>100</v>
      </c>
      <c r="O989" s="298">
        <v>0</v>
      </c>
      <c r="P989" s="298">
        <v>0</v>
      </c>
      <c r="Q989" s="400">
        <f t="shared" ref="Q989:Q991" si="488">M989/I989*100</f>
        <v>100</v>
      </c>
    </row>
    <row r="990" spans="1:17" ht="25.5">
      <c r="A990" s="690" t="s">
        <v>1252</v>
      </c>
      <c r="B990" s="692" t="s">
        <v>1253</v>
      </c>
      <c r="C990" s="694" t="s">
        <v>1254</v>
      </c>
      <c r="D990" s="268" t="s">
        <v>65</v>
      </c>
      <c r="E990" s="311" t="s">
        <v>68</v>
      </c>
      <c r="F990" s="553">
        <f>F991</f>
        <v>105</v>
      </c>
      <c r="G990" s="212">
        <f t="shared" ref="G990:L990" si="489">G991</f>
        <v>0</v>
      </c>
      <c r="H990" s="212">
        <f t="shared" si="489"/>
        <v>0</v>
      </c>
      <c r="I990" s="639">
        <f t="shared" si="489"/>
        <v>105</v>
      </c>
      <c r="J990" s="553">
        <f>J991</f>
        <v>105</v>
      </c>
      <c r="K990" s="212">
        <f t="shared" si="489"/>
        <v>0</v>
      </c>
      <c r="L990" s="212">
        <f t="shared" si="489"/>
        <v>0</v>
      </c>
      <c r="M990" s="639">
        <v>105</v>
      </c>
      <c r="N990" s="359">
        <f>J990/F990*100</f>
        <v>100</v>
      </c>
      <c r="O990" s="301">
        <v>0</v>
      </c>
      <c r="P990" s="301">
        <v>0</v>
      </c>
      <c r="Q990" s="400">
        <f t="shared" si="488"/>
        <v>100</v>
      </c>
    </row>
    <row r="991" spans="1:17" ht="38.25">
      <c r="A991" s="691"/>
      <c r="B991" s="692"/>
      <c r="C991" s="694"/>
      <c r="D991" s="287" t="s">
        <v>1116</v>
      </c>
      <c r="E991" s="311"/>
      <c r="F991" s="555">
        <v>105</v>
      </c>
      <c r="G991" s="594">
        <v>0</v>
      </c>
      <c r="H991" s="594">
        <v>0</v>
      </c>
      <c r="I991" s="641">
        <v>105</v>
      </c>
      <c r="J991" s="555">
        <f>K991+L991+M991</f>
        <v>105</v>
      </c>
      <c r="K991" s="594">
        <v>0</v>
      </c>
      <c r="L991" s="594">
        <v>0</v>
      </c>
      <c r="M991" s="641">
        <v>105</v>
      </c>
      <c r="N991" s="359">
        <f>J991/F991*100</f>
        <v>100</v>
      </c>
      <c r="O991" s="298">
        <v>0</v>
      </c>
      <c r="P991" s="298">
        <v>0</v>
      </c>
      <c r="Q991" s="400">
        <f t="shared" si="488"/>
        <v>100</v>
      </c>
    </row>
    <row r="992" spans="1:17" ht="25.5">
      <c r="A992" s="690" t="s">
        <v>1255</v>
      </c>
      <c r="B992" s="692" t="s">
        <v>1256</v>
      </c>
      <c r="C992" s="694" t="s">
        <v>1257</v>
      </c>
      <c r="D992" s="268" t="s">
        <v>65</v>
      </c>
      <c r="E992" s="311" t="s">
        <v>68</v>
      </c>
      <c r="F992" s="553">
        <f>F993</f>
        <v>560</v>
      </c>
      <c r="G992" s="212">
        <f t="shared" ref="G992:Q992" si="490">G993</f>
        <v>0</v>
      </c>
      <c r="H992" s="212">
        <f t="shared" si="490"/>
        <v>0</v>
      </c>
      <c r="I992" s="639">
        <f t="shared" si="490"/>
        <v>560</v>
      </c>
      <c r="J992" s="553">
        <f t="shared" si="490"/>
        <v>560</v>
      </c>
      <c r="K992" s="212">
        <f t="shared" si="490"/>
        <v>0</v>
      </c>
      <c r="L992" s="212">
        <f t="shared" si="490"/>
        <v>0</v>
      </c>
      <c r="M992" s="639">
        <f t="shared" si="490"/>
        <v>560</v>
      </c>
      <c r="N992" s="476">
        <f t="shared" si="490"/>
        <v>100</v>
      </c>
      <c r="O992" s="301">
        <f t="shared" si="490"/>
        <v>0</v>
      </c>
      <c r="P992" s="301">
        <f t="shared" si="490"/>
        <v>0</v>
      </c>
      <c r="Q992" s="461">
        <f t="shared" si="490"/>
        <v>100</v>
      </c>
    </row>
    <row r="993" spans="1:17">
      <c r="A993" s="691"/>
      <c r="B993" s="693"/>
      <c r="C993" s="695"/>
      <c r="D993" s="688" t="s">
        <v>1116</v>
      </c>
      <c r="E993" s="696" t="s">
        <v>1236</v>
      </c>
      <c r="F993" s="678">
        <f>G993+H993+I993</f>
        <v>560</v>
      </c>
      <c r="G993" s="679">
        <v>0</v>
      </c>
      <c r="H993" s="679">
        <v>0</v>
      </c>
      <c r="I993" s="680">
        <v>560</v>
      </c>
      <c r="J993" s="678">
        <f>K993+L993+M993</f>
        <v>560</v>
      </c>
      <c r="K993" s="679">
        <v>0</v>
      </c>
      <c r="L993" s="679">
        <v>0</v>
      </c>
      <c r="M993" s="680">
        <v>560</v>
      </c>
      <c r="N993" s="681">
        <f>M993/F993*100</f>
        <v>100</v>
      </c>
      <c r="O993" s="682">
        <v>0</v>
      </c>
      <c r="P993" s="682">
        <v>0</v>
      </c>
      <c r="Q993" s="683">
        <f>M993/I993*100</f>
        <v>100</v>
      </c>
    </row>
    <row r="994" spans="1:17">
      <c r="A994" s="691"/>
      <c r="B994" s="693"/>
      <c r="C994" s="695"/>
      <c r="D994" s="688"/>
      <c r="E994" s="696"/>
      <c r="F994" s="678"/>
      <c r="G994" s="679"/>
      <c r="H994" s="679"/>
      <c r="I994" s="680"/>
      <c r="J994" s="678"/>
      <c r="K994" s="679"/>
      <c r="L994" s="679"/>
      <c r="M994" s="680"/>
      <c r="N994" s="681"/>
      <c r="O994" s="682"/>
      <c r="P994" s="682"/>
      <c r="Q994" s="683"/>
    </row>
    <row r="995" spans="1:17" ht="25.5">
      <c r="A995" s="684" t="s">
        <v>1258</v>
      </c>
      <c r="B995" s="686" t="s">
        <v>1259</v>
      </c>
      <c r="C995" s="686" t="s">
        <v>1260</v>
      </c>
      <c r="D995" s="268" t="s">
        <v>65</v>
      </c>
      <c r="E995" s="311" t="s">
        <v>68</v>
      </c>
      <c r="F995" s="553">
        <f>F996+F997+F998</f>
        <v>10987.2</v>
      </c>
      <c r="G995" s="212">
        <f t="shared" ref="G995:P995" si="491">G996+G997+G998</f>
        <v>0</v>
      </c>
      <c r="H995" s="212">
        <f t="shared" si="491"/>
        <v>0</v>
      </c>
      <c r="I995" s="639">
        <f t="shared" si="491"/>
        <v>10987.2</v>
      </c>
      <c r="J995" s="553">
        <f t="shared" si="491"/>
        <v>10986.800000000001</v>
      </c>
      <c r="K995" s="212">
        <f t="shared" si="491"/>
        <v>0</v>
      </c>
      <c r="L995" s="212">
        <f t="shared" si="491"/>
        <v>0</v>
      </c>
      <c r="M995" s="639">
        <f t="shared" si="491"/>
        <v>10986.800000000001</v>
      </c>
      <c r="N995" s="476">
        <f>J995/F995*100</f>
        <v>99.996359400029135</v>
      </c>
      <c r="O995" s="301">
        <f t="shared" si="491"/>
        <v>0</v>
      </c>
      <c r="P995" s="301">
        <f t="shared" si="491"/>
        <v>0</v>
      </c>
      <c r="Q995" s="461">
        <f>M995/I995*100</f>
        <v>99.996359400029135</v>
      </c>
    </row>
    <row r="996" spans="1:17">
      <c r="A996" s="684"/>
      <c r="B996" s="686"/>
      <c r="C996" s="686"/>
      <c r="D996" s="688" t="s">
        <v>1119</v>
      </c>
      <c r="E996" s="313" t="s">
        <v>1240</v>
      </c>
      <c r="F996" s="555">
        <f>G996+H996+I996</f>
        <v>9164.2000000000007</v>
      </c>
      <c r="G996" s="594">
        <v>0</v>
      </c>
      <c r="H996" s="594">
        <v>0</v>
      </c>
      <c r="I996" s="641">
        <v>9164.2000000000007</v>
      </c>
      <c r="J996" s="555">
        <f>K996+L996+M996</f>
        <v>9164.1</v>
      </c>
      <c r="K996" s="594">
        <v>0</v>
      </c>
      <c r="L996" s="594">
        <v>0</v>
      </c>
      <c r="M996" s="641">
        <v>9164.1</v>
      </c>
      <c r="N996" s="359">
        <f t="shared" ref="N996:N997" si="492">J996/F996*100</f>
        <v>99.998908797276357</v>
      </c>
      <c r="O996" s="298">
        <v>0</v>
      </c>
      <c r="P996" s="298">
        <v>0</v>
      </c>
      <c r="Q996" s="400">
        <v>0</v>
      </c>
    </row>
    <row r="997" spans="1:17">
      <c r="A997" s="684"/>
      <c r="B997" s="686"/>
      <c r="C997" s="686"/>
      <c r="D997" s="688"/>
      <c r="E997" s="313" t="s">
        <v>1241</v>
      </c>
      <c r="F997" s="555">
        <f t="shared" ref="F997:F998" si="493">G997+H997+I997</f>
        <v>1823</v>
      </c>
      <c r="G997" s="594">
        <v>0</v>
      </c>
      <c r="H997" s="594">
        <v>0</v>
      </c>
      <c r="I997" s="641">
        <v>1823</v>
      </c>
      <c r="J997" s="555">
        <f t="shared" ref="J997:J998" si="494">K997+L997+M997</f>
        <v>1822.7</v>
      </c>
      <c r="K997" s="594">
        <v>0</v>
      </c>
      <c r="L997" s="594">
        <v>0</v>
      </c>
      <c r="M997" s="641">
        <v>1822.7</v>
      </c>
      <c r="N997" s="359">
        <f t="shared" si="492"/>
        <v>99.983543609435003</v>
      </c>
      <c r="O997" s="298">
        <v>0</v>
      </c>
      <c r="P997" s="298">
        <v>0</v>
      </c>
      <c r="Q997" s="400">
        <v>0</v>
      </c>
    </row>
    <row r="998" spans="1:17" ht="15.75" thickBot="1">
      <c r="A998" s="685"/>
      <c r="B998" s="687"/>
      <c r="C998" s="687"/>
      <c r="D998" s="689"/>
      <c r="E998" s="475" t="s">
        <v>1242</v>
      </c>
      <c r="F998" s="560">
        <f t="shared" si="493"/>
        <v>0</v>
      </c>
      <c r="G998" s="598">
        <v>0</v>
      </c>
      <c r="H998" s="598">
        <v>0</v>
      </c>
      <c r="I998" s="646">
        <v>0</v>
      </c>
      <c r="J998" s="560">
        <f t="shared" si="494"/>
        <v>0</v>
      </c>
      <c r="K998" s="598">
        <v>0</v>
      </c>
      <c r="L998" s="598">
        <v>0</v>
      </c>
      <c r="M998" s="646">
        <v>0</v>
      </c>
      <c r="N998" s="508">
        <v>0</v>
      </c>
      <c r="O998" s="466">
        <v>0</v>
      </c>
      <c r="P998" s="466">
        <v>0</v>
      </c>
      <c r="Q998" s="467">
        <v>0</v>
      </c>
    </row>
  </sheetData>
  <mergeCells count="1339">
    <mergeCell ref="C13:C16"/>
    <mergeCell ref="D14:D16"/>
    <mergeCell ref="A39:A41"/>
    <mergeCell ref="B39:B41"/>
    <mergeCell ref="C39:C41"/>
    <mergeCell ref="D40:D41"/>
    <mergeCell ref="A42:A50"/>
    <mergeCell ref="B42:B50"/>
    <mergeCell ref="C42:C50"/>
    <mergeCell ref="D43:D50"/>
    <mergeCell ref="A51:A53"/>
    <mergeCell ref="B51:B53"/>
    <mergeCell ref="C51:C53"/>
    <mergeCell ref="D52:D53"/>
    <mergeCell ref="A98:A100"/>
    <mergeCell ref="B98:B100"/>
    <mergeCell ref="C98:C100"/>
    <mergeCell ref="D99:D100"/>
    <mergeCell ref="P11:P12"/>
    <mergeCell ref="Q11:Q12"/>
    <mergeCell ref="J11:J12"/>
    <mergeCell ref="K11:K12"/>
    <mergeCell ref="L11:L12"/>
    <mergeCell ref="M11:M12"/>
    <mergeCell ref="N11:N12"/>
    <mergeCell ref="A23:A34"/>
    <mergeCell ref="B23:B34"/>
    <mergeCell ref="C23:C34"/>
    <mergeCell ref="D24:D34"/>
    <mergeCell ref="H11:H12"/>
    <mergeCell ref="A17:A19"/>
    <mergeCell ref="B17:B19"/>
    <mergeCell ref="C17:C19"/>
    <mergeCell ref="D18:D19"/>
    <mergeCell ref="A20:A22"/>
    <mergeCell ref="B20:B22"/>
    <mergeCell ref="C20:C22"/>
    <mergeCell ref="I11:I12"/>
    <mergeCell ref="A10:A12"/>
    <mergeCell ref="B10:B12"/>
    <mergeCell ref="C10:C12"/>
    <mergeCell ref="D11:D12"/>
    <mergeCell ref="A36:A38"/>
    <mergeCell ref="B36:B38"/>
    <mergeCell ref="C36:C38"/>
    <mergeCell ref="D37:D38"/>
    <mergeCell ref="A120:A123"/>
    <mergeCell ref="B120:B123"/>
    <mergeCell ref="C120:C123"/>
    <mergeCell ref="D121:D123"/>
    <mergeCell ref="A109:A112"/>
    <mergeCell ref="B109:B112"/>
    <mergeCell ref="C109:C112"/>
    <mergeCell ref="D110:D112"/>
    <mergeCell ref="A113:A115"/>
    <mergeCell ref="B113:B115"/>
    <mergeCell ref="C113:C115"/>
    <mergeCell ref="D114:D115"/>
    <mergeCell ref="A116:A119"/>
    <mergeCell ref="B116:B119"/>
    <mergeCell ref="C116:C119"/>
    <mergeCell ref="D117:D119"/>
    <mergeCell ref="A92:A94"/>
    <mergeCell ref="B92:B94"/>
    <mergeCell ref="C92:C94"/>
    <mergeCell ref="D93:D94"/>
    <mergeCell ref="A101:A103"/>
    <mergeCell ref="B101:B103"/>
    <mergeCell ref="C101:C103"/>
    <mergeCell ref="D102:D103"/>
    <mergeCell ref="A104:A108"/>
    <mergeCell ref="B104:B108"/>
    <mergeCell ref="C104:C108"/>
    <mergeCell ref="D105:D108"/>
    <mergeCell ref="A95:A97"/>
    <mergeCell ref="B95:B97"/>
    <mergeCell ref="C95:C97"/>
    <mergeCell ref="D96:D97"/>
    <mergeCell ref="A83:A85"/>
    <mergeCell ref="B83:B85"/>
    <mergeCell ref="C83:C85"/>
    <mergeCell ref="D84:D85"/>
    <mergeCell ref="A86:A88"/>
    <mergeCell ref="B86:B88"/>
    <mergeCell ref="C86:C88"/>
    <mergeCell ref="D87:D88"/>
    <mergeCell ref="A70:A73"/>
    <mergeCell ref="B70:B73"/>
    <mergeCell ref="C70:C73"/>
    <mergeCell ref="D71:D73"/>
    <mergeCell ref="A74:A82"/>
    <mergeCell ref="B74:B82"/>
    <mergeCell ref="C74:C82"/>
    <mergeCell ref="D75:D82"/>
    <mergeCell ref="A89:A91"/>
    <mergeCell ref="B89:B91"/>
    <mergeCell ref="C89:C91"/>
    <mergeCell ref="D90:D91"/>
    <mergeCell ref="D67:D69"/>
    <mergeCell ref="A57:A59"/>
    <mergeCell ref="A1:P1"/>
    <mergeCell ref="A2:P2"/>
    <mergeCell ref="A3:P3"/>
    <mergeCell ref="A4:A7"/>
    <mergeCell ref="B4:B7"/>
    <mergeCell ref="C4:C7"/>
    <mergeCell ref="D4:D7"/>
    <mergeCell ref="E4:E7"/>
    <mergeCell ref="F4:M4"/>
    <mergeCell ref="N4:Q5"/>
    <mergeCell ref="F5:I5"/>
    <mergeCell ref="J5:M5"/>
    <mergeCell ref="G6:I6"/>
    <mergeCell ref="K6:M6"/>
    <mergeCell ref="N6:N7"/>
    <mergeCell ref="O6:Q6"/>
    <mergeCell ref="B57:B59"/>
    <mergeCell ref="C57:C59"/>
    <mergeCell ref="D58:D59"/>
    <mergeCell ref="A63:A65"/>
    <mergeCell ref="B63:B65"/>
    <mergeCell ref="C63:C65"/>
    <mergeCell ref="D64:D65"/>
    <mergeCell ref="D21:D22"/>
    <mergeCell ref="E11:E12"/>
    <mergeCell ref="F11:F12"/>
    <mergeCell ref="G11:G12"/>
    <mergeCell ref="O11:O12"/>
    <mergeCell ref="A13:A16"/>
    <mergeCell ref="B13:B16"/>
    <mergeCell ref="A142:A170"/>
    <mergeCell ref="B142:B170"/>
    <mergeCell ref="C142:C179"/>
    <mergeCell ref="D142:D179"/>
    <mergeCell ref="A171:A174"/>
    <mergeCell ref="B171:B174"/>
    <mergeCell ref="A175:A176"/>
    <mergeCell ref="B175:B176"/>
    <mergeCell ref="A177:A179"/>
    <mergeCell ref="B177:B179"/>
    <mergeCell ref="A9:E9"/>
    <mergeCell ref="A124:A126"/>
    <mergeCell ref="B124:B126"/>
    <mergeCell ref="C124:C129"/>
    <mergeCell ref="D124:D129"/>
    <mergeCell ref="A127:A129"/>
    <mergeCell ref="B127:B129"/>
    <mergeCell ref="A130:A141"/>
    <mergeCell ref="B130:B141"/>
    <mergeCell ref="C130:C141"/>
    <mergeCell ref="D130:D141"/>
    <mergeCell ref="A54:A56"/>
    <mergeCell ref="B54:B56"/>
    <mergeCell ref="C54:C56"/>
    <mergeCell ref="D55:D56"/>
    <mergeCell ref="A60:A62"/>
    <mergeCell ref="B60:B62"/>
    <mergeCell ref="C60:C62"/>
    <mergeCell ref="D61:D62"/>
    <mergeCell ref="A66:A69"/>
    <mergeCell ref="B66:B69"/>
    <mergeCell ref="C66:C69"/>
    <mergeCell ref="A220:A224"/>
    <mergeCell ref="B220:B224"/>
    <mergeCell ref="A225:A229"/>
    <mergeCell ref="B225:B229"/>
    <mergeCell ref="A230:A233"/>
    <mergeCell ref="B230:B233"/>
    <mergeCell ref="A196:A197"/>
    <mergeCell ref="B196:B197"/>
    <mergeCell ref="C196:C205"/>
    <mergeCell ref="D196:D205"/>
    <mergeCell ref="A198:A199"/>
    <mergeCell ref="B198:B199"/>
    <mergeCell ref="A200:A201"/>
    <mergeCell ref="B200:B201"/>
    <mergeCell ref="A202:A205"/>
    <mergeCell ref="B202:B205"/>
    <mergeCell ref="A180:A181"/>
    <mergeCell ref="B180:B181"/>
    <mergeCell ref="C180:C195"/>
    <mergeCell ref="D180:D195"/>
    <mergeCell ref="A182:A183"/>
    <mergeCell ref="B182:B183"/>
    <mergeCell ref="A184:A186"/>
    <mergeCell ref="B184:B186"/>
    <mergeCell ref="A187:A188"/>
    <mergeCell ref="B187:B188"/>
    <mergeCell ref="A189:A190"/>
    <mergeCell ref="B189:B190"/>
    <mergeCell ref="A191:A192"/>
    <mergeCell ref="B191:B192"/>
    <mergeCell ref="A193:A195"/>
    <mergeCell ref="B193:B195"/>
    <mergeCell ref="A234:A235"/>
    <mergeCell ref="B234:B235"/>
    <mergeCell ref="C234:C256"/>
    <mergeCell ref="D234:D256"/>
    <mergeCell ref="A236:A242"/>
    <mergeCell ref="B236:B242"/>
    <mergeCell ref="A243:A244"/>
    <mergeCell ref="B243:B244"/>
    <mergeCell ref="A245:A246"/>
    <mergeCell ref="B245:B246"/>
    <mergeCell ref="A247:A250"/>
    <mergeCell ref="B247:B250"/>
    <mergeCell ref="A251:A253"/>
    <mergeCell ref="B251:B253"/>
    <mergeCell ref="A254:A257"/>
    <mergeCell ref="B254:B257"/>
    <mergeCell ref="A206:A207"/>
    <mergeCell ref="B206:B207"/>
    <mergeCell ref="C206:C209"/>
    <mergeCell ref="D206:D209"/>
    <mergeCell ref="A208:A209"/>
    <mergeCell ref="B208:B209"/>
    <mergeCell ref="A210:A211"/>
    <mergeCell ref="B210:B211"/>
    <mergeCell ref="C210:C233"/>
    <mergeCell ref="D210:D233"/>
    <mergeCell ref="A212:A214"/>
    <mergeCell ref="B212:B214"/>
    <mergeCell ref="A215:A217"/>
    <mergeCell ref="B215:B217"/>
    <mergeCell ref="A218:A219"/>
    <mergeCell ref="B218:B219"/>
    <mergeCell ref="A269:A270"/>
    <mergeCell ref="B269:B270"/>
    <mergeCell ref="C269:C270"/>
    <mergeCell ref="A271:A274"/>
    <mergeCell ref="B271:B274"/>
    <mergeCell ref="C271:C274"/>
    <mergeCell ref="A275:A282"/>
    <mergeCell ref="B275:B282"/>
    <mergeCell ref="C275:C282"/>
    <mergeCell ref="A258:A259"/>
    <mergeCell ref="B258:B259"/>
    <mergeCell ref="C258:C264"/>
    <mergeCell ref="D258:D264"/>
    <mergeCell ref="A260:A264"/>
    <mergeCell ref="B260:B264"/>
    <mergeCell ref="A265:A268"/>
    <mergeCell ref="B265:B268"/>
    <mergeCell ref="C265:C268"/>
    <mergeCell ref="D265:D268"/>
    <mergeCell ref="A296:A300"/>
    <mergeCell ref="B296:B300"/>
    <mergeCell ref="C296:C300"/>
    <mergeCell ref="A301:A306"/>
    <mergeCell ref="B301:B306"/>
    <mergeCell ref="C301:C306"/>
    <mergeCell ref="A307:A310"/>
    <mergeCell ref="B307:B310"/>
    <mergeCell ref="C307:C310"/>
    <mergeCell ref="D278:D280"/>
    <mergeCell ref="A283:A289"/>
    <mergeCell ref="B283:B289"/>
    <mergeCell ref="C283:C289"/>
    <mergeCell ref="D286:D289"/>
    <mergeCell ref="A290:A295"/>
    <mergeCell ref="B290:B295"/>
    <mergeCell ref="C290:C295"/>
    <mergeCell ref="D293:D295"/>
    <mergeCell ref="A324:A327"/>
    <mergeCell ref="B324:B327"/>
    <mergeCell ref="C324:C327"/>
    <mergeCell ref="A328:A333"/>
    <mergeCell ref="B328:B333"/>
    <mergeCell ref="C328:C333"/>
    <mergeCell ref="A334:A336"/>
    <mergeCell ref="B334:B336"/>
    <mergeCell ref="C334:C336"/>
    <mergeCell ref="A311:A315"/>
    <mergeCell ref="B311:B315"/>
    <mergeCell ref="C311:C315"/>
    <mergeCell ref="A316:A319"/>
    <mergeCell ref="B316:B319"/>
    <mergeCell ref="C316:C319"/>
    <mergeCell ref="A320:A323"/>
    <mergeCell ref="B320:B323"/>
    <mergeCell ref="C320:C323"/>
    <mergeCell ref="A350:A353"/>
    <mergeCell ref="B350:B353"/>
    <mergeCell ref="C350:C353"/>
    <mergeCell ref="D351:D353"/>
    <mergeCell ref="A354:A358"/>
    <mergeCell ref="B354:B358"/>
    <mergeCell ref="C355:C357"/>
    <mergeCell ref="D355:D357"/>
    <mergeCell ref="A359:A363"/>
    <mergeCell ref="B359:B363"/>
    <mergeCell ref="C359:C363"/>
    <mergeCell ref="D360:D362"/>
    <mergeCell ref="A337:A340"/>
    <mergeCell ref="B337:B340"/>
    <mergeCell ref="C337:C340"/>
    <mergeCell ref="D338:D340"/>
    <mergeCell ref="A341:A345"/>
    <mergeCell ref="B341:B345"/>
    <mergeCell ref="C342:C345"/>
    <mergeCell ref="D342:D344"/>
    <mergeCell ref="A346:A349"/>
    <mergeCell ref="B346:B349"/>
    <mergeCell ref="C346:C349"/>
    <mergeCell ref="D347:D349"/>
    <mergeCell ref="I375:I376"/>
    <mergeCell ref="J375:J376"/>
    <mergeCell ref="K375:K376"/>
    <mergeCell ref="L375:L376"/>
    <mergeCell ref="M375:M376"/>
    <mergeCell ref="N375:N376"/>
    <mergeCell ref="O375:O376"/>
    <mergeCell ref="F371:F372"/>
    <mergeCell ref="G371:G372"/>
    <mergeCell ref="H371:H372"/>
    <mergeCell ref="I371:I372"/>
    <mergeCell ref="J371:J372"/>
    <mergeCell ref="K371:K372"/>
    <mergeCell ref="L371:L372"/>
    <mergeCell ref="M371:M372"/>
    <mergeCell ref="N371:N372"/>
    <mergeCell ref="A364:A367"/>
    <mergeCell ref="B364:B367"/>
    <mergeCell ref="C364:C367"/>
    <mergeCell ref="D365:D367"/>
    <mergeCell ref="A368:A372"/>
    <mergeCell ref="B368:B372"/>
    <mergeCell ref="C368:C372"/>
    <mergeCell ref="D369:D372"/>
    <mergeCell ref="E371:E372"/>
    <mergeCell ref="A386:A388"/>
    <mergeCell ref="B386:B388"/>
    <mergeCell ref="C386:C388"/>
    <mergeCell ref="D387:D388"/>
    <mergeCell ref="A389:A391"/>
    <mergeCell ref="B389:B391"/>
    <mergeCell ref="C389:C391"/>
    <mergeCell ref="D390:D391"/>
    <mergeCell ref="A392:A394"/>
    <mergeCell ref="B392:B394"/>
    <mergeCell ref="C392:C394"/>
    <mergeCell ref="D393:D394"/>
    <mergeCell ref="P371:P372"/>
    <mergeCell ref="Q371:Q372"/>
    <mergeCell ref="P375:P376"/>
    <mergeCell ref="Q375:Q376"/>
    <mergeCell ref="A378:A379"/>
    <mergeCell ref="B378:B379"/>
    <mergeCell ref="C378:C379"/>
    <mergeCell ref="A380:A385"/>
    <mergeCell ref="B380:B385"/>
    <mergeCell ref="C380:C385"/>
    <mergeCell ref="D381:D385"/>
    <mergeCell ref="O371:O372"/>
    <mergeCell ref="A373:A377"/>
    <mergeCell ref="B373:B377"/>
    <mergeCell ref="C374:C377"/>
    <mergeCell ref="D374:D377"/>
    <mergeCell ref="E375:E376"/>
    <mergeCell ref="F375:F376"/>
    <mergeCell ref="G375:G376"/>
    <mergeCell ref="H375:H376"/>
    <mergeCell ref="A404:A406"/>
    <mergeCell ref="B404:B406"/>
    <mergeCell ref="C404:C406"/>
    <mergeCell ref="D405:D406"/>
    <mergeCell ref="A407:A409"/>
    <mergeCell ref="B407:B409"/>
    <mergeCell ref="C407:C409"/>
    <mergeCell ref="D408:D409"/>
    <mergeCell ref="A410:A412"/>
    <mergeCell ref="B410:B412"/>
    <mergeCell ref="C410:C412"/>
    <mergeCell ref="D411:D412"/>
    <mergeCell ref="A395:A397"/>
    <mergeCell ref="B395:B397"/>
    <mergeCell ref="C395:C397"/>
    <mergeCell ref="D396:D397"/>
    <mergeCell ref="A398:A400"/>
    <mergeCell ref="B398:B400"/>
    <mergeCell ref="C398:C400"/>
    <mergeCell ref="D399:D400"/>
    <mergeCell ref="A401:A403"/>
    <mergeCell ref="B401:B403"/>
    <mergeCell ref="C401:C403"/>
    <mergeCell ref="D402:D403"/>
    <mergeCell ref="A422:A424"/>
    <mergeCell ref="B422:B424"/>
    <mergeCell ref="C422:C424"/>
    <mergeCell ref="D423:D424"/>
    <mergeCell ref="A425:A427"/>
    <mergeCell ref="B425:B427"/>
    <mergeCell ref="C425:C427"/>
    <mergeCell ref="D426:D427"/>
    <mergeCell ref="A428:A430"/>
    <mergeCell ref="B428:B430"/>
    <mergeCell ref="C428:C430"/>
    <mergeCell ref="D429:D430"/>
    <mergeCell ref="A413:A415"/>
    <mergeCell ref="B413:B415"/>
    <mergeCell ref="C413:C415"/>
    <mergeCell ref="D414:D415"/>
    <mergeCell ref="A416:A418"/>
    <mergeCell ref="B416:B418"/>
    <mergeCell ref="C416:C418"/>
    <mergeCell ref="D417:D418"/>
    <mergeCell ref="A419:A421"/>
    <mergeCell ref="B419:B421"/>
    <mergeCell ref="C419:C421"/>
    <mergeCell ref="D420:D421"/>
    <mergeCell ref="A440:A442"/>
    <mergeCell ref="B440:B442"/>
    <mergeCell ref="C440:C442"/>
    <mergeCell ref="D441:D442"/>
    <mergeCell ref="A443:A445"/>
    <mergeCell ref="B443:B445"/>
    <mergeCell ref="C443:C445"/>
    <mergeCell ref="D444:D445"/>
    <mergeCell ref="A446:A448"/>
    <mergeCell ref="B446:B448"/>
    <mergeCell ref="C446:C448"/>
    <mergeCell ref="D447:D448"/>
    <mergeCell ref="A431:A433"/>
    <mergeCell ref="B431:B433"/>
    <mergeCell ref="C431:C433"/>
    <mergeCell ref="D432:D433"/>
    <mergeCell ref="A434:A436"/>
    <mergeCell ref="B434:B436"/>
    <mergeCell ref="C434:C436"/>
    <mergeCell ref="D435:D436"/>
    <mergeCell ref="A437:A439"/>
    <mergeCell ref="B437:B439"/>
    <mergeCell ref="C437:C439"/>
    <mergeCell ref="D438:D439"/>
    <mergeCell ref="A458:A460"/>
    <mergeCell ref="B458:B460"/>
    <mergeCell ref="C458:C460"/>
    <mergeCell ref="D459:D460"/>
    <mergeCell ref="A461:A466"/>
    <mergeCell ref="B461:B466"/>
    <mergeCell ref="C461:C466"/>
    <mergeCell ref="D462:D466"/>
    <mergeCell ref="A467:A469"/>
    <mergeCell ref="B467:B469"/>
    <mergeCell ref="C467:C469"/>
    <mergeCell ref="D468:D469"/>
    <mergeCell ref="A449:A451"/>
    <mergeCell ref="B449:B451"/>
    <mergeCell ref="C449:C451"/>
    <mergeCell ref="D450:D451"/>
    <mergeCell ref="A452:A454"/>
    <mergeCell ref="B452:B454"/>
    <mergeCell ref="C452:C454"/>
    <mergeCell ref="D453:D454"/>
    <mergeCell ref="A455:A457"/>
    <mergeCell ref="B455:B457"/>
    <mergeCell ref="C455:C457"/>
    <mergeCell ref="D456:D457"/>
    <mergeCell ref="A482:A484"/>
    <mergeCell ref="B482:B484"/>
    <mergeCell ref="C482:C484"/>
    <mergeCell ref="D483:D484"/>
    <mergeCell ref="A485:A487"/>
    <mergeCell ref="B485:B487"/>
    <mergeCell ref="C485:C487"/>
    <mergeCell ref="D486:D487"/>
    <mergeCell ref="A488:A490"/>
    <mergeCell ref="B488:B490"/>
    <mergeCell ref="C488:C490"/>
    <mergeCell ref="D489:D490"/>
    <mergeCell ref="A470:A475"/>
    <mergeCell ref="B470:B475"/>
    <mergeCell ref="C470:C475"/>
    <mergeCell ref="D471:D475"/>
    <mergeCell ref="A476:A478"/>
    <mergeCell ref="B476:B478"/>
    <mergeCell ref="C476:C478"/>
    <mergeCell ref="D477:D478"/>
    <mergeCell ref="A479:A481"/>
    <mergeCell ref="B479:B481"/>
    <mergeCell ref="C479:C481"/>
    <mergeCell ref="D480:D481"/>
    <mergeCell ref="A500:A502"/>
    <mergeCell ref="B500:B502"/>
    <mergeCell ref="C500:C502"/>
    <mergeCell ref="D501:D502"/>
    <mergeCell ref="A503:A505"/>
    <mergeCell ref="B503:B505"/>
    <mergeCell ref="C503:C505"/>
    <mergeCell ref="D504:D505"/>
    <mergeCell ref="A506:A508"/>
    <mergeCell ref="B506:B508"/>
    <mergeCell ref="C506:C508"/>
    <mergeCell ref="D507:D508"/>
    <mergeCell ref="A491:A493"/>
    <mergeCell ref="B491:B493"/>
    <mergeCell ref="C491:C493"/>
    <mergeCell ref="D492:D493"/>
    <mergeCell ref="A494:A496"/>
    <mergeCell ref="B494:B496"/>
    <mergeCell ref="C494:C496"/>
    <mergeCell ref="D495:D496"/>
    <mergeCell ref="A497:A499"/>
    <mergeCell ref="B497:B499"/>
    <mergeCell ref="C497:C499"/>
    <mergeCell ref="D498:D499"/>
    <mergeCell ref="A518:A520"/>
    <mergeCell ref="B518:B520"/>
    <mergeCell ref="C518:C520"/>
    <mergeCell ref="D519:D520"/>
    <mergeCell ref="A521:A523"/>
    <mergeCell ref="B521:B523"/>
    <mergeCell ref="C521:C523"/>
    <mergeCell ref="D522:D523"/>
    <mergeCell ref="A524:A526"/>
    <mergeCell ref="B524:B526"/>
    <mergeCell ref="C524:C526"/>
    <mergeCell ref="D525:D526"/>
    <mergeCell ref="A509:A511"/>
    <mergeCell ref="B509:B511"/>
    <mergeCell ref="C509:C511"/>
    <mergeCell ref="D510:D511"/>
    <mergeCell ref="A512:A514"/>
    <mergeCell ref="B512:B514"/>
    <mergeCell ref="C512:C514"/>
    <mergeCell ref="D513:D514"/>
    <mergeCell ref="A515:A517"/>
    <mergeCell ref="B515:B517"/>
    <mergeCell ref="C515:C517"/>
    <mergeCell ref="D516:D517"/>
    <mergeCell ref="A536:A548"/>
    <mergeCell ref="B536:B548"/>
    <mergeCell ref="C536:C548"/>
    <mergeCell ref="D537:D548"/>
    <mergeCell ref="A549:A551"/>
    <mergeCell ref="B549:B551"/>
    <mergeCell ref="C549:C551"/>
    <mergeCell ref="D550:D551"/>
    <mergeCell ref="A552:A554"/>
    <mergeCell ref="B552:B554"/>
    <mergeCell ref="C552:C554"/>
    <mergeCell ref="D553:D554"/>
    <mergeCell ref="A527:A529"/>
    <mergeCell ref="B527:B529"/>
    <mergeCell ref="C527:C529"/>
    <mergeCell ref="D528:D529"/>
    <mergeCell ref="A530:A532"/>
    <mergeCell ref="B530:B532"/>
    <mergeCell ref="C530:C532"/>
    <mergeCell ref="D531:D532"/>
    <mergeCell ref="A533:A535"/>
    <mergeCell ref="B533:B535"/>
    <mergeCell ref="C533:C535"/>
    <mergeCell ref="D534:D535"/>
    <mergeCell ref="A566:A569"/>
    <mergeCell ref="B566:B569"/>
    <mergeCell ref="C566:C569"/>
    <mergeCell ref="D567:D569"/>
    <mergeCell ref="A570:A572"/>
    <mergeCell ref="B570:B572"/>
    <mergeCell ref="C570:C572"/>
    <mergeCell ref="D571:D572"/>
    <mergeCell ref="A573:A576"/>
    <mergeCell ref="B573:B576"/>
    <mergeCell ref="C573:C576"/>
    <mergeCell ref="D574:D576"/>
    <mergeCell ref="A555:A558"/>
    <mergeCell ref="B555:B558"/>
    <mergeCell ref="C555:C558"/>
    <mergeCell ref="D556:D558"/>
    <mergeCell ref="A559:A561"/>
    <mergeCell ref="B559:B561"/>
    <mergeCell ref="C559:C561"/>
    <mergeCell ref="D560:D561"/>
    <mergeCell ref="A562:A565"/>
    <mergeCell ref="B562:B565"/>
    <mergeCell ref="C562:C565"/>
    <mergeCell ref="D563:D565"/>
    <mergeCell ref="A586:A588"/>
    <mergeCell ref="B586:B588"/>
    <mergeCell ref="C586:C588"/>
    <mergeCell ref="D587:D588"/>
    <mergeCell ref="A589:A591"/>
    <mergeCell ref="B589:B591"/>
    <mergeCell ref="C589:C591"/>
    <mergeCell ref="D590:D591"/>
    <mergeCell ref="A592:A599"/>
    <mergeCell ref="B592:B599"/>
    <mergeCell ref="C592:C599"/>
    <mergeCell ref="D593:D599"/>
    <mergeCell ref="A577:A579"/>
    <mergeCell ref="B577:B579"/>
    <mergeCell ref="C577:C579"/>
    <mergeCell ref="D578:D579"/>
    <mergeCell ref="A580:A582"/>
    <mergeCell ref="B580:B582"/>
    <mergeCell ref="C580:C582"/>
    <mergeCell ref="D581:D582"/>
    <mergeCell ref="A583:A585"/>
    <mergeCell ref="B583:B585"/>
    <mergeCell ref="C583:C585"/>
    <mergeCell ref="D584:D585"/>
    <mergeCell ref="A617:A622"/>
    <mergeCell ref="B617:B622"/>
    <mergeCell ref="C617:C622"/>
    <mergeCell ref="D618:D622"/>
    <mergeCell ref="A623:A628"/>
    <mergeCell ref="B623:B628"/>
    <mergeCell ref="C623:C628"/>
    <mergeCell ref="D624:D628"/>
    <mergeCell ref="A629:A631"/>
    <mergeCell ref="B629:B631"/>
    <mergeCell ref="C629:C631"/>
    <mergeCell ref="D630:D631"/>
    <mergeCell ref="A600:A610"/>
    <mergeCell ref="B600:B610"/>
    <mergeCell ref="C600:C610"/>
    <mergeCell ref="D601:D610"/>
    <mergeCell ref="A611:A613"/>
    <mergeCell ref="B611:B613"/>
    <mergeCell ref="C611:C613"/>
    <mergeCell ref="D612:D613"/>
    <mergeCell ref="A614:A616"/>
    <mergeCell ref="B614:B616"/>
    <mergeCell ref="C614:C616"/>
    <mergeCell ref="D615:D616"/>
    <mergeCell ref="A644:A646"/>
    <mergeCell ref="B644:B646"/>
    <mergeCell ref="C644:C646"/>
    <mergeCell ref="D645:D646"/>
    <mergeCell ref="A647:A649"/>
    <mergeCell ref="B647:B649"/>
    <mergeCell ref="C647:C649"/>
    <mergeCell ref="D648:D649"/>
    <mergeCell ref="A650:A651"/>
    <mergeCell ref="B650:B651"/>
    <mergeCell ref="C650:C651"/>
    <mergeCell ref="A632:A634"/>
    <mergeCell ref="B632:B634"/>
    <mergeCell ref="C632:C634"/>
    <mergeCell ref="D633:D634"/>
    <mergeCell ref="A635:A640"/>
    <mergeCell ref="B635:B640"/>
    <mergeCell ref="C635:C640"/>
    <mergeCell ref="D636:D640"/>
    <mergeCell ref="A641:A643"/>
    <mergeCell ref="B641:B643"/>
    <mergeCell ref="C641:C643"/>
    <mergeCell ref="D642:D643"/>
    <mergeCell ref="A661:A663"/>
    <mergeCell ref="B661:B663"/>
    <mergeCell ref="C661:C663"/>
    <mergeCell ref="D662:D663"/>
    <mergeCell ref="A664:A666"/>
    <mergeCell ref="B664:B666"/>
    <mergeCell ref="C664:C666"/>
    <mergeCell ref="D665:D666"/>
    <mergeCell ref="A667:A669"/>
    <mergeCell ref="B667:B669"/>
    <mergeCell ref="C667:C669"/>
    <mergeCell ref="D668:D669"/>
    <mergeCell ref="A652:A654"/>
    <mergeCell ref="B652:B654"/>
    <mergeCell ref="C652:C654"/>
    <mergeCell ref="D653:D654"/>
    <mergeCell ref="A655:A657"/>
    <mergeCell ref="B655:B657"/>
    <mergeCell ref="C655:C657"/>
    <mergeCell ref="D656:D657"/>
    <mergeCell ref="A658:A660"/>
    <mergeCell ref="B658:B660"/>
    <mergeCell ref="C658:C660"/>
    <mergeCell ref="D659:D660"/>
    <mergeCell ref="A679:A681"/>
    <mergeCell ref="B679:B681"/>
    <mergeCell ref="C679:C681"/>
    <mergeCell ref="D680:D681"/>
    <mergeCell ref="A682:A684"/>
    <mergeCell ref="B682:B684"/>
    <mergeCell ref="C682:C684"/>
    <mergeCell ref="D683:D684"/>
    <mergeCell ref="A685:A687"/>
    <mergeCell ref="B685:B687"/>
    <mergeCell ref="C685:C687"/>
    <mergeCell ref="D686:D687"/>
    <mergeCell ref="A670:A672"/>
    <mergeCell ref="B670:B672"/>
    <mergeCell ref="C670:C672"/>
    <mergeCell ref="D671:D672"/>
    <mergeCell ref="A673:A675"/>
    <mergeCell ref="B673:B675"/>
    <mergeCell ref="C673:C675"/>
    <mergeCell ref="D674:D675"/>
    <mergeCell ref="A676:A678"/>
    <mergeCell ref="B676:B678"/>
    <mergeCell ref="C676:C678"/>
    <mergeCell ref="D677:D678"/>
    <mergeCell ref="A697:A699"/>
    <mergeCell ref="B697:B699"/>
    <mergeCell ref="C697:C699"/>
    <mergeCell ref="D698:D699"/>
    <mergeCell ref="A700:A702"/>
    <mergeCell ref="B700:B702"/>
    <mergeCell ref="C700:C702"/>
    <mergeCell ref="D701:D702"/>
    <mergeCell ref="A703:A705"/>
    <mergeCell ref="B703:B705"/>
    <mergeCell ref="C703:C705"/>
    <mergeCell ref="D704:D705"/>
    <mergeCell ref="A688:A690"/>
    <mergeCell ref="B688:B690"/>
    <mergeCell ref="C688:C690"/>
    <mergeCell ref="D689:D690"/>
    <mergeCell ref="A691:A693"/>
    <mergeCell ref="B691:B693"/>
    <mergeCell ref="C691:C693"/>
    <mergeCell ref="D692:D693"/>
    <mergeCell ref="A694:A696"/>
    <mergeCell ref="B694:B696"/>
    <mergeCell ref="C694:C696"/>
    <mergeCell ref="D695:D696"/>
    <mergeCell ref="A715:A717"/>
    <mergeCell ref="B715:B717"/>
    <mergeCell ref="C715:C717"/>
    <mergeCell ref="D716:D717"/>
    <mergeCell ref="A718:A720"/>
    <mergeCell ref="B718:B720"/>
    <mergeCell ref="C718:C720"/>
    <mergeCell ref="D719:D720"/>
    <mergeCell ref="A721:A723"/>
    <mergeCell ref="B721:B723"/>
    <mergeCell ref="C721:C723"/>
    <mergeCell ref="D722:D723"/>
    <mergeCell ref="A706:A708"/>
    <mergeCell ref="B706:B708"/>
    <mergeCell ref="C706:C708"/>
    <mergeCell ref="D707:D708"/>
    <mergeCell ref="A709:A711"/>
    <mergeCell ref="B709:B711"/>
    <mergeCell ref="C709:C711"/>
    <mergeCell ref="D710:D711"/>
    <mergeCell ref="A712:A714"/>
    <mergeCell ref="B712:B714"/>
    <mergeCell ref="C712:C714"/>
    <mergeCell ref="D713:D714"/>
    <mergeCell ref="A733:A735"/>
    <mergeCell ref="B733:B735"/>
    <mergeCell ref="C733:C735"/>
    <mergeCell ref="D734:D735"/>
    <mergeCell ref="A736:A738"/>
    <mergeCell ref="B736:B738"/>
    <mergeCell ref="C736:C738"/>
    <mergeCell ref="D737:D738"/>
    <mergeCell ref="A739:A741"/>
    <mergeCell ref="B739:B741"/>
    <mergeCell ref="C739:C741"/>
    <mergeCell ref="D740:D741"/>
    <mergeCell ref="A724:A726"/>
    <mergeCell ref="B724:B726"/>
    <mergeCell ref="C724:C726"/>
    <mergeCell ref="D725:D726"/>
    <mergeCell ref="A727:A729"/>
    <mergeCell ref="B727:B729"/>
    <mergeCell ref="C727:C729"/>
    <mergeCell ref="D728:D729"/>
    <mergeCell ref="A730:A732"/>
    <mergeCell ref="B730:B732"/>
    <mergeCell ref="C730:C732"/>
    <mergeCell ref="D731:D732"/>
    <mergeCell ref="A751:A760"/>
    <mergeCell ref="B751:B760"/>
    <mergeCell ref="C751:C760"/>
    <mergeCell ref="D752:D760"/>
    <mergeCell ref="A761:A763"/>
    <mergeCell ref="B761:B763"/>
    <mergeCell ref="C761:C763"/>
    <mergeCell ref="D762:D763"/>
    <mergeCell ref="A764:A766"/>
    <mergeCell ref="B764:B766"/>
    <mergeCell ref="C764:C766"/>
    <mergeCell ref="D765:D766"/>
    <mergeCell ref="A742:A744"/>
    <mergeCell ref="B742:B744"/>
    <mergeCell ref="C742:C744"/>
    <mergeCell ref="D743:D744"/>
    <mergeCell ref="A745:A747"/>
    <mergeCell ref="B745:B747"/>
    <mergeCell ref="C745:C747"/>
    <mergeCell ref="D746:D747"/>
    <mergeCell ref="A748:A750"/>
    <mergeCell ref="B748:B750"/>
    <mergeCell ref="C748:C750"/>
    <mergeCell ref="D749:D750"/>
    <mergeCell ref="A789:A791"/>
    <mergeCell ref="B789:B791"/>
    <mergeCell ref="C789:C791"/>
    <mergeCell ref="D790:D791"/>
    <mergeCell ref="A778:A780"/>
    <mergeCell ref="B778:B780"/>
    <mergeCell ref="C778:C780"/>
    <mergeCell ref="D779:D780"/>
    <mergeCell ref="A783:A785"/>
    <mergeCell ref="B783:B785"/>
    <mergeCell ref="C783:C785"/>
    <mergeCell ref="D784:D785"/>
    <mergeCell ref="A786:A788"/>
    <mergeCell ref="B786:B788"/>
    <mergeCell ref="C786:C788"/>
    <mergeCell ref="D787:D788"/>
    <mergeCell ref="A767:A769"/>
    <mergeCell ref="B767:B769"/>
    <mergeCell ref="C767:C769"/>
    <mergeCell ref="D768:D769"/>
    <mergeCell ref="A770:A772"/>
    <mergeCell ref="B770:B772"/>
    <mergeCell ref="C770:C772"/>
    <mergeCell ref="D771:D772"/>
    <mergeCell ref="A773:A775"/>
    <mergeCell ref="B773:B775"/>
    <mergeCell ref="C773:C775"/>
    <mergeCell ref="D774:D775"/>
    <mergeCell ref="N826:N828"/>
    <mergeCell ref="A821:A823"/>
    <mergeCell ref="B821:B823"/>
    <mergeCell ref="C821:C823"/>
    <mergeCell ref="D822:D823"/>
    <mergeCell ref="A824:A829"/>
    <mergeCell ref="B824:B829"/>
    <mergeCell ref="C824:C829"/>
    <mergeCell ref="D825:D829"/>
    <mergeCell ref="E826:E829"/>
    <mergeCell ref="A792:A796"/>
    <mergeCell ref="B792:B796"/>
    <mergeCell ref="C792:C796"/>
    <mergeCell ref="A797:A815"/>
    <mergeCell ref="B797:B815"/>
    <mergeCell ref="C797:C815"/>
    <mergeCell ref="D798:D815"/>
    <mergeCell ref="A818:A820"/>
    <mergeCell ref="B818:B820"/>
    <mergeCell ref="C818:C820"/>
    <mergeCell ref="D819:D820"/>
    <mergeCell ref="O826:O829"/>
    <mergeCell ref="P826:P828"/>
    <mergeCell ref="Q826:Q829"/>
    <mergeCell ref="A830:A835"/>
    <mergeCell ref="B830:B835"/>
    <mergeCell ref="C830:C835"/>
    <mergeCell ref="D830:D831"/>
    <mergeCell ref="E830:E831"/>
    <mergeCell ref="F830:F831"/>
    <mergeCell ref="G830:G831"/>
    <mergeCell ref="H830:H831"/>
    <mergeCell ref="I830:I831"/>
    <mergeCell ref="J830:J831"/>
    <mergeCell ref="K830:K831"/>
    <mergeCell ref="L830:L831"/>
    <mergeCell ref="M830:M831"/>
    <mergeCell ref="N830:N831"/>
    <mergeCell ref="O830:O831"/>
    <mergeCell ref="P830:P831"/>
    <mergeCell ref="Q830:Q831"/>
    <mergeCell ref="D832:D835"/>
    <mergeCell ref="E832:E835"/>
    <mergeCell ref="F832:F835"/>
    <mergeCell ref="G832:G835"/>
    <mergeCell ref="F826:F829"/>
    <mergeCell ref="G826:G829"/>
    <mergeCell ref="H826:H829"/>
    <mergeCell ref="I826:I829"/>
    <mergeCell ref="J826:J829"/>
    <mergeCell ref="K826:K829"/>
    <mergeCell ref="L826:L829"/>
    <mergeCell ref="M826:M829"/>
    <mergeCell ref="Q832:Q835"/>
    <mergeCell ref="A836:A842"/>
    <mergeCell ref="B836:B842"/>
    <mergeCell ref="C836:C842"/>
    <mergeCell ref="D836:D837"/>
    <mergeCell ref="E836:E837"/>
    <mergeCell ref="F836:F837"/>
    <mergeCell ref="G836:G837"/>
    <mergeCell ref="H836:H837"/>
    <mergeCell ref="I836:I837"/>
    <mergeCell ref="J836:J837"/>
    <mergeCell ref="K836:K837"/>
    <mergeCell ref="L836:L837"/>
    <mergeCell ref="M836:M837"/>
    <mergeCell ref="N836:N837"/>
    <mergeCell ref="O836:O837"/>
    <mergeCell ref="P836:P837"/>
    <mergeCell ref="Q836:Q837"/>
    <mergeCell ref="D838:D842"/>
    <mergeCell ref="H832:H835"/>
    <mergeCell ref="I832:I835"/>
    <mergeCell ref="J832:J835"/>
    <mergeCell ref="K832:K835"/>
    <mergeCell ref="L832:L835"/>
    <mergeCell ref="M832:M835"/>
    <mergeCell ref="N832:N835"/>
    <mergeCell ref="O832:O835"/>
    <mergeCell ref="P832:P835"/>
    <mergeCell ref="J845:J846"/>
    <mergeCell ref="K845:K846"/>
    <mergeCell ref="L845:L846"/>
    <mergeCell ref="M845:M846"/>
    <mergeCell ref="N845:N846"/>
    <mergeCell ref="O845:O846"/>
    <mergeCell ref="P845:P846"/>
    <mergeCell ref="Q845:Q846"/>
    <mergeCell ref="D847:D848"/>
    <mergeCell ref="A845:A848"/>
    <mergeCell ref="B845:B848"/>
    <mergeCell ref="C845:C848"/>
    <mergeCell ref="D845:D846"/>
    <mergeCell ref="E845:E846"/>
    <mergeCell ref="F845:F846"/>
    <mergeCell ref="G845:G846"/>
    <mergeCell ref="H845:H846"/>
    <mergeCell ref="I845:I846"/>
    <mergeCell ref="I857:I858"/>
    <mergeCell ref="J850:J851"/>
    <mergeCell ref="K850:K851"/>
    <mergeCell ref="L850:L851"/>
    <mergeCell ref="M850:M851"/>
    <mergeCell ref="N850:N851"/>
    <mergeCell ref="O850:O851"/>
    <mergeCell ref="P850:P851"/>
    <mergeCell ref="Q850:Q851"/>
    <mergeCell ref="A852:A854"/>
    <mergeCell ref="B852:B854"/>
    <mergeCell ref="C852:C854"/>
    <mergeCell ref="D852:D853"/>
    <mergeCell ref="E852:E853"/>
    <mergeCell ref="N852:N853"/>
    <mergeCell ref="O852:O853"/>
    <mergeCell ref="P852:P853"/>
    <mergeCell ref="Q852:Q853"/>
    <mergeCell ref="A849:A851"/>
    <mergeCell ref="B849:B851"/>
    <mergeCell ref="C849:C851"/>
    <mergeCell ref="D850:D851"/>
    <mergeCell ref="E850:E851"/>
    <mergeCell ref="F850:F851"/>
    <mergeCell ref="G850:G851"/>
    <mergeCell ref="H850:H851"/>
    <mergeCell ref="I850:I851"/>
    <mergeCell ref="J857:J858"/>
    <mergeCell ref="K857:K858"/>
    <mergeCell ref="L857:L858"/>
    <mergeCell ref="M857:M858"/>
    <mergeCell ref="N857:N858"/>
    <mergeCell ref="O857:O858"/>
    <mergeCell ref="P857:P858"/>
    <mergeCell ref="Q857:Q858"/>
    <mergeCell ref="A859:A861"/>
    <mergeCell ref="B859:B861"/>
    <mergeCell ref="C859:C861"/>
    <mergeCell ref="D860:D861"/>
    <mergeCell ref="E860:E861"/>
    <mergeCell ref="F860:F861"/>
    <mergeCell ref="G860:G861"/>
    <mergeCell ref="H860:H861"/>
    <mergeCell ref="I860:I861"/>
    <mergeCell ref="J860:J861"/>
    <mergeCell ref="K860:K861"/>
    <mergeCell ref="L860:L861"/>
    <mergeCell ref="M860:M861"/>
    <mergeCell ref="N860:N861"/>
    <mergeCell ref="O860:O861"/>
    <mergeCell ref="P860:P861"/>
    <mergeCell ref="A856:A858"/>
    <mergeCell ref="B856:B858"/>
    <mergeCell ref="C856:C858"/>
    <mergeCell ref="D857:D858"/>
    <mergeCell ref="E857:E858"/>
    <mergeCell ref="F857:F858"/>
    <mergeCell ref="G857:G858"/>
    <mergeCell ref="H857:H858"/>
    <mergeCell ref="I868:I869"/>
    <mergeCell ref="Q860:Q861"/>
    <mergeCell ref="A862:A864"/>
    <mergeCell ref="B862:B864"/>
    <mergeCell ref="C862:C864"/>
    <mergeCell ref="D863:D864"/>
    <mergeCell ref="E863:E864"/>
    <mergeCell ref="A865:A867"/>
    <mergeCell ref="B865:B867"/>
    <mergeCell ref="C865:C867"/>
    <mergeCell ref="D865:D866"/>
    <mergeCell ref="E865:E866"/>
    <mergeCell ref="F865:F866"/>
    <mergeCell ref="G865:G866"/>
    <mergeCell ref="H865:H866"/>
    <mergeCell ref="I865:I866"/>
    <mergeCell ref="J865:J866"/>
    <mergeCell ref="K865:K866"/>
    <mergeCell ref="L865:L866"/>
    <mergeCell ref="M865:M866"/>
    <mergeCell ref="N865:N866"/>
    <mergeCell ref="O865:O866"/>
    <mergeCell ref="P865:P866"/>
    <mergeCell ref="Q865:Q866"/>
    <mergeCell ref="J868:J869"/>
    <mergeCell ref="K868:K869"/>
    <mergeCell ref="L868:L869"/>
    <mergeCell ref="M868:M869"/>
    <mergeCell ref="N868:N869"/>
    <mergeCell ref="O868:O869"/>
    <mergeCell ref="P868:P869"/>
    <mergeCell ref="Q868:Q869"/>
    <mergeCell ref="A871:A873"/>
    <mergeCell ref="B871:B873"/>
    <mergeCell ref="C871:C873"/>
    <mergeCell ref="D871:D872"/>
    <mergeCell ref="E871:E872"/>
    <mergeCell ref="F871:F872"/>
    <mergeCell ref="G871:G872"/>
    <mergeCell ref="H871:H872"/>
    <mergeCell ref="I871:I872"/>
    <mergeCell ref="J871:J872"/>
    <mergeCell ref="K871:K872"/>
    <mergeCell ref="L871:L872"/>
    <mergeCell ref="M871:M872"/>
    <mergeCell ref="N871:N872"/>
    <mergeCell ref="O871:O872"/>
    <mergeCell ref="P871:P872"/>
    <mergeCell ref="A868:A870"/>
    <mergeCell ref="B868:B870"/>
    <mergeCell ref="C868:C870"/>
    <mergeCell ref="D868:D869"/>
    <mergeCell ref="E868:E869"/>
    <mergeCell ref="F868:F869"/>
    <mergeCell ref="G868:G869"/>
    <mergeCell ref="H868:H869"/>
    <mergeCell ref="I877:I878"/>
    <mergeCell ref="Q871:Q872"/>
    <mergeCell ref="A874:A876"/>
    <mergeCell ref="B874:B876"/>
    <mergeCell ref="C874:C876"/>
    <mergeCell ref="D874:D875"/>
    <mergeCell ref="E874:E875"/>
    <mergeCell ref="F874:F875"/>
    <mergeCell ref="G874:G875"/>
    <mergeCell ref="H874:H875"/>
    <mergeCell ref="I874:I875"/>
    <mergeCell ref="J874:J875"/>
    <mergeCell ref="K874:K875"/>
    <mergeCell ref="L874:L875"/>
    <mergeCell ref="M874:M875"/>
    <mergeCell ref="N874:N875"/>
    <mergeCell ref="O874:O875"/>
    <mergeCell ref="P874:P875"/>
    <mergeCell ref="Q874:Q875"/>
    <mergeCell ref="J877:J878"/>
    <mergeCell ref="K877:K878"/>
    <mergeCell ref="L877:L878"/>
    <mergeCell ref="M877:M878"/>
    <mergeCell ref="N877:N878"/>
    <mergeCell ref="O877:O878"/>
    <mergeCell ref="P877:P878"/>
    <mergeCell ref="Q877:Q878"/>
    <mergeCell ref="A880:A882"/>
    <mergeCell ref="B880:B882"/>
    <mergeCell ref="C880:C882"/>
    <mergeCell ref="D880:D881"/>
    <mergeCell ref="E880:E881"/>
    <mergeCell ref="F880:F881"/>
    <mergeCell ref="G880:G881"/>
    <mergeCell ref="H880:H881"/>
    <mergeCell ref="I880:I881"/>
    <mergeCell ref="J880:J881"/>
    <mergeCell ref="K880:K881"/>
    <mergeCell ref="L880:L881"/>
    <mergeCell ref="M880:M881"/>
    <mergeCell ref="N880:N881"/>
    <mergeCell ref="O880:O881"/>
    <mergeCell ref="P880:P881"/>
    <mergeCell ref="A877:A879"/>
    <mergeCell ref="B877:B879"/>
    <mergeCell ref="C877:C879"/>
    <mergeCell ref="D877:D878"/>
    <mergeCell ref="E877:E878"/>
    <mergeCell ref="F877:F878"/>
    <mergeCell ref="G877:G878"/>
    <mergeCell ref="H877:H878"/>
    <mergeCell ref="I886:I887"/>
    <mergeCell ref="Q880:Q881"/>
    <mergeCell ref="A883:A885"/>
    <mergeCell ref="B883:B885"/>
    <mergeCell ref="C883:C885"/>
    <mergeCell ref="D883:D884"/>
    <mergeCell ref="E883:E884"/>
    <mergeCell ref="F883:F884"/>
    <mergeCell ref="G883:G884"/>
    <mergeCell ref="H883:H884"/>
    <mergeCell ref="I883:I884"/>
    <mergeCell ref="J883:J884"/>
    <mergeCell ref="K883:K884"/>
    <mergeCell ref="L883:L884"/>
    <mergeCell ref="M883:M884"/>
    <mergeCell ref="N883:N884"/>
    <mergeCell ref="O883:O884"/>
    <mergeCell ref="P883:P884"/>
    <mergeCell ref="Q883:Q884"/>
    <mergeCell ref="J886:J887"/>
    <mergeCell ref="K886:K887"/>
    <mergeCell ref="L886:L887"/>
    <mergeCell ref="M886:M887"/>
    <mergeCell ref="N886:N887"/>
    <mergeCell ref="O886:O887"/>
    <mergeCell ref="P886:P887"/>
    <mergeCell ref="Q886:Q887"/>
    <mergeCell ref="A889:A891"/>
    <mergeCell ref="B889:B891"/>
    <mergeCell ref="C889:C891"/>
    <mergeCell ref="D889:D890"/>
    <mergeCell ref="E889:E890"/>
    <mergeCell ref="F889:F890"/>
    <mergeCell ref="G889:G890"/>
    <mergeCell ref="H889:H890"/>
    <mergeCell ref="I889:I890"/>
    <mergeCell ref="J889:J890"/>
    <mergeCell ref="K889:K890"/>
    <mergeCell ref="L889:L890"/>
    <mergeCell ref="M889:M890"/>
    <mergeCell ref="N889:N890"/>
    <mergeCell ref="O889:O890"/>
    <mergeCell ref="P889:P890"/>
    <mergeCell ref="A886:A888"/>
    <mergeCell ref="B886:B888"/>
    <mergeCell ref="C886:C888"/>
    <mergeCell ref="D886:D887"/>
    <mergeCell ref="E886:E887"/>
    <mergeCell ref="F886:F887"/>
    <mergeCell ref="G886:G887"/>
    <mergeCell ref="H886:H887"/>
    <mergeCell ref="Q889:Q890"/>
    <mergeCell ref="A892:A894"/>
    <mergeCell ref="B892:B894"/>
    <mergeCell ref="C892:C894"/>
    <mergeCell ref="D892:D893"/>
    <mergeCell ref="E892:E893"/>
    <mergeCell ref="F892:F893"/>
    <mergeCell ref="G892:G893"/>
    <mergeCell ref="H892:H893"/>
    <mergeCell ref="I892:I893"/>
    <mergeCell ref="J892:J893"/>
    <mergeCell ref="K892:K893"/>
    <mergeCell ref="L892:L893"/>
    <mergeCell ref="M892:M893"/>
    <mergeCell ref="N892:N893"/>
    <mergeCell ref="O892:O893"/>
    <mergeCell ref="P892:P893"/>
    <mergeCell ref="Q892:Q893"/>
    <mergeCell ref="A903:A904"/>
    <mergeCell ref="B903:B904"/>
    <mergeCell ref="C903:C904"/>
    <mergeCell ref="A905:A910"/>
    <mergeCell ref="B905:B910"/>
    <mergeCell ref="C905:C906"/>
    <mergeCell ref="D905:D906"/>
    <mergeCell ref="E905:E906"/>
    <mergeCell ref="F905:F906"/>
    <mergeCell ref="J895:J896"/>
    <mergeCell ref="K895:K896"/>
    <mergeCell ref="L895:L896"/>
    <mergeCell ref="M895:M896"/>
    <mergeCell ref="N895:N896"/>
    <mergeCell ref="O895:O896"/>
    <mergeCell ref="P895:P896"/>
    <mergeCell ref="Q895:Q896"/>
    <mergeCell ref="A898:A902"/>
    <mergeCell ref="B898:B902"/>
    <mergeCell ref="C898:C902"/>
    <mergeCell ref="E898:E899"/>
    <mergeCell ref="D899:D902"/>
    <mergeCell ref="A895:A897"/>
    <mergeCell ref="B895:B897"/>
    <mergeCell ref="C895:C897"/>
    <mergeCell ref="D895:D896"/>
    <mergeCell ref="E895:E896"/>
    <mergeCell ref="F895:F896"/>
    <mergeCell ref="G895:G896"/>
    <mergeCell ref="H895:H896"/>
    <mergeCell ref="I895:I896"/>
    <mergeCell ref="P905:P906"/>
    <mergeCell ref="Q905:Q906"/>
    <mergeCell ref="C907:C910"/>
    <mergeCell ref="D908:D910"/>
    <mergeCell ref="A911:A915"/>
    <mergeCell ref="B911:B915"/>
    <mergeCell ref="C911:C915"/>
    <mergeCell ref="D911:D912"/>
    <mergeCell ref="E911:E912"/>
    <mergeCell ref="D913:D915"/>
    <mergeCell ref="E914:E915"/>
    <mergeCell ref="G905:G906"/>
    <mergeCell ref="H905:H906"/>
    <mergeCell ref="I905:I906"/>
    <mergeCell ref="J905:J906"/>
    <mergeCell ref="K905:K906"/>
    <mergeCell ref="L905:L906"/>
    <mergeCell ref="M905:M906"/>
    <mergeCell ref="N905:N906"/>
    <mergeCell ref="O905:O906"/>
    <mergeCell ref="A925:A928"/>
    <mergeCell ref="B925:B928"/>
    <mergeCell ref="C925:C928"/>
    <mergeCell ref="D927:D928"/>
    <mergeCell ref="A929:A933"/>
    <mergeCell ref="B929:B933"/>
    <mergeCell ref="C929:C933"/>
    <mergeCell ref="D929:D930"/>
    <mergeCell ref="E929:E930"/>
    <mergeCell ref="A916:A920"/>
    <mergeCell ref="B916:B920"/>
    <mergeCell ref="C916:C920"/>
    <mergeCell ref="D918:D920"/>
    <mergeCell ref="E919:E920"/>
    <mergeCell ref="A921:A924"/>
    <mergeCell ref="B921:B924"/>
    <mergeCell ref="C921:C924"/>
    <mergeCell ref="D923:D924"/>
    <mergeCell ref="Q929:Q930"/>
    <mergeCell ref="D931:D932"/>
    <mergeCell ref="A934:A937"/>
    <mergeCell ref="B934:B937"/>
    <mergeCell ref="C934:C937"/>
    <mergeCell ref="D936:D937"/>
    <mergeCell ref="A938:A941"/>
    <mergeCell ref="B938:B941"/>
    <mergeCell ref="C938:C941"/>
    <mergeCell ref="D940:D941"/>
    <mergeCell ref="F929:F930"/>
    <mergeCell ref="G929:G930"/>
    <mergeCell ref="H929:H930"/>
    <mergeCell ref="I929:I930"/>
    <mergeCell ref="J929:J930"/>
    <mergeCell ref="K929:K930"/>
    <mergeCell ref="L929:L930"/>
    <mergeCell ref="M929:M930"/>
    <mergeCell ref="N929:N930"/>
    <mergeCell ref="A942:A945"/>
    <mergeCell ref="B942:B945"/>
    <mergeCell ref="C942:C945"/>
    <mergeCell ref="D944:D945"/>
    <mergeCell ref="A946:A949"/>
    <mergeCell ref="B946:B949"/>
    <mergeCell ref="C946:C949"/>
    <mergeCell ref="D948:D949"/>
    <mergeCell ref="A950:A965"/>
    <mergeCell ref="B950:B965"/>
    <mergeCell ref="C950:C965"/>
    <mergeCell ref="D950:D951"/>
    <mergeCell ref="D952:D958"/>
    <mergeCell ref="D959:D961"/>
    <mergeCell ref="D962:D965"/>
    <mergeCell ref="O929:O930"/>
    <mergeCell ref="P929:P930"/>
    <mergeCell ref="J966:J967"/>
    <mergeCell ref="K966:K967"/>
    <mergeCell ref="L966:L967"/>
    <mergeCell ref="M966:M967"/>
    <mergeCell ref="N966:N967"/>
    <mergeCell ref="O966:O967"/>
    <mergeCell ref="P966:P967"/>
    <mergeCell ref="Q966:Q967"/>
    <mergeCell ref="D968:D975"/>
    <mergeCell ref="A966:A982"/>
    <mergeCell ref="B966:B982"/>
    <mergeCell ref="C966:C982"/>
    <mergeCell ref="D966:D967"/>
    <mergeCell ref="E966:E967"/>
    <mergeCell ref="F966:F967"/>
    <mergeCell ref="G966:G967"/>
    <mergeCell ref="H966:H967"/>
    <mergeCell ref="I966:I967"/>
    <mergeCell ref="D976:D978"/>
    <mergeCell ref="D979:D982"/>
    <mergeCell ref="J983:J984"/>
    <mergeCell ref="K983:K984"/>
    <mergeCell ref="L983:L984"/>
    <mergeCell ref="M983:M984"/>
    <mergeCell ref="N983:N984"/>
    <mergeCell ref="O983:O984"/>
    <mergeCell ref="P983:P984"/>
    <mergeCell ref="Q983:Q984"/>
    <mergeCell ref="D985:D986"/>
    <mergeCell ref="A983:A986"/>
    <mergeCell ref="B983:B986"/>
    <mergeCell ref="C983:C986"/>
    <mergeCell ref="D983:D984"/>
    <mergeCell ref="E983:E984"/>
    <mergeCell ref="F983:F984"/>
    <mergeCell ref="G983:G984"/>
    <mergeCell ref="H983:H984"/>
    <mergeCell ref="I983:I984"/>
    <mergeCell ref="J987:J988"/>
    <mergeCell ref="K987:K988"/>
    <mergeCell ref="L987:L988"/>
    <mergeCell ref="M987:M988"/>
    <mergeCell ref="N987:N988"/>
    <mergeCell ref="O987:O988"/>
    <mergeCell ref="P987:P988"/>
    <mergeCell ref="Q987:Q988"/>
    <mergeCell ref="A990:A991"/>
    <mergeCell ref="B990:B991"/>
    <mergeCell ref="C990:C991"/>
    <mergeCell ref="A987:A989"/>
    <mergeCell ref="B987:B989"/>
    <mergeCell ref="C987:C989"/>
    <mergeCell ref="D987:D988"/>
    <mergeCell ref="E987:E988"/>
    <mergeCell ref="F987:F988"/>
    <mergeCell ref="G987:G988"/>
    <mergeCell ref="H987:H988"/>
    <mergeCell ref="I987:I988"/>
    <mergeCell ref="J993:J994"/>
    <mergeCell ref="K993:K994"/>
    <mergeCell ref="L993:L994"/>
    <mergeCell ref="M993:M994"/>
    <mergeCell ref="N993:N994"/>
    <mergeCell ref="O993:O994"/>
    <mergeCell ref="P993:P994"/>
    <mergeCell ref="Q993:Q994"/>
    <mergeCell ref="A995:A998"/>
    <mergeCell ref="B995:B998"/>
    <mergeCell ref="C995:C998"/>
    <mergeCell ref="D996:D998"/>
    <mergeCell ref="A992:A994"/>
    <mergeCell ref="B992:B994"/>
    <mergeCell ref="C992:C994"/>
    <mergeCell ref="D993:D994"/>
    <mergeCell ref="E993:E994"/>
    <mergeCell ref="F993:F994"/>
    <mergeCell ref="G993:G994"/>
    <mergeCell ref="H993:H994"/>
    <mergeCell ref="I993:I994"/>
  </mergeCells>
  <hyperlinks>
    <hyperlink ref="N4" location="P7070" display="P7070"/>
  </hyperlinks>
  <pageMargins left="0.70866141732283472" right="0.70866141732283472" top="0.74803149606299213" bottom="0.74803149606299213" header="0.31496062992125984" footer="0.31496062992125984"/>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6"/>
  <sheetViews>
    <sheetView workbookViewId="0">
      <selection activeCell="L9" sqref="L9"/>
    </sheetView>
  </sheetViews>
  <sheetFormatPr defaultRowHeight="15"/>
  <cols>
    <col min="1" max="1" width="22" customWidth="1"/>
    <col min="2" max="2" width="30.7109375" customWidth="1"/>
    <col min="3" max="3" width="41.140625" customWidth="1"/>
    <col min="4" max="4" width="19" customWidth="1"/>
    <col min="5" max="5" width="20.7109375" style="248" customWidth="1"/>
    <col min="6" max="6" width="18.42578125" style="248" customWidth="1"/>
    <col min="7" max="7" width="17.7109375" style="248" customWidth="1"/>
    <col min="8" max="8" width="32.28515625" customWidth="1"/>
  </cols>
  <sheetData>
    <row r="1" spans="1:12" ht="15.75" customHeight="1">
      <c r="A1" s="1021" t="s">
        <v>163</v>
      </c>
      <c r="B1" s="1021"/>
      <c r="C1" s="1021"/>
      <c r="D1" s="1021"/>
      <c r="E1" s="1021"/>
      <c r="F1" s="1021"/>
      <c r="G1" s="1021"/>
      <c r="H1" s="1021"/>
    </row>
    <row r="2" spans="1:12" ht="15.75" customHeight="1">
      <c r="A2" s="1021" t="s">
        <v>164</v>
      </c>
      <c r="B2" s="1021"/>
      <c r="C2" s="1021"/>
      <c r="D2" s="1021"/>
      <c r="E2" s="1021"/>
      <c r="F2" s="1021"/>
      <c r="G2" s="1021"/>
      <c r="H2" s="1021"/>
    </row>
    <row r="3" spans="1:12" ht="15.75" customHeight="1">
      <c r="A3" s="1021" t="s">
        <v>165</v>
      </c>
      <c r="B3" s="1021"/>
      <c r="C3" s="1021"/>
      <c r="D3" s="1021"/>
      <c r="E3" s="1021"/>
      <c r="F3" s="1021"/>
      <c r="G3" s="1021"/>
      <c r="H3" s="1021"/>
    </row>
    <row r="4" spans="1:12" ht="8.25" customHeight="1">
      <c r="A4" s="28"/>
      <c r="B4" s="28"/>
      <c r="C4" s="28"/>
      <c r="D4" s="28"/>
      <c r="E4" s="29"/>
      <c r="F4" s="29"/>
      <c r="G4" s="29"/>
      <c r="H4" s="28"/>
    </row>
    <row r="5" spans="1:12" ht="52.5" customHeight="1">
      <c r="A5" s="1022" t="s">
        <v>0</v>
      </c>
      <c r="B5" s="1022" t="s">
        <v>166</v>
      </c>
      <c r="C5" s="1022" t="s">
        <v>167</v>
      </c>
      <c r="D5" s="1022" t="s">
        <v>168</v>
      </c>
      <c r="E5" s="1022" t="s">
        <v>169</v>
      </c>
      <c r="F5" s="1022"/>
      <c r="G5" s="1023" t="s">
        <v>170</v>
      </c>
      <c r="H5" s="1022" t="s">
        <v>171</v>
      </c>
    </row>
    <row r="6" spans="1:12" ht="30.75" customHeight="1">
      <c r="A6" s="1022"/>
      <c r="B6" s="1022"/>
      <c r="C6" s="1022"/>
      <c r="D6" s="1022"/>
      <c r="E6" s="245" t="s">
        <v>172</v>
      </c>
      <c r="F6" s="245" t="s">
        <v>173</v>
      </c>
      <c r="G6" s="1024"/>
      <c r="H6" s="1022"/>
    </row>
    <row r="7" spans="1:12" ht="15.75" customHeight="1">
      <c r="A7" s="150" t="s">
        <v>174</v>
      </c>
      <c r="B7" s="150" t="s">
        <v>175</v>
      </c>
      <c r="C7" s="150">
        <v>3</v>
      </c>
      <c r="D7" s="150" t="s">
        <v>176</v>
      </c>
      <c r="E7" s="150">
        <v>5</v>
      </c>
      <c r="F7" s="150">
        <v>6</v>
      </c>
      <c r="G7" s="150">
        <v>7</v>
      </c>
      <c r="H7" s="150">
        <v>8</v>
      </c>
    </row>
    <row r="8" spans="1:12" ht="15.75" customHeight="1">
      <c r="A8" s="1034" t="s">
        <v>891</v>
      </c>
      <c r="B8" s="1035"/>
      <c r="C8" s="1035"/>
      <c r="D8" s="1035"/>
      <c r="E8" s="1035"/>
      <c r="F8" s="1035"/>
      <c r="G8" s="1035"/>
      <c r="H8" s="1036"/>
    </row>
    <row r="9" spans="1:12" ht="49.5" customHeight="1">
      <c r="A9" s="1010" t="s">
        <v>177</v>
      </c>
      <c r="B9" s="1010" t="s">
        <v>32</v>
      </c>
      <c r="C9" s="137" t="s">
        <v>178</v>
      </c>
      <c r="D9" s="151"/>
      <c r="E9" s="31">
        <v>39.86</v>
      </c>
      <c r="F9" s="31">
        <v>39.86</v>
      </c>
      <c r="G9" s="288">
        <f>F9/E9*100</f>
        <v>100</v>
      </c>
      <c r="H9" s="151"/>
      <c r="K9" s="291"/>
      <c r="L9" s="291"/>
    </row>
    <row r="10" spans="1:12" ht="48.75" customHeight="1">
      <c r="A10" s="1011"/>
      <c r="B10" s="1011"/>
      <c r="C10" s="137" t="s">
        <v>179</v>
      </c>
      <c r="D10" s="151"/>
      <c r="E10" s="31">
        <v>60926.8</v>
      </c>
      <c r="F10" s="115">
        <v>60926.8</v>
      </c>
      <c r="G10" s="288">
        <f>F10/E10*100</f>
        <v>100</v>
      </c>
      <c r="H10" s="151"/>
    </row>
    <row r="11" spans="1:12" ht="56.25" customHeight="1">
      <c r="A11" s="1011"/>
      <c r="B11" s="1011"/>
      <c r="C11" s="137" t="s">
        <v>180</v>
      </c>
      <c r="D11" s="151"/>
      <c r="E11" s="31">
        <v>113</v>
      </c>
      <c r="F11" s="115">
        <v>113</v>
      </c>
      <c r="G11" s="288">
        <f t="shared" ref="G11:G16" si="0">F11/E11*100</f>
        <v>100</v>
      </c>
      <c r="H11" s="151"/>
    </row>
    <row r="12" spans="1:12" ht="69" customHeight="1">
      <c r="A12" s="1011"/>
      <c r="B12" s="1011"/>
      <c r="C12" s="137" t="s">
        <v>181</v>
      </c>
      <c r="D12" s="151"/>
      <c r="E12" s="31">
        <v>13.4</v>
      </c>
      <c r="F12" s="31">
        <v>13.4</v>
      </c>
      <c r="G12" s="288">
        <f t="shared" si="0"/>
        <v>100</v>
      </c>
      <c r="H12" s="151"/>
    </row>
    <row r="13" spans="1:12" ht="58.5" customHeight="1">
      <c r="A13" s="1011"/>
      <c r="B13" s="1011"/>
      <c r="C13" s="137" t="s">
        <v>182</v>
      </c>
      <c r="D13" s="151"/>
      <c r="E13" s="31">
        <v>50605.43</v>
      </c>
      <c r="F13" s="31">
        <v>50605.43</v>
      </c>
      <c r="G13" s="288">
        <f t="shared" si="0"/>
        <v>100</v>
      </c>
      <c r="H13" s="151"/>
    </row>
    <row r="14" spans="1:12" ht="55.5" customHeight="1">
      <c r="A14" s="1011"/>
      <c r="B14" s="1011"/>
      <c r="C14" s="137" t="s">
        <v>183</v>
      </c>
      <c r="D14" s="151"/>
      <c r="E14" s="31">
        <v>0.44</v>
      </c>
      <c r="F14" s="31">
        <v>0.51</v>
      </c>
      <c r="G14" s="288">
        <f>E14/F14*100</f>
        <v>86.274509803921575</v>
      </c>
      <c r="H14" s="151"/>
    </row>
    <row r="15" spans="1:12" ht="39" customHeight="1">
      <c r="A15" s="1011"/>
      <c r="B15" s="1011"/>
      <c r="C15" s="137" t="s">
        <v>184</v>
      </c>
      <c r="D15" s="151"/>
      <c r="E15" s="31">
        <v>23.7</v>
      </c>
      <c r="F15" s="31">
        <v>27</v>
      </c>
      <c r="G15" s="288">
        <f t="shared" si="0"/>
        <v>113.9240506329114</v>
      </c>
      <c r="H15" s="151"/>
    </row>
    <row r="16" spans="1:12" ht="43.5" customHeight="1">
      <c r="A16" s="1012"/>
      <c r="B16" s="1012"/>
      <c r="C16" s="152" t="s">
        <v>185</v>
      </c>
      <c r="D16" s="151"/>
      <c r="E16" s="31">
        <v>3</v>
      </c>
      <c r="F16" s="31">
        <v>7.65</v>
      </c>
      <c r="G16" s="288">
        <f t="shared" si="0"/>
        <v>255.00000000000003</v>
      </c>
      <c r="H16" s="151"/>
    </row>
    <row r="17" spans="1:8" ht="15" customHeight="1">
      <c r="A17" s="1013" t="s">
        <v>186</v>
      </c>
      <c r="B17" s="1014"/>
      <c r="C17" s="1014"/>
      <c r="D17" s="1014"/>
      <c r="E17" s="1014"/>
      <c r="F17" s="1014"/>
      <c r="G17" s="1014"/>
      <c r="H17" s="1015"/>
    </row>
    <row r="18" spans="1:8" ht="54" customHeight="1">
      <c r="A18" s="27" t="s">
        <v>187</v>
      </c>
      <c r="B18" s="153" t="s">
        <v>188</v>
      </c>
      <c r="C18" s="154" t="s">
        <v>189</v>
      </c>
      <c r="D18" s="154"/>
      <c r="E18" s="31">
        <v>470.4</v>
      </c>
      <c r="F18" s="31">
        <v>540</v>
      </c>
      <c r="G18" s="288">
        <f>F18*100/E18</f>
        <v>114.79591836734694</v>
      </c>
      <c r="H18" s="27"/>
    </row>
    <row r="19" spans="1:8" ht="71.25" customHeight="1">
      <c r="A19" s="27" t="s">
        <v>34</v>
      </c>
      <c r="B19" s="152" t="s">
        <v>35</v>
      </c>
      <c r="C19" s="152" t="s">
        <v>190</v>
      </c>
      <c r="D19" s="154"/>
      <c r="E19" s="31">
        <v>19.91</v>
      </c>
      <c r="F19" s="31">
        <v>19.25</v>
      </c>
      <c r="G19" s="288">
        <f t="shared" ref="G19:G21" si="1">F19*100/E19</f>
        <v>96.685082872928177</v>
      </c>
      <c r="H19" s="27"/>
    </row>
    <row r="20" spans="1:8" ht="48" customHeight="1">
      <c r="A20" s="27" t="s">
        <v>18</v>
      </c>
      <c r="B20" s="152" t="s">
        <v>36</v>
      </c>
      <c r="C20" s="155" t="s">
        <v>191</v>
      </c>
      <c r="D20" s="154"/>
      <c r="E20" s="31">
        <v>112</v>
      </c>
      <c r="F20" s="31">
        <v>112.4</v>
      </c>
      <c r="G20" s="288">
        <f t="shared" si="1"/>
        <v>100.35714285714286</v>
      </c>
      <c r="H20" s="27"/>
    </row>
    <row r="21" spans="1:8" ht="42.75" customHeight="1">
      <c r="A21" s="27" t="s">
        <v>192</v>
      </c>
      <c r="B21" s="152" t="s">
        <v>193</v>
      </c>
      <c r="C21" s="156" t="s">
        <v>194</v>
      </c>
      <c r="D21" s="154"/>
      <c r="E21" s="31">
        <v>15402</v>
      </c>
      <c r="F21" s="31">
        <v>16716</v>
      </c>
      <c r="G21" s="288">
        <f t="shared" si="1"/>
        <v>108.53135956369303</v>
      </c>
      <c r="H21" s="27"/>
    </row>
    <row r="22" spans="1:8" ht="15" customHeight="1">
      <c r="A22" s="1013" t="s">
        <v>195</v>
      </c>
      <c r="B22" s="1014"/>
      <c r="C22" s="1014"/>
      <c r="D22" s="1014"/>
      <c r="E22" s="1014"/>
      <c r="F22" s="1014"/>
      <c r="G22" s="1014"/>
      <c r="H22" s="1015"/>
    </row>
    <row r="23" spans="1:8" ht="25.5">
      <c r="A23" s="27" t="s">
        <v>196</v>
      </c>
      <c r="B23" s="152" t="s">
        <v>37</v>
      </c>
      <c r="C23" s="152" t="s">
        <v>37</v>
      </c>
      <c r="D23" s="154"/>
      <c r="E23" s="31">
        <v>51</v>
      </c>
      <c r="F23" s="31">
        <v>53</v>
      </c>
      <c r="G23" s="288">
        <f>F23*100/E23</f>
        <v>103.92156862745098</v>
      </c>
      <c r="H23" s="27"/>
    </row>
    <row r="24" spans="1:8" ht="15" customHeight="1">
      <c r="A24" s="1016" t="s">
        <v>197</v>
      </c>
      <c r="B24" s="1017"/>
      <c r="C24" s="1017"/>
      <c r="D24" s="1017"/>
      <c r="E24" s="1017"/>
      <c r="F24" s="1017"/>
      <c r="G24" s="1017"/>
      <c r="H24" s="1018"/>
    </row>
    <row r="25" spans="1:8" ht="48.75" customHeight="1">
      <c r="A25" s="1019" t="s">
        <v>198</v>
      </c>
      <c r="B25" s="1019" t="s">
        <v>199</v>
      </c>
      <c r="C25" s="137" t="s">
        <v>200</v>
      </c>
      <c r="D25" s="154"/>
      <c r="E25" s="31">
        <v>0</v>
      </c>
      <c r="F25" s="31">
        <v>0</v>
      </c>
      <c r="G25" s="288">
        <v>100</v>
      </c>
      <c r="H25" s="27"/>
    </row>
    <row r="26" spans="1:8" ht="44.25" customHeight="1">
      <c r="A26" s="1020"/>
      <c r="B26" s="1020"/>
      <c r="C26" s="156" t="s">
        <v>201</v>
      </c>
      <c r="D26" s="154"/>
      <c r="E26" s="31">
        <v>0</v>
      </c>
      <c r="F26" s="31">
        <v>0</v>
      </c>
      <c r="G26" s="288">
        <v>100</v>
      </c>
      <c r="H26" s="27"/>
    </row>
    <row r="27" spans="1:8" ht="42" customHeight="1">
      <c r="A27" s="1019" t="s">
        <v>153</v>
      </c>
      <c r="B27" s="1019" t="s">
        <v>146</v>
      </c>
      <c r="C27" s="156" t="s">
        <v>202</v>
      </c>
      <c r="D27" s="154"/>
      <c r="E27" s="31">
        <v>0</v>
      </c>
      <c r="F27" s="31">
        <v>0</v>
      </c>
      <c r="G27" s="288">
        <v>100</v>
      </c>
      <c r="H27" s="27"/>
    </row>
    <row r="28" spans="1:8" ht="44.25" customHeight="1">
      <c r="A28" s="1020"/>
      <c r="B28" s="1020"/>
      <c r="C28" s="156" t="s">
        <v>203</v>
      </c>
      <c r="D28" s="154"/>
      <c r="E28" s="31">
        <v>0</v>
      </c>
      <c r="F28" s="31">
        <v>11</v>
      </c>
      <c r="G28" s="288" t="s">
        <v>846</v>
      </c>
      <c r="H28" s="27"/>
    </row>
    <row r="29" spans="1:8" ht="27" customHeight="1">
      <c r="A29" s="1013" t="s">
        <v>204</v>
      </c>
      <c r="B29" s="1014"/>
      <c r="C29" s="1014"/>
      <c r="D29" s="1014"/>
      <c r="E29" s="1014"/>
      <c r="F29" s="1014"/>
      <c r="G29" s="1014"/>
      <c r="H29" s="1015"/>
    </row>
    <row r="30" spans="1:8" ht="37.5" customHeight="1">
      <c r="A30" s="1004" t="s">
        <v>205</v>
      </c>
      <c r="B30" s="1007" t="s">
        <v>206</v>
      </c>
      <c r="C30" s="137" t="s">
        <v>207</v>
      </c>
      <c r="D30" s="154"/>
      <c r="E30" s="31">
        <v>591.77</v>
      </c>
      <c r="F30" s="31">
        <v>591.26</v>
      </c>
      <c r="G30" s="288">
        <f>E30/F30*100</f>
        <v>100.0862564692352</v>
      </c>
      <c r="H30" s="27"/>
    </row>
    <row r="31" spans="1:8" ht="47.25" customHeight="1">
      <c r="A31" s="1005"/>
      <c r="B31" s="1008"/>
      <c r="C31" s="156" t="s">
        <v>208</v>
      </c>
      <c r="D31" s="154"/>
      <c r="E31" s="31">
        <v>0.19</v>
      </c>
      <c r="F31" s="31">
        <v>0.19</v>
      </c>
      <c r="G31" s="288">
        <f t="shared" ref="G31:G40" si="2">F31*100/E31</f>
        <v>100</v>
      </c>
      <c r="H31" s="27"/>
    </row>
    <row r="32" spans="1:8" ht="43.5" customHeight="1">
      <c r="A32" s="1005"/>
      <c r="B32" s="1008"/>
      <c r="C32" s="156" t="s">
        <v>209</v>
      </c>
      <c r="D32" s="154"/>
      <c r="E32" s="31">
        <v>12.39</v>
      </c>
      <c r="F32" s="31">
        <v>12.25</v>
      </c>
      <c r="G32" s="288">
        <f>E32/F32*100</f>
        <v>101.14285714285715</v>
      </c>
      <c r="H32" s="27"/>
    </row>
    <row r="33" spans="1:8" ht="43.5" customHeight="1">
      <c r="A33" s="1005"/>
      <c r="B33" s="1008"/>
      <c r="C33" s="156" t="s">
        <v>210</v>
      </c>
      <c r="D33" s="154"/>
      <c r="E33" s="31">
        <v>33.5</v>
      </c>
      <c r="F33" s="31">
        <v>33.380000000000003</v>
      </c>
      <c r="G33" s="288">
        <f>E33/F33*100</f>
        <v>100.35949670461352</v>
      </c>
      <c r="H33" s="27"/>
    </row>
    <row r="34" spans="1:8" ht="39.75" customHeight="1">
      <c r="A34" s="1006"/>
      <c r="B34" s="1009"/>
      <c r="C34" s="156" t="s">
        <v>211</v>
      </c>
      <c r="D34" s="154"/>
      <c r="E34" s="31">
        <v>115</v>
      </c>
      <c r="F34" s="31">
        <v>112.69</v>
      </c>
      <c r="G34" s="288">
        <f t="shared" ref="G34:G39" si="3">E34/F34*100</f>
        <v>102.04987132842311</v>
      </c>
      <c r="H34" s="27"/>
    </row>
    <row r="35" spans="1:8" ht="53.25" customHeight="1">
      <c r="A35" s="1004" t="s">
        <v>212</v>
      </c>
      <c r="B35" s="1007" t="s">
        <v>213</v>
      </c>
      <c r="C35" s="137" t="s">
        <v>214</v>
      </c>
      <c r="D35" s="154"/>
      <c r="E35" s="31">
        <v>107.11</v>
      </c>
      <c r="F35" s="31">
        <v>107.09</v>
      </c>
      <c r="G35" s="288">
        <f t="shared" si="3"/>
        <v>100.01867588010084</v>
      </c>
      <c r="H35" s="27"/>
    </row>
    <row r="36" spans="1:8" ht="42.75" customHeight="1">
      <c r="A36" s="1005"/>
      <c r="B36" s="1008"/>
      <c r="C36" s="137" t="s">
        <v>215</v>
      </c>
      <c r="D36" s="154"/>
      <c r="E36" s="31">
        <v>0.05</v>
      </c>
      <c r="F36" s="31">
        <v>0.05</v>
      </c>
      <c r="G36" s="288">
        <f>E36/F36*100</f>
        <v>100</v>
      </c>
      <c r="H36" s="27"/>
    </row>
    <row r="37" spans="1:8" ht="59.25" customHeight="1">
      <c r="A37" s="1005"/>
      <c r="B37" s="1008"/>
      <c r="C37" s="156" t="s">
        <v>216</v>
      </c>
      <c r="D37" s="154"/>
      <c r="E37" s="31">
        <v>0.01</v>
      </c>
      <c r="F37" s="31">
        <v>0.01</v>
      </c>
      <c r="G37" s="288">
        <f t="shared" si="3"/>
        <v>100</v>
      </c>
      <c r="H37" s="27"/>
    </row>
    <row r="38" spans="1:8" ht="56.25" customHeight="1">
      <c r="A38" s="1005"/>
      <c r="B38" s="1008"/>
      <c r="C38" s="137" t="s">
        <v>217</v>
      </c>
      <c r="D38" s="154"/>
      <c r="E38" s="31">
        <v>0.57999999999999996</v>
      </c>
      <c r="F38" s="31">
        <v>0.55000000000000004</v>
      </c>
      <c r="G38" s="288">
        <f>E38/F38*100</f>
        <v>105.45454545454544</v>
      </c>
      <c r="H38" s="27"/>
    </row>
    <row r="39" spans="1:8" ht="63.75" customHeight="1">
      <c r="A39" s="1005"/>
      <c r="B39" s="1008"/>
      <c r="C39" s="156" t="s">
        <v>218</v>
      </c>
      <c r="D39" s="154"/>
      <c r="E39" s="31">
        <v>36.5</v>
      </c>
      <c r="F39" s="31">
        <v>36.47</v>
      </c>
      <c r="G39" s="288">
        <f t="shared" si="3"/>
        <v>100.0822593912805</v>
      </c>
      <c r="H39" s="27"/>
    </row>
    <row r="40" spans="1:8" ht="50.25" customHeight="1">
      <c r="A40" s="1006"/>
      <c r="B40" s="1009"/>
      <c r="C40" s="137" t="s">
        <v>219</v>
      </c>
      <c r="D40" s="154"/>
      <c r="E40" s="31">
        <v>98.04</v>
      </c>
      <c r="F40" s="31">
        <v>98.7</v>
      </c>
      <c r="G40" s="288">
        <f t="shared" si="2"/>
        <v>100.67319461444308</v>
      </c>
      <c r="H40" s="27"/>
    </row>
    <row r="41" spans="1:8">
      <c r="A41" s="1013" t="s">
        <v>220</v>
      </c>
      <c r="B41" s="1014"/>
      <c r="C41" s="1014"/>
      <c r="D41" s="1014"/>
      <c r="E41" s="1014"/>
      <c r="F41" s="1014"/>
      <c r="G41" s="1014"/>
      <c r="H41" s="1015"/>
    </row>
    <row r="42" spans="1:8" ht="52.5" customHeight="1">
      <c r="A42" s="157" t="s">
        <v>221</v>
      </c>
      <c r="B42" s="152" t="s">
        <v>39</v>
      </c>
      <c r="C42" s="156" t="s">
        <v>222</v>
      </c>
      <c r="D42" s="154"/>
      <c r="E42" s="31">
        <v>24</v>
      </c>
      <c r="F42" s="31">
        <v>23</v>
      </c>
      <c r="G42" s="288">
        <f>E42/F42*100</f>
        <v>104.34782608695652</v>
      </c>
      <c r="H42" s="27"/>
    </row>
    <row r="43" spans="1:8" ht="51" customHeight="1">
      <c r="A43" s="157" t="s">
        <v>223</v>
      </c>
      <c r="B43" s="152" t="s">
        <v>224</v>
      </c>
      <c r="C43" s="156" t="s">
        <v>225</v>
      </c>
      <c r="D43" s="154"/>
      <c r="E43" s="31">
        <v>90</v>
      </c>
      <c r="F43" s="31">
        <v>90</v>
      </c>
      <c r="G43" s="288">
        <f t="shared" ref="G43:G44" si="4">F43*100/E43</f>
        <v>100</v>
      </c>
      <c r="H43" s="27"/>
    </row>
    <row r="44" spans="1:8" ht="49.5" customHeight="1">
      <c r="A44" s="157" t="s">
        <v>226</v>
      </c>
      <c r="B44" s="152" t="s">
        <v>40</v>
      </c>
      <c r="C44" s="137" t="s">
        <v>227</v>
      </c>
      <c r="D44" s="154"/>
      <c r="E44" s="31">
        <v>65</v>
      </c>
      <c r="F44" s="31">
        <v>65</v>
      </c>
      <c r="G44" s="288">
        <f t="shared" si="4"/>
        <v>100</v>
      </c>
      <c r="H44" s="27"/>
    </row>
    <row r="45" spans="1:8">
      <c r="A45" s="1013" t="s">
        <v>228</v>
      </c>
      <c r="B45" s="1014"/>
      <c r="C45" s="1014"/>
      <c r="D45" s="1014"/>
      <c r="E45" s="1014"/>
      <c r="F45" s="1014"/>
      <c r="G45" s="1014"/>
      <c r="H45" s="1015"/>
    </row>
    <row r="46" spans="1:8" ht="40.5" customHeight="1">
      <c r="A46" s="1040" t="s">
        <v>229</v>
      </c>
      <c r="B46" s="1042" t="s">
        <v>230</v>
      </c>
      <c r="C46" s="156" t="s">
        <v>231</v>
      </c>
      <c r="D46" s="154"/>
      <c r="E46" s="31">
        <v>27</v>
      </c>
      <c r="F46" s="31">
        <v>27</v>
      </c>
      <c r="G46" s="288">
        <f>F46/E46*100</f>
        <v>100</v>
      </c>
      <c r="H46" s="27"/>
    </row>
    <row r="47" spans="1:8" ht="37.5" customHeight="1">
      <c r="A47" s="1041"/>
      <c r="B47" s="1043"/>
      <c r="C47" s="156" t="s">
        <v>232</v>
      </c>
      <c r="D47" s="154"/>
      <c r="E47" s="31">
        <v>45</v>
      </c>
      <c r="F47" s="31">
        <v>45</v>
      </c>
      <c r="G47" s="288">
        <f t="shared" ref="G47:G48" si="5">F47/E47*100</f>
        <v>100</v>
      </c>
      <c r="H47" s="27"/>
    </row>
    <row r="48" spans="1:8" ht="64.5" customHeight="1">
      <c r="A48" s="157" t="s">
        <v>233</v>
      </c>
      <c r="B48" s="157" t="s">
        <v>41</v>
      </c>
      <c r="C48" s="152" t="s">
        <v>234</v>
      </c>
      <c r="D48" s="154"/>
      <c r="E48" s="31">
        <v>100</v>
      </c>
      <c r="F48" s="31">
        <v>100</v>
      </c>
      <c r="G48" s="288">
        <f t="shared" si="5"/>
        <v>100</v>
      </c>
      <c r="H48" s="27"/>
    </row>
    <row r="49" spans="1:8">
      <c r="A49" s="1013" t="s">
        <v>235</v>
      </c>
      <c r="B49" s="1014"/>
      <c r="C49" s="1014"/>
      <c r="D49" s="1014"/>
      <c r="E49" s="1014"/>
      <c r="F49" s="1014"/>
      <c r="G49" s="1014"/>
      <c r="H49" s="1015"/>
    </row>
    <row r="50" spans="1:8" ht="56.25" customHeight="1">
      <c r="A50" s="157" t="s">
        <v>42</v>
      </c>
      <c r="B50" s="152" t="s">
        <v>236</v>
      </c>
      <c r="C50" s="157" t="s">
        <v>237</v>
      </c>
      <c r="D50" s="154"/>
      <c r="E50" s="31">
        <v>100</v>
      </c>
      <c r="F50" s="31">
        <v>100</v>
      </c>
      <c r="G50" s="288">
        <f>F50/E50*100</f>
        <v>100</v>
      </c>
      <c r="H50" s="27"/>
    </row>
    <row r="51" spans="1:8">
      <c r="A51" s="1013" t="s">
        <v>238</v>
      </c>
      <c r="B51" s="1014"/>
      <c r="C51" s="1014"/>
      <c r="D51" s="1014"/>
      <c r="E51" s="1014"/>
      <c r="F51" s="1014"/>
      <c r="G51" s="1014"/>
      <c r="H51" s="1015"/>
    </row>
    <row r="52" spans="1:8" ht="29.25" customHeight="1">
      <c r="A52" s="1004" t="s">
        <v>239</v>
      </c>
      <c r="B52" s="1007" t="s">
        <v>240</v>
      </c>
      <c r="C52" s="158" t="s">
        <v>241</v>
      </c>
      <c r="D52" s="159"/>
      <c r="E52" s="31">
        <v>122.9</v>
      </c>
      <c r="F52" s="31">
        <v>119.1</v>
      </c>
      <c r="G52" s="288">
        <f>F52/E52*100</f>
        <v>96.908055329536197</v>
      </c>
      <c r="H52" s="159"/>
    </row>
    <row r="53" spans="1:8" ht="30.75" customHeight="1">
      <c r="A53" s="1005"/>
      <c r="B53" s="1008"/>
      <c r="C53" s="158" t="s">
        <v>242</v>
      </c>
      <c r="D53" s="160"/>
      <c r="E53" s="289">
        <v>30</v>
      </c>
      <c r="F53" s="289">
        <v>30</v>
      </c>
      <c r="G53" s="288">
        <f t="shared" ref="G53:G55" si="6">F53/E53*100</f>
        <v>100</v>
      </c>
      <c r="H53" s="160"/>
    </row>
    <row r="54" spans="1:8" ht="21" customHeight="1">
      <c r="A54" s="1005"/>
      <c r="B54" s="1008"/>
      <c r="C54" s="161" t="s">
        <v>243</v>
      </c>
      <c r="D54" s="160"/>
      <c r="E54" s="289">
        <v>3</v>
      </c>
      <c r="F54" s="289">
        <v>3</v>
      </c>
      <c r="G54" s="288">
        <f t="shared" si="6"/>
        <v>100</v>
      </c>
      <c r="H54" s="160"/>
    </row>
    <row r="55" spans="1:8" ht="21.75" customHeight="1">
      <c r="A55" s="1006"/>
      <c r="B55" s="1009"/>
      <c r="C55" s="162" t="s">
        <v>244</v>
      </c>
      <c r="D55" s="160"/>
      <c r="E55" s="290">
        <v>394</v>
      </c>
      <c r="F55" s="290">
        <v>848</v>
      </c>
      <c r="G55" s="288">
        <f t="shared" si="6"/>
        <v>215.22842639593907</v>
      </c>
      <c r="H55" s="160"/>
    </row>
    <row r="56" spans="1:8">
      <c r="A56" s="1039" t="s">
        <v>847</v>
      </c>
      <c r="B56" s="915"/>
      <c r="C56" s="915"/>
      <c r="D56" s="915"/>
      <c r="E56" s="915"/>
      <c r="F56" s="915"/>
      <c r="G56" s="915"/>
      <c r="H56" s="916"/>
    </row>
    <row r="57" spans="1:8">
      <c r="A57" s="914" t="s">
        <v>1056</v>
      </c>
      <c r="B57" s="915"/>
      <c r="C57" s="915"/>
      <c r="D57" s="915"/>
      <c r="E57" s="915"/>
      <c r="F57" s="915"/>
      <c r="G57" s="915"/>
      <c r="H57" s="916"/>
    </row>
    <row r="58" spans="1:8" ht="63.75">
      <c r="A58" s="1025"/>
      <c r="B58" s="1027"/>
      <c r="C58" s="163" t="s">
        <v>848</v>
      </c>
      <c r="D58" s="164"/>
      <c r="E58" s="165" t="s">
        <v>849</v>
      </c>
      <c r="F58" s="165" t="s">
        <v>849</v>
      </c>
      <c r="G58" s="166">
        <v>100</v>
      </c>
      <c r="H58" s="124"/>
    </row>
    <row r="59" spans="1:8" ht="51">
      <c r="A59" s="1026"/>
      <c r="B59" s="1028"/>
      <c r="C59" s="165" t="s">
        <v>850</v>
      </c>
      <c r="D59" s="164"/>
      <c r="E59" s="165" t="s">
        <v>851</v>
      </c>
      <c r="F59" s="165" t="s">
        <v>851</v>
      </c>
      <c r="G59" s="166">
        <v>100</v>
      </c>
      <c r="H59" s="124"/>
    </row>
    <row r="60" spans="1:8" ht="76.5">
      <c r="A60" s="1026"/>
      <c r="B60" s="1028"/>
      <c r="C60" s="165" t="s">
        <v>852</v>
      </c>
      <c r="D60" s="164"/>
      <c r="E60" s="165" t="s">
        <v>853</v>
      </c>
      <c r="F60" s="165" t="s">
        <v>853</v>
      </c>
      <c r="G60" s="166">
        <v>100</v>
      </c>
      <c r="H60" s="125"/>
    </row>
    <row r="61" spans="1:8" ht="76.5">
      <c r="A61" s="1026"/>
      <c r="B61" s="1028"/>
      <c r="C61" s="165" t="s">
        <v>854</v>
      </c>
      <c r="D61" s="164"/>
      <c r="E61" s="165" t="s">
        <v>853</v>
      </c>
      <c r="F61" s="165" t="s">
        <v>853</v>
      </c>
      <c r="G61" s="166">
        <v>100</v>
      </c>
      <c r="H61" s="125"/>
    </row>
    <row r="62" spans="1:8" ht="63.75">
      <c r="A62" s="1026"/>
      <c r="B62" s="1028"/>
      <c r="C62" s="167" t="s">
        <v>855</v>
      </c>
      <c r="D62" s="164"/>
      <c r="E62" s="165" t="s">
        <v>856</v>
      </c>
      <c r="F62" s="165" t="s">
        <v>856</v>
      </c>
      <c r="G62" s="166">
        <v>100</v>
      </c>
      <c r="H62" s="125"/>
    </row>
    <row r="63" spans="1:8" ht="63.75">
      <c r="A63" s="1026"/>
      <c r="B63" s="1028"/>
      <c r="C63" s="165" t="s">
        <v>857</v>
      </c>
      <c r="D63" s="164"/>
      <c r="E63" s="165" t="s">
        <v>853</v>
      </c>
      <c r="F63" s="165" t="s">
        <v>853</v>
      </c>
      <c r="G63" s="166">
        <v>100</v>
      </c>
      <c r="H63" s="125"/>
    </row>
    <row r="64" spans="1:8" ht="51">
      <c r="A64" s="1026"/>
      <c r="B64" s="1028"/>
      <c r="C64" s="165" t="s">
        <v>858</v>
      </c>
      <c r="D64" s="164"/>
      <c r="E64" s="165" t="s">
        <v>859</v>
      </c>
      <c r="F64" s="165" t="s">
        <v>859</v>
      </c>
      <c r="G64" s="166">
        <v>100</v>
      </c>
      <c r="H64" s="125"/>
    </row>
    <row r="65" spans="1:8" ht="76.5">
      <c r="A65" s="1026"/>
      <c r="B65" s="1028"/>
      <c r="C65" s="165" t="s">
        <v>860</v>
      </c>
      <c r="D65" s="164"/>
      <c r="E65" s="165" t="s">
        <v>853</v>
      </c>
      <c r="F65" s="165" t="s">
        <v>853</v>
      </c>
      <c r="G65" s="166">
        <v>100</v>
      </c>
      <c r="H65" s="125"/>
    </row>
    <row r="66" spans="1:8" ht="51">
      <c r="A66" s="1026"/>
      <c r="B66" s="1028"/>
      <c r="C66" s="165" t="s">
        <v>861</v>
      </c>
      <c r="D66" s="164"/>
      <c r="E66" s="165" t="s">
        <v>862</v>
      </c>
      <c r="F66" s="165" t="s">
        <v>862</v>
      </c>
      <c r="G66" s="166">
        <v>100</v>
      </c>
      <c r="H66" s="125"/>
    </row>
    <row r="67" spans="1:8" ht="76.5">
      <c r="A67" s="1026"/>
      <c r="B67" s="1028"/>
      <c r="C67" s="165" t="s">
        <v>863</v>
      </c>
      <c r="D67" s="164"/>
      <c r="E67" s="165" t="s">
        <v>864</v>
      </c>
      <c r="F67" s="165" t="s">
        <v>864</v>
      </c>
      <c r="G67" s="166">
        <v>100</v>
      </c>
      <c r="H67" s="125"/>
    </row>
    <row r="68" spans="1:8" ht="115.5">
      <c r="A68" s="1026"/>
      <c r="B68" s="1028"/>
      <c r="C68" s="168" t="s">
        <v>865</v>
      </c>
      <c r="D68" s="193"/>
      <c r="E68" s="169" t="s">
        <v>866</v>
      </c>
      <c r="F68" s="169" t="s">
        <v>866</v>
      </c>
      <c r="G68" s="194">
        <v>100</v>
      </c>
      <c r="H68" s="195"/>
    </row>
    <row r="69" spans="1:8">
      <c r="A69" s="917" t="s">
        <v>1057</v>
      </c>
      <c r="B69" s="918"/>
      <c r="C69" s="918"/>
      <c r="D69" s="918"/>
      <c r="E69" s="918"/>
      <c r="F69" s="918"/>
      <c r="G69" s="918"/>
      <c r="H69" s="918"/>
    </row>
    <row r="70" spans="1:8" ht="63.75">
      <c r="A70" s="1025"/>
      <c r="B70" s="1019"/>
      <c r="C70" s="170" t="s">
        <v>867</v>
      </c>
      <c r="D70" s="171"/>
      <c r="E70" s="165" t="s">
        <v>868</v>
      </c>
      <c r="F70" s="165" t="s">
        <v>868</v>
      </c>
      <c r="G70" s="166">
        <v>100</v>
      </c>
      <c r="H70" s="125"/>
    </row>
    <row r="71" spans="1:8" ht="25.5">
      <c r="A71" s="1029"/>
      <c r="B71" s="1020"/>
      <c r="C71" s="172" t="s">
        <v>869</v>
      </c>
      <c r="D71" s="173"/>
      <c r="E71" s="165" t="s">
        <v>870</v>
      </c>
      <c r="F71" s="165" t="s">
        <v>870</v>
      </c>
      <c r="G71" s="166">
        <v>100</v>
      </c>
      <c r="H71" s="126"/>
    </row>
    <row r="72" spans="1:8">
      <c r="A72" s="919" t="s">
        <v>1058</v>
      </c>
      <c r="B72" s="920"/>
      <c r="C72" s="920"/>
      <c r="D72" s="920"/>
      <c r="E72" s="920"/>
      <c r="F72" s="920"/>
      <c r="G72" s="920"/>
      <c r="H72" s="921"/>
    </row>
    <row r="73" spans="1:8" ht="76.5">
      <c r="A73" s="1025"/>
      <c r="B73" s="1027"/>
      <c r="C73" s="174" t="s">
        <v>871</v>
      </c>
      <c r="D73" s="173"/>
      <c r="E73" s="175" t="s">
        <v>872</v>
      </c>
      <c r="F73" s="175" t="s">
        <v>872</v>
      </c>
      <c r="G73" s="166">
        <v>100</v>
      </c>
      <c r="H73" s="126"/>
    </row>
    <row r="74" spans="1:8" ht="102">
      <c r="A74" s="1026"/>
      <c r="B74" s="1028"/>
      <c r="C74" s="176" t="s">
        <v>873</v>
      </c>
      <c r="D74" s="173"/>
      <c r="E74" s="165" t="s">
        <v>870</v>
      </c>
      <c r="F74" s="165" t="s">
        <v>870</v>
      </c>
      <c r="G74" s="166">
        <v>100</v>
      </c>
      <c r="H74" s="126"/>
    </row>
    <row r="75" spans="1:8" ht="63.75">
      <c r="A75" s="1026"/>
      <c r="B75" s="1028"/>
      <c r="C75" s="177" t="s">
        <v>874</v>
      </c>
      <c r="D75" s="173"/>
      <c r="E75" s="165" t="s">
        <v>875</v>
      </c>
      <c r="F75" s="165" t="s">
        <v>875</v>
      </c>
      <c r="G75" s="166">
        <v>100</v>
      </c>
      <c r="H75" s="126"/>
    </row>
    <row r="76" spans="1:8" ht="114.75">
      <c r="A76" s="1026"/>
      <c r="B76" s="1028"/>
      <c r="C76" s="178" t="s">
        <v>865</v>
      </c>
      <c r="D76" s="173"/>
      <c r="E76" s="165" t="s">
        <v>866</v>
      </c>
      <c r="F76" s="165" t="s">
        <v>866</v>
      </c>
      <c r="G76" s="166">
        <v>100</v>
      </c>
      <c r="H76" s="126"/>
    </row>
    <row r="77" spans="1:8" ht="25.5">
      <c r="A77" s="1026"/>
      <c r="B77" s="1028"/>
      <c r="C77" s="196" t="s">
        <v>869</v>
      </c>
      <c r="D77" s="197"/>
      <c r="E77" s="169" t="s">
        <v>870</v>
      </c>
      <c r="F77" s="169" t="s">
        <v>870</v>
      </c>
      <c r="G77" s="194">
        <v>100</v>
      </c>
      <c r="H77" s="198"/>
    </row>
    <row r="78" spans="1:8">
      <c r="A78" s="917" t="s">
        <v>1059</v>
      </c>
      <c r="B78" s="917"/>
      <c r="C78" s="917"/>
      <c r="D78" s="917"/>
      <c r="E78" s="917"/>
      <c r="F78" s="917"/>
      <c r="G78" s="917"/>
      <c r="H78" s="917"/>
    </row>
    <row r="79" spans="1:8" ht="51">
      <c r="A79" s="1025"/>
      <c r="B79" s="1027"/>
      <c r="C79" s="172" t="s">
        <v>877</v>
      </c>
      <c r="D79" s="173"/>
      <c r="E79" s="165" t="s">
        <v>878</v>
      </c>
      <c r="F79" s="165" t="s">
        <v>878</v>
      </c>
      <c r="G79" s="166">
        <v>100</v>
      </c>
      <c r="H79" s="126"/>
    </row>
    <row r="80" spans="1:8" ht="63.75">
      <c r="A80" s="1029"/>
      <c r="B80" s="1037"/>
      <c r="C80" s="179" t="s">
        <v>879</v>
      </c>
      <c r="D80" s="173"/>
      <c r="E80" s="165" t="s">
        <v>880</v>
      </c>
      <c r="F80" s="165" t="s">
        <v>880</v>
      </c>
      <c r="G80" s="166">
        <v>100</v>
      </c>
      <c r="H80" s="126"/>
    </row>
    <row r="81" spans="1:8">
      <c r="A81" s="919" t="s">
        <v>1060</v>
      </c>
      <c r="B81" s="920"/>
      <c r="C81" s="920"/>
      <c r="D81" s="920"/>
      <c r="E81" s="920"/>
      <c r="F81" s="920"/>
      <c r="G81" s="920"/>
      <c r="H81" s="921"/>
    </row>
    <row r="82" spans="1:8" ht="38.25">
      <c r="A82" s="1025"/>
      <c r="B82" s="1027"/>
      <c r="C82" s="174" t="s">
        <v>881</v>
      </c>
      <c r="D82" s="180"/>
      <c r="E82" s="165" t="s">
        <v>882</v>
      </c>
      <c r="F82" s="165" t="s">
        <v>882</v>
      </c>
      <c r="G82" s="166">
        <v>100</v>
      </c>
      <c r="H82" s="126"/>
    </row>
    <row r="83" spans="1:8" ht="25.5">
      <c r="A83" s="1029"/>
      <c r="B83" s="1037"/>
      <c r="C83" s="170" t="s">
        <v>869</v>
      </c>
      <c r="D83" s="173"/>
      <c r="E83" s="165" t="s">
        <v>870</v>
      </c>
      <c r="F83" s="165" t="s">
        <v>870</v>
      </c>
      <c r="G83" s="166">
        <v>100</v>
      </c>
      <c r="H83" s="126"/>
    </row>
    <row r="84" spans="1:8">
      <c r="A84" s="919" t="s">
        <v>1061</v>
      </c>
      <c r="B84" s="920"/>
      <c r="C84" s="920"/>
      <c r="D84" s="920"/>
      <c r="E84" s="920"/>
      <c r="F84" s="920"/>
      <c r="G84" s="920"/>
      <c r="H84" s="921"/>
    </row>
    <row r="85" spans="1:8" ht="25.5">
      <c r="A85" s="1025"/>
      <c r="B85" s="1027"/>
      <c r="C85" s="170" t="s">
        <v>883</v>
      </c>
      <c r="D85" s="180"/>
      <c r="E85" s="165" t="s">
        <v>884</v>
      </c>
      <c r="F85" s="165" t="s">
        <v>884</v>
      </c>
      <c r="G85" s="166">
        <v>100</v>
      </c>
      <c r="H85" s="126"/>
    </row>
    <row r="86" spans="1:8" ht="38.25">
      <c r="A86" s="1026"/>
      <c r="B86" s="1028"/>
      <c r="C86" s="170" t="s">
        <v>885</v>
      </c>
      <c r="D86" s="180"/>
      <c r="E86" s="165" t="s">
        <v>886</v>
      </c>
      <c r="F86" s="165" t="s">
        <v>886</v>
      </c>
      <c r="G86" s="166">
        <v>100</v>
      </c>
      <c r="H86" s="126"/>
    </row>
    <row r="87" spans="1:8" ht="63.75">
      <c r="A87" s="1026"/>
      <c r="B87" s="1028"/>
      <c r="C87" s="170" t="s">
        <v>887</v>
      </c>
      <c r="D87" s="173"/>
      <c r="E87" s="165" t="s">
        <v>888</v>
      </c>
      <c r="F87" s="165" t="s">
        <v>888</v>
      </c>
      <c r="G87" s="166">
        <v>100</v>
      </c>
      <c r="H87" s="126"/>
    </row>
    <row r="88" spans="1:8" ht="25.5">
      <c r="A88" s="1029"/>
      <c r="B88" s="1037"/>
      <c r="C88" s="170" t="s">
        <v>869</v>
      </c>
      <c r="D88" s="173"/>
      <c r="E88" s="165" t="s">
        <v>870</v>
      </c>
      <c r="F88" s="165" t="s">
        <v>870</v>
      </c>
      <c r="G88" s="166">
        <v>100</v>
      </c>
      <c r="H88" s="126"/>
    </row>
    <row r="89" spans="1:8">
      <c r="A89" s="919" t="s">
        <v>1062</v>
      </c>
      <c r="B89" s="920"/>
      <c r="C89" s="920"/>
      <c r="D89" s="920"/>
      <c r="E89" s="920"/>
      <c r="F89" s="920"/>
      <c r="G89" s="920"/>
      <c r="H89" s="921"/>
    </row>
    <row r="90" spans="1:8" ht="25.5">
      <c r="A90" s="1038"/>
      <c r="B90" s="1027"/>
      <c r="C90" s="170" t="s">
        <v>889</v>
      </c>
      <c r="D90" s="173"/>
      <c r="E90" s="165" t="s">
        <v>870</v>
      </c>
      <c r="F90" s="165" t="s">
        <v>870</v>
      </c>
      <c r="G90" s="166">
        <v>100</v>
      </c>
      <c r="H90" s="126"/>
    </row>
    <row r="91" spans="1:8" ht="51">
      <c r="A91" s="1038"/>
      <c r="B91" s="1037"/>
      <c r="C91" s="165" t="s">
        <v>890</v>
      </c>
      <c r="D91" s="181"/>
      <c r="E91" s="165" t="s">
        <v>870</v>
      </c>
      <c r="F91" s="165" t="s">
        <v>870</v>
      </c>
      <c r="G91" s="166">
        <v>100</v>
      </c>
      <c r="H91" s="126"/>
    </row>
    <row r="92" spans="1:8" ht="15.75" customHeight="1">
      <c r="A92" s="1030" t="s">
        <v>927</v>
      </c>
      <c r="B92" s="1031"/>
      <c r="C92" s="1031"/>
      <c r="D92" s="1031"/>
      <c r="E92" s="1031"/>
      <c r="F92" s="1031"/>
      <c r="G92" s="1031"/>
      <c r="H92" s="1032"/>
    </row>
    <row r="93" spans="1:8" ht="38.25">
      <c r="A93" s="1033" t="s">
        <v>13</v>
      </c>
      <c r="B93" s="1033" t="s">
        <v>892</v>
      </c>
      <c r="C93" s="139" t="s">
        <v>893</v>
      </c>
      <c r="D93" s="139"/>
      <c r="E93" s="243">
        <v>90.6</v>
      </c>
      <c r="F93" s="243">
        <v>90.6</v>
      </c>
      <c r="G93" s="243">
        <v>100</v>
      </c>
      <c r="H93" s="139"/>
    </row>
    <row r="94" spans="1:8" ht="51">
      <c r="A94" s="1033"/>
      <c r="B94" s="1033"/>
      <c r="C94" s="139" t="s">
        <v>894</v>
      </c>
      <c r="D94" s="139"/>
      <c r="E94" s="243"/>
      <c r="F94" s="243"/>
      <c r="G94" s="243"/>
      <c r="H94" s="139"/>
    </row>
    <row r="95" spans="1:8">
      <c r="A95" s="1033"/>
      <c r="B95" s="1033"/>
      <c r="C95" s="139" t="s">
        <v>895</v>
      </c>
      <c r="D95" s="139"/>
      <c r="E95" s="243">
        <v>100</v>
      </c>
      <c r="F95" s="243">
        <v>100</v>
      </c>
      <c r="G95" s="243">
        <v>100</v>
      </c>
      <c r="H95" s="139"/>
    </row>
    <row r="96" spans="1:8">
      <c r="A96" s="1033"/>
      <c r="B96" s="1033"/>
      <c r="C96" s="139" t="s">
        <v>896</v>
      </c>
      <c r="D96" s="139"/>
      <c r="E96" s="243">
        <v>109.1</v>
      </c>
      <c r="F96" s="243">
        <v>109.1</v>
      </c>
      <c r="G96" s="243">
        <v>100</v>
      </c>
      <c r="H96" s="139"/>
    </row>
    <row r="97" spans="1:8">
      <c r="A97" s="1033"/>
      <c r="B97" s="1033"/>
      <c r="C97" s="139" t="s">
        <v>897</v>
      </c>
      <c r="D97" s="139"/>
      <c r="E97" s="243">
        <v>100</v>
      </c>
      <c r="F97" s="243">
        <v>100</v>
      </c>
      <c r="G97" s="243">
        <v>100</v>
      </c>
      <c r="H97" s="139"/>
    </row>
    <row r="98" spans="1:8" ht="63.75">
      <c r="A98" s="1033"/>
      <c r="B98" s="1033"/>
      <c r="C98" s="139" t="s">
        <v>898</v>
      </c>
      <c r="D98" s="139"/>
      <c r="E98" s="243">
        <v>2.04</v>
      </c>
      <c r="F98" s="243">
        <v>2.04</v>
      </c>
      <c r="G98" s="243">
        <v>100</v>
      </c>
      <c r="H98" s="139"/>
    </row>
    <row r="99" spans="1:8" ht="76.5">
      <c r="A99" s="1033"/>
      <c r="B99" s="1033"/>
      <c r="C99" s="139" t="s">
        <v>899</v>
      </c>
      <c r="D99" s="139"/>
      <c r="E99" s="243">
        <v>17.649999999999999</v>
      </c>
      <c r="F99" s="243">
        <v>17.649999999999999</v>
      </c>
      <c r="G99" s="243">
        <v>100</v>
      </c>
      <c r="H99" s="139"/>
    </row>
    <row r="100" spans="1:8" ht="38.25">
      <c r="A100" s="1033"/>
      <c r="B100" s="1033"/>
      <c r="C100" s="139" t="s">
        <v>900</v>
      </c>
      <c r="D100" s="139"/>
      <c r="E100" s="243">
        <v>2811.87</v>
      </c>
      <c r="F100" s="243">
        <v>2811.87</v>
      </c>
      <c r="G100" s="243">
        <v>100</v>
      </c>
      <c r="H100" s="139"/>
    </row>
    <row r="101" spans="1:8" ht="76.5">
      <c r="A101" s="1033"/>
      <c r="B101" s="1033"/>
      <c r="C101" s="139" t="s">
        <v>901</v>
      </c>
      <c r="D101" s="139"/>
      <c r="E101" s="243"/>
      <c r="F101" s="243"/>
      <c r="G101" s="243"/>
      <c r="H101" s="139"/>
    </row>
    <row r="102" spans="1:8">
      <c r="A102" s="1033"/>
      <c r="B102" s="1033"/>
      <c r="C102" s="139" t="s">
        <v>902</v>
      </c>
      <c r="D102" s="135" t="s">
        <v>903</v>
      </c>
      <c r="E102" s="243">
        <v>90.8</v>
      </c>
      <c r="F102" s="243">
        <v>90.8</v>
      </c>
      <c r="G102" s="243">
        <v>100</v>
      </c>
      <c r="H102" s="139"/>
    </row>
    <row r="103" spans="1:8" ht="25.5">
      <c r="A103" s="1033"/>
      <c r="B103" s="1033"/>
      <c r="C103" s="139" t="s">
        <v>904</v>
      </c>
      <c r="D103" s="135" t="s">
        <v>905</v>
      </c>
      <c r="E103" s="243">
        <v>113.3</v>
      </c>
      <c r="F103" s="243">
        <v>113.3</v>
      </c>
      <c r="G103" s="243">
        <v>100</v>
      </c>
      <c r="H103" s="139"/>
    </row>
    <row r="104" spans="1:8" ht="38.25">
      <c r="A104" s="1033"/>
      <c r="B104" s="1033"/>
      <c r="C104" s="139" t="s">
        <v>906</v>
      </c>
      <c r="D104" s="135"/>
      <c r="E104" s="243"/>
      <c r="F104" s="243"/>
      <c r="G104" s="243"/>
      <c r="H104" s="139"/>
    </row>
    <row r="105" spans="1:8">
      <c r="A105" s="1033"/>
      <c r="B105" s="1033"/>
      <c r="C105" s="139" t="s">
        <v>902</v>
      </c>
      <c r="D105" s="135" t="s">
        <v>903</v>
      </c>
      <c r="E105" s="243">
        <v>38557.21</v>
      </c>
      <c r="F105" s="243">
        <v>38557.21</v>
      </c>
      <c r="G105" s="243">
        <v>100</v>
      </c>
      <c r="H105" s="139"/>
    </row>
    <row r="106" spans="1:8" ht="25.5">
      <c r="A106" s="1033"/>
      <c r="B106" s="1033"/>
      <c r="C106" s="139" t="s">
        <v>904</v>
      </c>
      <c r="D106" s="135" t="s">
        <v>905</v>
      </c>
      <c r="E106" s="243">
        <v>48099.03</v>
      </c>
      <c r="F106" s="243">
        <v>48099.03</v>
      </c>
      <c r="G106" s="243">
        <v>100</v>
      </c>
      <c r="H106" s="139"/>
    </row>
    <row r="107" spans="1:8" ht="51">
      <c r="A107" s="1033"/>
      <c r="B107" s="1033"/>
      <c r="C107" s="139" t="s">
        <v>907</v>
      </c>
      <c r="D107" s="139" t="s">
        <v>908</v>
      </c>
      <c r="E107" s="243">
        <v>8</v>
      </c>
      <c r="F107" s="243">
        <v>8</v>
      </c>
      <c r="G107" s="243">
        <v>100</v>
      </c>
      <c r="H107" s="139"/>
    </row>
    <row r="108" spans="1:8" ht="38.25">
      <c r="A108" s="1033"/>
      <c r="B108" s="1033"/>
      <c r="C108" s="139" t="s">
        <v>909</v>
      </c>
      <c r="D108" s="139"/>
      <c r="E108" s="243">
        <v>1</v>
      </c>
      <c r="F108" s="243">
        <v>1</v>
      </c>
      <c r="G108" s="243">
        <v>100</v>
      </c>
      <c r="H108" s="139"/>
    </row>
    <row r="109" spans="1:8" ht="24" customHeight="1">
      <c r="A109" s="922" t="s">
        <v>1063</v>
      </c>
      <c r="B109" s="923"/>
      <c r="C109" s="923"/>
      <c r="D109" s="923"/>
      <c r="E109" s="923"/>
      <c r="F109" s="923"/>
      <c r="G109" s="923"/>
      <c r="H109" s="924"/>
    </row>
    <row r="110" spans="1:8" ht="25.5">
      <c r="A110" s="1033" t="s">
        <v>427</v>
      </c>
      <c r="B110" s="1033" t="s">
        <v>428</v>
      </c>
      <c r="C110" s="139" t="s">
        <v>910</v>
      </c>
      <c r="D110" s="139" t="s">
        <v>911</v>
      </c>
      <c r="E110" s="243">
        <v>180935</v>
      </c>
      <c r="F110" s="243">
        <v>180935</v>
      </c>
      <c r="G110" s="243">
        <v>100</v>
      </c>
      <c r="H110" s="139"/>
    </row>
    <row r="111" spans="1:8" ht="25.5">
      <c r="A111" s="1033"/>
      <c r="B111" s="1033"/>
      <c r="C111" s="139" t="s">
        <v>912</v>
      </c>
      <c r="D111" s="139" t="s">
        <v>911</v>
      </c>
      <c r="E111" s="243">
        <v>3324</v>
      </c>
      <c r="F111" s="243">
        <v>3324</v>
      </c>
      <c r="G111" s="243">
        <v>100</v>
      </c>
      <c r="H111" s="139"/>
    </row>
    <row r="112" spans="1:8" ht="25.5">
      <c r="A112" s="1033"/>
      <c r="B112" s="1033"/>
      <c r="C112" s="139" t="s">
        <v>913</v>
      </c>
      <c r="D112" s="139"/>
      <c r="E112" s="243">
        <v>43.5</v>
      </c>
      <c r="F112" s="243">
        <v>43.5</v>
      </c>
      <c r="G112" s="243">
        <v>100</v>
      </c>
      <c r="H112" s="139"/>
    </row>
    <row r="113" spans="1:8" ht="51">
      <c r="A113" s="139" t="s">
        <v>435</v>
      </c>
      <c r="B113" s="139" t="s">
        <v>436</v>
      </c>
      <c r="C113" s="139" t="s">
        <v>914</v>
      </c>
      <c r="D113" s="139" t="s">
        <v>915</v>
      </c>
      <c r="E113" s="243">
        <v>160286</v>
      </c>
      <c r="F113" s="243">
        <v>160286</v>
      </c>
      <c r="G113" s="243">
        <v>100</v>
      </c>
      <c r="H113" s="139"/>
    </row>
    <row r="114" spans="1:8" ht="63.75">
      <c r="A114" s="139" t="s">
        <v>303</v>
      </c>
      <c r="B114" s="139" t="s">
        <v>442</v>
      </c>
      <c r="C114" s="139" t="s">
        <v>916</v>
      </c>
      <c r="D114" s="135" t="s">
        <v>917</v>
      </c>
      <c r="E114" s="243">
        <v>486</v>
      </c>
      <c r="F114" s="243">
        <v>486</v>
      </c>
      <c r="G114" s="243">
        <v>100</v>
      </c>
      <c r="H114" s="139"/>
    </row>
    <row r="115" spans="1:8" ht="38.25">
      <c r="A115" s="139" t="s">
        <v>447</v>
      </c>
      <c r="B115" s="139" t="s">
        <v>448</v>
      </c>
      <c r="C115" s="135" t="s">
        <v>918</v>
      </c>
      <c r="D115" s="182" t="s">
        <v>919</v>
      </c>
      <c r="E115" s="243" t="s">
        <v>920</v>
      </c>
      <c r="F115" s="243" t="s">
        <v>920</v>
      </c>
      <c r="G115" s="243" t="s">
        <v>920</v>
      </c>
      <c r="H115" s="139"/>
    </row>
    <row r="116" spans="1:8" ht="38.25">
      <c r="A116" s="139" t="s">
        <v>452</v>
      </c>
      <c r="B116" s="139" t="s">
        <v>453</v>
      </c>
      <c r="C116" s="135" t="s">
        <v>921</v>
      </c>
      <c r="D116" s="182" t="s">
        <v>919</v>
      </c>
      <c r="E116" s="243">
        <v>100</v>
      </c>
      <c r="F116" s="243">
        <v>100</v>
      </c>
      <c r="G116" s="243">
        <v>100</v>
      </c>
      <c r="H116" s="139"/>
    </row>
    <row r="117" spans="1:8">
      <c r="A117" s="922" t="s">
        <v>1065</v>
      </c>
      <c r="B117" s="925"/>
      <c r="C117" s="925"/>
      <c r="D117" s="925"/>
      <c r="E117" s="925"/>
      <c r="F117" s="925"/>
      <c r="G117" s="925"/>
      <c r="H117" s="926"/>
    </row>
    <row r="118" spans="1:8" ht="153">
      <c r="A118" s="139" t="s">
        <v>21</v>
      </c>
      <c r="B118" s="139" t="s">
        <v>922</v>
      </c>
      <c r="C118" s="139" t="s">
        <v>923</v>
      </c>
      <c r="D118" s="139"/>
      <c r="E118" s="243">
        <v>443.2</v>
      </c>
      <c r="F118" s="243">
        <v>443.2</v>
      </c>
      <c r="G118" s="243">
        <v>100</v>
      </c>
      <c r="H118" s="139"/>
    </row>
    <row r="119" spans="1:8" ht="102">
      <c r="A119" s="139" t="s">
        <v>465</v>
      </c>
      <c r="B119" s="139" t="s">
        <v>466</v>
      </c>
      <c r="C119" s="139" t="s">
        <v>1055</v>
      </c>
      <c r="D119" s="139"/>
      <c r="E119" s="243">
        <v>2</v>
      </c>
      <c r="F119" s="243">
        <v>2</v>
      </c>
      <c r="G119" s="243">
        <v>100</v>
      </c>
      <c r="H119" s="139"/>
    </row>
    <row r="120" spans="1:8" ht="51">
      <c r="A120" s="139" t="s">
        <v>152</v>
      </c>
      <c r="B120" s="139" t="s">
        <v>469</v>
      </c>
      <c r="C120" s="135" t="s">
        <v>924</v>
      </c>
      <c r="D120" s="182" t="s">
        <v>919</v>
      </c>
      <c r="E120" s="243">
        <v>100</v>
      </c>
      <c r="F120" s="243">
        <v>100</v>
      </c>
      <c r="G120" s="243">
        <v>100</v>
      </c>
      <c r="H120" s="139"/>
    </row>
    <row r="121" spans="1:8">
      <c r="A121" s="922" t="s">
        <v>1064</v>
      </c>
      <c r="B121" s="923"/>
      <c r="C121" s="923"/>
      <c r="D121" s="923"/>
      <c r="E121" s="923"/>
      <c r="F121" s="923"/>
      <c r="G121" s="923"/>
      <c r="H121" s="924"/>
    </row>
    <row r="122" spans="1:8" ht="63.75">
      <c r="A122" s="139" t="s">
        <v>133</v>
      </c>
      <c r="B122" s="139" t="s">
        <v>475</v>
      </c>
      <c r="C122" s="139" t="s">
        <v>926</v>
      </c>
      <c r="D122" s="139" t="s">
        <v>919</v>
      </c>
      <c r="E122" s="243">
        <v>100</v>
      </c>
      <c r="F122" s="243">
        <v>100</v>
      </c>
      <c r="G122" s="243">
        <v>100</v>
      </c>
      <c r="H122" s="139"/>
    </row>
    <row r="123" spans="1:8">
      <c r="A123" s="889" t="s">
        <v>928</v>
      </c>
      <c r="B123" s="890"/>
      <c r="C123" s="890"/>
      <c r="D123" s="890"/>
      <c r="E123" s="890"/>
      <c r="F123" s="890"/>
      <c r="G123" s="890"/>
      <c r="H123" s="891"/>
    </row>
    <row r="124" spans="1:8" ht="51">
      <c r="A124" s="929" t="s">
        <v>13</v>
      </c>
      <c r="B124" s="1033" t="s">
        <v>480</v>
      </c>
      <c r="C124" s="139" t="s">
        <v>929</v>
      </c>
      <c r="D124" s="139"/>
      <c r="E124" s="244">
        <v>137.69999999999999</v>
      </c>
      <c r="F124" s="244">
        <v>137.69999999999999</v>
      </c>
      <c r="G124" s="244">
        <v>100</v>
      </c>
      <c r="H124" s="135"/>
    </row>
    <row r="125" spans="1:8" ht="76.5">
      <c r="A125" s="964"/>
      <c r="B125" s="1033"/>
      <c r="C125" s="139" t="s">
        <v>930</v>
      </c>
      <c r="D125" s="139"/>
      <c r="E125" s="244">
        <v>0</v>
      </c>
      <c r="F125" s="244">
        <v>0</v>
      </c>
      <c r="G125" s="244">
        <v>100</v>
      </c>
      <c r="H125" s="135"/>
    </row>
    <row r="126" spans="1:8" ht="51">
      <c r="A126" s="964"/>
      <c r="B126" s="1033"/>
      <c r="C126" s="139" t="s">
        <v>931</v>
      </c>
      <c r="D126" s="139"/>
      <c r="E126" s="244">
        <v>100</v>
      </c>
      <c r="F126" s="244">
        <v>100</v>
      </c>
      <c r="G126" s="244">
        <v>100</v>
      </c>
      <c r="H126" s="135"/>
    </row>
    <row r="127" spans="1:8" ht="76.5">
      <c r="A127" s="969"/>
      <c r="B127" s="1033"/>
      <c r="C127" s="139" t="s">
        <v>932</v>
      </c>
      <c r="D127" s="139"/>
      <c r="E127" s="244">
        <v>100</v>
      </c>
      <c r="F127" s="244">
        <v>100</v>
      </c>
      <c r="G127" s="244">
        <v>100</v>
      </c>
      <c r="H127" s="135"/>
    </row>
    <row r="128" spans="1:8">
      <c r="A128" s="922" t="s">
        <v>1066</v>
      </c>
      <c r="B128" s="923"/>
      <c r="C128" s="923"/>
      <c r="D128" s="923"/>
      <c r="E128" s="923"/>
      <c r="F128" s="923"/>
      <c r="G128" s="923"/>
      <c r="H128" s="924"/>
    </row>
    <row r="129" spans="1:8" ht="38.25">
      <c r="A129" s="135"/>
      <c r="B129" s="139"/>
      <c r="C129" s="139" t="s">
        <v>933</v>
      </c>
      <c r="D129" s="139"/>
      <c r="E129" s="244">
        <v>1093.9000000000001</v>
      </c>
      <c r="F129" s="244">
        <v>1093.9000000000001</v>
      </c>
      <c r="G129" s="244">
        <v>100</v>
      </c>
      <c r="H129" s="139"/>
    </row>
    <row r="130" spans="1:8" ht="63.75" hidden="1">
      <c r="A130" s="139" t="s">
        <v>427</v>
      </c>
      <c r="B130" s="139" t="s">
        <v>487</v>
      </c>
      <c r="C130" s="139" t="s">
        <v>934</v>
      </c>
      <c r="D130" s="139"/>
      <c r="E130" s="244"/>
      <c r="F130" s="244"/>
      <c r="G130" s="244"/>
      <c r="H130" s="139"/>
    </row>
    <row r="131" spans="1:8" ht="63.75" hidden="1">
      <c r="A131" s="139" t="s">
        <v>435</v>
      </c>
      <c r="B131" s="139" t="s">
        <v>489</v>
      </c>
      <c r="C131" s="139" t="s">
        <v>935</v>
      </c>
      <c r="D131" s="139"/>
      <c r="E131" s="244"/>
      <c r="F131" s="244"/>
      <c r="G131" s="244"/>
      <c r="H131" s="139"/>
    </row>
    <row r="132" spans="1:8" ht="38.25" hidden="1">
      <c r="A132" s="139" t="s">
        <v>303</v>
      </c>
      <c r="B132" s="139" t="s">
        <v>492</v>
      </c>
      <c r="C132" s="139" t="s">
        <v>936</v>
      </c>
      <c r="D132" s="139"/>
      <c r="E132" s="244"/>
      <c r="F132" s="244"/>
      <c r="G132" s="244"/>
      <c r="H132" s="139"/>
    </row>
    <row r="133" spans="1:8" ht="51" hidden="1">
      <c r="A133" s="139" t="s">
        <v>74</v>
      </c>
      <c r="B133" s="139" t="s">
        <v>494</v>
      </c>
      <c r="C133" s="139" t="s">
        <v>937</v>
      </c>
      <c r="D133" s="139"/>
      <c r="E133" s="244"/>
      <c r="F133" s="244"/>
      <c r="G133" s="244"/>
      <c r="H133" s="139"/>
    </row>
    <row r="134" spans="1:8" ht="38.25" hidden="1">
      <c r="A134" s="139" t="s">
        <v>21</v>
      </c>
      <c r="B134" s="139" t="s">
        <v>938</v>
      </c>
      <c r="C134" s="139" t="s">
        <v>939</v>
      </c>
      <c r="D134" s="139"/>
      <c r="E134" s="244"/>
      <c r="F134" s="244"/>
      <c r="G134" s="244"/>
      <c r="H134" s="139"/>
    </row>
    <row r="135" spans="1:8" ht="51" hidden="1">
      <c r="A135" s="139" t="s">
        <v>465</v>
      </c>
      <c r="B135" s="139" t="s">
        <v>940</v>
      </c>
      <c r="C135" s="139" t="s">
        <v>941</v>
      </c>
      <c r="D135" s="139"/>
      <c r="E135" s="244"/>
      <c r="F135" s="244"/>
      <c r="G135" s="244"/>
      <c r="H135" s="139"/>
    </row>
    <row r="136" spans="1:8" ht="38.25" hidden="1">
      <c r="A136" s="139" t="s">
        <v>125</v>
      </c>
      <c r="B136" s="139" t="s">
        <v>472</v>
      </c>
      <c r="C136" s="139" t="s">
        <v>942</v>
      </c>
      <c r="D136" s="139"/>
      <c r="E136" s="244"/>
      <c r="F136" s="244"/>
      <c r="G136" s="244"/>
      <c r="H136" s="139"/>
    </row>
    <row r="137" spans="1:8" ht="76.5">
      <c r="A137" s="139" t="s">
        <v>133</v>
      </c>
      <c r="B137" s="139" t="s">
        <v>504</v>
      </c>
      <c r="C137" s="139" t="s">
        <v>889</v>
      </c>
      <c r="D137" s="139"/>
      <c r="E137" s="244">
        <v>10655.9</v>
      </c>
      <c r="F137" s="244">
        <v>10651.4</v>
      </c>
      <c r="G137" s="244">
        <v>100</v>
      </c>
      <c r="H137" s="139"/>
    </row>
    <row r="138" spans="1:8" ht="36" customHeight="1">
      <c r="A138" s="889" t="s">
        <v>1016</v>
      </c>
      <c r="B138" s="890"/>
      <c r="C138" s="890"/>
      <c r="D138" s="890"/>
      <c r="E138" s="890"/>
      <c r="F138" s="890"/>
      <c r="G138" s="890"/>
      <c r="H138" s="891"/>
    </row>
    <row r="139" spans="1:8" ht="102">
      <c r="A139" s="929" t="s">
        <v>13</v>
      </c>
      <c r="B139" s="929" t="s">
        <v>943</v>
      </c>
      <c r="C139" s="139" t="s">
        <v>944</v>
      </c>
      <c r="D139" s="135"/>
      <c r="E139" s="243" t="s">
        <v>945</v>
      </c>
      <c r="F139" s="243">
        <v>0</v>
      </c>
      <c r="G139" s="243">
        <v>100</v>
      </c>
      <c r="H139" s="135" t="s">
        <v>946</v>
      </c>
    </row>
    <row r="140" spans="1:8" ht="89.25">
      <c r="A140" s="983"/>
      <c r="B140" s="983"/>
      <c r="C140" s="139" t="s">
        <v>947</v>
      </c>
      <c r="D140" s="135"/>
      <c r="E140" s="243" t="s">
        <v>948</v>
      </c>
      <c r="F140" s="243">
        <v>63.27</v>
      </c>
      <c r="G140" s="243">
        <v>100</v>
      </c>
      <c r="H140" s="135" t="s">
        <v>949</v>
      </c>
    </row>
    <row r="141" spans="1:8" ht="38.25">
      <c r="A141" s="983"/>
      <c r="B141" s="983"/>
      <c r="C141" s="139" t="s">
        <v>950</v>
      </c>
      <c r="D141" s="135"/>
      <c r="E141" s="243" t="s">
        <v>951</v>
      </c>
      <c r="F141" s="243">
        <v>0</v>
      </c>
      <c r="G141" s="243">
        <v>100</v>
      </c>
      <c r="H141" s="135" t="s">
        <v>920</v>
      </c>
    </row>
    <row r="142" spans="1:8" ht="63.75">
      <c r="A142" s="983"/>
      <c r="B142" s="983"/>
      <c r="C142" s="139" t="s">
        <v>952</v>
      </c>
      <c r="D142" s="135"/>
      <c r="E142" s="243" t="s">
        <v>953</v>
      </c>
      <c r="F142" s="243">
        <v>0</v>
      </c>
      <c r="G142" s="243">
        <v>100</v>
      </c>
      <c r="H142" s="135" t="s">
        <v>920</v>
      </c>
    </row>
    <row r="143" spans="1:8" ht="89.25">
      <c r="A143" s="983"/>
      <c r="B143" s="983"/>
      <c r="C143" s="129" t="s">
        <v>954</v>
      </c>
      <c r="D143" s="135"/>
      <c r="E143" s="243">
        <v>0</v>
      </c>
      <c r="F143" s="243">
        <v>0</v>
      </c>
      <c r="G143" s="243">
        <v>100</v>
      </c>
      <c r="H143" s="135" t="s">
        <v>920</v>
      </c>
    </row>
    <row r="144" spans="1:8" ht="51">
      <c r="A144" s="983"/>
      <c r="B144" s="983"/>
      <c r="C144" s="139" t="s">
        <v>955</v>
      </c>
      <c r="D144" s="135"/>
      <c r="E144" s="183" t="s">
        <v>956</v>
      </c>
      <c r="F144" s="184">
        <v>3253</v>
      </c>
      <c r="G144" s="243">
        <v>100</v>
      </c>
      <c r="H144" s="135" t="s">
        <v>920</v>
      </c>
    </row>
    <row r="145" spans="1:8" ht="64.5">
      <c r="A145" s="983"/>
      <c r="B145" s="983"/>
      <c r="C145" s="96" t="s">
        <v>957</v>
      </c>
      <c r="D145" s="135"/>
      <c r="E145" s="243">
        <v>98.4</v>
      </c>
      <c r="F145" s="243">
        <v>98.7</v>
      </c>
      <c r="G145" s="243">
        <v>100</v>
      </c>
      <c r="H145" s="135" t="s">
        <v>920</v>
      </c>
    </row>
    <row r="146" spans="1:8" ht="90">
      <c r="A146" s="983"/>
      <c r="B146" s="983"/>
      <c r="C146" s="130" t="s">
        <v>958</v>
      </c>
      <c r="D146" s="135"/>
      <c r="E146" s="244">
        <v>3.09</v>
      </c>
      <c r="F146" s="244">
        <v>2.98</v>
      </c>
      <c r="G146" s="244">
        <v>100</v>
      </c>
      <c r="H146" s="138" t="s">
        <v>920</v>
      </c>
    </row>
    <row r="147" spans="1:8" ht="89.25">
      <c r="A147" s="984"/>
      <c r="B147" s="984"/>
      <c r="C147" s="139" t="s">
        <v>959</v>
      </c>
      <c r="D147" s="135"/>
      <c r="E147" s="243">
        <v>0</v>
      </c>
      <c r="F147" s="243">
        <v>0</v>
      </c>
      <c r="G147" s="243">
        <v>100</v>
      </c>
      <c r="H147" s="135" t="s">
        <v>920</v>
      </c>
    </row>
    <row r="148" spans="1:8">
      <c r="A148" s="922" t="s">
        <v>960</v>
      </c>
      <c r="B148" s="1002"/>
      <c r="C148" s="1002"/>
      <c r="D148" s="1002"/>
      <c r="E148" s="1002"/>
      <c r="F148" s="1002"/>
      <c r="G148" s="1002"/>
      <c r="H148" s="1003"/>
    </row>
    <row r="149" spans="1:8" ht="76.5">
      <c r="A149" s="131" t="s">
        <v>187</v>
      </c>
      <c r="B149" s="131" t="s">
        <v>961</v>
      </c>
      <c r="C149" s="139" t="s">
        <v>962</v>
      </c>
      <c r="D149" s="135"/>
      <c r="E149" s="243" t="s">
        <v>963</v>
      </c>
      <c r="F149" s="243" t="s">
        <v>963</v>
      </c>
      <c r="G149" s="243">
        <v>100</v>
      </c>
      <c r="H149" s="135" t="s">
        <v>920</v>
      </c>
    </row>
    <row r="150" spans="1:8" ht="51">
      <c r="A150" s="131" t="s">
        <v>435</v>
      </c>
      <c r="B150" s="131" t="s">
        <v>964</v>
      </c>
      <c r="C150" s="139" t="s">
        <v>965</v>
      </c>
      <c r="D150" s="135"/>
      <c r="E150" s="132" t="s">
        <v>966</v>
      </c>
      <c r="F150" s="132" t="s">
        <v>966</v>
      </c>
      <c r="G150" s="243">
        <v>100</v>
      </c>
      <c r="H150" s="135" t="s">
        <v>920</v>
      </c>
    </row>
    <row r="151" spans="1:8" ht="38.25">
      <c r="A151" s="1001" t="s">
        <v>303</v>
      </c>
      <c r="B151" s="1001" t="s">
        <v>967</v>
      </c>
      <c r="C151" s="139" t="s">
        <v>968</v>
      </c>
      <c r="D151" s="135"/>
      <c r="E151" s="243" t="s">
        <v>969</v>
      </c>
      <c r="F151" s="243" t="s">
        <v>969</v>
      </c>
      <c r="G151" s="243">
        <v>100</v>
      </c>
      <c r="H151" s="135" t="s">
        <v>920</v>
      </c>
    </row>
    <row r="152" spans="1:8" ht="63.75">
      <c r="A152" s="983"/>
      <c r="B152" s="983"/>
      <c r="C152" s="139" t="s">
        <v>970</v>
      </c>
      <c r="D152" s="135"/>
      <c r="E152" s="243" t="s">
        <v>969</v>
      </c>
      <c r="F152" s="243" t="s">
        <v>969</v>
      </c>
      <c r="G152" s="243">
        <v>100</v>
      </c>
      <c r="H152" s="135" t="s">
        <v>920</v>
      </c>
    </row>
    <row r="153" spans="1:8" ht="63.75">
      <c r="A153" s="984"/>
      <c r="B153" s="984"/>
      <c r="C153" s="139" t="s">
        <v>971</v>
      </c>
      <c r="D153" s="135"/>
      <c r="E153" s="243" t="s">
        <v>972</v>
      </c>
      <c r="F153" s="243" t="s">
        <v>973</v>
      </c>
      <c r="G153" s="243">
        <v>100</v>
      </c>
      <c r="H153" s="135" t="s">
        <v>920</v>
      </c>
    </row>
    <row r="154" spans="1:8" ht="76.5">
      <c r="A154" s="131" t="s">
        <v>447</v>
      </c>
      <c r="B154" s="131" t="s">
        <v>974</v>
      </c>
      <c r="C154" s="139" t="s">
        <v>975</v>
      </c>
      <c r="D154" s="135"/>
      <c r="E154" s="243" t="s">
        <v>976</v>
      </c>
      <c r="F154" s="243">
        <v>0</v>
      </c>
      <c r="G154" s="243">
        <v>100</v>
      </c>
      <c r="H154" s="135" t="s">
        <v>920</v>
      </c>
    </row>
    <row r="155" spans="1:8" ht="63.75">
      <c r="A155" s="133" t="s">
        <v>977</v>
      </c>
      <c r="B155" s="131" t="s">
        <v>978</v>
      </c>
      <c r="C155" s="139" t="s">
        <v>979</v>
      </c>
      <c r="D155" s="135"/>
      <c r="E155" s="243" t="s">
        <v>980</v>
      </c>
      <c r="F155" s="243">
        <v>0</v>
      </c>
      <c r="G155" s="243">
        <v>100</v>
      </c>
      <c r="H155" s="135" t="s">
        <v>920</v>
      </c>
    </row>
    <row r="156" spans="1:8" ht="63.75">
      <c r="A156" s="1001" t="s">
        <v>981</v>
      </c>
      <c r="B156" s="1001" t="s">
        <v>982</v>
      </c>
      <c r="C156" s="139" t="s">
        <v>983</v>
      </c>
      <c r="D156" s="135"/>
      <c r="E156" s="132">
        <v>100</v>
      </c>
      <c r="F156" s="132">
        <v>100</v>
      </c>
      <c r="G156" s="243">
        <v>100</v>
      </c>
      <c r="H156" s="135" t="s">
        <v>920</v>
      </c>
    </row>
    <row r="157" spans="1:8" ht="102">
      <c r="A157" s="984"/>
      <c r="B157" s="984"/>
      <c r="C157" s="139" t="s">
        <v>984</v>
      </c>
      <c r="D157" s="135"/>
      <c r="E157" s="132">
        <v>100</v>
      </c>
      <c r="F157" s="132">
        <v>100</v>
      </c>
      <c r="G157" s="243">
        <v>100</v>
      </c>
      <c r="H157" s="135" t="s">
        <v>920</v>
      </c>
    </row>
    <row r="158" spans="1:8" ht="51">
      <c r="A158" s="1001" t="s">
        <v>985</v>
      </c>
      <c r="B158" s="1001" t="s">
        <v>986</v>
      </c>
      <c r="C158" s="139" t="s">
        <v>987</v>
      </c>
      <c r="D158" s="135"/>
      <c r="E158" s="243" t="s">
        <v>988</v>
      </c>
      <c r="F158" s="243" t="s">
        <v>988</v>
      </c>
      <c r="G158" s="243">
        <v>100</v>
      </c>
      <c r="H158" s="135" t="s">
        <v>920</v>
      </c>
    </row>
    <row r="159" spans="1:8" ht="51">
      <c r="A159" s="943"/>
      <c r="B159" s="943"/>
      <c r="C159" s="139" t="s">
        <v>989</v>
      </c>
      <c r="D159" s="135"/>
      <c r="E159" s="243">
        <v>100</v>
      </c>
      <c r="F159" s="243">
        <v>100</v>
      </c>
      <c r="G159" s="243">
        <v>100</v>
      </c>
      <c r="H159" s="135" t="s">
        <v>920</v>
      </c>
    </row>
    <row r="160" spans="1:8">
      <c r="A160" s="922" t="s">
        <v>990</v>
      </c>
      <c r="B160" s="1002"/>
      <c r="C160" s="1002"/>
      <c r="D160" s="1002"/>
      <c r="E160" s="1002"/>
      <c r="F160" s="1002"/>
      <c r="G160" s="1002"/>
      <c r="H160" s="1003"/>
    </row>
    <row r="161" spans="1:8" ht="89.25">
      <c r="A161" s="135" t="s">
        <v>991</v>
      </c>
      <c r="B161" s="135" t="s">
        <v>992</v>
      </c>
      <c r="C161" s="139" t="s">
        <v>658</v>
      </c>
      <c r="D161" s="135"/>
      <c r="E161" s="243" t="s">
        <v>966</v>
      </c>
      <c r="F161" s="243" t="s">
        <v>988</v>
      </c>
      <c r="G161" s="243">
        <v>100</v>
      </c>
      <c r="H161" s="135" t="s">
        <v>920</v>
      </c>
    </row>
    <row r="162" spans="1:8" ht="127.5">
      <c r="A162" s="133" t="s">
        <v>465</v>
      </c>
      <c r="B162" s="131" t="s">
        <v>993</v>
      </c>
      <c r="C162" s="139" t="s">
        <v>994</v>
      </c>
      <c r="D162" s="135"/>
      <c r="E162" s="132">
        <v>100</v>
      </c>
      <c r="F162" s="132">
        <v>100</v>
      </c>
      <c r="G162" s="243">
        <v>100</v>
      </c>
      <c r="H162" s="135" t="s">
        <v>920</v>
      </c>
    </row>
    <row r="163" spans="1:8" ht="127.5">
      <c r="A163" s="131" t="s">
        <v>152</v>
      </c>
      <c r="B163" s="131" t="s">
        <v>995</v>
      </c>
      <c r="C163" s="139" t="s">
        <v>996</v>
      </c>
      <c r="D163" s="135"/>
      <c r="E163" s="132">
        <v>100</v>
      </c>
      <c r="F163" s="132">
        <v>100</v>
      </c>
      <c r="G163" s="243">
        <v>100</v>
      </c>
      <c r="H163" s="135" t="s">
        <v>920</v>
      </c>
    </row>
    <row r="164" spans="1:8" ht="114.75">
      <c r="A164" s="131" t="s">
        <v>22</v>
      </c>
      <c r="B164" s="131" t="s">
        <v>997</v>
      </c>
      <c r="C164" s="139" t="s">
        <v>998</v>
      </c>
      <c r="D164" s="135"/>
      <c r="E164" s="132">
        <v>100</v>
      </c>
      <c r="F164" s="132">
        <v>0</v>
      </c>
      <c r="G164" s="243">
        <v>0</v>
      </c>
      <c r="H164" s="135" t="s">
        <v>999</v>
      </c>
    </row>
    <row r="165" spans="1:8" ht="63.75">
      <c r="A165" s="131" t="s">
        <v>151</v>
      </c>
      <c r="B165" s="131" t="s">
        <v>1000</v>
      </c>
      <c r="C165" s="139" t="s">
        <v>1001</v>
      </c>
      <c r="D165" s="135"/>
      <c r="E165" s="243" t="s">
        <v>1002</v>
      </c>
      <c r="F165" s="243" t="s">
        <v>1002</v>
      </c>
      <c r="G165" s="243">
        <v>100</v>
      </c>
      <c r="H165" s="135" t="s">
        <v>1003</v>
      </c>
    </row>
    <row r="166" spans="1:8" ht="153">
      <c r="A166" s="131" t="s">
        <v>157</v>
      </c>
      <c r="B166" s="131" t="s">
        <v>1004</v>
      </c>
      <c r="C166" s="139" t="s">
        <v>1005</v>
      </c>
      <c r="D166" s="135"/>
      <c r="E166" s="243">
        <v>100</v>
      </c>
      <c r="F166" s="132">
        <v>100</v>
      </c>
      <c r="G166" s="243">
        <v>100</v>
      </c>
      <c r="H166" s="135"/>
    </row>
    <row r="167" spans="1:8" ht="0.75" customHeight="1">
      <c r="A167" s="131" t="s">
        <v>1006</v>
      </c>
      <c r="B167" s="131" t="s">
        <v>1007</v>
      </c>
      <c r="C167" s="129" t="s">
        <v>1008</v>
      </c>
      <c r="D167" s="135"/>
      <c r="E167" s="243">
        <v>100</v>
      </c>
      <c r="F167" s="243"/>
      <c r="G167" s="243"/>
      <c r="H167" s="135"/>
    </row>
    <row r="168" spans="1:8" ht="140.25">
      <c r="A168" s="131" t="s">
        <v>1006</v>
      </c>
      <c r="B168" s="131" t="s">
        <v>1009</v>
      </c>
      <c r="C168" s="129" t="s">
        <v>1010</v>
      </c>
      <c r="D168" s="135"/>
      <c r="E168" s="243">
        <v>100</v>
      </c>
      <c r="F168" s="243">
        <v>99.9</v>
      </c>
      <c r="G168" s="243">
        <v>99.9</v>
      </c>
      <c r="H168" s="135" t="s">
        <v>920</v>
      </c>
    </row>
    <row r="169" spans="1:8" ht="140.25" hidden="1">
      <c r="A169" s="131" t="s">
        <v>1011</v>
      </c>
      <c r="B169" s="131" t="s">
        <v>1012</v>
      </c>
      <c r="C169" s="129" t="s">
        <v>1013</v>
      </c>
      <c r="D169" s="135"/>
      <c r="E169" s="243">
        <v>100</v>
      </c>
      <c r="F169" s="243"/>
      <c r="G169" s="243"/>
      <c r="H169" s="135"/>
    </row>
    <row r="170" spans="1:8" ht="38.25">
      <c r="A170" s="136" t="s">
        <v>132</v>
      </c>
      <c r="B170" s="135" t="s">
        <v>1014</v>
      </c>
      <c r="C170" s="139" t="s">
        <v>889</v>
      </c>
      <c r="D170" s="135"/>
      <c r="E170" s="243" t="s">
        <v>1015</v>
      </c>
      <c r="F170" s="132">
        <v>100</v>
      </c>
      <c r="G170" s="243">
        <v>100</v>
      </c>
      <c r="H170" s="135" t="s">
        <v>920</v>
      </c>
    </row>
    <row r="171" spans="1:8">
      <c r="A171" s="985" t="s">
        <v>1017</v>
      </c>
      <c r="B171" s="986"/>
      <c r="C171" s="986"/>
      <c r="D171" s="986"/>
      <c r="E171" s="986"/>
      <c r="F171" s="986"/>
      <c r="G171" s="986"/>
      <c r="H171" s="987"/>
    </row>
    <row r="172" spans="1:8" s="248" customFormat="1" ht="39">
      <c r="A172" s="988" t="s">
        <v>62</v>
      </c>
      <c r="B172" s="988" t="s">
        <v>724</v>
      </c>
      <c r="C172" s="246" t="s">
        <v>1018</v>
      </c>
      <c r="D172" s="247" t="s">
        <v>1019</v>
      </c>
      <c r="E172" s="144">
        <v>90.2</v>
      </c>
      <c r="F172" s="144">
        <v>90.2</v>
      </c>
      <c r="G172" s="132">
        <v>100</v>
      </c>
      <c r="H172" s="247"/>
    </row>
    <row r="173" spans="1:8" ht="114.75">
      <c r="A173" s="989"/>
      <c r="B173" s="989"/>
      <c r="C173" s="186" t="s">
        <v>1020</v>
      </c>
      <c r="D173" s="185"/>
      <c r="E173" s="144">
        <v>75.599999999999994</v>
      </c>
      <c r="F173" s="144">
        <v>75.599999999999994</v>
      </c>
      <c r="G173" s="132">
        <v>100</v>
      </c>
      <c r="H173" s="186" t="s">
        <v>1021</v>
      </c>
    </row>
    <row r="174" spans="1:8" ht="39">
      <c r="A174" s="989"/>
      <c r="B174" s="989"/>
      <c r="C174" s="187" t="s">
        <v>1022</v>
      </c>
      <c r="D174" s="185"/>
      <c r="E174" s="144">
        <v>101.7</v>
      </c>
      <c r="F174" s="144">
        <v>101.7</v>
      </c>
      <c r="G174" s="132">
        <v>100</v>
      </c>
      <c r="H174" s="185"/>
    </row>
    <row r="175" spans="1:8" ht="51.75">
      <c r="A175" s="989"/>
      <c r="B175" s="989"/>
      <c r="C175" s="187" t="s">
        <v>1023</v>
      </c>
      <c r="D175" s="185" t="s">
        <v>1024</v>
      </c>
      <c r="E175" s="145">
        <v>50210</v>
      </c>
      <c r="F175" s="146">
        <v>57727</v>
      </c>
      <c r="G175" s="132">
        <v>100</v>
      </c>
      <c r="H175" s="147"/>
    </row>
    <row r="176" spans="1:8" ht="25.5">
      <c r="A176" s="989"/>
      <c r="B176" s="989"/>
      <c r="C176" s="186" t="s">
        <v>1025</v>
      </c>
      <c r="D176" s="185"/>
      <c r="E176" s="145">
        <v>66.599999999999994</v>
      </c>
      <c r="F176" s="146">
        <v>66.599999999999994</v>
      </c>
      <c r="G176" s="132">
        <v>100</v>
      </c>
      <c r="H176" s="148"/>
    </row>
    <row r="177" spans="1:8">
      <c r="A177" s="905" t="s">
        <v>1067</v>
      </c>
      <c r="B177" s="944"/>
      <c r="C177" s="944"/>
      <c r="D177" s="944"/>
      <c r="E177" s="944"/>
      <c r="F177" s="944"/>
      <c r="G177" s="944"/>
      <c r="H177" s="945"/>
    </row>
    <row r="178" spans="1:8" ht="3.75" customHeight="1">
      <c r="A178" s="946"/>
      <c r="B178" s="947"/>
      <c r="C178" s="947"/>
      <c r="D178" s="947"/>
      <c r="E178" s="947"/>
      <c r="F178" s="947"/>
      <c r="G178" s="947"/>
      <c r="H178" s="948"/>
    </row>
    <row r="179" spans="1:8" ht="3" hidden="1" customHeight="1">
      <c r="A179" s="959"/>
      <c r="B179" s="960"/>
      <c r="C179" s="960"/>
      <c r="D179" s="960"/>
      <c r="E179" s="960"/>
      <c r="F179" s="960"/>
      <c r="G179" s="960"/>
      <c r="H179" s="961"/>
    </row>
    <row r="180" spans="1:8">
      <c r="A180" s="692" t="s">
        <v>515</v>
      </c>
      <c r="B180" s="990" t="s">
        <v>728</v>
      </c>
      <c r="C180" s="993" t="s">
        <v>1026</v>
      </c>
      <c r="D180" s="993" t="s">
        <v>1027</v>
      </c>
      <c r="E180" s="995" t="s">
        <v>1028</v>
      </c>
      <c r="F180" s="997"/>
      <c r="G180" s="999"/>
      <c r="H180" s="993"/>
    </row>
    <row r="181" spans="1:8">
      <c r="A181" s="933"/>
      <c r="B181" s="991"/>
      <c r="C181" s="994"/>
      <c r="D181" s="994"/>
      <c r="E181" s="996"/>
      <c r="F181" s="998"/>
      <c r="G181" s="1000"/>
      <c r="H181" s="994"/>
    </row>
    <row r="182" spans="1:8">
      <c r="A182" s="933"/>
      <c r="B182" s="991"/>
      <c r="C182" s="994"/>
      <c r="D182" s="994"/>
      <c r="E182" s="996"/>
      <c r="F182" s="998"/>
      <c r="G182" s="1000"/>
      <c r="H182" s="994"/>
    </row>
    <row r="183" spans="1:8">
      <c r="A183" s="933"/>
      <c r="B183" s="991"/>
      <c r="C183" s="96" t="s">
        <v>1029</v>
      </c>
      <c r="D183" s="188"/>
      <c r="E183" s="115">
        <v>116.7</v>
      </c>
      <c r="F183" s="1">
        <v>116.7</v>
      </c>
      <c r="G183" s="243">
        <v>100</v>
      </c>
      <c r="H183" s="189"/>
    </row>
    <row r="184" spans="1:8">
      <c r="A184" s="933"/>
      <c r="B184" s="991"/>
      <c r="C184" s="96" t="s">
        <v>1030</v>
      </c>
      <c r="D184" s="188"/>
      <c r="E184" s="115">
        <v>134.30000000000001</v>
      </c>
      <c r="F184" s="1">
        <v>134.30000000000001</v>
      </c>
      <c r="G184" s="243">
        <v>100</v>
      </c>
      <c r="H184" s="189"/>
    </row>
    <row r="185" spans="1:8">
      <c r="A185" s="933"/>
      <c r="B185" s="991"/>
      <c r="C185" s="96" t="s">
        <v>1031</v>
      </c>
      <c r="D185" s="188"/>
      <c r="E185" s="115">
        <v>0.79</v>
      </c>
      <c r="F185" s="1">
        <v>0.79</v>
      </c>
      <c r="G185" s="243">
        <v>100</v>
      </c>
      <c r="H185" s="189"/>
    </row>
    <row r="186" spans="1:8">
      <c r="A186" s="933"/>
      <c r="B186" s="992"/>
      <c r="C186" s="96" t="s">
        <v>1032</v>
      </c>
      <c r="D186" s="188"/>
      <c r="E186" s="115">
        <v>27.1</v>
      </c>
      <c r="F186" s="1">
        <v>27.1</v>
      </c>
      <c r="G186" s="243">
        <v>100</v>
      </c>
      <c r="H186" s="189"/>
    </row>
    <row r="187" spans="1:8">
      <c r="A187" s="905" t="s">
        <v>1068</v>
      </c>
      <c r="B187" s="944"/>
      <c r="C187" s="944"/>
      <c r="D187" s="944"/>
      <c r="E187" s="944"/>
      <c r="F187" s="944"/>
      <c r="G187" s="944"/>
      <c r="H187" s="945"/>
    </row>
    <row r="188" spans="1:8" ht="9" customHeight="1">
      <c r="A188" s="946"/>
      <c r="B188" s="947"/>
      <c r="C188" s="947"/>
      <c r="D188" s="947"/>
      <c r="E188" s="947"/>
      <c r="F188" s="947"/>
      <c r="G188" s="947"/>
      <c r="H188" s="948"/>
    </row>
    <row r="189" spans="1:8" hidden="1">
      <c r="A189" s="959"/>
      <c r="B189" s="960"/>
      <c r="C189" s="960"/>
      <c r="D189" s="960"/>
      <c r="E189" s="960"/>
      <c r="F189" s="960"/>
      <c r="G189" s="960"/>
      <c r="H189" s="961"/>
    </row>
    <row r="190" spans="1:8">
      <c r="A190" s="931" t="s">
        <v>77</v>
      </c>
      <c r="B190" s="694" t="s">
        <v>1033</v>
      </c>
      <c r="C190" s="694" t="s">
        <v>1034</v>
      </c>
      <c r="D190" s="976" t="s">
        <v>1035</v>
      </c>
      <c r="E190" s="979">
        <v>9051.2000000000007</v>
      </c>
      <c r="F190" s="976">
        <v>9051.2000000000007</v>
      </c>
      <c r="G190" s="976">
        <v>100</v>
      </c>
      <c r="H190" s="982"/>
    </row>
    <row r="191" spans="1:8">
      <c r="A191" s="957"/>
      <c r="B191" s="694"/>
      <c r="C191" s="694"/>
      <c r="D191" s="977"/>
      <c r="E191" s="980"/>
      <c r="F191" s="977"/>
      <c r="G191" s="977"/>
      <c r="H191" s="983"/>
    </row>
    <row r="192" spans="1:8" ht="36" customHeight="1">
      <c r="A192" s="958"/>
      <c r="B192" s="694"/>
      <c r="C192" s="694"/>
      <c r="D192" s="978"/>
      <c r="E192" s="981"/>
      <c r="F192" s="978"/>
      <c r="G192" s="978"/>
      <c r="H192" s="984"/>
    </row>
    <row r="193" spans="1:8">
      <c r="A193" s="931" t="s">
        <v>661</v>
      </c>
      <c r="B193" s="931" t="s">
        <v>737</v>
      </c>
      <c r="C193" s="931" t="s">
        <v>1036</v>
      </c>
      <c r="D193" s="929" t="s">
        <v>1037</v>
      </c>
      <c r="E193" s="939">
        <v>11.1</v>
      </c>
      <c r="F193" s="927">
        <v>11.1</v>
      </c>
      <c r="G193" s="929">
        <v>100</v>
      </c>
      <c r="H193" s="931"/>
    </row>
    <row r="194" spans="1:8">
      <c r="A194" s="957"/>
      <c r="B194" s="957"/>
      <c r="C194" s="957"/>
      <c r="D194" s="964"/>
      <c r="E194" s="967"/>
      <c r="F194" s="968"/>
      <c r="G194" s="964"/>
      <c r="H194" s="957"/>
    </row>
    <row r="195" spans="1:8">
      <c r="A195" s="958"/>
      <c r="B195" s="962"/>
      <c r="C195" s="962"/>
      <c r="D195" s="943"/>
      <c r="E195" s="975"/>
      <c r="F195" s="942"/>
      <c r="G195" s="969"/>
      <c r="H195" s="962"/>
    </row>
    <row r="196" spans="1:8">
      <c r="A196" s="931" t="s">
        <v>135</v>
      </c>
      <c r="B196" s="931" t="s">
        <v>739</v>
      </c>
      <c r="C196" s="963" t="s">
        <v>1038</v>
      </c>
      <c r="D196" s="929" t="s">
        <v>1039</v>
      </c>
      <c r="E196" s="939">
        <v>0.9</v>
      </c>
      <c r="F196" s="927">
        <v>0.9</v>
      </c>
      <c r="G196" s="929">
        <v>100</v>
      </c>
      <c r="H196" s="974"/>
    </row>
    <row r="197" spans="1:8">
      <c r="A197" s="957"/>
      <c r="B197" s="957"/>
      <c r="C197" s="970"/>
      <c r="D197" s="964"/>
      <c r="E197" s="972"/>
      <c r="F197" s="964"/>
      <c r="G197" s="964"/>
      <c r="H197" s="932"/>
    </row>
    <row r="198" spans="1:8">
      <c r="A198" s="958"/>
      <c r="B198" s="958"/>
      <c r="C198" s="971"/>
      <c r="D198" s="969"/>
      <c r="E198" s="973"/>
      <c r="F198" s="969"/>
      <c r="G198" s="969"/>
      <c r="H198" s="962"/>
    </row>
    <row r="199" spans="1:8">
      <c r="A199" s="931" t="s">
        <v>159</v>
      </c>
      <c r="B199" s="931" t="s">
        <v>745</v>
      </c>
      <c r="C199" s="931" t="s">
        <v>1040</v>
      </c>
      <c r="D199" s="929" t="s">
        <v>1037</v>
      </c>
      <c r="E199" s="939">
        <v>48.2</v>
      </c>
      <c r="F199" s="927">
        <v>48.2</v>
      </c>
      <c r="G199" s="929">
        <v>100</v>
      </c>
      <c r="H199" s="931"/>
    </row>
    <row r="200" spans="1:8">
      <c r="A200" s="932"/>
      <c r="B200" s="932"/>
      <c r="C200" s="932"/>
      <c r="D200" s="930"/>
      <c r="E200" s="967"/>
      <c r="F200" s="928"/>
      <c r="G200" s="964"/>
      <c r="H200" s="932"/>
    </row>
    <row r="201" spans="1:8">
      <c r="A201" s="932"/>
      <c r="B201" s="932"/>
      <c r="C201" s="932"/>
      <c r="D201" s="930"/>
      <c r="E201" s="967"/>
      <c r="F201" s="928"/>
      <c r="G201" s="964"/>
      <c r="H201" s="932"/>
    </row>
    <row r="202" spans="1:8">
      <c r="A202" s="931" t="s">
        <v>696</v>
      </c>
      <c r="B202" s="931" t="s">
        <v>750</v>
      </c>
      <c r="C202" s="931" t="s">
        <v>1041</v>
      </c>
      <c r="D202" s="931"/>
      <c r="E202" s="965">
        <v>100</v>
      </c>
      <c r="F202" s="927">
        <v>100</v>
      </c>
      <c r="G202" s="929">
        <v>100</v>
      </c>
      <c r="H202" s="931"/>
    </row>
    <row r="203" spans="1:8">
      <c r="A203" s="932"/>
      <c r="B203" s="932"/>
      <c r="C203" s="932"/>
      <c r="D203" s="932"/>
      <c r="E203" s="966"/>
      <c r="F203" s="928"/>
      <c r="G203" s="964"/>
      <c r="H203" s="932"/>
    </row>
    <row r="204" spans="1:8" ht="21.75" customHeight="1">
      <c r="A204" s="932"/>
      <c r="B204" s="932"/>
      <c r="C204" s="932"/>
      <c r="D204" s="932"/>
      <c r="E204" s="966"/>
      <c r="F204" s="928"/>
      <c r="G204" s="964"/>
      <c r="H204" s="932"/>
    </row>
    <row r="205" spans="1:8">
      <c r="A205" s="905" t="s">
        <v>1069</v>
      </c>
      <c r="B205" s="944"/>
      <c r="C205" s="944"/>
      <c r="D205" s="944"/>
      <c r="E205" s="944"/>
      <c r="F205" s="944"/>
      <c r="G205" s="944"/>
      <c r="H205" s="945"/>
    </row>
    <row r="206" spans="1:8" ht="9" customHeight="1">
      <c r="A206" s="946"/>
      <c r="B206" s="947"/>
      <c r="C206" s="947"/>
      <c r="D206" s="947"/>
      <c r="E206" s="947"/>
      <c r="F206" s="947"/>
      <c r="G206" s="947"/>
      <c r="H206" s="948"/>
    </row>
    <row r="207" spans="1:8" hidden="1">
      <c r="A207" s="959"/>
      <c r="B207" s="960"/>
      <c r="C207" s="960"/>
      <c r="D207" s="960"/>
      <c r="E207" s="960"/>
      <c r="F207" s="960"/>
      <c r="G207" s="960"/>
      <c r="H207" s="961"/>
    </row>
    <row r="208" spans="1:8">
      <c r="A208" s="931" t="s">
        <v>127</v>
      </c>
      <c r="B208" s="931" t="s">
        <v>754</v>
      </c>
      <c r="C208" s="931" t="s">
        <v>1042</v>
      </c>
      <c r="D208" s="931"/>
      <c r="E208" s="939">
        <v>51.9</v>
      </c>
      <c r="F208" s="927">
        <v>51.9</v>
      </c>
      <c r="G208" s="929">
        <v>100</v>
      </c>
      <c r="H208" s="929"/>
    </row>
    <row r="209" spans="1:8">
      <c r="A209" s="932"/>
      <c r="B209" s="932"/>
      <c r="C209" s="932"/>
      <c r="D209" s="932"/>
      <c r="E209" s="940"/>
      <c r="F209" s="928"/>
      <c r="G209" s="930"/>
      <c r="H209" s="930"/>
    </row>
    <row r="210" spans="1:8">
      <c r="A210" s="932"/>
      <c r="B210" s="932"/>
      <c r="C210" s="932"/>
      <c r="D210" s="932"/>
      <c r="E210" s="940"/>
      <c r="F210" s="928"/>
      <c r="G210" s="930"/>
      <c r="H210" s="930"/>
    </row>
    <row r="211" spans="1:8">
      <c r="A211" s="905" t="s">
        <v>1070</v>
      </c>
      <c r="B211" s="944"/>
      <c r="C211" s="944"/>
      <c r="D211" s="944"/>
      <c r="E211" s="944"/>
      <c r="F211" s="944"/>
      <c r="G211" s="944"/>
      <c r="H211" s="945"/>
    </row>
    <row r="212" spans="1:8" ht="3.75" customHeight="1">
      <c r="A212" s="946"/>
      <c r="B212" s="947"/>
      <c r="C212" s="947"/>
      <c r="D212" s="947"/>
      <c r="E212" s="947"/>
      <c r="F212" s="947"/>
      <c r="G212" s="947"/>
      <c r="H212" s="948"/>
    </row>
    <row r="213" spans="1:8" hidden="1">
      <c r="A213" s="959"/>
      <c r="B213" s="960"/>
      <c r="C213" s="960"/>
      <c r="D213" s="960"/>
      <c r="E213" s="960"/>
      <c r="F213" s="960"/>
      <c r="G213" s="960"/>
      <c r="H213" s="961"/>
    </row>
    <row r="214" spans="1:8">
      <c r="A214" s="931" t="s">
        <v>763</v>
      </c>
      <c r="B214" s="931" t="s">
        <v>764</v>
      </c>
      <c r="C214" s="931" t="s">
        <v>1043</v>
      </c>
      <c r="D214" s="963"/>
      <c r="E214" s="939">
        <v>1</v>
      </c>
      <c r="F214" s="927">
        <v>1</v>
      </c>
      <c r="G214" s="929">
        <v>100</v>
      </c>
      <c r="H214" s="929"/>
    </row>
    <row r="215" spans="1:8">
      <c r="A215" s="932"/>
      <c r="B215" s="932"/>
      <c r="C215" s="932"/>
      <c r="D215" s="937"/>
      <c r="E215" s="940"/>
      <c r="F215" s="928"/>
      <c r="G215" s="930"/>
      <c r="H215" s="930"/>
    </row>
    <row r="216" spans="1:8" ht="25.5" customHeight="1">
      <c r="A216" s="932"/>
      <c r="B216" s="932"/>
      <c r="C216" s="962"/>
      <c r="D216" s="938"/>
      <c r="E216" s="941"/>
      <c r="F216" s="942"/>
      <c r="G216" s="930"/>
      <c r="H216" s="943"/>
    </row>
    <row r="217" spans="1:8">
      <c r="A217" s="905" t="s">
        <v>1071</v>
      </c>
      <c r="B217" s="949"/>
      <c r="C217" s="949"/>
      <c r="D217" s="949"/>
      <c r="E217" s="949"/>
      <c r="F217" s="949"/>
      <c r="G217" s="949"/>
      <c r="H217" s="950"/>
    </row>
    <row r="218" spans="1:8" ht="8.25" customHeight="1">
      <c r="A218" s="951"/>
      <c r="B218" s="952"/>
      <c r="C218" s="952"/>
      <c r="D218" s="952"/>
      <c r="E218" s="952"/>
      <c r="F218" s="952"/>
      <c r="G218" s="952"/>
      <c r="H218" s="953"/>
    </row>
    <row r="219" spans="1:8" ht="1.5" hidden="1" customHeight="1">
      <c r="A219" s="954"/>
      <c r="B219" s="955"/>
      <c r="C219" s="955"/>
      <c r="D219" s="955"/>
      <c r="E219" s="955"/>
      <c r="F219" s="955"/>
      <c r="G219" s="955"/>
      <c r="H219" s="956"/>
    </row>
    <row r="220" spans="1:8">
      <c r="A220" s="931" t="s">
        <v>776</v>
      </c>
      <c r="B220" s="931" t="s">
        <v>1044</v>
      </c>
      <c r="C220" s="147" t="s">
        <v>1045</v>
      </c>
      <c r="D220" s="190"/>
      <c r="E220" s="191">
        <v>17</v>
      </c>
      <c r="F220" s="192">
        <v>17</v>
      </c>
      <c r="G220" s="929">
        <v>100</v>
      </c>
      <c r="H220" s="190"/>
    </row>
    <row r="221" spans="1:8">
      <c r="A221" s="957"/>
      <c r="B221" s="957"/>
      <c r="C221" s="147" t="s">
        <v>1046</v>
      </c>
      <c r="D221" s="190"/>
      <c r="E221" s="191">
        <v>5</v>
      </c>
      <c r="F221" s="192">
        <v>5</v>
      </c>
      <c r="G221" s="930"/>
      <c r="H221" s="190"/>
    </row>
    <row r="222" spans="1:8" ht="22.5" customHeight="1">
      <c r="A222" s="958"/>
      <c r="B222" s="958"/>
      <c r="C222" s="147" t="s">
        <v>1047</v>
      </c>
      <c r="D222" s="190"/>
      <c r="E222" s="191">
        <v>1</v>
      </c>
      <c r="F222" s="192">
        <v>1</v>
      </c>
      <c r="G222" s="930"/>
      <c r="H222" s="190"/>
    </row>
    <row r="223" spans="1:8">
      <c r="A223" s="905" t="s">
        <v>1072</v>
      </c>
      <c r="B223" s="944"/>
      <c r="C223" s="944"/>
      <c r="D223" s="944"/>
      <c r="E223" s="944"/>
      <c r="F223" s="944"/>
      <c r="G223" s="944"/>
      <c r="H223" s="945"/>
    </row>
    <row r="224" spans="1:8" ht="12.75" customHeight="1">
      <c r="A224" s="946"/>
      <c r="B224" s="947"/>
      <c r="C224" s="947"/>
      <c r="D224" s="947"/>
      <c r="E224" s="947"/>
      <c r="F224" s="947"/>
      <c r="G224" s="947"/>
      <c r="H224" s="948"/>
    </row>
    <row r="225" spans="1:8" hidden="1">
      <c r="A225" s="959"/>
      <c r="B225" s="960"/>
      <c r="C225" s="960"/>
      <c r="D225" s="960"/>
      <c r="E225" s="960"/>
      <c r="F225" s="960"/>
      <c r="G225" s="960"/>
      <c r="H225" s="961"/>
    </row>
    <row r="226" spans="1:8">
      <c r="A226" s="931" t="s">
        <v>96</v>
      </c>
      <c r="B226" s="931" t="s">
        <v>792</v>
      </c>
      <c r="C226" s="931" t="s">
        <v>1048</v>
      </c>
      <c r="D226" s="931"/>
      <c r="E226" s="939">
        <v>4158.3</v>
      </c>
      <c r="F226" s="927">
        <v>4158.3</v>
      </c>
      <c r="G226" s="929">
        <v>100</v>
      </c>
      <c r="H226" s="931"/>
    </row>
    <row r="227" spans="1:8">
      <c r="A227" s="932"/>
      <c r="B227" s="932"/>
      <c r="C227" s="932"/>
      <c r="D227" s="932"/>
      <c r="E227" s="940"/>
      <c r="F227" s="928"/>
      <c r="G227" s="930"/>
      <c r="H227" s="932"/>
    </row>
    <row r="228" spans="1:8" ht="53.25" customHeight="1">
      <c r="A228" s="932"/>
      <c r="B228" s="932"/>
      <c r="C228" s="932"/>
      <c r="D228" s="932"/>
      <c r="E228" s="940"/>
      <c r="F228" s="928"/>
      <c r="G228" s="930"/>
      <c r="H228" s="932"/>
    </row>
    <row r="229" spans="1:8">
      <c r="A229" s="905" t="s">
        <v>1073</v>
      </c>
      <c r="B229" s="944"/>
      <c r="C229" s="944"/>
      <c r="D229" s="944"/>
      <c r="E229" s="944"/>
      <c r="F229" s="944"/>
      <c r="G229" s="944"/>
      <c r="H229" s="945"/>
    </row>
    <row r="230" spans="1:8" ht="21.75" customHeight="1">
      <c r="A230" s="946"/>
      <c r="B230" s="947"/>
      <c r="C230" s="947"/>
      <c r="D230" s="947"/>
      <c r="E230" s="947"/>
      <c r="F230" s="947"/>
      <c r="G230" s="947"/>
      <c r="H230" s="948"/>
    </row>
    <row r="231" spans="1:8" ht="4.5" hidden="1" customHeight="1">
      <c r="A231" s="946"/>
      <c r="B231" s="947"/>
      <c r="C231" s="947"/>
      <c r="D231" s="947"/>
      <c r="E231" s="947"/>
      <c r="F231" s="947"/>
      <c r="G231" s="947"/>
      <c r="H231" s="948"/>
    </row>
    <row r="232" spans="1:8">
      <c r="A232" s="931" t="s">
        <v>113</v>
      </c>
      <c r="B232" s="931" t="s">
        <v>818</v>
      </c>
      <c r="C232" s="931" t="s">
        <v>1049</v>
      </c>
      <c r="D232" s="931"/>
      <c r="E232" s="939">
        <v>0</v>
      </c>
      <c r="F232" s="927">
        <v>0</v>
      </c>
      <c r="G232" s="929">
        <v>100</v>
      </c>
      <c r="H232" s="931"/>
    </row>
    <row r="233" spans="1:8">
      <c r="A233" s="932"/>
      <c r="B233" s="932"/>
      <c r="C233" s="932"/>
      <c r="D233" s="932"/>
      <c r="E233" s="940"/>
      <c r="F233" s="928"/>
      <c r="G233" s="930"/>
      <c r="H233" s="932"/>
    </row>
    <row r="234" spans="1:8" ht="24.75" customHeight="1">
      <c r="A234" s="932"/>
      <c r="B234" s="932"/>
      <c r="C234" s="932"/>
      <c r="D234" s="932"/>
      <c r="E234" s="940"/>
      <c r="F234" s="928"/>
      <c r="G234" s="930"/>
      <c r="H234" s="932"/>
    </row>
    <row r="235" spans="1:8" hidden="1">
      <c r="A235" s="931" t="s">
        <v>115</v>
      </c>
      <c r="B235" s="931" t="s">
        <v>1050</v>
      </c>
      <c r="C235" s="931" t="s">
        <v>1051</v>
      </c>
      <c r="D235" s="931"/>
      <c r="E235" s="939">
        <v>0</v>
      </c>
      <c r="F235" s="927">
        <v>0</v>
      </c>
      <c r="G235" s="929"/>
      <c r="H235" s="931"/>
    </row>
    <row r="236" spans="1:8" hidden="1">
      <c r="A236" s="932"/>
      <c r="B236" s="932"/>
      <c r="C236" s="932"/>
      <c r="D236" s="932"/>
      <c r="E236" s="940"/>
      <c r="F236" s="928"/>
      <c r="G236" s="930"/>
      <c r="H236" s="932"/>
    </row>
    <row r="237" spans="1:8" ht="69" hidden="1" customHeight="1">
      <c r="A237" s="932"/>
      <c r="B237" s="932"/>
      <c r="C237" s="932"/>
      <c r="D237" s="932"/>
      <c r="E237" s="940"/>
      <c r="F237" s="928"/>
      <c r="G237" s="930"/>
      <c r="H237" s="932"/>
    </row>
    <row r="238" spans="1:8">
      <c r="A238" s="692" t="s">
        <v>822</v>
      </c>
      <c r="B238" s="692" t="s">
        <v>823</v>
      </c>
      <c r="C238" s="934" t="s">
        <v>1052</v>
      </c>
      <c r="D238" s="929"/>
      <c r="E238" s="939">
        <v>3</v>
      </c>
      <c r="F238" s="927">
        <v>3</v>
      </c>
      <c r="G238" s="929">
        <v>100</v>
      </c>
      <c r="H238" s="929"/>
    </row>
    <row r="239" spans="1:8">
      <c r="A239" s="933"/>
      <c r="B239" s="933"/>
      <c r="C239" s="935"/>
      <c r="D239" s="937"/>
      <c r="E239" s="940"/>
      <c r="F239" s="928"/>
      <c r="G239" s="930"/>
      <c r="H239" s="937"/>
    </row>
    <row r="240" spans="1:8" ht="30.75" customHeight="1">
      <c r="A240" s="933"/>
      <c r="B240" s="933"/>
      <c r="C240" s="936"/>
      <c r="D240" s="938"/>
      <c r="E240" s="941"/>
      <c r="F240" s="942"/>
      <c r="G240" s="943"/>
      <c r="H240" s="938"/>
    </row>
    <row r="241" spans="1:10" ht="63.75">
      <c r="A241" s="134" t="s">
        <v>827</v>
      </c>
      <c r="B241" s="134" t="s">
        <v>828</v>
      </c>
      <c r="C241" s="134" t="s">
        <v>1053</v>
      </c>
      <c r="D241" s="134"/>
      <c r="E241" s="145">
        <v>97945.32</v>
      </c>
      <c r="F241" s="132">
        <v>97945.32</v>
      </c>
      <c r="G241" s="132">
        <v>100</v>
      </c>
      <c r="H241" s="149"/>
    </row>
    <row r="242" spans="1:10" ht="51">
      <c r="A242" s="134" t="s">
        <v>839</v>
      </c>
      <c r="B242" s="134" t="s">
        <v>840</v>
      </c>
      <c r="C242" s="134" t="s">
        <v>1053</v>
      </c>
      <c r="D242" s="134"/>
      <c r="E242" s="199">
        <v>2452.37</v>
      </c>
      <c r="F242" s="200">
        <v>2452.37</v>
      </c>
      <c r="G242" s="243">
        <v>100</v>
      </c>
      <c r="H242" s="149"/>
    </row>
    <row r="243" spans="1:10">
      <c r="A243" s="905" t="s">
        <v>1074</v>
      </c>
      <c r="B243" s="906"/>
      <c r="C243" s="906"/>
      <c r="D243" s="906"/>
      <c r="E243" s="906"/>
      <c r="F243" s="906"/>
      <c r="G243" s="906"/>
      <c r="H243" s="907"/>
    </row>
    <row r="244" spans="1:10" ht="6" customHeight="1">
      <c r="A244" s="908"/>
      <c r="B244" s="909"/>
      <c r="C244" s="909"/>
      <c r="D244" s="909"/>
      <c r="E244" s="909"/>
      <c r="F244" s="909"/>
      <c r="G244" s="909"/>
      <c r="H244" s="910"/>
    </row>
    <row r="245" spans="1:10" ht="4.5" customHeight="1">
      <c r="A245" s="911"/>
      <c r="B245" s="912"/>
      <c r="C245" s="912"/>
      <c r="D245" s="912"/>
      <c r="E245" s="912"/>
      <c r="F245" s="912"/>
      <c r="G245" s="912"/>
      <c r="H245" s="913"/>
    </row>
    <row r="246" spans="1:10" ht="38.25">
      <c r="A246" s="147" t="s">
        <v>117</v>
      </c>
      <c r="B246" s="147" t="s">
        <v>845</v>
      </c>
      <c r="C246" s="147" t="s">
        <v>1054</v>
      </c>
      <c r="D246" s="185"/>
      <c r="E246" s="191">
        <v>4</v>
      </c>
      <c r="F246" s="192">
        <v>4</v>
      </c>
      <c r="G246" s="190">
        <v>100</v>
      </c>
      <c r="H246" s="185"/>
    </row>
    <row r="247" spans="1:10">
      <c r="A247" s="889" t="s">
        <v>1344</v>
      </c>
      <c r="B247" s="890"/>
      <c r="C247" s="890"/>
      <c r="D247" s="890"/>
      <c r="E247" s="890"/>
      <c r="F247" s="890"/>
      <c r="G247" s="890"/>
      <c r="H247" s="891"/>
    </row>
    <row r="248" spans="1:10" ht="38.25">
      <c r="A248" s="900" t="s">
        <v>13</v>
      </c>
      <c r="B248" s="900" t="s">
        <v>1261</v>
      </c>
      <c r="C248" s="282" t="s">
        <v>1262</v>
      </c>
      <c r="D248" s="282"/>
      <c r="E248" s="673">
        <v>0.68899999999999995</v>
      </c>
      <c r="F248" s="673">
        <v>0.68899999999999995</v>
      </c>
      <c r="G248" s="673">
        <v>1</v>
      </c>
      <c r="H248" s="282"/>
    </row>
    <row r="249" spans="1:10" ht="25.5">
      <c r="A249" s="900"/>
      <c r="B249" s="900"/>
      <c r="C249" s="282" t="s">
        <v>1263</v>
      </c>
      <c r="D249" s="282"/>
      <c r="E249" s="674">
        <v>1</v>
      </c>
      <c r="F249" s="673">
        <v>1</v>
      </c>
      <c r="G249" s="673">
        <v>1</v>
      </c>
      <c r="H249" s="282"/>
      <c r="J249" s="1093">
        <f>G248+G249+G250+G252+G253+G254+G255+G256+G298+G305+G306+G307+G317+G318+G325</f>
        <v>18.055</v>
      </c>
    </row>
    <row r="250" spans="1:10" ht="38.25">
      <c r="A250" s="900"/>
      <c r="B250" s="900"/>
      <c r="C250" s="282" t="s">
        <v>1264</v>
      </c>
      <c r="D250" s="282"/>
      <c r="E250" s="282">
        <v>22</v>
      </c>
      <c r="F250" s="282">
        <v>22</v>
      </c>
      <c r="G250" s="673">
        <v>1</v>
      </c>
      <c r="H250" s="282"/>
    </row>
    <row r="251" spans="1:10">
      <c r="A251" s="892" t="s">
        <v>1345</v>
      </c>
      <c r="B251" s="893"/>
      <c r="C251" s="893"/>
      <c r="D251" s="893"/>
      <c r="E251" s="893"/>
      <c r="F251" s="893"/>
      <c r="G251" s="893"/>
      <c r="H251" s="894"/>
    </row>
    <row r="252" spans="1:10" ht="25.5">
      <c r="A252" s="900"/>
      <c r="B252" s="900" t="s">
        <v>1120</v>
      </c>
      <c r="C252" s="282" t="s">
        <v>1265</v>
      </c>
      <c r="D252" s="282"/>
      <c r="E252" s="674">
        <v>1</v>
      </c>
      <c r="F252" s="674">
        <v>1</v>
      </c>
      <c r="G252" s="673">
        <v>1</v>
      </c>
      <c r="H252" s="282"/>
    </row>
    <row r="253" spans="1:10" ht="38.25">
      <c r="A253" s="900"/>
      <c r="B253" s="900"/>
      <c r="C253" s="282" t="s">
        <v>1266</v>
      </c>
      <c r="D253" s="282"/>
      <c r="E253" s="282">
        <v>3</v>
      </c>
      <c r="F253" s="282">
        <v>3</v>
      </c>
      <c r="G253" s="673">
        <v>1</v>
      </c>
      <c r="H253" s="282"/>
    </row>
    <row r="254" spans="1:10" ht="63.75">
      <c r="A254" s="900"/>
      <c r="B254" s="900"/>
      <c r="C254" s="282" t="s">
        <v>1267</v>
      </c>
      <c r="D254" s="282"/>
      <c r="E254" s="282">
        <v>3</v>
      </c>
      <c r="F254" s="282">
        <v>5</v>
      </c>
      <c r="G254" s="673">
        <v>1.67</v>
      </c>
      <c r="H254" s="282"/>
    </row>
    <row r="255" spans="1:10" ht="51">
      <c r="A255" s="900"/>
      <c r="B255" s="900"/>
      <c r="C255" s="282" t="s">
        <v>1268</v>
      </c>
      <c r="D255" s="282"/>
      <c r="E255" s="282">
        <v>7</v>
      </c>
      <c r="F255" s="282">
        <v>15</v>
      </c>
      <c r="G255" s="673">
        <v>2.14</v>
      </c>
      <c r="H255" s="282"/>
    </row>
    <row r="256" spans="1:10" ht="25.5">
      <c r="A256" s="900"/>
      <c r="B256" s="900"/>
      <c r="C256" s="282" t="s">
        <v>1269</v>
      </c>
      <c r="D256" s="282"/>
      <c r="E256" s="282">
        <v>3</v>
      </c>
      <c r="F256" s="282">
        <v>4</v>
      </c>
      <c r="G256" s="673">
        <v>1.33</v>
      </c>
      <c r="H256" s="282"/>
    </row>
    <row r="257" spans="1:8" ht="105" hidden="1">
      <c r="A257" s="672" t="s">
        <v>427</v>
      </c>
      <c r="B257" s="672" t="s">
        <v>1140</v>
      </c>
      <c r="C257" s="268" t="s">
        <v>920</v>
      </c>
      <c r="D257" s="268"/>
      <c r="E257" s="268"/>
      <c r="F257" s="268"/>
      <c r="G257" s="268"/>
      <c r="H257" s="268"/>
    </row>
    <row r="258" spans="1:8" ht="28.5" hidden="1" customHeight="1">
      <c r="A258" s="672" t="s">
        <v>435</v>
      </c>
      <c r="B258" s="672" t="s">
        <v>1270</v>
      </c>
      <c r="C258" s="268" t="s">
        <v>920</v>
      </c>
      <c r="D258" s="268"/>
      <c r="E258" s="268"/>
      <c r="F258" s="268"/>
      <c r="G258" s="268"/>
      <c r="H258" s="268"/>
    </row>
    <row r="259" spans="1:8" hidden="1">
      <c r="A259" s="672"/>
      <c r="B259" s="901" t="s">
        <v>1271</v>
      </c>
      <c r="C259" s="688" t="s">
        <v>920</v>
      </c>
      <c r="D259" s="688"/>
      <c r="E259" s="688"/>
      <c r="F259" s="688"/>
      <c r="G259" s="688"/>
      <c r="H259" s="688"/>
    </row>
    <row r="260" spans="1:8" ht="30" hidden="1">
      <c r="A260" s="672" t="s">
        <v>303</v>
      </c>
      <c r="B260" s="901"/>
      <c r="C260" s="688"/>
      <c r="D260" s="688"/>
      <c r="E260" s="688"/>
      <c r="F260" s="688"/>
      <c r="G260" s="688"/>
      <c r="H260" s="688"/>
    </row>
    <row r="261" spans="1:8" hidden="1">
      <c r="A261" s="672"/>
      <c r="B261" s="901" t="s">
        <v>1272</v>
      </c>
      <c r="C261" s="688" t="s">
        <v>920</v>
      </c>
      <c r="D261" s="688"/>
      <c r="E261" s="688"/>
      <c r="F261" s="688"/>
      <c r="G261" s="688"/>
      <c r="H261" s="688"/>
    </row>
    <row r="262" spans="1:8" hidden="1">
      <c r="A262" s="672" t="s">
        <v>1273</v>
      </c>
      <c r="B262" s="901"/>
      <c r="C262" s="688"/>
      <c r="D262" s="688"/>
      <c r="E262" s="688"/>
      <c r="F262" s="688"/>
      <c r="G262" s="688"/>
      <c r="H262" s="688"/>
    </row>
    <row r="263" spans="1:8" hidden="1">
      <c r="A263" s="672" t="s">
        <v>1274</v>
      </c>
      <c r="B263" s="901"/>
      <c r="C263" s="688"/>
      <c r="D263" s="688"/>
      <c r="E263" s="688"/>
      <c r="F263" s="688"/>
      <c r="G263" s="688"/>
      <c r="H263" s="688"/>
    </row>
    <row r="264" spans="1:8" ht="120" hidden="1">
      <c r="A264" s="672" t="s">
        <v>977</v>
      </c>
      <c r="B264" s="672" t="s">
        <v>1275</v>
      </c>
      <c r="C264" s="268" t="s">
        <v>920</v>
      </c>
      <c r="D264" s="268"/>
      <c r="E264" s="268"/>
      <c r="F264" s="268"/>
      <c r="G264" s="268"/>
      <c r="H264" s="268"/>
    </row>
    <row r="265" spans="1:8" ht="45" hidden="1">
      <c r="A265" s="672" t="s">
        <v>981</v>
      </c>
      <c r="B265" s="672" t="s">
        <v>1276</v>
      </c>
      <c r="C265" s="268" t="s">
        <v>920</v>
      </c>
      <c r="D265" s="268"/>
      <c r="E265" s="268"/>
      <c r="F265" s="268"/>
      <c r="G265" s="268"/>
      <c r="H265" s="268"/>
    </row>
    <row r="266" spans="1:8" ht="30" hidden="1">
      <c r="A266" s="672" t="s">
        <v>985</v>
      </c>
      <c r="B266" s="672" t="s">
        <v>1277</v>
      </c>
      <c r="C266" s="268" t="s">
        <v>920</v>
      </c>
      <c r="D266" s="268"/>
      <c r="E266" s="268"/>
      <c r="F266" s="268"/>
      <c r="G266" s="268"/>
      <c r="H266" s="268"/>
    </row>
    <row r="267" spans="1:8" ht="75" hidden="1">
      <c r="A267" s="672" t="s">
        <v>1278</v>
      </c>
      <c r="B267" s="672" t="s">
        <v>1279</v>
      </c>
      <c r="C267" s="268" t="s">
        <v>920</v>
      </c>
      <c r="D267" s="268"/>
      <c r="E267" s="268"/>
      <c r="F267" s="268"/>
      <c r="G267" s="268"/>
      <c r="H267" s="268"/>
    </row>
    <row r="268" spans="1:8" ht="30" hidden="1">
      <c r="A268" s="672" t="s">
        <v>1280</v>
      </c>
      <c r="B268" s="672" t="s">
        <v>1281</v>
      </c>
      <c r="C268" s="268" t="s">
        <v>920</v>
      </c>
      <c r="D268" s="268"/>
      <c r="E268" s="268"/>
      <c r="F268" s="268"/>
      <c r="G268" s="268"/>
      <c r="H268" s="268"/>
    </row>
    <row r="269" spans="1:8" hidden="1">
      <c r="A269" s="672"/>
      <c r="B269" s="901" t="s">
        <v>1282</v>
      </c>
      <c r="C269" s="688" t="s">
        <v>920</v>
      </c>
      <c r="D269" s="688"/>
      <c r="E269" s="688"/>
      <c r="F269" s="688"/>
      <c r="G269" s="688"/>
      <c r="H269" s="688"/>
    </row>
    <row r="270" spans="1:8" hidden="1">
      <c r="A270" s="672" t="s">
        <v>1273</v>
      </c>
      <c r="B270" s="901"/>
      <c r="C270" s="688"/>
      <c r="D270" s="688"/>
      <c r="E270" s="688"/>
      <c r="F270" s="688"/>
      <c r="G270" s="688"/>
      <c r="H270" s="688"/>
    </row>
    <row r="271" spans="1:8" hidden="1">
      <c r="A271" s="672" t="s">
        <v>1283</v>
      </c>
      <c r="B271" s="901"/>
      <c r="C271" s="688"/>
      <c r="D271" s="688"/>
      <c r="E271" s="688"/>
      <c r="F271" s="688"/>
      <c r="G271" s="688"/>
      <c r="H271" s="688"/>
    </row>
    <row r="272" spans="1:8" hidden="1">
      <c r="A272" s="672"/>
      <c r="B272" s="901" t="s">
        <v>1284</v>
      </c>
      <c r="C272" s="688" t="s">
        <v>920</v>
      </c>
      <c r="D272" s="688"/>
      <c r="E272" s="688"/>
      <c r="F272" s="688"/>
      <c r="G272" s="688"/>
      <c r="H272" s="688"/>
    </row>
    <row r="273" spans="1:8" hidden="1">
      <c r="A273" s="672" t="s">
        <v>1273</v>
      </c>
      <c r="B273" s="901"/>
      <c r="C273" s="688"/>
      <c r="D273" s="688"/>
      <c r="E273" s="688"/>
      <c r="F273" s="688"/>
      <c r="G273" s="688"/>
      <c r="H273" s="688"/>
    </row>
    <row r="274" spans="1:8" hidden="1">
      <c r="A274" s="672" t="s">
        <v>1285</v>
      </c>
      <c r="B274" s="901"/>
      <c r="C274" s="688"/>
      <c r="D274" s="688"/>
      <c r="E274" s="688"/>
      <c r="F274" s="688"/>
      <c r="G274" s="688"/>
      <c r="H274" s="688"/>
    </row>
    <row r="275" spans="1:8" hidden="1">
      <c r="A275" s="672" t="s">
        <v>1273</v>
      </c>
      <c r="B275" s="901" t="s">
        <v>1286</v>
      </c>
      <c r="C275" s="688" t="s">
        <v>920</v>
      </c>
      <c r="D275" s="688"/>
      <c r="E275" s="688"/>
      <c r="F275" s="688"/>
      <c r="G275" s="688"/>
      <c r="H275" s="688"/>
    </row>
    <row r="276" spans="1:8" hidden="1">
      <c r="A276" s="672" t="s">
        <v>1287</v>
      </c>
      <c r="B276" s="901"/>
      <c r="C276" s="688"/>
      <c r="D276" s="688"/>
      <c r="E276" s="688"/>
      <c r="F276" s="688"/>
      <c r="G276" s="688"/>
      <c r="H276" s="688"/>
    </row>
    <row r="277" spans="1:8" hidden="1">
      <c r="A277" s="672" t="s">
        <v>1273</v>
      </c>
      <c r="B277" s="901" t="s">
        <v>1288</v>
      </c>
      <c r="C277" s="688" t="s">
        <v>920</v>
      </c>
      <c r="D277" s="688"/>
      <c r="E277" s="688"/>
      <c r="F277" s="688"/>
      <c r="G277" s="688"/>
      <c r="H277" s="688"/>
    </row>
    <row r="278" spans="1:8" hidden="1">
      <c r="A278" s="672" t="s">
        <v>1289</v>
      </c>
      <c r="B278" s="901"/>
      <c r="C278" s="688"/>
      <c r="D278" s="688"/>
      <c r="E278" s="688"/>
      <c r="F278" s="688"/>
      <c r="G278" s="688"/>
      <c r="H278" s="688"/>
    </row>
    <row r="279" spans="1:8" hidden="1">
      <c r="A279" s="672" t="s">
        <v>1273</v>
      </c>
      <c r="B279" s="901" t="s">
        <v>1290</v>
      </c>
      <c r="C279" s="688" t="s">
        <v>920</v>
      </c>
      <c r="D279" s="688"/>
      <c r="E279" s="688"/>
      <c r="F279" s="688"/>
      <c r="G279" s="688"/>
      <c r="H279" s="688"/>
    </row>
    <row r="280" spans="1:8" hidden="1">
      <c r="A280" s="672" t="s">
        <v>1291</v>
      </c>
      <c r="B280" s="901"/>
      <c r="C280" s="688"/>
      <c r="D280" s="688"/>
      <c r="E280" s="688"/>
      <c r="F280" s="688"/>
      <c r="G280" s="688"/>
      <c r="H280" s="688"/>
    </row>
    <row r="281" spans="1:8" hidden="1">
      <c r="A281" s="672" t="s">
        <v>1273</v>
      </c>
      <c r="B281" s="901" t="s">
        <v>1292</v>
      </c>
      <c r="C281" s="688" t="s">
        <v>920</v>
      </c>
      <c r="D281" s="688"/>
      <c r="E281" s="688"/>
      <c r="F281" s="688"/>
      <c r="G281" s="688"/>
      <c r="H281" s="688"/>
    </row>
    <row r="282" spans="1:8" hidden="1">
      <c r="A282" s="672" t="s">
        <v>1293</v>
      </c>
      <c r="B282" s="901"/>
      <c r="C282" s="688"/>
      <c r="D282" s="688"/>
      <c r="E282" s="688"/>
      <c r="F282" s="688"/>
      <c r="G282" s="688"/>
      <c r="H282" s="688"/>
    </row>
    <row r="283" spans="1:8" hidden="1">
      <c r="A283" s="672" t="s">
        <v>1273</v>
      </c>
      <c r="B283" s="901" t="s">
        <v>1294</v>
      </c>
      <c r="C283" s="688" t="s">
        <v>920</v>
      </c>
      <c r="D283" s="688"/>
      <c r="E283" s="688"/>
      <c r="F283" s="688"/>
      <c r="G283" s="688"/>
      <c r="H283" s="688"/>
    </row>
    <row r="284" spans="1:8" hidden="1">
      <c r="A284" s="672" t="s">
        <v>1295</v>
      </c>
      <c r="B284" s="901"/>
      <c r="C284" s="688"/>
      <c r="D284" s="688"/>
      <c r="E284" s="688"/>
      <c r="F284" s="688"/>
      <c r="G284" s="688"/>
      <c r="H284" s="688"/>
    </row>
    <row r="285" spans="1:8" hidden="1">
      <c r="A285" s="672" t="s">
        <v>1273</v>
      </c>
      <c r="B285" s="901" t="s">
        <v>1296</v>
      </c>
      <c r="C285" s="688" t="s">
        <v>920</v>
      </c>
      <c r="D285" s="688"/>
      <c r="E285" s="688"/>
      <c r="F285" s="688"/>
      <c r="G285" s="688"/>
      <c r="H285" s="688"/>
    </row>
    <row r="286" spans="1:8" hidden="1">
      <c r="A286" s="672" t="s">
        <v>1297</v>
      </c>
      <c r="B286" s="901"/>
      <c r="C286" s="688"/>
      <c r="D286" s="688"/>
      <c r="E286" s="688"/>
      <c r="F286" s="688"/>
      <c r="G286" s="688"/>
      <c r="H286" s="688"/>
    </row>
    <row r="287" spans="1:8" hidden="1">
      <c r="A287" s="672" t="s">
        <v>1273</v>
      </c>
      <c r="B287" s="901" t="s">
        <v>1298</v>
      </c>
      <c r="C287" s="688" t="s">
        <v>920</v>
      </c>
      <c r="D287" s="688"/>
      <c r="E287" s="688"/>
      <c r="F287" s="688"/>
      <c r="G287" s="688"/>
      <c r="H287" s="688"/>
    </row>
    <row r="288" spans="1:8" hidden="1">
      <c r="A288" s="672" t="s">
        <v>1299</v>
      </c>
      <c r="B288" s="901"/>
      <c r="C288" s="688"/>
      <c r="D288" s="688"/>
      <c r="E288" s="688"/>
      <c r="F288" s="688"/>
      <c r="G288" s="688"/>
      <c r="H288" s="688"/>
    </row>
    <row r="289" spans="1:8" hidden="1">
      <c r="A289" s="672" t="s">
        <v>1273</v>
      </c>
      <c r="B289" s="901" t="s">
        <v>1300</v>
      </c>
      <c r="C289" s="688" t="s">
        <v>920</v>
      </c>
      <c r="D289" s="688"/>
      <c r="E289" s="688"/>
      <c r="F289" s="688"/>
      <c r="G289" s="688"/>
      <c r="H289" s="688"/>
    </row>
    <row r="290" spans="1:8" hidden="1">
      <c r="A290" s="672" t="s">
        <v>1301</v>
      </c>
      <c r="B290" s="901"/>
      <c r="C290" s="688"/>
      <c r="D290" s="688"/>
      <c r="E290" s="688"/>
      <c r="F290" s="688"/>
      <c r="G290" s="688"/>
      <c r="H290" s="688"/>
    </row>
    <row r="291" spans="1:8" hidden="1">
      <c r="A291" s="672" t="s">
        <v>1273</v>
      </c>
      <c r="B291" s="901" t="s">
        <v>1302</v>
      </c>
      <c r="C291" s="688" t="s">
        <v>920</v>
      </c>
      <c r="D291" s="688"/>
      <c r="E291" s="688"/>
      <c r="F291" s="688"/>
      <c r="G291" s="688"/>
      <c r="H291" s="688"/>
    </row>
    <row r="292" spans="1:8" hidden="1">
      <c r="A292" s="672" t="s">
        <v>1303</v>
      </c>
      <c r="B292" s="901"/>
      <c r="C292" s="688"/>
      <c r="D292" s="688"/>
      <c r="E292" s="688"/>
      <c r="F292" s="688"/>
      <c r="G292" s="688"/>
      <c r="H292" s="688"/>
    </row>
    <row r="293" spans="1:8" hidden="1">
      <c r="A293" s="672" t="s">
        <v>1273</v>
      </c>
      <c r="B293" s="901" t="s">
        <v>1304</v>
      </c>
      <c r="C293" s="688" t="s">
        <v>920</v>
      </c>
      <c r="D293" s="688"/>
      <c r="E293" s="688"/>
      <c r="F293" s="688"/>
      <c r="G293" s="688"/>
      <c r="H293" s="688"/>
    </row>
    <row r="294" spans="1:8" hidden="1">
      <c r="A294" s="672" t="s">
        <v>1305</v>
      </c>
      <c r="B294" s="901"/>
      <c r="C294" s="688"/>
      <c r="D294" s="688"/>
      <c r="E294" s="688"/>
      <c r="F294" s="688"/>
      <c r="G294" s="688"/>
      <c r="H294" s="688"/>
    </row>
    <row r="295" spans="1:8" hidden="1">
      <c r="A295" s="672" t="s">
        <v>1273</v>
      </c>
      <c r="B295" s="901" t="s">
        <v>1306</v>
      </c>
      <c r="C295" s="688" t="s">
        <v>920</v>
      </c>
      <c r="D295" s="688"/>
      <c r="E295" s="688"/>
      <c r="F295" s="688"/>
      <c r="G295" s="688"/>
      <c r="H295" s="688"/>
    </row>
    <row r="296" spans="1:8" ht="8.25" hidden="1" customHeight="1">
      <c r="A296" s="672" t="s">
        <v>1307</v>
      </c>
      <c r="B296" s="901"/>
      <c r="C296" s="688"/>
      <c r="D296" s="688"/>
      <c r="E296" s="688"/>
      <c r="F296" s="688"/>
      <c r="G296" s="688"/>
      <c r="H296" s="688"/>
    </row>
    <row r="297" spans="1:8" ht="14.25" customHeight="1">
      <c r="A297" s="895" t="s">
        <v>1346</v>
      </c>
      <c r="B297" s="896"/>
      <c r="C297" s="896"/>
      <c r="D297" s="896"/>
      <c r="E297" s="896"/>
      <c r="F297" s="896"/>
      <c r="G297" s="896"/>
      <c r="H297" s="897"/>
    </row>
    <row r="298" spans="1:8" ht="76.5">
      <c r="A298" s="675"/>
      <c r="B298" s="675" t="s">
        <v>1308</v>
      </c>
      <c r="C298" s="282" t="s">
        <v>1309</v>
      </c>
      <c r="D298" s="282"/>
      <c r="E298" s="676">
        <v>1</v>
      </c>
      <c r="F298" s="677">
        <v>1</v>
      </c>
      <c r="G298" s="677">
        <v>1</v>
      </c>
      <c r="H298" s="282"/>
    </row>
    <row r="299" spans="1:8" ht="0.75" hidden="1" customHeight="1">
      <c r="A299" s="675" t="s">
        <v>21</v>
      </c>
      <c r="B299" s="282" t="s">
        <v>41</v>
      </c>
      <c r="C299" s="282" t="s">
        <v>920</v>
      </c>
      <c r="D299" s="282"/>
      <c r="E299" s="282"/>
      <c r="F299" s="282"/>
      <c r="G299" s="282"/>
      <c r="H299" s="282"/>
    </row>
    <row r="300" spans="1:8" hidden="1">
      <c r="A300" s="900" t="s">
        <v>465</v>
      </c>
      <c r="B300" s="828" t="s">
        <v>1310</v>
      </c>
      <c r="C300" s="828" t="s">
        <v>920</v>
      </c>
      <c r="D300" s="828"/>
      <c r="E300" s="828"/>
      <c r="F300" s="828"/>
      <c r="G300" s="828"/>
      <c r="H300" s="828"/>
    </row>
    <row r="301" spans="1:8" hidden="1">
      <c r="A301" s="900"/>
      <c r="B301" s="828"/>
      <c r="C301" s="828"/>
      <c r="D301" s="828"/>
      <c r="E301" s="828"/>
      <c r="F301" s="828"/>
      <c r="G301" s="828"/>
      <c r="H301" s="828"/>
    </row>
    <row r="302" spans="1:8" ht="0.75" hidden="1" customHeight="1">
      <c r="A302" s="675"/>
      <c r="B302" s="282"/>
      <c r="C302" s="282"/>
      <c r="D302" s="282"/>
      <c r="E302" s="282"/>
      <c r="F302" s="282"/>
      <c r="G302" s="282"/>
      <c r="H302" s="282"/>
    </row>
    <row r="303" spans="1:8" hidden="1">
      <c r="A303" s="675"/>
      <c r="B303" s="282"/>
      <c r="C303" s="282"/>
      <c r="D303" s="282"/>
      <c r="E303" s="282"/>
      <c r="F303" s="282"/>
      <c r="G303" s="282"/>
      <c r="H303" s="282"/>
    </row>
    <row r="304" spans="1:8">
      <c r="A304" s="892" t="s">
        <v>1347</v>
      </c>
      <c r="B304" s="898"/>
      <c r="C304" s="898"/>
      <c r="D304" s="898"/>
      <c r="E304" s="898"/>
      <c r="F304" s="898"/>
      <c r="G304" s="898"/>
      <c r="H304" s="899"/>
    </row>
    <row r="305" spans="1:8" ht="38.25">
      <c r="A305" s="900"/>
      <c r="B305" s="900" t="s">
        <v>1311</v>
      </c>
      <c r="C305" s="282" t="s">
        <v>1312</v>
      </c>
      <c r="D305" s="282"/>
      <c r="E305" s="282">
        <v>0</v>
      </c>
      <c r="F305" s="282">
        <v>0</v>
      </c>
      <c r="G305" s="673">
        <v>1</v>
      </c>
      <c r="H305" s="282"/>
    </row>
    <row r="306" spans="1:8" ht="51">
      <c r="A306" s="900"/>
      <c r="B306" s="900"/>
      <c r="C306" s="282" t="s">
        <v>1313</v>
      </c>
      <c r="D306" s="282"/>
      <c r="E306" s="282">
        <v>280</v>
      </c>
      <c r="F306" s="282">
        <v>378</v>
      </c>
      <c r="G306" s="673">
        <v>1.35</v>
      </c>
      <c r="H306" s="282"/>
    </row>
    <row r="307" spans="1:8" ht="24.75" customHeight="1">
      <c r="A307" s="900"/>
      <c r="B307" s="900"/>
      <c r="C307" s="282" t="s">
        <v>1314</v>
      </c>
      <c r="D307" s="282"/>
      <c r="E307" s="282">
        <v>280</v>
      </c>
      <c r="F307" s="282">
        <v>412</v>
      </c>
      <c r="G307" s="673">
        <v>1.47</v>
      </c>
      <c r="H307" s="282"/>
    </row>
    <row r="308" spans="1:8" ht="0.75" hidden="1" customHeight="1">
      <c r="A308" s="675" t="s">
        <v>1273</v>
      </c>
      <c r="B308" s="900" t="s">
        <v>1206</v>
      </c>
      <c r="C308" s="828" t="s">
        <v>920</v>
      </c>
      <c r="D308" s="828"/>
      <c r="E308" s="828"/>
      <c r="F308" s="828"/>
      <c r="G308" s="828"/>
      <c r="H308" s="828"/>
    </row>
    <row r="309" spans="1:8" hidden="1">
      <c r="A309" s="675" t="s">
        <v>1315</v>
      </c>
      <c r="B309" s="900"/>
      <c r="C309" s="828"/>
      <c r="D309" s="828"/>
      <c r="E309" s="828"/>
      <c r="F309" s="828"/>
      <c r="G309" s="828"/>
      <c r="H309" s="828"/>
    </row>
    <row r="310" spans="1:8" hidden="1">
      <c r="A310" s="675" t="s">
        <v>1273</v>
      </c>
      <c r="B310" s="900" t="s">
        <v>1316</v>
      </c>
      <c r="C310" s="828" t="s">
        <v>920</v>
      </c>
      <c r="D310" s="828"/>
      <c r="E310" s="828"/>
      <c r="F310" s="828"/>
      <c r="G310" s="828"/>
      <c r="H310" s="828"/>
    </row>
    <row r="311" spans="1:8" hidden="1">
      <c r="A311" s="675" t="s">
        <v>1317</v>
      </c>
      <c r="B311" s="900"/>
      <c r="C311" s="828"/>
      <c r="D311" s="828"/>
      <c r="E311" s="828"/>
      <c r="F311" s="828"/>
      <c r="G311" s="828"/>
      <c r="H311" s="828"/>
    </row>
    <row r="312" spans="1:8" hidden="1">
      <c r="A312" s="675"/>
      <c r="B312" s="900"/>
      <c r="C312" s="828"/>
      <c r="D312" s="828"/>
      <c r="E312" s="828"/>
      <c r="F312" s="828"/>
      <c r="G312" s="828"/>
      <c r="H312" s="828"/>
    </row>
    <row r="313" spans="1:8" hidden="1">
      <c r="A313" s="675" t="s">
        <v>1273</v>
      </c>
      <c r="B313" s="900" t="s">
        <v>1318</v>
      </c>
      <c r="C313" s="828" t="s">
        <v>920</v>
      </c>
      <c r="D313" s="828"/>
      <c r="E313" s="828"/>
      <c r="F313" s="828"/>
      <c r="G313" s="828"/>
      <c r="H313" s="828"/>
    </row>
    <row r="314" spans="1:8" hidden="1">
      <c r="A314" s="675" t="s">
        <v>1319</v>
      </c>
      <c r="B314" s="900"/>
      <c r="C314" s="828"/>
      <c r="D314" s="828"/>
      <c r="E314" s="828"/>
      <c r="F314" s="828"/>
      <c r="G314" s="828"/>
      <c r="H314" s="828"/>
    </row>
    <row r="315" spans="1:8" hidden="1">
      <c r="A315" s="675"/>
      <c r="B315" s="675"/>
      <c r="C315" s="282"/>
      <c r="D315" s="282"/>
      <c r="E315" s="282"/>
      <c r="F315" s="282"/>
      <c r="G315" s="282"/>
      <c r="H315" s="282"/>
    </row>
    <row r="316" spans="1:8">
      <c r="A316" s="892" t="s">
        <v>1348</v>
      </c>
      <c r="B316" s="893"/>
      <c r="C316" s="893"/>
      <c r="D316" s="893"/>
      <c r="E316" s="893"/>
      <c r="F316" s="893"/>
      <c r="G316" s="893"/>
      <c r="H316" s="894"/>
    </row>
    <row r="317" spans="1:8" ht="25.5">
      <c r="A317" s="900"/>
      <c r="B317" s="900" t="s">
        <v>1214</v>
      </c>
      <c r="C317" s="282" t="s">
        <v>1320</v>
      </c>
      <c r="D317" s="282"/>
      <c r="E317" s="282">
        <v>21</v>
      </c>
      <c r="F317" s="282">
        <v>23</v>
      </c>
      <c r="G317" s="673">
        <v>1.095</v>
      </c>
      <c r="H317" s="282"/>
    </row>
    <row r="318" spans="1:8" ht="25.5">
      <c r="A318" s="900"/>
      <c r="B318" s="900"/>
      <c r="C318" s="282" t="s">
        <v>1321</v>
      </c>
      <c r="D318" s="282"/>
      <c r="E318" s="282">
        <v>0</v>
      </c>
      <c r="F318" s="282">
        <v>0</v>
      </c>
      <c r="G318" s="673">
        <v>1</v>
      </c>
      <c r="H318" s="282"/>
    </row>
    <row r="319" spans="1:8" hidden="1">
      <c r="A319" s="675" t="s">
        <v>1273</v>
      </c>
      <c r="B319" s="900" t="s">
        <v>1322</v>
      </c>
      <c r="C319" s="828" t="s">
        <v>920</v>
      </c>
      <c r="D319" s="828"/>
      <c r="E319" s="828"/>
      <c r="F319" s="828"/>
      <c r="G319" s="828"/>
      <c r="H319" s="828"/>
    </row>
    <row r="320" spans="1:8" hidden="1">
      <c r="A320" s="675" t="s">
        <v>1323</v>
      </c>
      <c r="B320" s="900"/>
      <c r="C320" s="828"/>
      <c r="D320" s="828"/>
      <c r="E320" s="828"/>
      <c r="F320" s="828"/>
      <c r="G320" s="828"/>
      <c r="H320" s="828"/>
    </row>
    <row r="321" spans="1:8" ht="90" hidden="1">
      <c r="A321" s="675" t="s">
        <v>1324</v>
      </c>
      <c r="B321" s="675" t="s">
        <v>1325</v>
      </c>
      <c r="C321" s="282" t="s">
        <v>920</v>
      </c>
      <c r="D321" s="282"/>
      <c r="E321" s="282"/>
      <c r="F321" s="282"/>
      <c r="G321" s="282"/>
      <c r="H321" s="282"/>
    </row>
    <row r="322" spans="1:8" ht="45" hidden="1">
      <c r="A322" s="675" t="s">
        <v>1326</v>
      </c>
      <c r="B322" s="675" t="s">
        <v>1327</v>
      </c>
      <c r="C322" s="282" t="s">
        <v>920</v>
      </c>
      <c r="D322" s="282"/>
      <c r="E322" s="282"/>
      <c r="F322" s="282"/>
      <c r="G322" s="282"/>
      <c r="H322" s="282"/>
    </row>
    <row r="323" spans="1:8" ht="75" hidden="1">
      <c r="A323" s="675" t="s">
        <v>1328</v>
      </c>
      <c r="B323" s="675" t="s">
        <v>1329</v>
      </c>
      <c r="C323" s="282" t="s">
        <v>920</v>
      </c>
      <c r="D323" s="282"/>
      <c r="E323" s="282"/>
      <c r="F323" s="282"/>
      <c r="G323" s="282"/>
      <c r="H323" s="282"/>
    </row>
    <row r="324" spans="1:8">
      <c r="A324" s="892" t="s">
        <v>1349</v>
      </c>
      <c r="B324" s="893"/>
      <c r="C324" s="893"/>
      <c r="D324" s="893"/>
      <c r="E324" s="893"/>
      <c r="F324" s="893"/>
      <c r="G324" s="893"/>
      <c r="H324" s="894"/>
    </row>
    <row r="325" spans="1:8" ht="30">
      <c r="A325" s="675"/>
      <c r="B325" s="675" t="s">
        <v>1229</v>
      </c>
      <c r="C325" s="282" t="s">
        <v>1330</v>
      </c>
      <c r="D325" s="282"/>
      <c r="E325" s="31" t="s">
        <v>1331</v>
      </c>
      <c r="F325" s="677" t="s">
        <v>1331</v>
      </c>
      <c r="G325" s="677">
        <v>1</v>
      </c>
      <c r="H325" s="282"/>
    </row>
    <row r="326" spans="1:8" hidden="1">
      <c r="A326" s="672"/>
      <c r="B326" s="901" t="s">
        <v>1332</v>
      </c>
      <c r="C326" s="688" t="s">
        <v>920</v>
      </c>
      <c r="D326" s="688"/>
      <c r="E326" s="688"/>
      <c r="F326" s="688"/>
      <c r="G326" s="688"/>
      <c r="H326" s="688"/>
    </row>
    <row r="327" spans="1:8" hidden="1">
      <c r="A327" s="672" t="s">
        <v>1273</v>
      </c>
      <c r="B327" s="901"/>
      <c r="C327" s="688"/>
      <c r="D327" s="688"/>
      <c r="E327" s="688"/>
      <c r="F327" s="688"/>
      <c r="G327" s="688"/>
      <c r="H327" s="688"/>
    </row>
    <row r="328" spans="1:8" hidden="1">
      <c r="A328" s="672" t="s">
        <v>1333</v>
      </c>
      <c r="B328" s="901"/>
      <c r="C328" s="688"/>
      <c r="D328" s="688"/>
      <c r="E328" s="688"/>
      <c r="F328" s="688"/>
      <c r="G328" s="688"/>
      <c r="H328" s="688"/>
    </row>
    <row r="329" spans="1:8" hidden="1">
      <c r="A329" s="902" t="s">
        <v>1334</v>
      </c>
      <c r="B329" s="901" t="s">
        <v>1335</v>
      </c>
      <c r="C329" s="688" t="s">
        <v>920</v>
      </c>
      <c r="D329" s="688"/>
      <c r="E329" s="688"/>
      <c r="F329" s="688"/>
      <c r="G329" s="688"/>
      <c r="H329" s="688"/>
    </row>
    <row r="330" spans="1:8" hidden="1">
      <c r="A330" s="903"/>
      <c r="B330" s="901"/>
      <c r="C330" s="688"/>
      <c r="D330" s="688"/>
      <c r="E330" s="688"/>
      <c r="F330" s="688"/>
      <c r="G330" s="688"/>
      <c r="H330" s="688"/>
    </row>
    <row r="331" spans="1:8" hidden="1">
      <c r="A331" s="904"/>
      <c r="B331" s="901"/>
      <c r="C331" s="688"/>
      <c r="D331" s="688"/>
      <c r="E331" s="688"/>
      <c r="F331" s="688"/>
      <c r="G331" s="688"/>
      <c r="H331" s="688"/>
    </row>
    <row r="332" spans="1:8" ht="120" hidden="1">
      <c r="A332" s="672" t="s">
        <v>1336</v>
      </c>
      <c r="B332" s="672" t="s">
        <v>1337</v>
      </c>
      <c r="C332" s="268" t="s">
        <v>920</v>
      </c>
      <c r="D332" s="268"/>
      <c r="E332" s="268"/>
      <c r="F332" s="268"/>
      <c r="G332" s="268"/>
      <c r="H332" s="268"/>
    </row>
    <row r="333" spans="1:8" hidden="1">
      <c r="A333" s="901" t="s">
        <v>1338</v>
      </c>
      <c r="B333" s="901" t="s">
        <v>1339</v>
      </c>
      <c r="C333" s="688" t="s">
        <v>920</v>
      </c>
      <c r="D333" s="688"/>
      <c r="E333" s="688"/>
      <c r="F333" s="688"/>
      <c r="G333" s="688"/>
      <c r="H333" s="688"/>
    </row>
    <row r="334" spans="1:8" hidden="1">
      <c r="A334" s="901"/>
      <c r="B334" s="901"/>
      <c r="C334" s="688"/>
      <c r="D334" s="688"/>
      <c r="E334" s="688"/>
      <c r="F334" s="688"/>
      <c r="G334" s="688"/>
      <c r="H334" s="688"/>
    </row>
    <row r="335" spans="1:8" ht="75" hidden="1">
      <c r="A335" s="672" t="s">
        <v>1340</v>
      </c>
      <c r="B335" s="672" t="s">
        <v>1341</v>
      </c>
      <c r="C335" s="268" t="s">
        <v>920</v>
      </c>
      <c r="D335" s="268"/>
      <c r="E335" s="268"/>
      <c r="F335" s="268"/>
      <c r="G335" s="268"/>
      <c r="H335" s="268"/>
    </row>
    <row r="336" spans="1:8" ht="60" hidden="1">
      <c r="A336" s="672" t="s">
        <v>1342</v>
      </c>
      <c r="B336" s="672" t="s">
        <v>1343</v>
      </c>
      <c r="C336" s="268" t="s">
        <v>920</v>
      </c>
      <c r="D336" s="268"/>
      <c r="E336" s="268"/>
      <c r="F336" s="268"/>
      <c r="G336" s="268"/>
      <c r="H336" s="268"/>
    </row>
  </sheetData>
  <mergeCells count="366">
    <mergeCell ref="A92:H92"/>
    <mergeCell ref="A123:H123"/>
    <mergeCell ref="B124:B127"/>
    <mergeCell ref="A93:A108"/>
    <mergeCell ref="B93:B108"/>
    <mergeCell ref="A110:A112"/>
    <mergeCell ref="B110:B112"/>
    <mergeCell ref="A124:A127"/>
    <mergeCell ref="A8:H8"/>
    <mergeCell ref="A85:A88"/>
    <mergeCell ref="B85:B88"/>
    <mergeCell ref="A90:A91"/>
    <mergeCell ref="B90:B91"/>
    <mergeCell ref="A73:A77"/>
    <mergeCell ref="B73:B77"/>
    <mergeCell ref="A79:A80"/>
    <mergeCell ref="B79:B80"/>
    <mergeCell ref="A82:A83"/>
    <mergeCell ref="B82:B83"/>
    <mergeCell ref="A56:H56"/>
    <mergeCell ref="B30:B34"/>
    <mergeCell ref="A45:H45"/>
    <mergeCell ref="A46:A47"/>
    <mergeCell ref="B46:B47"/>
    <mergeCell ref="A49:H49"/>
    <mergeCell ref="A58:A68"/>
    <mergeCell ref="B58:B68"/>
    <mergeCell ref="A51:H51"/>
    <mergeCell ref="A70:A71"/>
    <mergeCell ref="B70:B71"/>
    <mergeCell ref="A52:A55"/>
    <mergeCell ref="B52:B55"/>
    <mergeCell ref="A41:H41"/>
    <mergeCell ref="A1:H1"/>
    <mergeCell ref="A2:H2"/>
    <mergeCell ref="A3:H3"/>
    <mergeCell ref="A5:A6"/>
    <mergeCell ref="B5:B6"/>
    <mergeCell ref="C5:C6"/>
    <mergeCell ref="D5:D6"/>
    <mergeCell ref="E5:F5"/>
    <mergeCell ref="G5:G6"/>
    <mergeCell ref="H5:H6"/>
    <mergeCell ref="A35:A40"/>
    <mergeCell ref="B35:B40"/>
    <mergeCell ref="A9:A16"/>
    <mergeCell ref="B9:B16"/>
    <mergeCell ref="A17:H17"/>
    <mergeCell ref="A22:H22"/>
    <mergeCell ref="A24:H24"/>
    <mergeCell ref="A25:A26"/>
    <mergeCell ref="B25:B26"/>
    <mergeCell ref="A27:A28"/>
    <mergeCell ref="B27:B28"/>
    <mergeCell ref="A29:H29"/>
    <mergeCell ref="A30:A34"/>
    <mergeCell ref="A138:H138"/>
    <mergeCell ref="A156:A157"/>
    <mergeCell ref="B156:B157"/>
    <mergeCell ref="A158:A159"/>
    <mergeCell ref="B158:B159"/>
    <mergeCell ref="A160:H160"/>
    <mergeCell ref="A139:A147"/>
    <mergeCell ref="B139:B147"/>
    <mergeCell ref="A148:H148"/>
    <mergeCell ref="A151:A153"/>
    <mergeCell ref="B151:B153"/>
    <mergeCell ref="A171:H171"/>
    <mergeCell ref="A172:A176"/>
    <mergeCell ref="B172:B176"/>
    <mergeCell ref="A177:H179"/>
    <mergeCell ref="A180:A186"/>
    <mergeCell ref="B180:B186"/>
    <mergeCell ref="C180:C182"/>
    <mergeCell ref="D180:D182"/>
    <mergeCell ref="E180:E182"/>
    <mergeCell ref="F180:F182"/>
    <mergeCell ref="G180:G182"/>
    <mergeCell ref="H180:H182"/>
    <mergeCell ref="A187:H189"/>
    <mergeCell ref="A190:A192"/>
    <mergeCell ref="B190:B192"/>
    <mergeCell ref="C190:C192"/>
    <mergeCell ref="D190:D192"/>
    <mergeCell ref="E190:E192"/>
    <mergeCell ref="F190:F192"/>
    <mergeCell ref="G190:G192"/>
    <mergeCell ref="H190:H192"/>
    <mergeCell ref="F193:F195"/>
    <mergeCell ref="G193:G195"/>
    <mergeCell ref="H193:H195"/>
    <mergeCell ref="A196:A198"/>
    <mergeCell ref="B196:B198"/>
    <mergeCell ref="C196:C198"/>
    <mergeCell ref="D196:D198"/>
    <mergeCell ref="E196:E198"/>
    <mergeCell ref="F196:F198"/>
    <mergeCell ref="G196:G198"/>
    <mergeCell ref="H196:H198"/>
    <mergeCell ref="A193:A195"/>
    <mergeCell ref="B193:B195"/>
    <mergeCell ref="C193:C195"/>
    <mergeCell ref="D193:D195"/>
    <mergeCell ref="E193:E195"/>
    <mergeCell ref="F199:F201"/>
    <mergeCell ref="G199:G201"/>
    <mergeCell ref="H199:H201"/>
    <mergeCell ref="A202:A204"/>
    <mergeCell ref="B202:B204"/>
    <mergeCell ref="C202:C204"/>
    <mergeCell ref="D202:D204"/>
    <mergeCell ref="E202:E204"/>
    <mergeCell ref="F202:F204"/>
    <mergeCell ref="G202:G204"/>
    <mergeCell ref="H202:H204"/>
    <mergeCell ref="A199:A201"/>
    <mergeCell ref="B199:B201"/>
    <mergeCell ref="C199:C201"/>
    <mergeCell ref="D199:D201"/>
    <mergeCell ref="E199:E201"/>
    <mergeCell ref="A205:H207"/>
    <mergeCell ref="A208:A210"/>
    <mergeCell ref="B208:B210"/>
    <mergeCell ref="C208:C210"/>
    <mergeCell ref="D208:D210"/>
    <mergeCell ref="E208:E210"/>
    <mergeCell ref="F208:F210"/>
    <mergeCell ref="G208:G210"/>
    <mergeCell ref="H208:H210"/>
    <mergeCell ref="A217:H219"/>
    <mergeCell ref="A220:A222"/>
    <mergeCell ref="B220:B222"/>
    <mergeCell ref="G220:G222"/>
    <mergeCell ref="A223:H225"/>
    <mergeCell ref="A211:H213"/>
    <mergeCell ref="A214:A216"/>
    <mergeCell ref="B214:B216"/>
    <mergeCell ref="C214:C216"/>
    <mergeCell ref="D214:D216"/>
    <mergeCell ref="E214:E216"/>
    <mergeCell ref="F214:F216"/>
    <mergeCell ref="G214:G216"/>
    <mergeCell ref="H214:H216"/>
    <mergeCell ref="B235:B237"/>
    <mergeCell ref="C235:C237"/>
    <mergeCell ref="D235:D237"/>
    <mergeCell ref="E235:E237"/>
    <mergeCell ref="F226:F228"/>
    <mergeCell ref="G226:G228"/>
    <mergeCell ref="H226:H228"/>
    <mergeCell ref="A229:H231"/>
    <mergeCell ref="A232:A234"/>
    <mergeCell ref="B232:B234"/>
    <mergeCell ref="C232:C234"/>
    <mergeCell ref="D232:D234"/>
    <mergeCell ref="E232:E234"/>
    <mergeCell ref="F232:F234"/>
    <mergeCell ref="G232:G234"/>
    <mergeCell ref="H232:H234"/>
    <mergeCell ref="A226:A228"/>
    <mergeCell ref="B226:B228"/>
    <mergeCell ref="C226:C228"/>
    <mergeCell ref="D226:D228"/>
    <mergeCell ref="E226:E228"/>
    <mergeCell ref="A243:H245"/>
    <mergeCell ref="A57:H57"/>
    <mergeCell ref="A69:H69"/>
    <mergeCell ref="A72:H72"/>
    <mergeCell ref="A78:H78"/>
    <mergeCell ref="A81:H81"/>
    <mergeCell ref="A84:H84"/>
    <mergeCell ref="A89:H89"/>
    <mergeCell ref="A109:H109"/>
    <mergeCell ref="A117:H117"/>
    <mergeCell ref="A121:H121"/>
    <mergeCell ref="A128:H128"/>
    <mergeCell ref="F235:F237"/>
    <mergeCell ref="G235:G237"/>
    <mergeCell ref="H235:H237"/>
    <mergeCell ref="A238:A240"/>
    <mergeCell ref="B238:B240"/>
    <mergeCell ref="C238:C240"/>
    <mergeCell ref="D238:D240"/>
    <mergeCell ref="E238:E240"/>
    <mergeCell ref="F238:F240"/>
    <mergeCell ref="G238:G240"/>
    <mergeCell ref="H238:H240"/>
    <mergeCell ref="A235:A237"/>
    <mergeCell ref="B283:B284"/>
    <mergeCell ref="C283:C284"/>
    <mergeCell ref="D283:D284"/>
    <mergeCell ref="E283:E284"/>
    <mergeCell ref="B285:B286"/>
    <mergeCell ref="C285:C286"/>
    <mergeCell ref="D285:D286"/>
    <mergeCell ref="E285:E286"/>
    <mergeCell ref="A248:A250"/>
    <mergeCell ref="B248:B250"/>
    <mergeCell ref="A252:A256"/>
    <mergeCell ref="B252:B256"/>
    <mergeCell ref="B259:B260"/>
    <mergeCell ref="C259:C260"/>
    <mergeCell ref="D259:D260"/>
    <mergeCell ref="B269:B271"/>
    <mergeCell ref="C269:C271"/>
    <mergeCell ref="D269:D271"/>
    <mergeCell ref="B275:B276"/>
    <mergeCell ref="C275:C276"/>
    <mergeCell ref="D275:D276"/>
    <mergeCell ref="G287:G288"/>
    <mergeCell ref="H287:H288"/>
    <mergeCell ref="F283:F284"/>
    <mergeCell ref="G283:G284"/>
    <mergeCell ref="H283:H284"/>
    <mergeCell ref="F285:F286"/>
    <mergeCell ref="G285:G286"/>
    <mergeCell ref="H285:H286"/>
    <mergeCell ref="D279:D280"/>
    <mergeCell ref="E279:E280"/>
    <mergeCell ref="D308:D309"/>
    <mergeCell ref="E308:E309"/>
    <mergeCell ref="F308:F309"/>
    <mergeCell ref="G308:G309"/>
    <mergeCell ref="H308:H309"/>
    <mergeCell ref="B308:B309"/>
    <mergeCell ref="C308:C309"/>
    <mergeCell ref="D293:D294"/>
    <mergeCell ref="E293:E294"/>
    <mergeCell ref="F293:F294"/>
    <mergeCell ref="G293:G294"/>
    <mergeCell ref="H293:H294"/>
    <mergeCell ref="D310:D312"/>
    <mergeCell ref="E310:E312"/>
    <mergeCell ref="F310:F312"/>
    <mergeCell ref="G310:G312"/>
    <mergeCell ref="H310:H312"/>
    <mergeCell ref="B313:B314"/>
    <mergeCell ref="C313:C314"/>
    <mergeCell ref="B310:B312"/>
    <mergeCell ref="C310:C312"/>
    <mergeCell ref="A333:A334"/>
    <mergeCell ref="B333:B334"/>
    <mergeCell ref="C333:C334"/>
    <mergeCell ref="D333:D334"/>
    <mergeCell ref="E333:E334"/>
    <mergeCell ref="F333:F334"/>
    <mergeCell ref="G333:G334"/>
    <mergeCell ref="H333:H334"/>
    <mergeCell ref="B326:B328"/>
    <mergeCell ref="C326:C328"/>
    <mergeCell ref="A329:A331"/>
    <mergeCell ref="B329:B331"/>
    <mergeCell ref="C329:C331"/>
    <mergeCell ref="D326:D328"/>
    <mergeCell ref="E259:E260"/>
    <mergeCell ref="F259:F260"/>
    <mergeCell ref="G259:G260"/>
    <mergeCell ref="H259:H260"/>
    <mergeCell ref="B261:B263"/>
    <mergeCell ref="C261:C263"/>
    <mergeCell ref="D261:D263"/>
    <mergeCell ref="E261:E263"/>
    <mergeCell ref="F261:F263"/>
    <mergeCell ref="G261:G263"/>
    <mergeCell ref="H261:H263"/>
    <mergeCell ref="E269:E271"/>
    <mergeCell ref="F269:F271"/>
    <mergeCell ref="G269:G271"/>
    <mergeCell ref="H269:H271"/>
    <mergeCell ref="B272:B274"/>
    <mergeCell ref="C272:C274"/>
    <mergeCell ref="D272:D274"/>
    <mergeCell ref="E272:E274"/>
    <mergeCell ref="F272:F274"/>
    <mergeCell ref="G272:G274"/>
    <mergeCell ref="H272:H274"/>
    <mergeCell ref="E275:E276"/>
    <mergeCell ref="F275:F276"/>
    <mergeCell ref="G275:G276"/>
    <mergeCell ref="H275:H276"/>
    <mergeCell ref="B277:B278"/>
    <mergeCell ref="C277:C278"/>
    <mergeCell ref="D277:D278"/>
    <mergeCell ref="E277:E278"/>
    <mergeCell ref="F277:F278"/>
    <mergeCell ref="G277:G278"/>
    <mergeCell ref="H277:H278"/>
    <mergeCell ref="F279:F280"/>
    <mergeCell ref="G279:G280"/>
    <mergeCell ref="H279:H280"/>
    <mergeCell ref="B281:B282"/>
    <mergeCell ref="C281:C282"/>
    <mergeCell ref="D281:D282"/>
    <mergeCell ref="E281:E282"/>
    <mergeCell ref="F281:F282"/>
    <mergeCell ref="G281:G282"/>
    <mergeCell ref="H281:H282"/>
    <mergeCell ref="B279:B280"/>
    <mergeCell ref="C279:C280"/>
    <mergeCell ref="B295:B296"/>
    <mergeCell ref="C295:C296"/>
    <mergeCell ref="D295:D296"/>
    <mergeCell ref="E295:E296"/>
    <mergeCell ref="F295:F296"/>
    <mergeCell ref="G295:G296"/>
    <mergeCell ref="H295:H296"/>
    <mergeCell ref="B287:B288"/>
    <mergeCell ref="C287:C288"/>
    <mergeCell ref="B289:B290"/>
    <mergeCell ref="C289:C290"/>
    <mergeCell ref="D289:D290"/>
    <mergeCell ref="E289:E290"/>
    <mergeCell ref="F289:F290"/>
    <mergeCell ref="G289:G290"/>
    <mergeCell ref="H289:H290"/>
    <mergeCell ref="B291:B292"/>
    <mergeCell ref="C291:C292"/>
    <mergeCell ref="D291:D292"/>
    <mergeCell ref="E291:E292"/>
    <mergeCell ref="F291:F292"/>
    <mergeCell ref="D287:D288"/>
    <mergeCell ref="E287:E288"/>
    <mergeCell ref="F287:F288"/>
    <mergeCell ref="D329:D331"/>
    <mergeCell ref="E329:E331"/>
    <mergeCell ref="F329:F331"/>
    <mergeCell ref="G329:G331"/>
    <mergeCell ref="H329:H331"/>
    <mergeCell ref="F313:F314"/>
    <mergeCell ref="G313:G314"/>
    <mergeCell ref="H313:H314"/>
    <mergeCell ref="A317:A318"/>
    <mergeCell ref="B317:B318"/>
    <mergeCell ref="B319:B320"/>
    <mergeCell ref="C319:C320"/>
    <mergeCell ref="D319:D320"/>
    <mergeCell ref="E319:E320"/>
    <mergeCell ref="F319:F320"/>
    <mergeCell ref="G319:G320"/>
    <mergeCell ref="H319:H320"/>
    <mergeCell ref="D313:D314"/>
    <mergeCell ref="E313:E314"/>
    <mergeCell ref="A247:H247"/>
    <mergeCell ref="A251:H251"/>
    <mergeCell ref="A297:H297"/>
    <mergeCell ref="A304:H304"/>
    <mergeCell ref="A316:H316"/>
    <mergeCell ref="A324:H324"/>
    <mergeCell ref="E326:E328"/>
    <mergeCell ref="F326:F328"/>
    <mergeCell ref="G326:G328"/>
    <mergeCell ref="H326:H328"/>
    <mergeCell ref="A300:A301"/>
    <mergeCell ref="B300:B301"/>
    <mergeCell ref="C300:C301"/>
    <mergeCell ref="D300:D301"/>
    <mergeCell ref="E300:E301"/>
    <mergeCell ref="F300:F301"/>
    <mergeCell ref="G300:G301"/>
    <mergeCell ref="H300:H301"/>
    <mergeCell ref="A305:A307"/>
    <mergeCell ref="B305:B307"/>
    <mergeCell ref="G291:G292"/>
    <mergeCell ref="H291:H292"/>
    <mergeCell ref="B293:B294"/>
    <mergeCell ref="C293:C29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88"/>
  <sheetViews>
    <sheetView tabSelected="1" workbookViewId="0">
      <selection activeCell="I5" sqref="I5"/>
    </sheetView>
  </sheetViews>
  <sheetFormatPr defaultRowHeight="12.75"/>
  <cols>
    <col min="1" max="1" width="23.85546875" style="233" customWidth="1"/>
    <col min="2" max="2" width="38.140625" style="233" customWidth="1"/>
    <col min="3" max="3" width="25.140625" style="232" customWidth="1"/>
    <col min="4" max="4" width="23.140625" style="237" customWidth="1"/>
    <col min="5" max="5" width="28.7109375" style="237" customWidth="1"/>
    <col min="6" max="6" width="31" style="237" customWidth="1"/>
    <col min="7" max="16384" width="9.140625" style="232"/>
  </cols>
  <sheetData>
    <row r="1" spans="1:38" ht="65.25" customHeight="1">
      <c r="A1" s="1074" t="s">
        <v>156</v>
      </c>
      <c r="B1" s="1074"/>
      <c r="C1" s="1074"/>
      <c r="D1" s="1074"/>
      <c r="E1" s="1074"/>
      <c r="F1" s="1074"/>
    </row>
    <row r="2" spans="1:38" ht="12.75" customHeight="1">
      <c r="A2" s="1012" t="s">
        <v>0</v>
      </c>
      <c r="B2" s="1076" t="s">
        <v>23</v>
      </c>
      <c r="C2" s="1078" t="s">
        <v>24</v>
      </c>
      <c r="D2" s="1098" t="s">
        <v>25</v>
      </c>
      <c r="E2" s="1099"/>
      <c r="F2" s="1100" t="s">
        <v>1350</v>
      </c>
    </row>
    <row r="3" spans="1:38" ht="28.5" customHeight="1">
      <c r="A3" s="1075"/>
      <c r="B3" s="1077"/>
      <c r="C3" s="1079"/>
      <c r="D3" s="249" t="s">
        <v>124</v>
      </c>
      <c r="E3" s="249" t="s">
        <v>26</v>
      </c>
      <c r="F3" s="1101"/>
    </row>
    <row r="4" spans="1:38" s="233" customFormat="1" ht="15" customHeight="1">
      <c r="A4" s="1068" t="s">
        <v>13</v>
      </c>
      <c r="B4" s="1068" t="s">
        <v>32</v>
      </c>
      <c r="C4" s="256" t="s">
        <v>27</v>
      </c>
      <c r="D4" s="16">
        <f>SUM(D5:D7)</f>
        <v>118901.32999999999</v>
      </c>
      <c r="E4" s="16">
        <f>SUM(E5:E7)</f>
        <v>115883.68999999999</v>
      </c>
      <c r="F4" s="32">
        <f>E4/D4*100</f>
        <v>97.462063712828112</v>
      </c>
    </row>
    <row r="5" spans="1:38" s="233" customFormat="1">
      <c r="A5" s="1069"/>
      <c r="B5" s="1069"/>
      <c r="C5" s="229" t="s">
        <v>28</v>
      </c>
      <c r="D5" s="17">
        <f t="shared" ref="D5:E6" si="0">D9+D21+D57+D65+D97+D109+D45</f>
        <v>2009.23</v>
      </c>
      <c r="E5" s="17">
        <f t="shared" si="0"/>
        <v>2009.23</v>
      </c>
      <c r="F5" s="32">
        <f t="shared" ref="F5:F9" si="1">E5/D5*100</f>
        <v>100</v>
      </c>
    </row>
    <row r="6" spans="1:38" s="233" customFormat="1">
      <c r="A6" s="1069"/>
      <c r="B6" s="1069"/>
      <c r="C6" s="230" t="s">
        <v>11</v>
      </c>
      <c r="D6" s="17">
        <f t="shared" si="0"/>
        <v>66721.14</v>
      </c>
      <c r="E6" s="17">
        <f t="shared" si="0"/>
        <v>63704.399999999994</v>
      </c>
      <c r="F6" s="32">
        <f t="shared" si="1"/>
        <v>95.478584448647013</v>
      </c>
    </row>
    <row r="7" spans="1:38" s="233" customFormat="1" ht="13.5" customHeight="1">
      <c r="A7" s="1070"/>
      <c r="B7" s="1070"/>
      <c r="C7" s="26" t="s">
        <v>12</v>
      </c>
      <c r="D7" s="17">
        <f>D11+D23+D59+D67+D99+D111+D47</f>
        <v>50170.96</v>
      </c>
      <c r="E7" s="17">
        <f>E11+E23+E59+E67+E99+E111+E47</f>
        <v>50170.06</v>
      </c>
      <c r="F7" s="32">
        <f t="shared" si="1"/>
        <v>99.998206133588027</v>
      </c>
    </row>
    <row r="8" spans="1:38" ht="15" customHeight="1">
      <c r="A8" s="1071" t="s">
        <v>67</v>
      </c>
      <c r="B8" s="1065" t="s">
        <v>33</v>
      </c>
      <c r="C8" s="259" t="s">
        <v>27</v>
      </c>
      <c r="D8" s="16">
        <f>SUM(D9:D11)</f>
        <v>22680.67</v>
      </c>
      <c r="E8" s="16">
        <f>SUM(E9:E11)</f>
        <v>22680.67</v>
      </c>
      <c r="F8" s="32">
        <f t="shared" si="1"/>
        <v>100</v>
      </c>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row>
    <row r="9" spans="1:38">
      <c r="A9" s="1072"/>
      <c r="B9" s="1066"/>
      <c r="C9" s="27" t="s">
        <v>28</v>
      </c>
      <c r="D9" s="17">
        <f t="shared" ref="D9:E11" si="2">D13+D17</f>
        <v>0</v>
      </c>
      <c r="E9" s="17">
        <f t="shared" si="2"/>
        <v>0</v>
      </c>
      <c r="F9" s="32">
        <v>0</v>
      </c>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row>
    <row r="10" spans="1:38">
      <c r="A10" s="1072"/>
      <c r="B10" s="1066"/>
      <c r="C10" s="26" t="s">
        <v>11</v>
      </c>
      <c r="D10" s="17">
        <f t="shared" si="2"/>
        <v>0</v>
      </c>
      <c r="E10" s="17">
        <f t="shared" si="2"/>
        <v>0</v>
      </c>
      <c r="F10" s="33">
        <v>0</v>
      </c>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row>
    <row r="11" spans="1:38" s="234" customFormat="1" ht="17.25" customHeight="1">
      <c r="A11" s="1073"/>
      <c r="B11" s="1067"/>
      <c r="C11" s="26" t="s">
        <v>12</v>
      </c>
      <c r="D11" s="17">
        <f t="shared" si="2"/>
        <v>22680.67</v>
      </c>
      <c r="E11" s="17">
        <f t="shared" si="2"/>
        <v>22680.67</v>
      </c>
      <c r="F11" s="33">
        <f t="shared" ref="F5:F88" si="3">E11/D11*100</f>
        <v>100</v>
      </c>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row>
    <row r="12" spans="1:38" ht="15" customHeight="1">
      <c r="A12" s="1065" t="s">
        <v>34</v>
      </c>
      <c r="B12" s="1065" t="s">
        <v>35</v>
      </c>
      <c r="C12" s="26" t="s">
        <v>27</v>
      </c>
      <c r="D12" s="17">
        <f>SUM(D13:D15)</f>
        <v>606.66</v>
      </c>
      <c r="E12" s="17">
        <f>SUM(E13:E15)</f>
        <v>606.66</v>
      </c>
      <c r="F12" s="33">
        <f t="shared" si="3"/>
        <v>100</v>
      </c>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row>
    <row r="13" spans="1:38">
      <c r="A13" s="1066"/>
      <c r="B13" s="1066"/>
      <c r="C13" s="27" t="s">
        <v>28</v>
      </c>
      <c r="D13" s="17"/>
      <c r="E13" s="17"/>
      <c r="F13" s="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row>
    <row r="14" spans="1:38">
      <c r="A14" s="1066"/>
      <c r="B14" s="1066"/>
      <c r="C14" s="26" t="s">
        <v>11</v>
      </c>
      <c r="D14" s="17"/>
      <c r="E14" s="17"/>
      <c r="F14" s="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row>
    <row r="15" spans="1:38">
      <c r="A15" s="1067"/>
      <c r="B15" s="1067"/>
      <c r="C15" s="26" t="s">
        <v>12</v>
      </c>
      <c r="D15" s="17">
        <v>606.66</v>
      </c>
      <c r="E15" s="17">
        <v>606.66</v>
      </c>
      <c r="F15" s="33">
        <f>E15/D15*100</f>
        <v>100</v>
      </c>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row>
    <row r="16" spans="1:38" ht="15" customHeight="1">
      <c r="A16" s="1065" t="s">
        <v>18</v>
      </c>
      <c r="B16" s="1065" t="s">
        <v>36</v>
      </c>
      <c r="C16" s="26" t="s">
        <v>27</v>
      </c>
      <c r="D16" s="17">
        <f>SUM(D17:D19)</f>
        <v>22074.01</v>
      </c>
      <c r="E16" s="17">
        <f>SUM(E17:E19)</f>
        <v>22074.01</v>
      </c>
      <c r="F16" s="33">
        <f t="shared" si="3"/>
        <v>100</v>
      </c>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row>
    <row r="17" spans="1:38">
      <c r="A17" s="1066"/>
      <c r="B17" s="1066"/>
      <c r="C17" s="27" t="s">
        <v>28</v>
      </c>
      <c r="D17" s="17"/>
      <c r="E17" s="17">
        <v>0</v>
      </c>
      <c r="F17" s="33"/>
      <c r="G17" s="233"/>
      <c r="H17" s="233"/>
      <c r="I17" s="233"/>
      <c r="J17" s="233"/>
      <c r="K17" s="233"/>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row>
    <row r="18" spans="1:38">
      <c r="A18" s="1066"/>
      <c r="B18" s="1066"/>
      <c r="C18" s="26" t="s">
        <v>11</v>
      </c>
      <c r="D18" s="17"/>
      <c r="E18" s="17">
        <v>0</v>
      </c>
      <c r="F18" s="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row>
    <row r="19" spans="1:38" ht="17.25" customHeight="1">
      <c r="A19" s="1067"/>
      <c r="B19" s="1067"/>
      <c r="C19" s="26" t="s">
        <v>12</v>
      </c>
      <c r="D19" s="17">
        <v>22074.01</v>
      </c>
      <c r="E19" s="17">
        <v>22074.01</v>
      </c>
      <c r="F19" s="33">
        <f t="shared" si="3"/>
        <v>100</v>
      </c>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row>
    <row r="20" spans="1:38" ht="24.75" customHeight="1">
      <c r="A20" s="1064" t="s">
        <v>74</v>
      </c>
      <c r="B20" s="1064" t="s">
        <v>43</v>
      </c>
      <c r="C20" s="259" t="s">
        <v>27</v>
      </c>
      <c r="D20" s="16">
        <f>SUM(D21:D23)</f>
        <v>87836</v>
      </c>
      <c r="E20" s="16">
        <f>SUM(E21:E23)</f>
        <v>84818.36</v>
      </c>
      <c r="F20" s="32">
        <f t="shared" si="3"/>
        <v>96.564461041031009</v>
      </c>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row>
    <row r="21" spans="1:38" ht="33" customHeight="1">
      <c r="A21" s="1064"/>
      <c r="B21" s="1064"/>
      <c r="C21" s="27" t="s">
        <v>28</v>
      </c>
      <c r="D21" s="17">
        <f t="shared" ref="D21:E22" si="4">D25+D33+D37+D29</f>
        <v>2009.23</v>
      </c>
      <c r="E21" s="17">
        <f>E25+E33+E37+E29</f>
        <v>2009.23</v>
      </c>
      <c r="F21" s="33">
        <f t="shared" si="3"/>
        <v>100</v>
      </c>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row>
    <row r="22" spans="1:38" ht="35.25" customHeight="1">
      <c r="A22" s="1064"/>
      <c r="B22" s="1064"/>
      <c r="C22" s="26" t="s">
        <v>11</v>
      </c>
      <c r="D22" s="17">
        <f t="shared" si="4"/>
        <v>60679.47</v>
      </c>
      <c r="E22" s="17">
        <f t="shared" si="4"/>
        <v>57662.729999999996</v>
      </c>
      <c r="F22" s="33">
        <f t="shared" si="3"/>
        <v>95.028400874298995</v>
      </c>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row>
    <row r="23" spans="1:38" s="234" customFormat="1" ht="23.25" customHeight="1">
      <c r="A23" s="1064"/>
      <c r="B23" s="1064"/>
      <c r="C23" s="26" t="s">
        <v>12</v>
      </c>
      <c r="D23" s="17">
        <f>D27+D35+D39+D31+D43</f>
        <v>25147.3</v>
      </c>
      <c r="E23" s="17">
        <f>E27+E31+E35+E39+E43</f>
        <v>25146.400000000001</v>
      </c>
      <c r="F23" s="33">
        <f t="shared" si="3"/>
        <v>99.996421086955664</v>
      </c>
      <c r="G23" s="233"/>
      <c r="H23" s="233"/>
      <c r="I23" s="233"/>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33"/>
      <c r="AL23" s="233"/>
    </row>
    <row r="24" spans="1:38" ht="27.75" customHeight="1">
      <c r="A24" s="1063" t="s">
        <v>21</v>
      </c>
      <c r="B24" s="1063" t="s">
        <v>37</v>
      </c>
      <c r="C24" s="26" t="s">
        <v>27</v>
      </c>
      <c r="D24" s="17">
        <f>SUM(D25:D27)</f>
        <v>11686.5</v>
      </c>
      <c r="E24" s="17">
        <f>SUM(E25:E27)</f>
        <v>11686.5</v>
      </c>
      <c r="F24" s="33">
        <f t="shared" si="3"/>
        <v>100</v>
      </c>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c r="AL24" s="233"/>
    </row>
    <row r="25" spans="1:38" ht="23.25" customHeight="1">
      <c r="A25" s="1063"/>
      <c r="B25" s="1063"/>
      <c r="C25" s="27" t="s">
        <v>28</v>
      </c>
      <c r="D25" s="17">
        <v>2009.23</v>
      </c>
      <c r="E25" s="17">
        <v>2009.23</v>
      </c>
      <c r="F25" s="33">
        <f t="shared" si="3"/>
        <v>100</v>
      </c>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3"/>
      <c r="AL25" s="233"/>
    </row>
    <row r="26" spans="1:38" ht="26.25" customHeight="1">
      <c r="A26" s="1063"/>
      <c r="B26" s="1063"/>
      <c r="C26" s="26" t="s">
        <v>11</v>
      </c>
      <c r="D26" s="17">
        <v>6336.27</v>
      </c>
      <c r="E26" s="17">
        <v>6336.27</v>
      </c>
      <c r="F26" s="33">
        <f t="shared" si="3"/>
        <v>100</v>
      </c>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row>
    <row r="27" spans="1:38" ht="23.25" customHeight="1">
      <c r="A27" s="1063"/>
      <c r="B27" s="1063"/>
      <c r="C27" s="26" t="s">
        <v>12</v>
      </c>
      <c r="D27" s="17">
        <v>3341</v>
      </c>
      <c r="E27" s="17">
        <v>3341</v>
      </c>
      <c r="F27" s="33">
        <f t="shared" si="3"/>
        <v>100</v>
      </c>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row>
    <row r="28" spans="1:38">
      <c r="A28" s="1063" t="s">
        <v>152</v>
      </c>
      <c r="B28" s="1063" t="s">
        <v>136</v>
      </c>
      <c r="C28" s="26" t="s">
        <v>27</v>
      </c>
      <c r="D28" s="17">
        <f>SUM(D29:D31)</f>
        <v>10430.9</v>
      </c>
      <c r="E28" s="17">
        <f>SUM(E29:E31)</f>
        <v>9034.9699999999993</v>
      </c>
      <c r="F28" s="33">
        <f t="shared" ref="F28:F31" si="5">E28/D28*100</f>
        <v>86.617358041971443</v>
      </c>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3"/>
    </row>
    <row r="29" spans="1:38">
      <c r="A29" s="1063"/>
      <c r="B29" s="1063"/>
      <c r="C29" s="27" t="s">
        <v>28</v>
      </c>
      <c r="D29" s="17">
        <v>0</v>
      </c>
      <c r="E29" s="17">
        <v>0</v>
      </c>
      <c r="F29" s="33">
        <v>0</v>
      </c>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33"/>
      <c r="AL29" s="233"/>
    </row>
    <row r="30" spans="1:38">
      <c r="A30" s="1063"/>
      <c r="B30" s="1063"/>
      <c r="C30" s="26" t="s">
        <v>11</v>
      </c>
      <c r="D30" s="17">
        <v>7456.7</v>
      </c>
      <c r="E30" s="17">
        <v>6060.78</v>
      </c>
      <c r="F30" s="33">
        <f t="shared" si="5"/>
        <v>81.279654538871085</v>
      </c>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row>
    <row r="31" spans="1:38">
      <c r="A31" s="1063"/>
      <c r="B31" s="1063"/>
      <c r="C31" s="26" t="s">
        <v>12</v>
      </c>
      <c r="D31" s="17">
        <v>2974.2</v>
      </c>
      <c r="E31" s="17">
        <v>2974.19</v>
      </c>
      <c r="F31" s="33">
        <f t="shared" si="5"/>
        <v>99.999663775132817</v>
      </c>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row>
    <row r="32" spans="1:38">
      <c r="A32" s="1063" t="s">
        <v>22</v>
      </c>
      <c r="B32" s="1063" t="s">
        <v>44</v>
      </c>
      <c r="C32" s="26" t="s">
        <v>27</v>
      </c>
      <c r="D32" s="17">
        <f>SUM(D33:D35)</f>
        <v>65267.71</v>
      </c>
      <c r="E32" s="17">
        <f>SUM(E33:E35)</f>
        <v>63646.89</v>
      </c>
      <c r="F32" s="33">
        <f t="shared" si="3"/>
        <v>97.516658696926868</v>
      </c>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row>
    <row r="33" spans="1:38">
      <c r="A33" s="1063"/>
      <c r="B33" s="1063"/>
      <c r="C33" s="27" t="s">
        <v>28</v>
      </c>
      <c r="D33" s="17">
        <v>0</v>
      </c>
      <c r="E33" s="17">
        <v>0</v>
      </c>
      <c r="F33" s="33">
        <v>0</v>
      </c>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33"/>
      <c r="AL33" s="233"/>
    </row>
    <row r="34" spans="1:38">
      <c r="A34" s="1063"/>
      <c r="B34" s="1063"/>
      <c r="C34" s="26" t="s">
        <v>11</v>
      </c>
      <c r="D34" s="17">
        <v>46886.5</v>
      </c>
      <c r="E34" s="17">
        <v>45265.68</v>
      </c>
      <c r="F34" s="33">
        <f t="shared" ref="F34" si="6">E34/D34*100</f>
        <v>96.543098759770942</v>
      </c>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c r="AL34" s="233"/>
    </row>
    <row r="35" spans="1:38">
      <c r="A35" s="1063"/>
      <c r="B35" s="1063"/>
      <c r="C35" s="26" t="s">
        <v>12</v>
      </c>
      <c r="D35" s="17">
        <v>18381.21</v>
      </c>
      <c r="E35" s="17">
        <v>18381.21</v>
      </c>
      <c r="F35" s="33">
        <f t="shared" si="3"/>
        <v>100</v>
      </c>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row>
    <row r="36" spans="1:38">
      <c r="A36" s="1063" t="s">
        <v>151</v>
      </c>
      <c r="B36" s="1063" t="s">
        <v>141</v>
      </c>
      <c r="C36" s="26" t="s">
        <v>27</v>
      </c>
      <c r="D36" s="17">
        <f>SUM(D37:D39)</f>
        <v>0.89</v>
      </c>
      <c r="E36" s="17">
        <f>SUM(E37:E39)</f>
        <v>0</v>
      </c>
      <c r="F36" s="33">
        <f t="shared" ref="F36" si="7">E36/D36*100</f>
        <v>0</v>
      </c>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3"/>
      <c r="AL36" s="233"/>
    </row>
    <row r="37" spans="1:38">
      <c r="A37" s="1063"/>
      <c r="B37" s="1063"/>
      <c r="C37" s="27" t="s">
        <v>28</v>
      </c>
      <c r="D37" s="17">
        <v>0</v>
      </c>
      <c r="E37" s="17">
        <v>0</v>
      </c>
      <c r="F37" s="33">
        <v>0</v>
      </c>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33"/>
      <c r="AL37" s="233"/>
    </row>
    <row r="38" spans="1:38">
      <c r="A38" s="1063"/>
      <c r="B38" s="1063"/>
      <c r="C38" s="26" t="s">
        <v>11</v>
      </c>
      <c r="D38" s="17">
        <v>0</v>
      </c>
      <c r="E38" s="17">
        <v>0</v>
      </c>
      <c r="F38" s="33">
        <v>0</v>
      </c>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3"/>
      <c r="AL38" s="233"/>
    </row>
    <row r="39" spans="1:38">
      <c r="A39" s="1063"/>
      <c r="B39" s="1063"/>
      <c r="C39" s="26" t="s">
        <v>12</v>
      </c>
      <c r="D39" s="17">
        <v>0.89</v>
      </c>
      <c r="E39" s="17">
        <v>0</v>
      </c>
      <c r="F39" s="33">
        <f t="shared" ref="F39" si="8">E39/D39*100</f>
        <v>0</v>
      </c>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3"/>
      <c r="AL39" s="233"/>
    </row>
    <row r="40" spans="1:38">
      <c r="A40" s="1065" t="s">
        <v>157</v>
      </c>
      <c r="B40" s="1065" t="s">
        <v>158</v>
      </c>
      <c r="C40" s="26" t="s">
        <v>27</v>
      </c>
      <c r="D40" s="17">
        <f>SUM(D41:D43)</f>
        <v>450</v>
      </c>
      <c r="E40" s="17">
        <f>SUM(E41:E43)</f>
        <v>450</v>
      </c>
      <c r="F40" s="33">
        <f t="shared" si="3"/>
        <v>100</v>
      </c>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row>
    <row r="41" spans="1:38">
      <c r="A41" s="1066"/>
      <c r="B41" s="1066"/>
      <c r="C41" s="27" t="s">
        <v>28</v>
      </c>
      <c r="D41" s="17">
        <v>0</v>
      </c>
      <c r="E41" s="17">
        <v>0</v>
      </c>
      <c r="F41" s="33">
        <v>0</v>
      </c>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3"/>
      <c r="AL41" s="233"/>
    </row>
    <row r="42" spans="1:38">
      <c r="A42" s="1066"/>
      <c r="B42" s="1066"/>
      <c r="C42" s="26" t="s">
        <v>11</v>
      </c>
      <c r="D42" s="17">
        <v>0</v>
      </c>
      <c r="E42" s="17">
        <v>0</v>
      </c>
      <c r="F42" s="33">
        <v>0</v>
      </c>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33"/>
      <c r="AL42" s="233"/>
    </row>
    <row r="43" spans="1:38" ht="15.75" customHeight="1">
      <c r="A43" s="1067"/>
      <c r="B43" s="1067"/>
      <c r="C43" s="26" t="s">
        <v>12</v>
      </c>
      <c r="D43" s="17">
        <v>450</v>
      </c>
      <c r="E43" s="17">
        <v>450</v>
      </c>
      <c r="F43" s="33">
        <f t="shared" si="3"/>
        <v>100</v>
      </c>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row>
    <row r="44" spans="1:38">
      <c r="A44" s="1064" t="s">
        <v>125</v>
      </c>
      <c r="B44" s="1064" t="s">
        <v>126</v>
      </c>
      <c r="C44" s="259" t="s">
        <v>27</v>
      </c>
      <c r="D44" s="16">
        <f>SUM(D45:D47)</f>
        <v>292.81</v>
      </c>
      <c r="E44" s="16">
        <f>SUM(E45:E47)</f>
        <v>292.81</v>
      </c>
      <c r="F44" s="32">
        <f t="shared" ref="F44:F47" si="9">E44/D44*100</f>
        <v>100</v>
      </c>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3"/>
      <c r="AL44" s="233"/>
    </row>
    <row r="45" spans="1:38">
      <c r="A45" s="1064"/>
      <c r="B45" s="1064"/>
      <c r="C45" s="27" t="s">
        <v>28</v>
      </c>
      <c r="D45" s="17">
        <f>D57+D61+D65</f>
        <v>0</v>
      </c>
      <c r="E45" s="17">
        <f>E57+E61+E65</f>
        <v>0</v>
      </c>
      <c r="F45" s="33">
        <v>0</v>
      </c>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row>
    <row r="46" spans="1:38">
      <c r="A46" s="1064"/>
      <c r="B46" s="1064"/>
      <c r="C46" s="26" t="s">
        <v>11</v>
      </c>
      <c r="D46" s="17">
        <f>D50+D54</f>
        <v>229.5</v>
      </c>
      <c r="E46" s="17">
        <f>E50+E54</f>
        <v>229.5</v>
      </c>
      <c r="F46" s="33">
        <v>0</v>
      </c>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3"/>
      <c r="AL46" s="233"/>
    </row>
    <row r="47" spans="1:38" s="234" customFormat="1">
      <c r="A47" s="1064"/>
      <c r="B47" s="1064"/>
      <c r="C47" s="26" t="s">
        <v>12</v>
      </c>
      <c r="D47" s="17">
        <f>D51+D55</f>
        <v>63.31</v>
      </c>
      <c r="E47" s="17">
        <f>E51+E55</f>
        <v>63.31</v>
      </c>
      <c r="F47" s="33">
        <f t="shared" si="9"/>
        <v>100</v>
      </c>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33"/>
      <c r="AL47" s="233"/>
    </row>
    <row r="48" spans="1:38">
      <c r="A48" s="1063" t="s">
        <v>133</v>
      </c>
      <c r="B48" s="1063" t="s">
        <v>128</v>
      </c>
      <c r="C48" s="26" t="s">
        <v>27</v>
      </c>
      <c r="D48" s="17">
        <v>0</v>
      </c>
      <c r="E48" s="17">
        <v>0</v>
      </c>
      <c r="F48" s="33">
        <v>0</v>
      </c>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33"/>
      <c r="AL48" s="233"/>
    </row>
    <row r="49" spans="1:38">
      <c r="A49" s="1063"/>
      <c r="B49" s="1063"/>
      <c r="C49" s="27" t="s">
        <v>28</v>
      </c>
      <c r="D49" s="17">
        <v>0</v>
      </c>
      <c r="E49" s="17">
        <v>0</v>
      </c>
      <c r="F49" s="33">
        <v>0</v>
      </c>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3"/>
      <c r="AL49" s="233"/>
    </row>
    <row r="50" spans="1:38">
      <c r="A50" s="1063"/>
      <c r="B50" s="1063"/>
      <c r="C50" s="26" t="s">
        <v>11</v>
      </c>
      <c r="D50" s="17">
        <v>0</v>
      </c>
      <c r="E50" s="17">
        <v>0</v>
      </c>
      <c r="F50" s="33">
        <v>0</v>
      </c>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3"/>
      <c r="AL50" s="233"/>
    </row>
    <row r="51" spans="1:38">
      <c r="A51" s="1063"/>
      <c r="B51" s="1063"/>
      <c r="C51" s="26" t="s">
        <v>12</v>
      </c>
      <c r="D51" s="17">
        <v>0</v>
      </c>
      <c r="E51" s="17">
        <v>0</v>
      </c>
      <c r="F51" s="33">
        <v>0</v>
      </c>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row>
    <row r="52" spans="1:38">
      <c r="A52" s="1063" t="s">
        <v>153</v>
      </c>
      <c r="B52" s="1063" t="s">
        <v>146</v>
      </c>
      <c r="C52" s="26" t="s">
        <v>27</v>
      </c>
      <c r="D52" s="17">
        <f>SUM(D53:D55)</f>
        <v>292.81</v>
      </c>
      <c r="E52" s="17">
        <f>SUM(E53:E55)</f>
        <v>292.81</v>
      </c>
      <c r="F52" s="33">
        <f t="shared" ref="F52" si="10">E52/D52*100</f>
        <v>100</v>
      </c>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3"/>
      <c r="AL52" s="233"/>
    </row>
    <row r="53" spans="1:38">
      <c r="A53" s="1063"/>
      <c r="B53" s="1063"/>
      <c r="C53" s="27" t="s">
        <v>28</v>
      </c>
      <c r="D53" s="17">
        <f>D49</f>
        <v>0</v>
      </c>
      <c r="E53" s="17">
        <f>отчет!K65</f>
        <v>0</v>
      </c>
      <c r="F53" s="33">
        <v>0</v>
      </c>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row>
    <row r="54" spans="1:38">
      <c r="A54" s="1063"/>
      <c r="B54" s="1063"/>
      <c r="C54" s="26" t="s">
        <v>11</v>
      </c>
      <c r="D54" s="17">
        <f>отчет!H65</f>
        <v>229.5</v>
      </c>
      <c r="E54" s="17">
        <v>229.5</v>
      </c>
      <c r="F54" s="33">
        <v>0</v>
      </c>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row>
    <row r="55" spans="1:38">
      <c r="A55" s="1063"/>
      <c r="B55" s="1063"/>
      <c r="C55" s="26" t="s">
        <v>12</v>
      </c>
      <c r="D55" s="17">
        <f>отчет!I65</f>
        <v>63.31</v>
      </c>
      <c r="E55" s="17">
        <f>отчет!M65</f>
        <v>63.31</v>
      </c>
      <c r="F55" s="33">
        <f t="shared" ref="F55" si="11">E55/D55*100</f>
        <v>100</v>
      </c>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3"/>
      <c r="AL55" s="233"/>
    </row>
    <row r="56" spans="1:38">
      <c r="A56" s="1064" t="s">
        <v>83</v>
      </c>
      <c r="B56" s="1064" t="s">
        <v>45</v>
      </c>
      <c r="C56" s="259" t="s">
        <v>27</v>
      </c>
      <c r="D56" s="16">
        <f>SUM(D57:D59)</f>
        <v>0</v>
      </c>
      <c r="E56" s="16">
        <f>SUM(E57:E59)</f>
        <v>0</v>
      </c>
      <c r="F56" s="32">
        <v>0</v>
      </c>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3"/>
      <c r="AL56" s="233"/>
    </row>
    <row r="57" spans="1:38">
      <c r="A57" s="1064"/>
      <c r="B57" s="1064"/>
      <c r="C57" s="27" t="s">
        <v>28</v>
      </c>
      <c r="D57" s="17">
        <f t="shared" ref="D57:E59" si="12">D61</f>
        <v>0</v>
      </c>
      <c r="E57" s="17">
        <f t="shared" si="12"/>
        <v>0</v>
      </c>
      <c r="F57" s="32">
        <v>0</v>
      </c>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row>
    <row r="58" spans="1:38">
      <c r="A58" s="1064"/>
      <c r="B58" s="1064"/>
      <c r="C58" s="26" t="s">
        <v>11</v>
      </c>
      <c r="D58" s="17">
        <f t="shared" si="12"/>
        <v>0</v>
      </c>
      <c r="E58" s="17">
        <f t="shared" si="12"/>
        <v>0</v>
      </c>
      <c r="F58" s="32">
        <v>0</v>
      </c>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3"/>
      <c r="AL58" s="233"/>
    </row>
    <row r="59" spans="1:38" s="234" customFormat="1">
      <c r="A59" s="1064"/>
      <c r="B59" s="1064"/>
      <c r="C59" s="26" t="s">
        <v>12</v>
      </c>
      <c r="D59" s="17">
        <f t="shared" si="12"/>
        <v>0</v>
      </c>
      <c r="E59" s="17">
        <f t="shared" si="12"/>
        <v>0</v>
      </c>
      <c r="F59" s="33">
        <v>0</v>
      </c>
      <c r="G59" s="233"/>
      <c r="H59" s="233"/>
      <c r="I59" s="233"/>
      <c r="J59" s="233"/>
      <c r="K59" s="233"/>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3"/>
      <c r="AI59" s="233"/>
      <c r="AJ59" s="233"/>
      <c r="AK59" s="233"/>
      <c r="AL59" s="233"/>
    </row>
    <row r="60" spans="1:38">
      <c r="A60" s="1063" t="s">
        <v>19</v>
      </c>
      <c r="B60" s="1063" t="s">
        <v>38</v>
      </c>
      <c r="C60" s="26" t="s">
        <v>27</v>
      </c>
      <c r="D60" s="17">
        <v>0</v>
      </c>
      <c r="E60" s="17">
        <f>SUM(E61:E63)</f>
        <v>0</v>
      </c>
      <c r="F60" s="33">
        <v>0</v>
      </c>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33"/>
      <c r="AL60" s="233"/>
    </row>
    <row r="61" spans="1:38">
      <c r="A61" s="1063"/>
      <c r="B61" s="1063"/>
      <c r="C61" s="27" t="s">
        <v>28</v>
      </c>
      <c r="D61" s="17">
        <v>0</v>
      </c>
      <c r="E61" s="17">
        <v>0</v>
      </c>
      <c r="F61" s="33">
        <v>0</v>
      </c>
      <c r="G61" s="233"/>
      <c r="H61" s="233"/>
      <c r="I61" s="233"/>
      <c r="J61" s="233"/>
      <c r="K61" s="233"/>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3"/>
      <c r="AI61" s="233"/>
      <c r="AJ61" s="233"/>
      <c r="AK61" s="233"/>
      <c r="AL61" s="233"/>
    </row>
    <row r="62" spans="1:38">
      <c r="A62" s="1063"/>
      <c r="B62" s="1063"/>
      <c r="C62" s="26" t="s">
        <v>11</v>
      </c>
      <c r="D62" s="17">
        <v>0</v>
      </c>
      <c r="E62" s="17">
        <v>0</v>
      </c>
      <c r="F62" s="33">
        <v>0</v>
      </c>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row>
    <row r="63" spans="1:38">
      <c r="A63" s="1063"/>
      <c r="B63" s="1063"/>
      <c r="C63" s="26" t="s">
        <v>12</v>
      </c>
      <c r="D63" s="17">
        <v>0</v>
      </c>
      <c r="E63" s="17">
        <v>0</v>
      </c>
      <c r="F63" s="33">
        <v>0</v>
      </c>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row>
    <row r="64" spans="1:38" ht="15" customHeight="1">
      <c r="A64" s="1064" t="s">
        <v>88</v>
      </c>
      <c r="B64" s="1064" t="s">
        <v>47</v>
      </c>
      <c r="C64" s="259" t="s">
        <v>27</v>
      </c>
      <c r="D64" s="16">
        <f>SUM(D65:D67)</f>
        <v>71.489999999999995</v>
      </c>
      <c r="E64" s="16">
        <f>SUM(E65:E67)</f>
        <v>71.489999999999995</v>
      </c>
      <c r="F64" s="32">
        <f t="shared" si="3"/>
        <v>100</v>
      </c>
      <c r="G64" s="233"/>
      <c r="H64" s="233"/>
      <c r="I64" s="233"/>
      <c r="J64" s="233"/>
      <c r="K64" s="233"/>
      <c r="L64" s="233"/>
      <c r="M64" s="233"/>
      <c r="N64" s="233"/>
      <c r="O64" s="233"/>
      <c r="P64" s="233"/>
      <c r="Q64" s="233"/>
      <c r="R64" s="233"/>
      <c r="S64" s="233"/>
      <c r="T64" s="233"/>
      <c r="U64" s="233"/>
      <c r="V64" s="233"/>
      <c r="W64" s="233"/>
      <c r="X64" s="233"/>
      <c r="Y64" s="233"/>
      <c r="Z64" s="233"/>
      <c r="AA64" s="233"/>
      <c r="AB64" s="233"/>
      <c r="AC64" s="233"/>
      <c r="AD64" s="233"/>
      <c r="AE64" s="233"/>
      <c r="AF64" s="233"/>
      <c r="AG64" s="233"/>
      <c r="AH64" s="233"/>
      <c r="AI64" s="233"/>
      <c r="AJ64" s="233"/>
      <c r="AK64" s="233"/>
      <c r="AL64" s="233"/>
    </row>
    <row r="65" spans="1:38">
      <c r="A65" s="1064"/>
      <c r="B65" s="1064"/>
      <c r="C65" s="27" t="s">
        <v>28</v>
      </c>
      <c r="D65" s="17">
        <f t="shared" ref="D65:E67" si="13">SUM(D69+D73+D77+D81+D85+D89+D93)</f>
        <v>0</v>
      </c>
      <c r="E65" s="17">
        <f t="shared" si="13"/>
        <v>0</v>
      </c>
      <c r="F65" s="33">
        <v>0</v>
      </c>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row>
    <row r="66" spans="1:38">
      <c r="A66" s="1064"/>
      <c r="B66" s="1064"/>
      <c r="C66" s="26" t="s">
        <v>11</v>
      </c>
      <c r="D66" s="17">
        <f t="shared" si="13"/>
        <v>0</v>
      </c>
      <c r="E66" s="17">
        <f t="shared" si="13"/>
        <v>0</v>
      </c>
      <c r="F66" s="33">
        <v>0</v>
      </c>
      <c r="G66" s="233"/>
      <c r="H66" s="233"/>
      <c r="I66" s="233"/>
      <c r="J66" s="233"/>
      <c r="K66" s="233"/>
      <c r="L66" s="233"/>
      <c r="M66" s="233"/>
      <c r="N66" s="233"/>
      <c r="O66" s="233"/>
      <c r="P66" s="233"/>
      <c r="Q66" s="233"/>
      <c r="R66" s="233"/>
      <c r="S66" s="233"/>
      <c r="T66" s="233"/>
      <c r="U66" s="233"/>
      <c r="V66" s="233"/>
      <c r="W66" s="233"/>
      <c r="X66" s="233"/>
      <c r="Y66" s="233"/>
      <c r="Z66" s="233"/>
      <c r="AA66" s="233"/>
      <c r="AB66" s="233"/>
      <c r="AC66" s="233"/>
      <c r="AD66" s="233"/>
      <c r="AE66" s="233"/>
      <c r="AF66" s="233"/>
      <c r="AG66" s="233"/>
      <c r="AH66" s="233"/>
      <c r="AI66" s="233"/>
      <c r="AJ66" s="233"/>
      <c r="AK66" s="233"/>
      <c r="AL66" s="233"/>
    </row>
    <row r="67" spans="1:38" s="234" customFormat="1">
      <c r="A67" s="1064"/>
      <c r="B67" s="1064"/>
      <c r="C67" s="26" t="s">
        <v>12</v>
      </c>
      <c r="D67" s="17">
        <f t="shared" si="13"/>
        <v>71.489999999999995</v>
      </c>
      <c r="E67" s="17">
        <f t="shared" si="13"/>
        <v>71.489999999999995</v>
      </c>
      <c r="F67" s="33">
        <f t="shared" si="3"/>
        <v>100</v>
      </c>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3"/>
      <c r="AI67" s="233"/>
      <c r="AJ67" s="233"/>
      <c r="AK67" s="233"/>
      <c r="AL67" s="233"/>
    </row>
    <row r="68" spans="1:38" ht="15" customHeight="1">
      <c r="A68" s="1063" t="s">
        <v>29</v>
      </c>
      <c r="B68" s="1063" t="s">
        <v>39</v>
      </c>
      <c r="C68" s="26" t="s">
        <v>27</v>
      </c>
      <c r="D68" s="17">
        <f>SUM(D69:D71)</f>
        <v>22.94</v>
      </c>
      <c r="E68" s="17">
        <f>SUM(E69:E71)</f>
        <v>22.94</v>
      </c>
      <c r="F68" s="33">
        <f t="shared" si="3"/>
        <v>100</v>
      </c>
      <c r="G68" s="233"/>
      <c r="H68" s="233"/>
      <c r="I68" s="233"/>
      <c r="J68" s="233"/>
      <c r="K68" s="233"/>
      <c r="L68" s="233"/>
      <c r="M68" s="233"/>
      <c r="N68" s="233"/>
      <c r="O68" s="233"/>
      <c r="P68" s="233"/>
      <c r="Q68" s="233"/>
      <c r="R68" s="233"/>
      <c r="S68" s="233"/>
      <c r="T68" s="233"/>
      <c r="U68" s="233"/>
      <c r="V68" s="233"/>
      <c r="W68" s="233"/>
      <c r="X68" s="233"/>
      <c r="Y68" s="233"/>
      <c r="Z68" s="233"/>
      <c r="AA68" s="233"/>
      <c r="AB68" s="233"/>
      <c r="AC68" s="233"/>
      <c r="AD68" s="233"/>
      <c r="AE68" s="233"/>
      <c r="AF68" s="233"/>
      <c r="AG68" s="233"/>
      <c r="AH68" s="233"/>
      <c r="AI68" s="233"/>
      <c r="AJ68" s="233"/>
      <c r="AK68" s="233"/>
      <c r="AL68" s="233"/>
    </row>
    <row r="69" spans="1:38">
      <c r="A69" s="1063"/>
      <c r="B69" s="1063"/>
      <c r="C69" s="27" t="s">
        <v>28</v>
      </c>
      <c r="D69" s="17">
        <v>0</v>
      </c>
      <c r="E69" s="17">
        <v>0</v>
      </c>
      <c r="F69" s="33">
        <v>0</v>
      </c>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3"/>
      <c r="AK69" s="233"/>
      <c r="AL69" s="233"/>
    </row>
    <row r="70" spans="1:38">
      <c r="A70" s="1063"/>
      <c r="B70" s="1063"/>
      <c r="C70" s="26" t="s">
        <v>11</v>
      </c>
      <c r="D70" s="17">
        <v>0</v>
      </c>
      <c r="E70" s="17">
        <v>0</v>
      </c>
      <c r="F70" s="33">
        <v>0</v>
      </c>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3"/>
      <c r="AE70" s="233"/>
      <c r="AF70" s="233"/>
      <c r="AG70" s="233"/>
      <c r="AH70" s="233"/>
      <c r="AI70" s="233"/>
      <c r="AJ70" s="233"/>
      <c r="AK70" s="233"/>
      <c r="AL70" s="233"/>
    </row>
    <row r="71" spans="1:38" ht="15.75" customHeight="1">
      <c r="A71" s="1063"/>
      <c r="B71" s="1063"/>
      <c r="C71" s="26" t="s">
        <v>12</v>
      </c>
      <c r="D71" s="17">
        <v>22.94</v>
      </c>
      <c r="E71" s="17">
        <v>22.94</v>
      </c>
      <c r="F71" s="33">
        <f t="shared" si="3"/>
        <v>100</v>
      </c>
      <c r="G71" s="233"/>
      <c r="H71" s="233"/>
      <c r="I71" s="233"/>
      <c r="J71" s="233"/>
      <c r="K71" s="233"/>
      <c r="L71" s="233"/>
      <c r="M71" s="233"/>
      <c r="N71" s="233"/>
      <c r="O71" s="233"/>
      <c r="P71" s="233"/>
      <c r="Q71" s="233"/>
      <c r="R71" s="233"/>
      <c r="S71" s="233"/>
      <c r="T71" s="233"/>
      <c r="U71" s="233"/>
      <c r="V71" s="233"/>
      <c r="W71" s="233"/>
      <c r="X71" s="233"/>
      <c r="Y71" s="233"/>
      <c r="Z71" s="233"/>
      <c r="AA71" s="233"/>
      <c r="AB71" s="233"/>
      <c r="AC71" s="233"/>
      <c r="AD71" s="233"/>
      <c r="AE71" s="233"/>
      <c r="AF71" s="233"/>
      <c r="AG71" s="233"/>
      <c r="AH71" s="233"/>
      <c r="AI71" s="233"/>
      <c r="AJ71" s="233"/>
      <c r="AK71" s="233"/>
      <c r="AL71" s="233"/>
    </row>
    <row r="72" spans="1:38" ht="15" customHeight="1">
      <c r="A72" s="1063" t="s">
        <v>30</v>
      </c>
      <c r="B72" s="1063" t="s">
        <v>48</v>
      </c>
      <c r="C72" s="26" t="s">
        <v>27</v>
      </c>
      <c r="D72" s="17">
        <f>SUM(D73:D75)</f>
        <v>19.329999999999998</v>
      </c>
      <c r="E72" s="17">
        <f>SUM(E73:E75)</f>
        <v>19.329999999999998</v>
      </c>
      <c r="F72" s="33">
        <f t="shared" si="3"/>
        <v>100</v>
      </c>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3"/>
      <c r="AK72" s="233"/>
      <c r="AL72" s="233"/>
    </row>
    <row r="73" spans="1:38">
      <c r="A73" s="1063"/>
      <c r="B73" s="1063"/>
      <c r="C73" s="27" t="s">
        <v>28</v>
      </c>
      <c r="D73" s="17">
        <v>0</v>
      </c>
      <c r="E73" s="17">
        <v>0</v>
      </c>
      <c r="F73" s="33">
        <v>0</v>
      </c>
      <c r="G73" s="233"/>
      <c r="H73" s="233"/>
      <c r="I73" s="233"/>
      <c r="J73" s="233"/>
      <c r="K73" s="233"/>
      <c r="L73" s="233"/>
      <c r="M73" s="233"/>
      <c r="N73" s="233"/>
      <c r="O73" s="233"/>
      <c r="P73" s="233"/>
      <c r="Q73" s="233"/>
      <c r="R73" s="233"/>
      <c r="S73" s="233"/>
      <c r="T73" s="233"/>
      <c r="U73" s="233"/>
      <c r="V73" s="233"/>
      <c r="W73" s="233"/>
      <c r="X73" s="233"/>
      <c r="Y73" s="233"/>
      <c r="Z73" s="233"/>
      <c r="AA73" s="233"/>
      <c r="AB73" s="233"/>
      <c r="AC73" s="233"/>
      <c r="AD73" s="233"/>
      <c r="AE73" s="233"/>
      <c r="AF73" s="233"/>
      <c r="AG73" s="233"/>
      <c r="AH73" s="233"/>
      <c r="AI73" s="233"/>
      <c r="AJ73" s="233"/>
      <c r="AK73" s="233"/>
      <c r="AL73" s="233"/>
    </row>
    <row r="74" spans="1:38">
      <c r="A74" s="1063"/>
      <c r="B74" s="1063"/>
      <c r="C74" s="26" t="s">
        <v>11</v>
      </c>
      <c r="D74" s="17">
        <v>0</v>
      </c>
      <c r="E74" s="17">
        <v>0</v>
      </c>
      <c r="F74" s="33">
        <v>0</v>
      </c>
      <c r="G74" s="233"/>
      <c r="H74" s="233"/>
      <c r="I74" s="233"/>
      <c r="J74" s="233"/>
      <c r="K74" s="233"/>
      <c r="L74" s="233"/>
      <c r="M74" s="233"/>
      <c r="N74" s="233"/>
      <c r="O74" s="233"/>
      <c r="P74" s="233"/>
      <c r="Q74" s="233"/>
      <c r="R74" s="233"/>
      <c r="S74" s="233"/>
      <c r="T74" s="233"/>
      <c r="U74" s="233"/>
      <c r="V74" s="233"/>
      <c r="W74" s="233"/>
      <c r="X74" s="233"/>
      <c r="Y74" s="233"/>
      <c r="Z74" s="233"/>
      <c r="AA74" s="233"/>
      <c r="AB74" s="233"/>
      <c r="AC74" s="233"/>
      <c r="AD74" s="233"/>
      <c r="AE74" s="233"/>
      <c r="AF74" s="233"/>
      <c r="AG74" s="233"/>
      <c r="AH74" s="233"/>
      <c r="AI74" s="233"/>
      <c r="AJ74" s="233"/>
      <c r="AK74" s="233"/>
      <c r="AL74" s="233"/>
    </row>
    <row r="75" spans="1:38">
      <c r="A75" s="1063"/>
      <c r="B75" s="1063"/>
      <c r="C75" s="26" t="s">
        <v>12</v>
      </c>
      <c r="D75" s="17">
        <v>19.329999999999998</v>
      </c>
      <c r="E75" s="17">
        <v>19.329999999999998</v>
      </c>
      <c r="F75" s="33">
        <f t="shared" si="3"/>
        <v>100</v>
      </c>
      <c r="G75" s="233"/>
      <c r="H75" s="233"/>
      <c r="I75" s="233"/>
      <c r="J75" s="233"/>
      <c r="K75" s="233"/>
      <c r="L75" s="233"/>
      <c r="M75" s="233"/>
      <c r="N75" s="233"/>
      <c r="O75" s="233"/>
      <c r="P75" s="233"/>
      <c r="Q75" s="233"/>
      <c r="R75" s="233"/>
      <c r="S75" s="233"/>
      <c r="T75" s="233"/>
      <c r="U75" s="233"/>
      <c r="V75" s="233"/>
      <c r="W75" s="233"/>
      <c r="X75" s="233"/>
      <c r="Y75" s="233"/>
      <c r="Z75" s="233"/>
      <c r="AA75" s="233"/>
      <c r="AB75" s="233"/>
      <c r="AC75" s="233"/>
      <c r="AD75" s="233"/>
      <c r="AE75" s="233"/>
      <c r="AF75" s="233"/>
      <c r="AG75" s="233"/>
      <c r="AH75" s="233"/>
      <c r="AI75" s="233"/>
      <c r="AJ75" s="233"/>
      <c r="AK75" s="233"/>
      <c r="AL75" s="233"/>
    </row>
    <row r="76" spans="1:38" ht="15" customHeight="1">
      <c r="A76" s="1063" t="s">
        <v>31</v>
      </c>
      <c r="B76" s="1063" t="s">
        <v>40</v>
      </c>
      <c r="C76" s="26" t="s">
        <v>27</v>
      </c>
      <c r="D76" s="17">
        <f>SUM(D77:D79)</f>
        <v>8.9</v>
      </c>
      <c r="E76" s="17">
        <f>SUM(E77:E79)</f>
        <v>8.9</v>
      </c>
      <c r="F76" s="33">
        <f t="shared" si="3"/>
        <v>100</v>
      </c>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33"/>
      <c r="AL76" s="233"/>
    </row>
    <row r="77" spans="1:38">
      <c r="A77" s="1063"/>
      <c r="B77" s="1063"/>
      <c r="C77" s="27" t="s">
        <v>28</v>
      </c>
      <c r="D77" s="17">
        <v>0</v>
      </c>
      <c r="E77" s="17">
        <v>0</v>
      </c>
      <c r="F77" s="33">
        <v>0</v>
      </c>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233"/>
      <c r="AL77" s="233"/>
    </row>
    <row r="78" spans="1:38">
      <c r="A78" s="1063"/>
      <c r="B78" s="1063"/>
      <c r="C78" s="26" t="s">
        <v>11</v>
      </c>
      <c r="D78" s="17">
        <v>0</v>
      </c>
      <c r="E78" s="17">
        <v>0</v>
      </c>
      <c r="F78" s="33">
        <v>0</v>
      </c>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33"/>
      <c r="AL78" s="233"/>
    </row>
    <row r="79" spans="1:38">
      <c r="A79" s="1063"/>
      <c r="B79" s="1063"/>
      <c r="C79" s="26" t="s">
        <v>12</v>
      </c>
      <c r="D79" s="17">
        <v>8.9</v>
      </c>
      <c r="E79" s="17">
        <v>8.9</v>
      </c>
      <c r="F79" s="33">
        <f t="shared" si="3"/>
        <v>100</v>
      </c>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3"/>
      <c r="AH79" s="233"/>
      <c r="AI79" s="233"/>
      <c r="AJ79" s="233"/>
      <c r="AK79" s="233"/>
      <c r="AL79" s="233"/>
    </row>
    <row r="80" spans="1:38">
      <c r="A80" s="1063" t="s">
        <v>46</v>
      </c>
      <c r="B80" s="1063" t="s">
        <v>49</v>
      </c>
      <c r="C80" s="26" t="s">
        <v>27</v>
      </c>
      <c r="D80" s="17">
        <v>0</v>
      </c>
      <c r="E80" s="17">
        <f>SUM(E81:E83)</f>
        <v>0</v>
      </c>
      <c r="F80" s="33">
        <v>0</v>
      </c>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33"/>
      <c r="AL80" s="233"/>
    </row>
    <row r="81" spans="1:38">
      <c r="A81" s="1063"/>
      <c r="B81" s="1063"/>
      <c r="C81" s="27" t="s">
        <v>28</v>
      </c>
      <c r="D81" s="17">
        <v>0</v>
      </c>
      <c r="E81" s="17">
        <v>0</v>
      </c>
      <c r="F81" s="33">
        <v>0</v>
      </c>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33"/>
      <c r="AL81" s="233"/>
    </row>
    <row r="82" spans="1:38">
      <c r="A82" s="1063"/>
      <c r="B82" s="1063"/>
      <c r="C82" s="26" t="s">
        <v>11</v>
      </c>
      <c r="D82" s="17">
        <v>0</v>
      </c>
      <c r="E82" s="17">
        <v>0</v>
      </c>
      <c r="F82" s="33">
        <v>0</v>
      </c>
      <c r="G82" s="233"/>
      <c r="H82" s="233"/>
      <c r="I82" s="233"/>
      <c r="J82" s="233"/>
      <c r="K82" s="233"/>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3"/>
      <c r="AI82" s="233"/>
      <c r="AJ82" s="233"/>
      <c r="AK82" s="233"/>
      <c r="AL82" s="233"/>
    </row>
    <row r="83" spans="1:38">
      <c r="A83" s="1063"/>
      <c r="B83" s="1063"/>
      <c r="C83" s="26" t="s">
        <v>12</v>
      </c>
      <c r="D83" s="17">
        <v>0</v>
      </c>
      <c r="E83" s="17">
        <v>0</v>
      </c>
      <c r="F83" s="33">
        <v>0</v>
      </c>
      <c r="G83" s="233"/>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233"/>
      <c r="AL83" s="233"/>
    </row>
    <row r="84" spans="1:38" ht="15" customHeight="1">
      <c r="A84" s="1063" t="s">
        <v>50</v>
      </c>
      <c r="B84" s="1063" t="s">
        <v>51</v>
      </c>
      <c r="C84" s="26" t="s">
        <v>27</v>
      </c>
      <c r="D84" s="17">
        <f>SUM(D85:D87)</f>
        <v>0</v>
      </c>
      <c r="E84" s="17">
        <f>SUM(E85:E87)</f>
        <v>0</v>
      </c>
      <c r="F84" s="33">
        <v>0</v>
      </c>
      <c r="G84" s="233"/>
      <c r="H84" s="233"/>
      <c r="I84" s="233"/>
      <c r="J84" s="233"/>
      <c r="K84" s="233"/>
      <c r="L84" s="233"/>
      <c r="M84" s="233"/>
      <c r="N84" s="233"/>
      <c r="O84" s="233"/>
      <c r="P84" s="233"/>
      <c r="Q84" s="233"/>
      <c r="R84" s="233"/>
      <c r="S84" s="233"/>
      <c r="T84" s="233"/>
      <c r="U84" s="233"/>
      <c r="V84" s="233"/>
      <c r="W84" s="233"/>
      <c r="X84" s="233"/>
      <c r="Y84" s="233"/>
      <c r="Z84" s="233"/>
      <c r="AA84" s="233"/>
      <c r="AB84" s="233"/>
      <c r="AC84" s="233"/>
      <c r="AD84" s="233"/>
      <c r="AE84" s="233"/>
      <c r="AF84" s="233"/>
      <c r="AG84" s="233"/>
      <c r="AH84" s="233"/>
      <c r="AI84" s="233"/>
      <c r="AJ84" s="233"/>
      <c r="AK84" s="233"/>
      <c r="AL84" s="233"/>
    </row>
    <row r="85" spans="1:38">
      <c r="A85" s="1063"/>
      <c r="B85" s="1063"/>
      <c r="C85" s="27" t="s">
        <v>28</v>
      </c>
      <c r="D85" s="17">
        <v>0</v>
      </c>
      <c r="E85" s="17">
        <v>0</v>
      </c>
      <c r="F85" s="32">
        <v>0</v>
      </c>
      <c r="G85" s="233"/>
      <c r="H85" s="233"/>
      <c r="I85" s="233"/>
      <c r="J85" s="233"/>
      <c r="K85" s="233"/>
      <c r="L85" s="233"/>
      <c r="M85" s="233"/>
      <c r="N85" s="233"/>
      <c r="O85" s="233"/>
      <c r="P85" s="233"/>
      <c r="Q85" s="233"/>
      <c r="R85" s="233"/>
      <c r="S85" s="233"/>
      <c r="T85" s="233"/>
      <c r="U85" s="233"/>
      <c r="V85" s="233"/>
      <c r="W85" s="233"/>
      <c r="X85" s="233"/>
      <c r="Y85" s="233"/>
      <c r="Z85" s="233"/>
      <c r="AA85" s="233"/>
      <c r="AB85" s="233"/>
      <c r="AC85" s="233"/>
      <c r="AD85" s="233"/>
      <c r="AE85" s="233"/>
      <c r="AF85" s="233"/>
      <c r="AG85" s="233"/>
      <c r="AH85" s="233"/>
      <c r="AI85" s="233"/>
      <c r="AJ85" s="233"/>
      <c r="AK85" s="233"/>
      <c r="AL85" s="233"/>
    </row>
    <row r="86" spans="1:38">
      <c r="A86" s="1063"/>
      <c r="B86" s="1063"/>
      <c r="C86" s="26" t="s">
        <v>11</v>
      </c>
      <c r="D86" s="17">
        <v>0</v>
      </c>
      <c r="E86" s="17">
        <v>0</v>
      </c>
      <c r="F86" s="33">
        <v>0</v>
      </c>
      <c r="G86" s="233"/>
      <c r="H86" s="233"/>
      <c r="I86" s="233"/>
      <c r="J86" s="233"/>
      <c r="K86" s="233"/>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3"/>
      <c r="AI86" s="233"/>
      <c r="AJ86" s="233"/>
      <c r="AK86" s="233"/>
      <c r="AL86" s="233"/>
    </row>
    <row r="87" spans="1:38">
      <c r="A87" s="1063"/>
      <c r="B87" s="1063"/>
      <c r="C87" s="26" t="s">
        <v>12</v>
      </c>
      <c r="D87" s="17">
        <v>0</v>
      </c>
      <c r="E87" s="17">
        <v>0</v>
      </c>
      <c r="F87" s="33">
        <v>0</v>
      </c>
      <c r="G87" s="233"/>
      <c r="H87" s="233"/>
      <c r="I87" s="233"/>
      <c r="J87" s="233"/>
      <c r="K87" s="233"/>
      <c r="L87" s="233"/>
      <c r="M87" s="233"/>
      <c r="N87" s="233"/>
      <c r="O87" s="233"/>
      <c r="P87" s="233"/>
      <c r="Q87" s="233"/>
      <c r="R87" s="233"/>
      <c r="S87" s="233"/>
      <c r="T87" s="233"/>
      <c r="U87" s="233"/>
      <c r="V87" s="233"/>
      <c r="W87" s="233"/>
      <c r="X87" s="233"/>
      <c r="Y87" s="233"/>
      <c r="Z87" s="233"/>
      <c r="AA87" s="233"/>
      <c r="AB87" s="233"/>
      <c r="AC87" s="233"/>
      <c r="AD87" s="233"/>
      <c r="AE87" s="233"/>
      <c r="AF87" s="233"/>
      <c r="AG87" s="233"/>
      <c r="AH87" s="233"/>
      <c r="AI87" s="233"/>
      <c r="AJ87" s="233"/>
      <c r="AK87" s="233"/>
      <c r="AL87" s="233"/>
    </row>
    <row r="88" spans="1:38" ht="15" customHeight="1">
      <c r="A88" s="1063" t="s">
        <v>52</v>
      </c>
      <c r="B88" s="1063" t="s">
        <v>53</v>
      </c>
      <c r="C88" s="26" t="s">
        <v>27</v>
      </c>
      <c r="D88" s="17">
        <f>SUM(D89:D91)</f>
        <v>1.44</v>
      </c>
      <c r="E88" s="17">
        <f>SUM(E89:E91)</f>
        <v>1.44</v>
      </c>
      <c r="F88" s="33">
        <f t="shared" si="3"/>
        <v>100</v>
      </c>
      <c r="G88" s="233"/>
      <c r="H88" s="233"/>
      <c r="I88" s="233"/>
      <c r="J88" s="233"/>
      <c r="K88" s="233"/>
      <c r="L88" s="233"/>
      <c r="M88" s="233"/>
      <c r="N88" s="233"/>
      <c r="O88" s="233"/>
      <c r="P88" s="233"/>
      <c r="Q88" s="233"/>
      <c r="R88" s="233"/>
      <c r="S88" s="233"/>
      <c r="T88" s="233"/>
      <c r="U88" s="233"/>
      <c r="V88" s="233"/>
      <c r="W88" s="233"/>
      <c r="X88" s="233"/>
      <c r="Y88" s="233"/>
      <c r="Z88" s="233"/>
      <c r="AA88" s="233"/>
      <c r="AB88" s="233"/>
      <c r="AC88" s="233"/>
      <c r="AD88" s="233"/>
      <c r="AE88" s="233"/>
      <c r="AF88" s="233"/>
      <c r="AG88" s="233"/>
      <c r="AH88" s="233"/>
      <c r="AI88" s="233"/>
      <c r="AJ88" s="233"/>
      <c r="AK88" s="233"/>
      <c r="AL88" s="233"/>
    </row>
    <row r="89" spans="1:38">
      <c r="A89" s="1063"/>
      <c r="B89" s="1063"/>
      <c r="C89" s="27" t="s">
        <v>28</v>
      </c>
      <c r="D89" s="17">
        <v>0</v>
      </c>
      <c r="E89" s="17">
        <v>0</v>
      </c>
      <c r="F89" s="33">
        <v>0</v>
      </c>
      <c r="G89" s="233"/>
      <c r="H89" s="233"/>
      <c r="I89" s="233"/>
      <c r="J89" s="233"/>
      <c r="K89" s="233"/>
      <c r="L89" s="233"/>
      <c r="M89" s="233"/>
      <c r="N89" s="233"/>
      <c r="O89" s="233"/>
      <c r="P89" s="233"/>
      <c r="Q89" s="233"/>
      <c r="R89" s="233"/>
      <c r="S89" s="233"/>
      <c r="T89" s="233"/>
      <c r="U89" s="233"/>
      <c r="V89" s="233"/>
      <c r="W89" s="233"/>
      <c r="X89" s="233"/>
      <c r="Y89" s="233"/>
      <c r="Z89" s="233"/>
      <c r="AA89" s="233"/>
      <c r="AB89" s="233"/>
      <c r="AC89" s="233"/>
      <c r="AD89" s="233"/>
      <c r="AE89" s="233"/>
      <c r="AF89" s="233"/>
      <c r="AG89" s="233"/>
      <c r="AH89" s="233"/>
      <c r="AI89" s="233"/>
      <c r="AJ89" s="233"/>
      <c r="AK89" s="233"/>
      <c r="AL89" s="233"/>
    </row>
    <row r="90" spans="1:38">
      <c r="A90" s="1063"/>
      <c r="B90" s="1063"/>
      <c r="C90" s="26" t="s">
        <v>11</v>
      </c>
      <c r="D90" s="17">
        <v>0</v>
      </c>
      <c r="E90" s="17">
        <v>0</v>
      </c>
      <c r="F90" s="33">
        <v>0</v>
      </c>
      <c r="G90" s="233"/>
      <c r="H90" s="233"/>
      <c r="I90" s="233"/>
      <c r="J90" s="233"/>
      <c r="K90" s="233"/>
      <c r="L90" s="233"/>
      <c r="M90" s="233"/>
      <c r="N90" s="233"/>
      <c r="O90" s="233"/>
      <c r="P90" s="233"/>
      <c r="Q90" s="233"/>
      <c r="R90" s="233"/>
      <c r="S90" s="233"/>
      <c r="T90" s="233"/>
      <c r="U90" s="233"/>
      <c r="V90" s="233"/>
      <c r="W90" s="233"/>
      <c r="X90" s="233"/>
      <c r="Y90" s="233"/>
      <c r="Z90" s="233"/>
      <c r="AA90" s="233"/>
      <c r="AB90" s="233"/>
      <c r="AC90" s="233"/>
      <c r="AD90" s="233"/>
      <c r="AE90" s="233"/>
      <c r="AF90" s="233"/>
      <c r="AG90" s="233"/>
      <c r="AH90" s="233"/>
      <c r="AI90" s="233"/>
      <c r="AJ90" s="233"/>
      <c r="AK90" s="233"/>
      <c r="AL90" s="233"/>
    </row>
    <row r="91" spans="1:38">
      <c r="A91" s="1063"/>
      <c r="B91" s="1063"/>
      <c r="C91" s="26" t="s">
        <v>12</v>
      </c>
      <c r="D91" s="17">
        <v>1.44</v>
      </c>
      <c r="E91" s="17">
        <v>1.44</v>
      </c>
      <c r="F91" s="33">
        <f t="shared" ref="F91:F100" si="14">E91/D91*100</f>
        <v>100</v>
      </c>
      <c r="G91" s="233"/>
      <c r="H91" s="233"/>
      <c r="I91" s="233"/>
      <c r="J91" s="233"/>
      <c r="K91" s="233"/>
      <c r="L91" s="233"/>
      <c r="M91" s="233"/>
      <c r="N91" s="233"/>
      <c r="O91" s="233"/>
      <c r="P91" s="233"/>
      <c r="Q91" s="233"/>
      <c r="R91" s="233"/>
      <c r="S91" s="233"/>
      <c r="T91" s="233"/>
      <c r="U91" s="233"/>
      <c r="V91" s="233"/>
      <c r="W91" s="233"/>
      <c r="X91" s="233"/>
      <c r="Y91" s="233"/>
      <c r="Z91" s="233"/>
      <c r="AA91" s="233"/>
      <c r="AB91" s="233"/>
      <c r="AC91" s="233"/>
      <c r="AD91" s="233"/>
      <c r="AE91" s="233"/>
      <c r="AF91" s="233"/>
      <c r="AG91" s="233"/>
      <c r="AH91" s="233"/>
      <c r="AI91" s="233"/>
      <c r="AJ91" s="233"/>
      <c r="AK91" s="233"/>
      <c r="AL91" s="233"/>
    </row>
    <row r="92" spans="1:38" ht="15" customHeight="1">
      <c r="A92" s="1063" t="s">
        <v>54</v>
      </c>
      <c r="B92" s="1063" t="s">
        <v>56</v>
      </c>
      <c r="C92" s="26" t="s">
        <v>27</v>
      </c>
      <c r="D92" s="17">
        <f>SUM(D93:D95)</f>
        <v>18.88</v>
      </c>
      <c r="E92" s="17">
        <f>SUM(E93:E95)</f>
        <v>18.88</v>
      </c>
      <c r="F92" s="33">
        <f t="shared" si="14"/>
        <v>100</v>
      </c>
      <c r="G92" s="233"/>
      <c r="H92" s="233"/>
      <c r="I92" s="233"/>
      <c r="J92" s="233"/>
      <c r="K92" s="233"/>
      <c r="L92" s="233"/>
      <c r="M92" s="233"/>
      <c r="N92" s="233"/>
      <c r="O92" s="233"/>
      <c r="P92" s="233"/>
      <c r="Q92" s="233"/>
      <c r="R92" s="233"/>
      <c r="S92" s="233"/>
      <c r="T92" s="233"/>
      <c r="U92" s="233"/>
      <c r="V92" s="233"/>
      <c r="W92" s="233"/>
      <c r="X92" s="233"/>
      <c r="Y92" s="233"/>
      <c r="Z92" s="233"/>
      <c r="AA92" s="233"/>
      <c r="AB92" s="233"/>
      <c r="AC92" s="233"/>
      <c r="AD92" s="233"/>
      <c r="AE92" s="233"/>
      <c r="AF92" s="233"/>
      <c r="AG92" s="233"/>
      <c r="AH92" s="233"/>
      <c r="AI92" s="233"/>
      <c r="AJ92" s="233"/>
      <c r="AK92" s="233"/>
      <c r="AL92" s="233"/>
    </row>
    <row r="93" spans="1:38">
      <c r="A93" s="1063"/>
      <c r="B93" s="1063"/>
      <c r="C93" s="27" t="s">
        <v>28</v>
      </c>
      <c r="D93" s="17">
        <v>0</v>
      </c>
      <c r="E93" s="17">
        <v>0</v>
      </c>
      <c r="F93" s="33">
        <v>0</v>
      </c>
      <c r="G93" s="233"/>
      <c r="H93" s="233"/>
      <c r="I93" s="233"/>
      <c r="J93" s="233"/>
      <c r="K93" s="233"/>
      <c r="L93" s="233"/>
      <c r="M93" s="233"/>
      <c r="N93" s="233"/>
      <c r="O93" s="233"/>
      <c r="P93" s="233"/>
      <c r="Q93" s="233"/>
      <c r="R93" s="233"/>
      <c r="S93" s="233"/>
      <c r="T93" s="233"/>
      <c r="U93" s="233"/>
      <c r="V93" s="233"/>
      <c r="W93" s="233"/>
      <c r="X93" s="233"/>
      <c r="Y93" s="233"/>
      <c r="Z93" s="233"/>
      <c r="AA93" s="233"/>
      <c r="AB93" s="233"/>
      <c r="AC93" s="233"/>
      <c r="AD93" s="233"/>
      <c r="AE93" s="233"/>
      <c r="AF93" s="233"/>
      <c r="AG93" s="233"/>
      <c r="AH93" s="233"/>
      <c r="AI93" s="233"/>
      <c r="AJ93" s="233"/>
      <c r="AK93" s="233"/>
      <c r="AL93" s="233"/>
    </row>
    <row r="94" spans="1:38">
      <c r="A94" s="1063"/>
      <c r="B94" s="1063"/>
      <c r="C94" s="26" t="s">
        <v>11</v>
      </c>
      <c r="D94" s="17">
        <v>0</v>
      </c>
      <c r="E94" s="17">
        <v>0</v>
      </c>
      <c r="F94" s="33">
        <v>0</v>
      </c>
      <c r="G94" s="233"/>
      <c r="H94" s="233"/>
      <c r="I94" s="233"/>
      <c r="J94" s="233"/>
      <c r="K94" s="233"/>
      <c r="L94" s="233"/>
      <c r="M94" s="233"/>
      <c r="N94" s="233"/>
      <c r="O94" s="233"/>
      <c r="P94" s="233"/>
      <c r="Q94" s="233"/>
      <c r="R94" s="233"/>
      <c r="S94" s="233"/>
      <c r="T94" s="233"/>
      <c r="U94" s="233"/>
      <c r="V94" s="233"/>
      <c r="W94" s="233"/>
      <c r="X94" s="233"/>
      <c r="Y94" s="233"/>
      <c r="Z94" s="233"/>
      <c r="AA94" s="233"/>
      <c r="AB94" s="233"/>
      <c r="AC94" s="233"/>
      <c r="AD94" s="233"/>
      <c r="AE94" s="233"/>
      <c r="AF94" s="233"/>
      <c r="AG94" s="233"/>
      <c r="AH94" s="233"/>
      <c r="AI94" s="233"/>
      <c r="AJ94" s="233"/>
      <c r="AK94" s="233"/>
      <c r="AL94" s="233"/>
    </row>
    <row r="95" spans="1:38">
      <c r="A95" s="1063"/>
      <c r="B95" s="1063"/>
      <c r="C95" s="26" t="s">
        <v>12</v>
      </c>
      <c r="D95" s="17">
        <v>18.88</v>
      </c>
      <c r="E95" s="17">
        <v>18.88</v>
      </c>
      <c r="F95" s="33">
        <f t="shared" si="14"/>
        <v>100</v>
      </c>
      <c r="G95" s="233"/>
      <c r="H95" s="233"/>
      <c r="I95" s="233"/>
      <c r="J95" s="233"/>
      <c r="K95" s="233"/>
      <c r="L95" s="233"/>
      <c r="M95" s="233"/>
      <c r="N95" s="233"/>
      <c r="O95" s="233"/>
      <c r="P95" s="233"/>
      <c r="Q95" s="233"/>
      <c r="R95" s="233"/>
      <c r="S95" s="233"/>
      <c r="T95" s="233"/>
      <c r="U95" s="233"/>
      <c r="V95" s="233"/>
      <c r="W95" s="233"/>
      <c r="X95" s="233"/>
      <c r="Y95" s="233"/>
      <c r="Z95" s="233"/>
      <c r="AA95" s="233"/>
      <c r="AB95" s="233"/>
      <c r="AC95" s="233"/>
      <c r="AD95" s="233"/>
      <c r="AE95" s="233"/>
      <c r="AF95" s="233"/>
      <c r="AG95" s="233"/>
      <c r="AH95" s="233"/>
      <c r="AI95" s="233"/>
      <c r="AJ95" s="233"/>
      <c r="AK95" s="233"/>
      <c r="AL95" s="233"/>
    </row>
    <row r="96" spans="1:38" ht="15" customHeight="1">
      <c r="A96" s="1064" t="s">
        <v>109</v>
      </c>
      <c r="B96" s="1064" t="s">
        <v>57</v>
      </c>
      <c r="C96" s="259" t="s">
        <v>27</v>
      </c>
      <c r="D96" s="16">
        <f>SUM(D97:D99)</f>
        <v>96.28</v>
      </c>
      <c r="E96" s="16">
        <f>SUM(E97:E99)</f>
        <v>96.28</v>
      </c>
      <c r="F96" s="32">
        <f t="shared" si="14"/>
        <v>100</v>
      </c>
      <c r="G96" s="233"/>
      <c r="H96" s="233"/>
      <c r="I96" s="233"/>
      <c r="J96" s="233"/>
      <c r="K96" s="233"/>
      <c r="L96" s="233"/>
      <c r="M96" s="233"/>
      <c r="N96" s="233"/>
      <c r="O96" s="233"/>
      <c r="P96" s="233"/>
      <c r="Q96" s="233"/>
      <c r="R96" s="233"/>
      <c r="S96" s="233"/>
      <c r="T96" s="233"/>
      <c r="U96" s="233"/>
      <c r="V96" s="233"/>
      <c r="W96" s="233"/>
      <c r="X96" s="233"/>
      <c r="Y96" s="233"/>
      <c r="Z96" s="233"/>
      <c r="AA96" s="233"/>
      <c r="AB96" s="233"/>
      <c r="AC96" s="233"/>
      <c r="AD96" s="233"/>
      <c r="AE96" s="233"/>
      <c r="AF96" s="233"/>
      <c r="AG96" s="233"/>
      <c r="AH96" s="233"/>
      <c r="AI96" s="233"/>
      <c r="AJ96" s="233"/>
      <c r="AK96" s="233"/>
      <c r="AL96" s="233"/>
    </row>
    <row r="97" spans="1:38">
      <c r="A97" s="1064"/>
      <c r="B97" s="1064"/>
      <c r="C97" s="27" t="s">
        <v>28</v>
      </c>
      <c r="D97" s="17">
        <f>D101+D105</f>
        <v>0</v>
      </c>
      <c r="E97" s="17">
        <f>E101+E105</f>
        <v>0</v>
      </c>
      <c r="F97" s="32">
        <v>0</v>
      </c>
      <c r="G97" s="233"/>
      <c r="H97" s="233"/>
      <c r="I97" s="233"/>
      <c r="J97" s="233"/>
      <c r="K97" s="233"/>
      <c r="L97" s="23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233"/>
      <c r="AK97" s="233"/>
      <c r="AL97" s="233"/>
    </row>
    <row r="98" spans="1:38">
      <c r="A98" s="1064"/>
      <c r="B98" s="1064"/>
      <c r="C98" s="26" t="s">
        <v>11</v>
      </c>
      <c r="D98" s="17">
        <f>SUM(D102+D106)</f>
        <v>20.07</v>
      </c>
      <c r="E98" s="17">
        <f>SUM(E102+E106)</f>
        <v>20.07</v>
      </c>
      <c r="F98" s="33">
        <v>100</v>
      </c>
      <c r="G98" s="233"/>
      <c r="H98" s="233"/>
      <c r="I98" s="233"/>
      <c r="J98" s="233"/>
      <c r="K98" s="233"/>
      <c r="L98" s="233"/>
      <c r="M98" s="233"/>
      <c r="N98" s="233"/>
      <c r="O98" s="233"/>
      <c r="P98" s="233"/>
      <c r="Q98" s="233"/>
      <c r="R98" s="233"/>
      <c r="S98" s="233"/>
      <c r="T98" s="233"/>
      <c r="U98" s="233"/>
      <c r="V98" s="233"/>
      <c r="W98" s="233"/>
      <c r="X98" s="233"/>
      <c r="Y98" s="233"/>
      <c r="Z98" s="233"/>
      <c r="AA98" s="233"/>
      <c r="AB98" s="233"/>
      <c r="AC98" s="233"/>
      <c r="AD98" s="233"/>
      <c r="AE98" s="233"/>
      <c r="AF98" s="233"/>
      <c r="AG98" s="233"/>
      <c r="AH98" s="233"/>
      <c r="AI98" s="233"/>
      <c r="AJ98" s="233"/>
      <c r="AK98" s="233"/>
      <c r="AL98" s="233"/>
    </row>
    <row r="99" spans="1:38" s="234" customFormat="1" ht="27.75" customHeight="1">
      <c r="A99" s="1064"/>
      <c r="B99" s="1064"/>
      <c r="C99" s="26" t="s">
        <v>12</v>
      </c>
      <c r="D99" s="17">
        <f>D103+D107</f>
        <v>76.209999999999994</v>
      </c>
      <c r="E99" s="17">
        <f>E103+E107</f>
        <v>76.209999999999994</v>
      </c>
      <c r="F99" s="33">
        <f t="shared" si="14"/>
        <v>100</v>
      </c>
      <c r="G99" s="233"/>
      <c r="H99" s="233"/>
      <c r="I99" s="233"/>
      <c r="J99" s="233"/>
      <c r="K99" s="233"/>
      <c r="L99" s="233"/>
      <c r="M99" s="233"/>
      <c r="N99" s="233"/>
      <c r="O99" s="233"/>
      <c r="P99" s="233"/>
      <c r="Q99" s="233"/>
      <c r="R99" s="233"/>
      <c r="S99" s="233"/>
      <c r="T99" s="233"/>
      <c r="U99" s="233"/>
      <c r="V99" s="233"/>
      <c r="W99" s="233"/>
      <c r="X99" s="233"/>
      <c r="Y99" s="233"/>
      <c r="Z99" s="233"/>
      <c r="AA99" s="233"/>
      <c r="AB99" s="233"/>
      <c r="AC99" s="233"/>
      <c r="AD99" s="233"/>
      <c r="AE99" s="233"/>
      <c r="AF99" s="233"/>
      <c r="AG99" s="233"/>
      <c r="AH99" s="233"/>
      <c r="AI99" s="233"/>
      <c r="AJ99" s="233"/>
      <c r="AK99" s="233"/>
      <c r="AL99" s="233"/>
    </row>
    <row r="100" spans="1:38">
      <c r="A100" s="1063" t="s">
        <v>55</v>
      </c>
      <c r="B100" s="1063" t="s">
        <v>58</v>
      </c>
      <c r="C100" s="26" t="s">
        <v>27</v>
      </c>
      <c r="D100" s="17">
        <f>SUM(D101:D103)</f>
        <v>20.07</v>
      </c>
      <c r="E100" s="17">
        <f>SUM(E101:E103)</f>
        <v>20.07</v>
      </c>
      <c r="F100" s="33">
        <f t="shared" si="14"/>
        <v>100</v>
      </c>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row>
    <row r="101" spans="1:38">
      <c r="A101" s="1063"/>
      <c r="B101" s="1063"/>
      <c r="C101" s="27" t="s">
        <v>28</v>
      </c>
      <c r="D101" s="17">
        <v>0</v>
      </c>
      <c r="E101" s="17">
        <v>0</v>
      </c>
      <c r="F101" s="33">
        <v>0</v>
      </c>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row>
    <row r="102" spans="1:38">
      <c r="A102" s="1063"/>
      <c r="B102" s="1063"/>
      <c r="C102" s="26" t="s">
        <v>11</v>
      </c>
      <c r="D102" s="17">
        <v>20.07</v>
      </c>
      <c r="E102" s="17">
        <v>20.07</v>
      </c>
      <c r="F102" s="33">
        <v>100</v>
      </c>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row>
    <row r="103" spans="1:38">
      <c r="A103" s="1063"/>
      <c r="B103" s="1063"/>
      <c r="C103" s="26" t="s">
        <v>12</v>
      </c>
      <c r="D103" s="17">
        <v>0</v>
      </c>
      <c r="E103" s="17">
        <v>0</v>
      </c>
      <c r="F103" s="33">
        <v>0</v>
      </c>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row>
    <row r="104" spans="1:38">
      <c r="A104" s="1063" t="s">
        <v>20</v>
      </c>
      <c r="B104" s="1063" t="s">
        <v>41</v>
      </c>
      <c r="C104" s="26" t="s">
        <v>27</v>
      </c>
      <c r="D104" s="17">
        <f>SUM(D105:D107)</f>
        <v>76.209999999999994</v>
      </c>
      <c r="E104" s="17">
        <f>SUM(E105:E107)</f>
        <v>76.209999999999994</v>
      </c>
      <c r="F104" s="33">
        <f t="shared" ref="F104:F124" si="15">E104/D104*100</f>
        <v>100</v>
      </c>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row>
    <row r="105" spans="1:38">
      <c r="A105" s="1063"/>
      <c r="B105" s="1063"/>
      <c r="C105" s="27" t="s">
        <v>28</v>
      </c>
      <c r="D105" s="17">
        <v>0</v>
      </c>
      <c r="E105" s="17">
        <v>0</v>
      </c>
      <c r="F105" s="33">
        <v>0</v>
      </c>
      <c r="G105" s="233"/>
      <c r="H105" s="233"/>
      <c r="I105" s="233"/>
      <c r="J105" s="233"/>
      <c r="K105" s="233"/>
      <c r="L105" s="233"/>
      <c r="M105" s="233"/>
      <c r="N105" s="233"/>
      <c r="O105" s="233"/>
      <c r="P105" s="233"/>
      <c r="Q105" s="233"/>
      <c r="R105" s="233"/>
      <c r="S105" s="233"/>
      <c r="T105" s="233"/>
      <c r="U105" s="233"/>
      <c r="V105" s="233"/>
      <c r="W105" s="233"/>
      <c r="X105" s="233"/>
      <c r="Y105" s="233"/>
      <c r="Z105" s="233"/>
      <c r="AA105" s="233"/>
      <c r="AB105" s="233"/>
      <c r="AC105" s="233"/>
      <c r="AD105" s="233"/>
      <c r="AE105" s="233"/>
      <c r="AF105" s="233"/>
      <c r="AG105" s="233"/>
      <c r="AH105" s="233"/>
      <c r="AI105" s="233"/>
      <c r="AJ105" s="233"/>
      <c r="AK105" s="233"/>
      <c r="AL105" s="233"/>
    </row>
    <row r="106" spans="1:38">
      <c r="A106" s="1063"/>
      <c r="B106" s="1063"/>
      <c r="C106" s="26" t="s">
        <v>11</v>
      </c>
      <c r="D106" s="17">
        <v>0</v>
      </c>
      <c r="E106" s="17">
        <v>0</v>
      </c>
      <c r="F106" s="33">
        <v>0</v>
      </c>
      <c r="G106" s="233"/>
      <c r="H106" s="233"/>
      <c r="I106" s="233"/>
      <c r="J106" s="233"/>
      <c r="K106" s="233"/>
      <c r="L106" s="233"/>
      <c r="M106" s="233"/>
      <c r="N106" s="233"/>
      <c r="O106" s="233"/>
      <c r="P106" s="233"/>
      <c r="Q106" s="233"/>
      <c r="R106" s="233"/>
      <c r="S106" s="233"/>
      <c r="T106" s="233"/>
      <c r="U106" s="233"/>
      <c r="V106" s="233"/>
      <c r="W106" s="233"/>
      <c r="X106" s="233"/>
      <c r="Y106" s="233"/>
      <c r="Z106" s="233"/>
      <c r="AA106" s="233"/>
      <c r="AB106" s="233"/>
      <c r="AC106" s="233"/>
      <c r="AD106" s="233"/>
      <c r="AE106" s="233"/>
      <c r="AF106" s="233"/>
      <c r="AG106" s="233"/>
      <c r="AH106" s="233"/>
      <c r="AI106" s="233"/>
      <c r="AJ106" s="233"/>
      <c r="AK106" s="233"/>
      <c r="AL106" s="233"/>
    </row>
    <row r="107" spans="1:38">
      <c r="A107" s="1063"/>
      <c r="B107" s="1063"/>
      <c r="C107" s="26" t="s">
        <v>12</v>
      </c>
      <c r="D107" s="17">
        <v>76.209999999999994</v>
      </c>
      <c r="E107" s="17">
        <v>76.209999999999994</v>
      </c>
      <c r="F107" s="33">
        <f t="shared" si="15"/>
        <v>100</v>
      </c>
      <c r="G107" s="233"/>
      <c r="H107" s="233"/>
      <c r="I107" s="233"/>
      <c r="J107" s="233"/>
      <c r="K107" s="233"/>
      <c r="L107" s="233"/>
      <c r="M107" s="233"/>
      <c r="N107" s="233"/>
      <c r="O107" s="233"/>
      <c r="P107" s="233"/>
      <c r="Q107" s="233"/>
      <c r="R107" s="233"/>
      <c r="S107" s="233"/>
      <c r="T107" s="233"/>
      <c r="U107" s="233"/>
      <c r="V107" s="233"/>
      <c r="W107" s="233"/>
      <c r="X107" s="233"/>
      <c r="Y107" s="233"/>
      <c r="Z107" s="233"/>
      <c r="AA107" s="233"/>
      <c r="AB107" s="233"/>
      <c r="AC107" s="233"/>
      <c r="AD107" s="233"/>
      <c r="AE107" s="233"/>
      <c r="AF107" s="233"/>
      <c r="AG107" s="233"/>
      <c r="AH107" s="233"/>
      <c r="AI107" s="233"/>
      <c r="AJ107" s="233"/>
      <c r="AK107" s="233"/>
      <c r="AL107" s="233"/>
    </row>
    <row r="108" spans="1:38" ht="15" customHeight="1">
      <c r="A108" s="1064" t="s">
        <v>116</v>
      </c>
      <c r="B108" s="1064" t="s">
        <v>59</v>
      </c>
      <c r="C108" s="259" t="s">
        <v>27</v>
      </c>
      <c r="D108" s="16">
        <f>SUM(D109:D111)</f>
        <v>7924.08</v>
      </c>
      <c r="E108" s="16">
        <f>SUM(E109:E111)</f>
        <v>7924.08</v>
      </c>
      <c r="F108" s="32">
        <f t="shared" si="15"/>
        <v>100</v>
      </c>
      <c r="G108" s="233"/>
      <c r="H108" s="233"/>
      <c r="I108" s="233"/>
      <c r="J108" s="233"/>
      <c r="K108" s="233"/>
      <c r="L108" s="233"/>
      <c r="M108" s="233"/>
      <c r="N108" s="233"/>
      <c r="O108" s="233"/>
      <c r="P108" s="233"/>
      <c r="Q108" s="233"/>
      <c r="R108" s="233"/>
      <c r="S108" s="233"/>
      <c r="T108" s="233"/>
      <c r="U108" s="233"/>
      <c r="V108" s="233"/>
      <c r="W108" s="233"/>
      <c r="X108" s="233"/>
      <c r="Y108" s="233"/>
      <c r="Z108" s="233"/>
      <c r="AA108" s="233"/>
      <c r="AB108" s="233"/>
      <c r="AC108" s="233"/>
      <c r="AD108" s="233"/>
      <c r="AE108" s="233"/>
      <c r="AF108" s="233"/>
      <c r="AG108" s="233"/>
      <c r="AH108" s="233"/>
      <c r="AI108" s="233"/>
      <c r="AJ108" s="233"/>
      <c r="AK108" s="233"/>
      <c r="AL108" s="233"/>
    </row>
    <row r="109" spans="1:38">
      <c r="A109" s="1064"/>
      <c r="B109" s="1064"/>
      <c r="C109" s="27" t="s">
        <v>28</v>
      </c>
      <c r="D109" s="17">
        <f>D113</f>
        <v>0</v>
      </c>
      <c r="E109" s="17">
        <v>0</v>
      </c>
      <c r="F109" s="32">
        <v>0</v>
      </c>
      <c r="G109" s="233"/>
      <c r="H109" s="233"/>
      <c r="I109" s="233"/>
      <c r="J109" s="233"/>
      <c r="K109" s="233"/>
      <c r="L109" s="233"/>
      <c r="M109" s="233"/>
      <c r="N109" s="233"/>
      <c r="O109" s="233"/>
      <c r="P109" s="233"/>
      <c r="Q109" s="233"/>
      <c r="R109" s="233"/>
      <c r="S109" s="233"/>
      <c r="T109" s="233"/>
      <c r="U109" s="233"/>
      <c r="V109" s="233"/>
      <c r="W109" s="233"/>
      <c r="X109" s="233"/>
      <c r="Y109" s="233"/>
      <c r="Z109" s="233"/>
      <c r="AA109" s="233"/>
      <c r="AB109" s="233"/>
      <c r="AC109" s="233"/>
      <c r="AD109" s="233"/>
      <c r="AE109" s="233"/>
      <c r="AF109" s="233"/>
      <c r="AG109" s="233"/>
      <c r="AH109" s="233"/>
      <c r="AI109" s="233"/>
      <c r="AJ109" s="233"/>
      <c r="AK109" s="233"/>
      <c r="AL109" s="233"/>
    </row>
    <row r="110" spans="1:38">
      <c r="A110" s="1064"/>
      <c r="B110" s="1064"/>
      <c r="C110" s="26" t="s">
        <v>11</v>
      </c>
      <c r="D110" s="17">
        <f>D114</f>
        <v>5792.1</v>
      </c>
      <c r="E110" s="17">
        <f>E114</f>
        <v>5792.1</v>
      </c>
      <c r="F110" s="33">
        <v>100</v>
      </c>
      <c r="G110" s="233"/>
      <c r="H110" s="233"/>
      <c r="I110" s="233"/>
      <c r="J110" s="233"/>
      <c r="K110" s="233"/>
      <c r="L110" s="233"/>
      <c r="M110" s="233"/>
      <c r="N110" s="233"/>
      <c r="O110" s="233"/>
      <c r="P110" s="233"/>
      <c r="Q110" s="233"/>
      <c r="R110" s="233"/>
      <c r="S110" s="233"/>
      <c r="T110" s="233"/>
      <c r="U110" s="233"/>
      <c r="V110" s="233"/>
      <c r="W110" s="233"/>
      <c r="X110" s="233"/>
      <c r="Y110" s="233"/>
      <c r="Z110" s="233"/>
      <c r="AA110" s="233"/>
      <c r="AB110" s="233"/>
      <c r="AC110" s="233"/>
      <c r="AD110" s="233"/>
      <c r="AE110" s="233"/>
      <c r="AF110" s="233"/>
      <c r="AG110" s="233"/>
      <c r="AH110" s="233"/>
      <c r="AI110" s="233"/>
      <c r="AJ110" s="233"/>
      <c r="AK110" s="233"/>
      <c r="AL110" s="233"/>
    </row>
    <row r="111" spans="1:38" s="234" customFormat="1">
      <c r="A111" s="1064"/>
      <c r="B111" s="1064"/>
      <c r="C111" s="26" t="s">
        <v>12</v>
      </c>
      <c r="D111" s="17">
        <f>D115</f>
        <v>2131.98</v>
      </c>
      <c r="E111" s="17">
        <f>E115</f>
        <v>2131.98</v>
      </c>
      <c r="F111" s="33">
        <f t="shared" si="15"/>
        <v>100</v>
      </c>
      <c r="G111" s="233"/>
      <c r="H111" s="233"/>
      <c r="I111" s="233"/>
      <c r="J111" s="233"/>
      <c r="K111" s="233"/>
      <c r="L111" s="233"/>
      <c r="M111" s="233"/>
      <c r="N111" s="233"/>
      <c r="O111" s="233"/>
      <c r="P111" s="233"/>
      <c r="Q111" s="233"/>
      <c r="R111" s="233"/>
      <c r="S111" s="233"/>
      <c r="T111" s="233"/>
      <c r="U111" s="233"/>
      <c r="V111" s="233"/>
      <c r="W111" s="233"/>
      <c r="X111" s="233"/>
      <c r="Y111" s="233"/>
      <c r="Z111" s="233"/>
      <c r="AA111" s="233"/>
      <c r="AB111" s="233"/>
      <c r="AC111" s="233"/>
      <c r="AD111" s="233"/>
      <c r="AE111" s="233"/>
      <c r="AF111" s="233"/>
      <c r="AG111" s="233"/>
      <c r="AH111" s="233"/>
      <c r="AI111" s="233"/>
      <c r="AJ111" s="233"/>
      <c r="AK111" s="233"/>
      <c r="AL111" s="233"/>
    </row>
    <row r="112" spans="1:38">
      <c r="A112" s="1063" t="s">
        <v>42</v>
      </c>
      <c r="B112" s="1063" t="s">
        <v>60</v>
      </c>
      <c r="C112" s="26" t="s">
        <v>27</v>
      </c>
      <c r="D112" s="17">
        <f>SUM(D113:D115)</f>
        <v>7924.08</v>
      </c>
      <c r="E112" s="17">
        <f>SUM(E113:E115)</f>
        <v>7924.08</v>
      </c>
      <c r="F112" s="33">
        <f t="shared" si="15"/>
        <v>100</v>
      </c>
      <c r="G112" s="233"/>
      <c r="H112" s="233"/>
      <c r="I112" s="233"/>
      <c r="J112" s="233"/>
      <c r="K112" s="233"/>
      <c r="L112" s="233"/>
      <c r="M112" s="233"/>
      <c r="N112" s="233"/>
      <c r="O112" s="233"/>
      <c r="P112" s="233"/>
      <c r="Q112" s="233"/>
      <c r="R112" s="233"/>
      <c r="S112" s="233"/>
      <c r="T112" s="233"/>
      <c r="U112" s="233"/>
      <c r="V112" s="233"/>
      <c r="W112" s="233"/>
      <c r="X112" s="233"/>
      <c r="Y112" s="233"/>
      <c r="Z112" s="233"/>
      <c r="AA112" s="233"/>
      <c r="AB112" s="233"/>
      <c r="AC112" s="233"/>
      <c r="AD112" s="233"/>
      <c r="AE112" s="233"/>
      <c r="AF112" s="233"/>
      <c r="AG112" s="233"/>
      <c r="AH112" s="233"/>
      <c r="AI112" s="233"/>
      <c r="AJ112" s="233"/>
      <c r="AK112" s="233"/>
      <c r="AL112" s="233"/>
    </row>
    <row r="113" spans="1:38">
      <c r="A113" s="1063"/>
      <c r="B113" s="1063"/>
      <c r="C113" s="27" t="s">
        <v>28</v>
      </c>
      <c r="D113" s="17">
        <v>0</v>
      </c>
      <c r="E113" s="17">
        <v>0</v>
      </c>
      <c r="F113" s="33">
        <v>0</v>
      </c>
      <c r="G113" s="233"/>
      <c r="H113" s="233"/>
      <c r="I113" s="233"/>
      <c r="J113" s="233"/>
      <c r="K113" s="233"/>
      <c r="L113" s="233"/>
      <c r="M113" s="233"/>
      <c r="N113" s="233"/>
      <c r="O113" s="233"/>
      <c r="P113" s="233"/>
      <c r="Q113" s="233"/>
      <c r="R113" s="233"/>
      <c r="S113" s="233"/>
      <c r="T113" s="233"/>
      <c r="U113" s="233"/>
      <c r="V113" s="233"/>
      <c r="W113" s="233"/>
      <c r="X113" s="233"/>
      <c r="Y113" s="233"/>
      <c r="Z113" s="233"/>
      <c r="AA113" s="233"/>
      <c r="AB113" s="233"/>
      <c r="AC113" s="233"/>
      <c r="AD113" s="233"/>
      <c r="AE113" s="233"/>
      <c r="AF113" s="233"/>
      <c r="AG113" s="233"/>
      <c r="AH113" s="233"/>
      <c r="AI113" s="233"/>
      <c r="AJ113" s="233"/>
      <c r="AK113" s="233"/>
      <c r="AL113" s="233"/>
    </row>
    <row r="114" spans="1:38">
      <c r="A114" s="1063"/>
      <c r="B114" s="1063"/>
      <c r="C114" s="26" t="s">
        <v>11</v>
      </c>
      <c r="D114" s="17">
        <v>5792.1</v>
      </c>
      <c r="E114" s="17">
        <v>5792.1</v>
      </c>
      <c r="F114" s="33">
        <v>0</v>
      </c>
      <c r="G114" s="233"/>
      <c r="H114" s="233"/>
      <c r="I114" s="233"/>
      <c r="J114" s="233"/>
      <c r="K114" s="233"/>
      <c r="L114" s="233"/>
      <c r="M114" s="233"/>
      <c r="N114" s="233"/>
      <c r="O114" s="233"/>
      <c r="P114" s="233"/>
      <c r="Q114" s="233"/>
      <c r="R114" s="233"/>
      <c r="S114" s="233"/>
      <c r="T114" s="233"/>
      <c r="U114" s="233"/>
      <c r="V114" s="233"/>
      <c r="W114" s="233"/>
      <c r="X114" s="233"/>
      <c r="Y114" s="233"/>
      <c r="Z114" s="233"/>
      <c r="AA114" s="233"/>
      <c r="AB114" s="233"/>
      <c r="AC114" s="233"/>
      <c r="AD114" s="233"/>
      <c r="AE114" s="233"/>
      <c r="AF114" s="233"/>
      <c r="AG114" s="233"/>
      <c r="AH114" s="233"/>
      <c r="AI114" s="233"/>
      <c r="AJ114" s="233"/>
      <c r="AK114" s="233"/>
      <c r="AL114" s="233"/>
    </row>
    <row r="115" spans="1:38">
      <c r="A115" s="1063"/>
      <c r="B115" s="1063"/>
      <c r="C115" s="26" t="s">
        <v>12</v>
      </c>
      <c r="D115" s="17">
        <v>2131.98</v>
      </c>
      <c r="E115" s="17">
        <v>2131.98</v>
      </c>
      <c r="F115" s="33">
        <f t="shared" si="15"/>
        <v>100</v>
      </c>
      <c r="G115" s="233"/>
      <c r="H115" s="233"/>
      <c r="I115" s="233"/>
      <c r="J115" s="233"/>
      <c r="K115" s="233"/>
      <c r="L115" s="233"/>
      <c r="M115" s="233"/>
      <c r="N115" s="233"/>
      <c r="O115" s="233"/>
      <c r="P115" s="233"/>
      <c r="Q115" s="233"/>
      <c r="R115" s="233"/>
      <c r="S115" s="233"/>
      <c r="T115" s="233"/>
      <c r="U115" s="233"/>
      <c r="V115" s="233"/>
      <c r="W115" s="233"/>
      <c r="X115" s="233"/>
      <c r="Y115" s="233"/>
      <c r="Z115" s="233"/>
      <c r="AA115" s="233"/>
      <c r="AB115" s="233"/>
      <c r="AC115" s="233"/>
      <c r="AD115" s="233"/>
      <c r="AE115" s="233"/>
      <c r="AF115" s="233"/>
      <c r="AG115" s="233"/>
      <c r="AH115" s="233"/>
      <c r="AI115" s="233"/>
      <c r="AJ115" s="233"/>
      <c r="AK115" s="233"/>
      <c r="AL115" s="233"/>
    </row>
    <row r="116" spans="1:38">
      <c r="A116" s="1061" t="s">
        <v>62</v>
      </c>
      <c r="B116" s="1061" t="s">
        <v>246</v>
      </c>
      <c r="C116" s="261" t="s">
        <v>27</v>
      </c>
      <c r="D116" s="212">
        <v>1464434.2515099999</v>
      </c>
      <c r="E116" s="212">
        <v>1464434.2515099999</v>
      </c>
      <c r="F116" s="33">
        <f t="shared" si="15"/>
        <v>100</v>
      </c>
      <c r="G116" s="233"/>
      <c r="H116" s="233"/>
      <c r="I116" s="233"/>
      <c r="J116" s="233"/>
      <c r="K116" s="233"/>
      <c r="L116" s="233"/>
      <c r="M116" s="233"/>
      <c r="N116" s="233"/>
      <c r="O116" s="233"/>
      <c r="P116" s="233"/>
      <c r="Q116" s="233"/>
      <c r="R116" s="233"/>
      <c r="S116" s="233"/>
      <c r="T116" s="233"/>
      <c r="U116" s="233"/>
      <c r="V116" s="233"/>
      <c r="W116" s="233"/>
      <c r="X116" s="233"/>
      <c r="Y116" s="233"/>
      <c r="Z116" s="233"/>
      <c r="AA116" s="233"/>
      <c r="AB116" s="233"/>
      <c r="AC116" s="233"/>
      <c r="AD116" s="233"/>
      <c r="AE116" s="233"/>
      <c r="AF116" s="233"/>
      <c r="AG116" s="233"/>
      <c r="AH116" s="233"/>
      <c r="AI116" s="233"/>
      <c r="AJ116" s="233"/>
      <c r="AK116" s="233"/>
      <c r="AL116" s="233"/>
    </row>
    <row r="117" spans="1:38">
      <c r="A117" s="1062"/>
      <c r="B117" s="1062"/>
      <c r="C117" s="202" t="s">
        <v>28</v>
      </c>
      <c r="D117" s="212">
        <v>101543.3</v>
      </c>
      <c r="E117" s="212">
        <v>101543.3</v>
      </c>
      <c r="F117" s="33">
        <f t="shared" si="15"/>
        <v>100</v>
      </c>
      <c r="G117" s="233"/>
      <c r="H117" s="233"/>
      <c r="I117" s="233"/>
      <c r="J117" s="233"/>
      <c r="K117" s="233"/>
      <c r="L117" s="233"/>
      <c r="M117" s="233"/>
      <c r="N117" s="233"/>
      <c r="O117" s="233"/>
      <c r="P117" s="233"/>
      <c r="Q117" s="233"/>
      <c r="R117" s="233"/>
      <c r="S117" s="233"/>
      <c r="T117" s="233"/>
      <c r="U117" s="233"/>
      <c r="V117" s="233"/>
      <c r="W117" s="233"/>
      <c r="X117" s="233"/>
      <c r="Y117" s="233"/>
      <c r="Z117" s="233"/>
      <c r="AA117" s="233"/>
      <c r="AB117" s="233"/>
      <c r="AC117" s="233"/>
      <c r="AD117" s="233"/>
      <c r="AE117" s="233"/>
      <c r="AF117" s="233"/>
      <c r="AG117" s="233"/>
      <c r="AH117" s="233"/>
      <c r="AI117" s="233"/>
      <c r="AJ117" s="233"/>
      <c r="AK117" s="233"/>
      <c r="AL117" s="233"/>
    </row>
    <row r="118" spans="1:38">
      <c r="A118" s="1062"/>
      <c r="B118" s="1062"/>
      <c r="C118" s="203" t="s">
        <v>11</v>
      </c>
      <c r="D118" s="212">
        <v>721519.85859999992</v>
      </c>
      <c r="E118" s="212">
        <v>721519.85859999992</v>
      </c>
      <c r="F118" s="33">
        <f t="shared" si="15"/>
        <v>100</v>
      </c>
      <c r="G118" s="233"/>
      <c r="H118" s="233"/>
      <c r="I118" s="233"/>
      <c r="J118" s="233"/>
      <c r="K118" s="233"/>
      <c r="L118" s="233"/>
      <c r="M118" s="233"/>
      <c r="N118" s="233"/>
      <c r="O118" s="233"/>
      <c r="P118" s="233"/>
      <c r="Q118" s="233"/>
      <c r="R118" s="233"/>
      <c r="S118" s="233"/>
      <c r="T118" s="233"/>
      <c r="U118" s="233"/>
      <c r="V118" s="233"/>
      <c r="W118" s="233"/>
      <c r="X118" s="233"/>
      <c r="Y118" s="233"/>
      <c r="Z118" s="233"/>
      <c r="AA118" s="233"/>
      <c r="AB118" s="233"/>
      <c r="AC118" s="233"/>
      <c r="AD118" s="233"/>
      <c r="AE118" s="233"/>
      <c r="AF118" s="233"/>
      <c r="AG118" s="233"/>
      <c r="AH118" s="233"/>
      <c r="AI118" s="233"/>
      <c r="AJ118" s="233"/>
      <c r="AK118" s="233"/>
      <c r="AL118" s="233"/>
    </row>
    <row r="119" spans="1:38">
      <c r="A119" s="1062"/>
      <c r="B119" s="1062"/>
      <c r="C119" s="203" t="s">
        <v>12</v>
      </c>
      <c r="D119" s="213">
        <v>641371.09290999989</v>
      </c>
      <c r="E119" s="213">
        <v>641371.09290999989</v>
      </c>
      <c r="F119" s="33">
        <f t="shared" si="15"/>
        <v>100</v>
      </c>
      <c r="G119" s="233"/>
      <c r="H119" s="233"/>
      <c r="I119" s="233"/>
      <c r="J119" s="233"/>
      <c r="K119" s="233"/>
      <c r="L119" s="233"/>
      <c r="M119" s="233"/>
      <c r="N119" s="233"/>
      <c r="O119" s="233"/>
      <c r="P119" s="233"/>
      <c r="Q119" s="233"/>
      <c r="R119" s="233"/>
      <c r="S119" s="233"/>
      <c r="T119" s="233"/>
      <c r="U119" s="233"/>
      <c r="V119" s="233"/>
      <c r="W119" s="233"/>
      <c r="X119" s="233"/>
      <c r="Y119" s="233"/>
      <c r="Z119" s="233"/>
      <c r="AA119" s="233"/>
      <c r="AB119" s="233"/>
      <c r="AC119" s="233"/>
      <c r="AD119" s="233"/>
      <c r="AE119" s="233"/>
      <c r="AF119" s="233"/>
      <c r="AG119" s="233"/>
      <c r="AH119" s="233"/>
      <c r="AI119" s="233"/>
      <c r="AJ119" s="233"/>
      <c r="AK119" s="233"/>
      <c r="AL119" s="233"/>
    </row>
    <row r="120" spans="1:38">
      <c r="A120" s="1054" t="s">
        <v>67</v>
      </c>
      <c r="B120" s="1054" t="s">
        <v>252</v>
      </c>
      <c r="C120" s="261" t="s">
        <v>27</v>
      </c>
      <c r="D120" s="213">
        <v>1225098.1884600001</v>
      </c>
      <c r="E120" s="213">
        <v>1225098.1884600001</v>
      </c>
      <c r="F120" s="33">
        <f t="shared" si="15"/>
        <v>100</v>
      </c>
      <c r="G120" s="233"/>
      <c r="H120" s="233"/>
      <c r="I120" s="233"/>
      <c r="J120" s="233"/>
      <c r="K120" s="233"/>
      <c r="L120" s="233"/>
      <c r="M120" s="233"/>
      <c r="N120" s="233"/>
      <c r="O120" s="233"/>
      <c r="P120" s="233"/>
      <c r="Q120" s="233"/>
      <c r="R120" s="233"/>
      <c r="S120" s="233"/>
      <c r="T120" s="233"/>
      <c r="U120" s="233"/>
      <c r="V120" s="233"/>
      <c r="W120" s="233"/>
      <c r="X120" s="233"/>
      <c r="Y120" s="233"/>
      <c r="Z120" s="233"/>
      <c r="AA120" s="233"/>
      <c r="AB120" s="233"/>
      <c r="AC120" s="233"/>
      <c r="AD120" s="233"/>
      <c r="AE120" s="233"/>
      <c r="AF120" s="233"/>
      <c r="AG120" s="233"/>
      <c r="AH120" s="233"/>
      <c r="AI120" s="233"/>
      <c r="AJ120" s="233"/>
      <c r="AK120" s="233"/>
      <c r="AL120" s="233"/>
    </row>
    <row r="121" spans="1:38">
      <c r="A121" s="1055"/>
      <c r="B121" s="1055"/>
      <c r="C121" s="202" t="s">
        <v>28</v>
      </c>
      <c r="D121" s="214">
        <v>97687.37</v>
      </c>
      <c r="E121" s="214">
        <v>97687.37</v>
      </c>
      <c r="F121" s="33">
        <f t="shared" si="15"/>
        <v>100</v>
      </c>
      <c r="G121" s="233"/>
      <c r="H121" s="233"/>
      <c r="I121" s="233"/>
      <c r="J121" s="233"/>
      <c r="K121" s="233"/>
      <c r="L121" s="233"/>
      <c r="M121" s="233"/>
      <c r="N121" s="233"/>
      <c r="O121" s="233"/>
      <c r="P121" s="233"/>
      <c r="Q121" s="233"/>
      <c r="R121" s="233"/>
      <c r="S121" s="233"/>
      <c r="T121" s="233"/>
      <c r="U121" s="233"/>
      <c r="V121" s="233"/>
      <c r="W121" s="233"/>
      <c r="X121" s="233"/>
      <c r="Y121" s="233"/>
      <c r="Z121" s="233"/>
      <c r="AA121" s="233"/>
      <c r="AB121" s="233"/>
      <c r="AC121" s="233"/>
      <c r="AD121" s="233"/>
      <c r="AE121" s="233"/>
      <c r="AF121" s="233"/>
      <c r="AG121" s="233"/>
      <c r="AH121" s="233"/>
      <c r="AI121" s="233"/>
      <c r="AJ121" s="233"/>
      <c r="AK121" s="233"/>
      <c r="AL121" s="233"/>
    </row>
    <row r="122" spans="1:38">
      <c r="A122" s="1055"/>
      <c r="B122" s="1055"/>
      <c r="C122" s="203" t="s">
        <v>11</v>
      </c>
      <c r="D122" s="214">
        <v>683156.69157000002</v>
      </c>
      <c r="E122" s="214">
        <v>683156.69157000002</v>
      </c>
      <c r="F122" s="33">
        <f t="shared" si="15"/>
        <v>100</v>
      </c>
      <c r="G122" s="233"/>
      <c r="H122" s="233"/>
      <c r="I122" s="233"/>
      <c r="J122" s="233"/>
      <c r="K122" s="233"/>
      <c r="L122" s="233"/>
      <c r="M122" s="233"/>
      <c r="N122" s="233"/>
      <c r="O122" s="233"/>
      <c r="P122" s="233"/>
      <c r="Q122" s="233"/>
      <c r="R122" s="233"/>
      <c r="S122" s="233"/>
      <c r="T122" s="233"/>
      <c r="U122" s="233"/>
      <c r="V122" s="233"/>
      <c r="W122" s="233"/>
      <c r="X122" s="233"/>
      <c r="Y122" s="233"/>
      <c r="Z122" s="233"/>
      <c r="AA122" s="233"/>
      <c r="AB122" s="233"/>
      <c r="AC122" s="233"/>
      <c r="AD122" s="233"/>
      <c r="AE122" s="233"/>
      <c r="AF122" s="233"/>
      <c r="AG122" s="233"/>
      <c r="AH122" s="233"/>
      <c r="AI122" s="233"/>
      <c r="AJ122" s="233"/>
      <c r="AK122" s="233"/>
      <c r="AL122" s="233"/>
    </row>
    <row r="123" spans="1:38">
      <c r="A123" s="1055"/>
      <c r="B123" s="1055"/>
      <c r="C123" s="203" t="s">
        <v>12</v>
      </c>
      <c r="D123" s="214">
        <v>444254.12689000001</v>
      </c>
      <c r="E123" s="214">
        <v>444254.12689000001</v>
      </c>
      <c r="F123" s="33">
        <f t="shared" si="15"/>
        <v>100</v>
      </c>
      <c r="G123" s="233"/>
      <c r="H123" s="233"/>
      <c r="I123" s="233"/>
      <c r="J123" s="233"/>
      <c r="K123" s="233"/>
      <c r="L123" s="233"/>
      <c r="M123" s="233"/>
      <c r="N123" s="233"/>
      <c r="O123" s="233"/>
      <c r="P123" s="233"/>
      <c r="Q123" s="233"/>
      <c r="R123" s="233"/>
      <c r="S123" s="233"/>
      <c r="T123" s="233"/>
      <c r="U123" s="233"/>
      <c r="V123" s="233"/>
      <c r="W123" s="233"/>
      <c r="X123" s="233"/>
      <c r="Y123" s="233"/>
      <c r="Z123" s="233"/>
      <c r="AA123" s="233"/>
      <c r="AB123" s="233"/>
      <c r="AC123" s="233"/>
      <c r="AD123" s="233"/>
      <c r="AE123" s="233"/>
      <c r="AF123" s="233"/>
      <c r="AG123" s="233"/>
      <c r="AH123" s="233"/>
      <c r="AI123" s="233"/>
      <c r="AJ123" s="233"/>
      <c r="AK123" s="233"/>
      <c r="AL123" s="233"/>
    </row>
    <row r="124" spans="1:38">
      <c r="A124" s="1056" t="s">
        <v>253</v>
      </c>
      <c r="B124" s="1052" t="s">
        <v>254</v>
      </c>
      <c r="C124" s="201" t="s">
        <v>27</v>
      </c>
      <c r="D124" s="214">
        <v>326440.88199000002</v>
      </c>
      <c r="E124" s="214">
        <v>326440.88199000002</v>
      </c>
      <c r="F124" s="33">
        <f t="shared" si="15"/>
        <v>100</v>
      </c>
      <c r="G124" s="233"/>
      <c r="H124" s="233"/>
      <c r="I124" s="233"/>
      <c r="J124" s="233"/>
      <c r="K124" s="233"/>
      <c r="L124" s="233"/>
      <c r="M124" s="233"/>
      <c r="N124" s="233"/>
      <c r="O124" s="233"/>
      <c r="P124" s="233"/>
      <c r="Q124" s="233"/>
      <c r="R124" s="233"/>
      <c r="S124" s="233"/>
      <c r="T124" s="233"/>
      <c r="U124" s="233"/>
      <c r="V124" s="233"/>
      <c r="W124" s="233"/>
      <c r="X124" s="233"/>
      <c r="Y124" s="233"/>
      <c r="Z124" s="233"/>
      <c r="AA124" s="233"/>
      <c r="AB124" s="233"/>
      <c r="AC124" s="233"/>
      <c r="AD124" s="233"/>
      <c r="AE124" s="233"/>
      <c r="AF124" s="233"/>
      <c r="AG124" s="233"/>
      <c r="AH124" s="233"/>
      <c r="AI124" s="233"/>
      <c r="AJ124" s="233"/>
      <c r="AK124" s="233"/>
      <c r="AL124" s="233"/>
    </row>
    <row r="125" spans="1:38">
      <c r="A125" s="1057"/>
      <c r="B125" s="1053"/>
      <c r="C125" s="202" t="s">
        <v>28</v>
      </c>
      <c r="D125" s="214"/>
      <c r="E125" s="214"/>
      <c r="F125" s="215"/>
      <c r="G125" s="233"/>
      <c r="H125" s="233"/>
      <c r="I125" s="233"/>
      <c r="J125" s="233"/>
      <c r="K125" s="233"/>
      <c r="L125" s="233"/>
      <c r="M125" s="233"/>
      <c r="N125" s="233"/>
      <c r="O125" s="233"/>
      <c r="P125" s="233"/>
      <c r="Q125" s="233"/>
      <c r="R125" s="233"/>
      <c r="S125" s="233"/>
      <c r="T125" s="233"/>
      <c r="U125" s="233"/>
      <c r="V125" s="233"/>
      <c r="W125" s="233"/>
      <c r="X125" s="233"/>
      <c r="Y125" s="233"/>
      <c r="Z125" s="233"/>
      <c r="AA125" s="233"/>
      <c r="AB125" s="233"/>
      <c r="AC125" s="233"/>
      <c r="AD125" s="233"/>
      <c r="AE125" s="233"/>
      <c r="AF125" s="233"/>
      <c r="AG125" s="233"/>
      <c r="AH125" s="233"/>
      <c r="AI125" s="233"/>
      <c r="AJ125" s="233"/>
      <c r="AK125" s="233"/>
      <c r="AL125" s="233"/>
    </row>
    <row r="126" spans="1:38">
      <c r="A126" s="1057"/>
      <c r="B126" s="1053"/>
      <c r="C126" s="203" t="s">
        <v>11</v>
      </c>
      <c r="D126" s="214">
        <v>142090.94509000002</v>
      </c>
      <c r="E126" s="214">
        <v>142090.94509000002</v>
      </c>
      <c r="F126" s="215">
        <f>E126/D126*100</f>
        <v>100</v>
      </c>
      <c r="G126" s="233"/>
      <c r="H126" s="233"/>
      <c r="I126" s="233"/>
      <c r="J126" s="233"/>
      <c r="K126" s="233"/>
      <c r="L126" s="233"/>
      <c r="M126" s="233"/>
      <c r="N126" s="233"/>
      <c r="O126" s="233"/>
      <c r="P126" s="233"/>
      <c r="Q126" s="233"/>
      <c r="R126" s="233"/>
      <c r="S126" s="233"/>
      <c r="T126" s="233"/>
      <c r="U126" s="233"/>
      <c r="V126" s="233"/>
      <c r="W126" s="233"/>
      <c r="X126" s="233"/>
      <c r="Y126" s="233"/>
      <c r="Z126" s="233"/>
      <c r="AA126" s="233"/>
      <c r="AB126" s="233"/>
      <c r="AC126" s="233"/>
      <c r="AD126" s="233"/>
      <c r="AE126" s="233"/>
      <c r="AF126" s="233"/>
      <c r="AG126" s="233"/>
      <c r="AH126" s="233"/>
      <c r="AI126" s="233"/>
      <c r="AJ126" s="233"/>
      <c r="AK126" s="233"/>
      <c r="AL126" s="233"/>
    </row>
    <row r="127" spans="1:38">
      <c r="A127" s="1057"/>
      <c r="B127" s="1053"/>
      <c r="C127" s="203" t="s">
        <v>12</v>
      </c>
      <c r="D127" s="214">
        <v>184349.9369</v>
      </c>
      <c r="E127" s="214">
        <v>184349.9369</v>
      </c>
      <c r="F127" s="215">
        <f t="shared" ref="F127:F155" si="16">E127/D127*100</f>
        <v>100</v>
      </c>
      <c r="G127" s="233"/>
      <c r="H127" s="233"/>
      <c r="I127" s="233"/>
      <c r="J127" s="233"/>
      <c r="K127" s="233"/>
      <c r="L127" s="233"/>
      <c r="M127" s="233"/>
      <c r="N127" s="233"/>
      <c r="O127" s="233"/>
      <c r="P127" s="233"/>
      <c r="Q127" s="233"/>
      <c r="R127" s="233"/>
      <c r="S127" s="233"/>
      <c r="T127" s="233"/>
      <c r="U127" s="233"/>
      <c r="V127" s="233"/>
      <c r="W127" s="233"/>
      <c r="X127" s="233"/>
      <c r="Y127" s="233"/>
      <c r="Z127" s="233"/>
      <c r="AA127" s="233"/>
      <c r="AB127" s="233"/>
      <c r="AC127" s="233"/>
      <c r="AD127" s="233"/>
      <c r="AE127" s="233"/>
      <c r="AF127" s="233"/>
      <c r="AG127" s="233"/>
      <c r="AH127" s="233"/>
      <c r="AI127" s="233"/>
      <c r="AJ127" s="233"/>
      <c r="AK127" s="233"/>
      <c r="AL127" s="233"/>
    </row>
    <row r="128" spans="1:38">
      <c r="A128" s="1056" t="s">
        <v>267</v>
      </c>
      <c r="B128" s="1052" t="s">
        <v>268</v>
      </c>
      <c r="C128" s="201" t="s">
        <v>27</v>
      </c>
      <c r="D128" s="214">
        <v>611528.14876000001</v>
      </c>
      <c r="E128" s="214">
        <v>611528.14876000001</v>
      </c>
      <c r="F128" s="215">
        <f t="shared" si="16"/>
        <v>100</v>
      </c>
      <c r="G128" s="233"/>
      <c r="H128" s="233"/>
      <c r="I128" s="233"/>
      <c r="J128" s="233"/>
      <c r="K128" s="233"/>
      <c r="L128" s="233"/>
      <c r="M128" s="233"/>
      <c r="N128" s="233"/>
      <c r="O128" s="233"/>
      <c r="P128" s="233"/>
      <c r="Q128" s="233"/>
      <c r="R128" s="233"/>
      <c r="S128" s="233"/>
      <c r="T128" s="233"/>
      <c r="U128" s="233"/>
      <c r="V128" s="233"/>
      <c r="W128" s="233"/>
      <c r="X128" s="233"/>
      <c r="Y128" s="233"/>
      <c r="Z128" s="233"/>
      <c r="AA128" s="233"/>
      <c r="AB128" s="233"/>
      <c r="AC128" s="233"/>
      <c r="AD128" s="233"/>
      <c r="AE128" s="233"/>
      <c r="AF128" s="233"/>
      <c r="AG128" s="233"/>
      <c r="AH128" s="233"/>
      <c r="AI128" s="233"/>
      <c r="AJ128" s="233"/>
      <c r="AK128" s="233"/>
      <c r="AL128" s="233"/>
    </row>
    <row r="129" spans="1:38">
      <c r="A129" s="1057"/>
      <c r="B129" s="1053"/>
      <c r="C129" s="202" t="s">
        <v>28</v>
      </c>
      <c r="D129" s="214">
        <v>33710.97</v>
      </c>
      <c r="E129" s="214">
        <v>33710.97</v>
      </c>
      <c r="F129" s="215">
        <f t="shared" si="16"/>
        <v>100</v>
      </c>
      <c r="G129" s="233"/>
      <c r="H129" s="233"/>
      <c r="I129" s="233"/>
      <c r="J129" s="233"/>
      <c r="K129" s="233"/>
      <c r="L129" s="233"/>
      <c r="M129" s="233"/>
      <c r="N129" s="233"/>
      <c r="O129" s="233"/>
      <c r="P129" s="233"/>
      <c r="Q129" s="233"/>
      <c r="R129" s="233"/>
      <c r="S129" s="233"/>
      <c r="T129" s="233"/>
      <c r="U129" s="233"/>
      <c r="V129" s="233"/>
      <c r="W129" s="233"/>
      <c r="X129" s="233"/>
      <c r="Y129" s="233"/>
      <c r="Z129" s="233"/>
      <c r="AA129" s="233"/>
      <c r="AB129" s="233"/>
      <c r="AC129" s="233"/>
      <c r="AD129" s="233"/>
      <c r="AE129" s="233"/>
      <c r="AF129" s="233"/>
      <c r="AG129" s="233"/>
      <c r="AH129" s="233"/>
      <c r="AI129" s="233"/>
      <c r="AJ129" s="233"/>
      <c r="AK129" s="233"/>
      <c r="AL129" s="233"/>
    </row>
    <row r="130" spans="1:38">
      <c r="A130" s="1057"/>
      <c r="B130" s="1053"/>
      <c r="C130" s="203" t="s">
        <v>11</v>
      </c>
      <c r="D130" s="214">
        <v>391330.24648000003</v>
      </c>
      <c r="E130" s="214">
        <v>391330.24648000003</v>
      </c>
      <c r="F130" s="215">
        <f t="shared" si="16"/>
        <v>100</v>
      </c>
      <c r="G130" s="233"/>
      <c r="H130" s="233"/>
      <c r="I130" s="233"/>
      <c r="J130" s="233"/>
      <c r="K130" s="233"/>
      <c r="L130" s="233"/>
      <c r="M130" s="233"/>
      <c r="N130" s="233"/>
      <c r="O130" s="233"/>
      <c r="P130" s="233"/>
      <c r="Q130" s="233"/>
      <c r="R130" s="233"/>
      <c r="S130" s="233"/>
      <c r="T130" s="233"/>
      <c r="U130" s="233"/>
      <c r="V130" s="233"/>
      <c r="W130" s="233"/>
      <c r="X130" s="233"/>
      <c r="Y130" s="233"/>
      <c r="Z130" s="233"/>
      <c r="AA130" s="233"/>
      <c r="AB130" s="233"/>
      <c r="AC130" s="233"/>
      <c r="AD130" s="233"/>
      <c r="AE130" s="233"/>
      <c r="AF130" s="233"/>
      <c r="AG130" s="233"/>
      <c r="AH130" s="233"/>
      <c r="AI130" s="233"/>
      <c r="AJ130" s="233"/>
      <c r="AK130" s="233"/>
      <c r="AL130" s="233"/>
    </row>
    <row r="131" spans="1:38">
      <c r="A131" s="1057"/>
      <c r="B131" s="1053"/>
      <c r="C131" s="203" t="s">
        <v>12</v>
      </c>
      <c r="D131" s="214">
        <v>186486.93227999998</v>
      </c>
      <c r="E131" s="214">
        <v>186486.93227999998</v>
      </c>
      <c r="F131" s="215">
        <f t="shared" si="16"/>
        <v>100</v>
      </c>
      <c r="G131" s="233"/>
      <c r="H131" s="233"/>
      <c r="I131" s="233"/>
      <c r="J131" s="233"/>
      <c r="K131" s="233"/>
      <c r="L131" s="233"/>
      <c r="M131" s="233"/>
      <c r="N131" s="233"/>
      <c r="O131" s="233"/>
      <c r="P131" s="233"/>
      <c r="Q131" s="233"/>
      <c r="R131" s="233"/>
      <c r="S131" s="233"/>
      <c r="T131" s="233"/>
      <c r="U131" s="233"/>
      <c r="V131" s="233"/>
      <c r="W131" s="233"/>
      <c r="X131" s="233"/>
      <c r="Y131" s="233"/>
      <c r="Z131" s="233"/>
      <c r="AA131" s="233"/>
      <c r="AB131" s="233"/>
      <c r="AC131" s="233"/>
      <c r="AD131" s="233"/>
      <c r="AE131" s="233"/>
      <c r="AF131" s="233"/>
      <c r="AG131" s="233"/>
      <c r="AH131" s="233"/>
      <c r="AI131" s="233"/>
      <c r="AJ131" s="233"/>
      <c r="AK131" s="233"/>
      <c r="AL131" s="233"/>
    </row>
    <row r="132" spans="1:38">
      <c r="A132" s="1049" t="s">
        <v>1075</v>
      </c>
      <c r="B132" s="1049"/>
      <c r="C132" s="201" t="s">
        <v>27</v>
      </c>
      <c r="D132" s="213">
        <v>291067.63785</v>
      </c>
      <c r="E132" s="213">
        <v>291067.63785</v>
      </c>
      <c r="F132" s="215">
        <f t="shared" si="16"/>
        <v>100</v>
      </c>
      <c r="G132" s="233"/>
      <c r="H132" s="233"/>
      <c r="I132" s="233"/>
      <c r="J132" s="233"/>
      <c r="K132" s="233"/>
      <c r="L132" s="233"/>
      <c r="M132" s="233"/>
      <c r="N132" s="233"/>
      <c r="O132" s="233"/>
      <c r="P132" s="233"/>
      <c r="Q132" s="233"/>
      <c r="R132" s="233"/>
      <c r="S132" s="233"/>
      <c r="T132" s="233"/>
      <c r="U132" s="233"/>
      <c r="V132" s="233"/>
      <c r="W132" s="233"/>
      <c r="X132" s="233"/>
      <c r="Y132" s="233"/>
      <c r="Z132" s="233"/>
      <c r="AA132" s="233"/>
      <c r="AB132" s="233"/>
      <c r="AC132" s="233"/>
      <c r="AD132" s="233"/>
      <c r="AE132" s="233"/>
      <c r="AF132" s="233"/>
      <c r="AG132" s="233"/>
      <c r="AH132" s="233"/>
      <c r="AI132" s="233"/>
      <c r="AJ132" s="233"/>
      <c r="AK132" s="233"/>
      <c r="AL132" s="233"/>
    </row>
    <row r="133" spans="1:38">
      <c r="A133" s="1049"/>
      <c r="B133" s="1049"/>
      <c r="C133" s="202" t="s">
        <v>28</v>
      </c>
      <c r="D133" s="214">
        <v>67832.33</v>
      </c>
      <c r="E133" s="214">
        <v>67832.33</v>
      </c>
      <c r="F133" s="215">
        <f t="shared" si="16"/>
        <v>100</v>
      </c>
      <c r="G133" s="233"/>
      <c r="H133" s="233"/>
      <c r="I133" s="233"/>
      <c r="J133" s="233"/>
      <c r="K133" s="233"/>
      <c r="L133" s="233"/>
      <c r="M133" s="233"/>
      <c r="N133" s="233"/>
      <c r="O133" s="233"/>
      <c r="P133" s="233"/>
      <c r="Q133" s="233"/>
      <c r="R133" s="233"/>
      <c r="S133" s="233"/>
      <c r="T133" s="233"/>
      <c r="U133" s="233"/>
      <c r="V133" s="233"/>
      <c r="W133" s="233"/>
      <c r="X133" s="233"/>
      <c r="Y133" s="233"/>
      <c r="Z133" s="233"/>
      <c r="AA133" s="233"/>
      <c r="AB133" s="233"/>
      <c r="AC133" s="233"/>
      <c r="AD133" s="233"/>
      <c r="AE133" s="233"/>
      <c r="AF133" s="233"/>
      <c r="AG133" s="233"/>
      <c r="AH133" s="233"/>
      <c r="AI133" s="233"/>
      <c r="AJ133" s="233"/>
      <c r="AK133" s="233"/>
      <c r="AL133" s="233"/>
    </row>
    <row r="134" spans="1:38">
      <c r="A134" s="1049"/>
      <c r="B134" s="1049"/>
      <c r="C134" s="203" t="s">
        <v>11</v>
      </c>
      <c r="D134" s="214">
        <v>149814.193</v>
      </c>
      <c r="E134" s="214">
        <v>149814.193</v>
      </c>
      <c r="F134" s="215">
        <f t="shared" si="16"/>
        <v>100</v>
      </c>
      <c r="G134" s="233"/>
      <c r="H134" s="233"/>
      <c r="I134" s="233"/>
      <c r="J134" s="233"/>
      <c r="K134" s="233"/>
      <c r="L134" s="233"/>
      <c r="M134" s="233"/>
      <c r="N134" s="233"/>
      <c r="O134" s="233"/>
      <c r="P134" s="233"/>
      <c r="Q134" s="233"/>
      <c r="R134" s="233"/>
      <c r="S134" s="233"/>
      <c r="T134" s="233"/>
      <c r="U134" s="233"/>
      <c r="V134" s="233"/>
      <c r="W134" s="233"/>
      <c r="X134" s="233"/>
      <c r="Y134" s="233"/>
      <c r="Z134" s="233"/>
      <c r="AA134" s="233"/>
      <c r="AB134" s="233"/>
      <c r="AC134" s="233"/>
      <c r="AD134" s="233"/>
      <c r="AE134" s="233"/>
      <c r="AF134" s="233"/>
      <c r="AG134" s="233"/>
      <c r="AH134" s="233"/>
      <c r="AI134" s="233"/>
      <c r="AJ134" s="233"/>
      <c r="AK134" s="233"/>
      <c r="AL134" s="233"/>
    </row>
    <row r="135" spans="1:38">
      <c r="A135" s="1049"/>
      <c r="B135" s="1049"/>
      <c r="C135" s="203" t="s">
        <v>12</v>
      </c>
      <c r="D135" s="214">
        <v>73421.114849999998</v>
      </c>
      <c r="E135" s="214">
        <v>73421.114849999998</v>
      </c>
      <c r="F135" s="215">
        <f t="shared" si="16"/>
        <v>100</v>
      </c>
      <c r="G135" s="233"/>
      <c r="H135" s="233"/>
      <c r="I135" s="233"/>
      <c r="J135" s="233"/>
      <c r="K135" s="233"/>
      <c r="L135" s="233"/>
      <c r="M135" s="233"/>
      <c r="N135" s="233"/>
      <c r="O135" s="233"/>
      <c r="P135" s="233"/>
      <c r="Q135" s="233"/>
      <c r="R135" s="233"/>
      <c r="S135" s="233"/>
      <c r="T135" s="233"/>
      <c r="U135" s="233"/>
      <c r="V135" s="233"/>
      <c r="W135" s="233"/>
      <c r="X135" s="233"/>
      <c r="Y135" s="233"/>
      <c r="Z135" s="233"/>
      <c r="AA135" s="233"/>
      <c r="AB135" s="233"/>
      <c r="AC135" s="233"/>
      <c r="AD135" s="233"/>
      <c r="AE135" s="233"/>
      <c r="AF135" s="233"/>
      <c r="AG135" s="233"/>
      <c r="AH135" s="233"/>
      <c r="AI135" s="233"/>
      <c r="AJ135" s="233"/>
      <c r="AK135" s="233"/>
      <c r="AL135" s="233"/>
    </row>
    <row r="136" spans="1:38">
      <c r="A136" s="1049" t="s">
        <v>296</v>
      </c>
      <c r="B136" s="1049" t="s">
        <v>1075</v>
      </c>
      <c r="C136" s="201" t="s">
        <v>27</v>
      </c>
      <c r="D136" s="213">
        <v>291067.63785</v>
      </c>
      <c r="E136" s="213">
        <v>291067.63785</v>
      </c>
      <c r="F136" s="215">
        <f t="shared" si="16"/>
        <v>100</v>
      </c>
      <c r="G136" s="233"/>
      <c r="H136" s="233"/>
      <c r="I136" s="233"/>
      <c r="J136" s="233"/>
      <c r="K136" s="233"/>
      <c r="L136" s="233"/>
      <c r="M136" s="233"/>
      <c r="N136" s="233"/>
      <c r="O136" s="233"/>
      <c r="P136" s="233"/>
      <c r="Q136" s="233"/>
      <c r="R136" s="233"/>
      <c r="S136" s="233"/>
      <c r="T136" s="233"/>
      <c r="U136" s="233"/>
      <c r="V136" s="233"/>
      <c r="W136" s="233"/>
      <c r="X136" s="233"/>
      <c r="Y136" s="233"/>
      <c r="Z136" s="233"/>
      <c r="AA136" s="233"/>
      <c r="AB136" s="233"/>
      <c r="AC136" s="233"/>
      <c r="AD136" s="233"/>
      <c r="AE136" s="233"/>
      <c r="AF136" s="233"/>
      <c r="AG136" s="233"/>
      <c r="AH136" s="233"/>
      <c r="AI136" s="233"/>
      <c r="AJ136" s="233"/>
      <c r="AK136" s="233"/>
      <c r="AL136" s="233"/>
    </row>
    <row r="137" spans="1:38">
      <c r="A137" s="1049"/>
      <c r="B137" s="1049"/>
      <c r="C137" s="202" t="s">
        <v>28</v>
      </c>
      <c r="D137" s="214">
        <v>67832.33</v>
      </c>
      <c r="E137" s="214">
        <v>67832.33</v>
      </c>
      <c r="F137" s="215">
        <f t="shared" si="16"/>
        <v>100</v>
      </c>
      <c r="G137" s="233"/>
      <c r="H137" s="233"/>
      <c r="I137" s="233"/>
      <c r="J137" s="233"/>
      <c r="K137" s="233"/>
      <c r="L137" s="233"/>
      <c r="M137" s="233"/>
      <c r="N137" s="233"/>
      <c r="O137" s="233"/>
      <c r="P137" s="233"/>
      <c r="Q137" s="233"/>
      <c r="R137" s="233"/>
      <c r="S137" s="233"/>
      <c r="T137" s="233"/>
      <c r="U137" s="233"/>
      <c r="V137" s="233"/>
      <c r="W137" s="233"/>
      <c r="X137" s="233"/>
      <c r="Y137" s="233"/>
      <c r="Z137" s="233"/>
      <c r="AA137" s="233"/>
      <c r="AB137" s="233"/>
      <c r="AC137" s="233"/>
      <c r="AD137" s="233"/>
      <c r="AE137" s="233"/>
      <c r="AF137" s="233"/>
      <c r="AG137" s="233"/>
      <c r="AH137" s="233"/>
      <c r="AI137" s="233"/>
      <c r="AJ137" s="233"/>
      <c r="AK137" s="233"/>
      <c r="AL137" s="233"/>
    </row>
    <row r="138" spans="1:38">
      <c r="A138" s="1049"/>
      <c r="B138" s="1049"/>
      <c r="C138" s="203" t="s">
        <v>11</v>
      </c>
      <c r="D138" s="214">
        <v>149814.193</v>
      </c>
      <c r="E138" s="214">
        <v>149814.193</v>
      </c>
      <c r="F138" s="215">
        <f t="shared" si="16"/>
        <v>100</v>
      </c>
      <c r="G138" s="233"/>
      <c r="H138" s="233"/>
      <c r="I138" s="233"/>
      <c r="J138" s="233"/>
      <c r="K138" s="233"/>
      <c r="L138" s="233"/>
      <c r="M138" s="233"/>
      <c r="N138" s="233"/>
      <c r="O138" s="233"/>
      <c r="P138" s="233"/>
      <c r="Q138" s="233"/>
      <c r="R138" s="233"/>
      <c r="S138" s="233"/>
      <c r="T138" s="233"/>
      <c r="U138" s="233"/>
      <c r="V138" s="233"/>
      <c r="W138" s="233"/>
      <c r="X138" s="233"/>
      <c r="Y138" s="233"/>
      <c r="Z138" s="233"/>
      <c r="AA138" s="233"/>
      <c r="AB138" s="233"/>
      <c r="AC138" s="233"/>
      <c r="AD138" s="233"/>
      <c r="AE138" s="233"/>
      <c r="AF138" s="233"/>
      <c r="AG138" s="233"/>
      <c r="AH138" s="233"/>
      <c r="AI138" s="233"/>
      <c r="AJ138" s="233"/>
      <c r="AK138" s="233"/>
      <c r="AL138" s="233"/>
    </row>
    <row r="139" spans="1:38">
      <c r="A139" s="1049"/>
      <c r="B139" s="1049"/>
      <c r="C139" s="203" t="s">
        <v>12</v>
      </c>
      <c r="D139" s="214">
        <v>73421.114849999998</v>
      </c>
      <c r="E139" s="214">
        <v>73421.114849999998</v>
      </c>
      <c r="F139" s="215">
        <f t="shared" si="16"/>
        <v>100</v>
      </c>
      <c r="G139" s="233"/>
      <c r="H139" s="233"/>
      <c r="I139" s="233"/>
      <c r="J139" s="233"/>
      <c r="K139" s="233"/>
      <c r="L139" s="233"/>
      <c r="M139" s="233"/>
      <c r="N139" s="233"/>
      <c r="O139" s="233"/>
      <c r="P139" s="233"/>
      <c r="Q139" s="233"/>
      <c r="R139" s="233"/>
      <c r="S139" s="233"/>
      <c r="T139" s="233"/>
      <c r="U139" s="233"/>
      <c r="V139" s="233"/>
      <c r="W139" s="233"/>
      <c r="X139" s="233"/>
      <c r="Y139" s="233"/>
      <c r="Z139" s="233"/>
      <c r="AA139" s="233"/>
      <c r="AB139" s="233"/>
      <c r="AC139" s="233"/>
      <c r="AD139" s="233"/>
      <c r="AE139" s="233"/>
      <c r="AF139" s="233"/>
      <c r="AG139" s="233"/>
      <c r="AH139" s="233"/>
      <c r="AI139" s="233"/>
      <c r="AJ139" s="233"/>
      <c r="AK139" s="233"/>
      <c r="AL139" s="233"/>
    </row>
    <row r="140" spans="1:38">
      <c r="A140" s="1049" t="s">
        <v>300</v>
      </c>
      <c r="B140" s="1049" t="s">
        <v>1076</v>
      </c>
      <c r="C140" s="201" t="s">
        <v>27</v>
      </c>
      <c r="D140" s="213">
        <v>703.85713999999996</v>
      </c>
      <c r="E140" s="213">
        <v>703.85713999999996</v>
      </c>
      <c r="F140" s="215">
        <f t="shared" si="16"/>
        <v>100</v>
      </c>
      <c r="G140" s="233"/>
      <c r="H140" s="233"/>
      <c r="I140" s="233"/>
      <c r="J140" s="233"/>
      <c r="K140" s="233"/>
      <c r="L140" s="233"/>
      <c r="M140" s="233"/>
      <c r="N140" s="233"/>
      <c r="O140" s="233"/>
      <c r="P140" s="233"/>
      <c r="Q140" s="233"/>
      <c r="R140" s="233"/>
      <c r="S140" s="233"/>
      <c r="T140" s="233"/>
      <c r="U140" s="233"/>
      <c r="V140" s="233"/>
      <c r="W140" s="233"/>
      <c r="X140" s="233"/>
      <c r="Y140" s="233"/>
      <c r="Z140" s="233"/>
      <c r="AA140" s="233"/>
      <c r="AB140" s="233"/>
      <c r="AC140" s="233"/>
      <c r="AD140" s="233"/>
      <c r="AE140" s="233"/>
      <c r="AF140" s="233"/>
      <c r="AG140" s="233"/>
      <c r="AH140" s="233"/>
      <c r="AI140" s="233"/>
      <c r="AJ140" s="233"/>
      <c r="AK140" s="233"/>
      <c r="AL140" s="233"/>
    </row>
    <row r="141" spans="1:38">
      <c r="A141" s="1049"/>
      <c r="B141" s="1049"/>
      <c r="C141" s="202" t="s">
        <v>28</v>
      </c>
      <c r="D141" s="214">
        <v>686</v>
      </c>
      <c r="E141" s="214">
        <v>686</v>
      </c>
      <c r="F141" s="215">
        <f t="shared" si="16"/>
        <v>100</v>
      </c>
      <c r="G141" s="233"/>
      <c r="H141" s="233"/>
      <c r="I141" s="233"/>
      <c r="J141" s="233"/>
      <c r="K141" s="233"/>
      <c r="L141" s="233"/>
      <c r="M141" s="233"/>
      <c r="N141" s="233"/>
      <c r="O141" s="233"/>
      <c r="P141" s="233"/>
      <c r="Q141" s="233"/>
      <c r="R141" s="233"/>
      <c r="S141" s="233"/>
      <c r="T141" s="233"/>
      <c r="U141" s="233"/>
      <c r="V141" s="233"/>
      <c r="W141" s="233"/>
      <c r="X141" s="233"/>
      <c r="Y141" s="233"/>
      <c r="Z141" s="233"/>
      <c r="AA141" s="233"/>
      <c r="AB141" s="233"/>
      <c r="AC141" s="233"/>
      <c r="AD141" s="233"/>
      <c r="AE141" s="233"/>
      <c r="AF141" s="233"/>
      <c r="AG141" s="233"/>
      <c r="AH141" s="233"/>
      <c r="AI141" s="233"/>
      <c r="AJ141" s="233"/>
      <c r="AK141" s="233"/>
      <c r="AL141" s="233"/>
    </row>
    <row r="142" spans="1:38">
      <c r="A142" s="1049"/>
      <c r="B142" s="1049"/>
      <c r="C142" s="203" t="s">
        <v>11</v>
      </c>
      <c r="D142" s="214">
        <v>14</v>
      </c>
      <c r="E142" s="214">
        <v>14</v>
      </c>
      <c r="F142" s="215">
        <f t="shared" si="16"/>
        <v>100</v>
      </c>
      <c r="G142" s="233"/>
      <c r="H142" s="233"/>
      <c r="I142" s="233"/>
      <c r="J142" s="233"/>
      <c r="K142" s="233"/>
      <c r="L142" s="233"/>
      <c r="M142" s="233"/>
      <c r="N142" s="233"/>
      <c r="O142" s="233"/>
      <c r="P142" s="233"/>
      <c r="Q142" s="233"/>
      <c r="R142" s="233"/>
      <c r="S142" s="233"/>
      <c r="T142" s="233"/>
      <c r="U142" s="233"/>
      <c r="V142" s="233"/>
      <c r="W142" s="233"/>
      <c r="X142" s="233"/>
      <c r="Y142" s="233"/>
      <c r="Z142" s="233"/>
      <c r="AA142" s="233"/>
      <c r="AB142" s="233"/>
      <c r="AC142" s="233"/>
      <c r="AD142" s="233"/>
      <c r="AE142" s="233"/>
      <c r="AF142" s="233"/>
      <c r="AG142" s="233"/>
      <c r="AH142" s="233"/>
      <c r="AI142" s="233"/>
      <c r="AJ142" s="233"/>
      <c r="AK142" s="233"/>
      <c r="AL142" s="233"/>
    </row>
    <row r="143" spans="1:38">
      <c r="A143" s="1049"/>
      <c r="B143" s="1049"/>
      <c r="C143" s="203" t="s">
        <v>12</v>
      </c>
      <c r="D143" s="214">
        <v>3.86</v>
      </c>
      <c r="E143" s="214">
        <v>3.86</v>
      </c>
      <c r="F143" s="215">
        <f t="shared" si="16"/>
        <v>100</v>
      </c>
      <c r="G143" s="233"/>
      <c r="H143" s="233"/>
      <c r="I143" s="233"/>
      <c r="J143" s="233"/>
      <c r="K143" s="233"/>
      <c r="L143" s="233"/>
      <c r="M143" s="233"/>
      <c r="N143" s="233"/>
      <c r="O143" s="233"/>
      <c r="P143" s="233"/>
      <c r="Q143" s="233"/>
      <c r="R143" s="233"/>
      <c r="S143" s="233"/>
      <c r="T143" s="233"/>
      <c r="U143" s="233"/>
      <c r="V143" s="233"/>
      <c r="W143" s="233"/>
      <c r="X143" s="233"/>
      <c r="Y143" s="233"/>
      <c r="Z143" s="233"/>
      <c r="AA143" s="233"/>
      <c r="AB143" s="233"/>
      <c r="AC143" s="233"/>
      <c r="AD143" s="233"/>
      <c r="AE143" s="233"/>
      <c r="AF143" s="233"/>
      <c r="AG143" s="233"/>
      <c r="AH143" s="233"/>
      <c r="AI143" s="233"/>
      <c r="AJ143" s="233"/>
      <c r="AK143" s="233"/>
      <c r="AL143" s="233"/>
    </row>
    <row r="144" spans="1:38" ht="63.75">
      <c r="A144" s="204" t="s">
        <v>529</v>
      </c>
      <c r="B144" s="204" t="s">
        <v>1077</v>
      </c>
      <c r="C144" s="205" t="s">
        <v>28</v>
      </c>
      <c r="D144" s="214">
        <v>16438.3</v>
      </c>
      <c r="E144" s="214">
        <v>16438.3</v>
      </c>
      <c r="F144" s="215">
        <f t="shared" si="16"/>
        <v>100</v>
      </c>
      <c r="G144" s="233"/>
      <c r="H144" s="233"/>
      <c r="I144" s="233"/>
      <c r="J144" s="233"/>
      <c r="K144" s="233"/>
      <c r="L144" s="233"/>
      <c r="M144" s="233"/>
      <c r="N144" s="233"/>
      <c r="O144" s="233"/>
      <c r="P144" s="233"/>
      <c r="Q144" s="233"/>
      <c r="R144" s="233"/>
      <c r="S144" s="233"/>
      <c r="T144" s="233"/>
      <c r="U144" s="233"/>
      <c r="V144" s="233"/>
      <c r="W144" s="233"/>
      <c r="X144" s="233"/>
      <c r="Y144" s="233"/>
      <c r="Z144" s="233"/>
      <c r="AA144" s="233"/>
      <c r="AB144" s="233"/>
      <c r="AC144" s="233"/>
      <c r="AD144" s="233"/>
      <c r="AE144" s="233"/>
      <c r="AF144" s="233"/>
      <c r="AG144" s="233"/>
      <c r="AH144" s="233"/>
      <c r="AI144" s="233"/>
      <c r="AJ144" s="233"/>
      <c r="AK144" s="233"/>
      <c r="AL144" s="233"/>
    </row>
    <row r="145" spans="1:38">
      <c r="A145" s="1052" t="s">
        <v>532</v>
      </c>
      <c r="B145" s="1052" t="s">
        <v>1078</v>
      </c>
      <c r="C145" s="201" t="s">
        <v>27</v>
      </c>
      <c r="D145" s="214">
        <v>20112.902320000001</v>
      </c>
      <c r="E145" s="214">
        <v>20112.902320000001</v>
      </c>
      <c r="F145" s="215">
        <f t="shared" si="16"/>
        <v>100</v>
      </c>
      <c r="G145" s="233"/>
      <c r="H145" s="233"/>
      <c r="I145" s="233"/>
      <c r="J145" s="233"/>
      <c r="K145" s="233"/>
      <c r="L145" s="233"/>
      <c r="M145" s="233"/>
      <c r="N145" s="233"/>
      <c r="O145" s="233"/>
      <c r="P145" s="233"/>
      <c r="Q145" s="233"/>
      <c r="R145" s="233"/>
      <c r="S145" s="233"/>
      <c r="T145" s="233"/>
      <c r="U145" s="233"/>
      <c r="V145" s="233"/>
      <c r="W145" s="233"/>
      <c r="X145" s="233"/>
      <c r="Y145" s="233"/>
      <c r="Z145" s="233"/>
      <c r="AA145" s="233"/>
      <c r="AB145" s="233"/>
      <c r="AC145" s="233"/>
      <c r="AD145" s="233"/>
      <c r="AE145" s="233"/>
      <c r="AF145" s="233"/>
      <c r="AG145" s="233"/>
      <c r="AH145" s="233"/>
      <c r="AI145" s="233"/>
      <c r="AJ145" s="233"/>
      <c r="AK145" s="233"/>
      <c r="AL145" s="233"/>
    </row>
    <row r="146" spans="1:38">
      <c r="A146" s="1053"/>
      <c r="B146" s="1053"/>
      <c r="C146" s="202" t="s">
        <v>28</v>
      </c>
      <c r="D146" s="214">
        <v>17272.669999999998</v>
      </c>
      <c r="E146" s="214">
        <v>17272.669999999998</v>
      </c>
      <c r="F146" s="215">
        <f t="shared" si="16"/>
        <v>100</v>
      </c>
      <c r="G146" s="233"/>
      <c r="H146" s="233"/>
      <c r="I146" s="233"/>
      <c r="J146" s="233"/>
      <c r="K146" s="233"/>
      <c r="L146" s="233"/>
      <c r="M146" s="233"/>
      <c r="N146" s="233"/>
      <c r="O146" s="233"/>
      <c r="P146" s="233"/>
      <c r="Q146" s="233"/>
      <c r="R146" s="233"/>
      <c r="S146" s="233"/>
      <c r="T146" s="233"/>
      <c r="U146" s="233"/>
      <c r="V146" s="233"/>
      <c r="W146" s="233"/>
      <c r="X146" s="233"/>
      <c r="Y146" s="233"/>
      <c r="Z146" s="233"/>
      <c r="AA146" s="233"/>
      <c r="AB146" s="233"/>
      <c r="AC146" s="233"/>
      <c r="AD146" s="233"/>
      <c r="AE146" s="233"/>
      <c r="AF146" s="233"/>
      <c r="AG146" s="233"/>
      <c r="AH146" s="233"/>
      <c r="AI146" s="233"/>
      <c r="AJ146" s="233"/>
      <c r="AK146" s="233"/>
      <c r="AL146" s="233"/>
    </row>
    <row r="147" spans="1:38">
      <c r="A147" s="1053"/>
      <c r="B147" s="1053"/>
      <c r="C147" s="203" t="s">
        <v>11</v>
      </c>
      <c r="D147" s="214">
        <v>2811.83</v>
      </c>
      <c r="E147" s="214">
        <v>2811.83</v>
      </c>
      <c r="F147" s="215">
        <f t="shared" si="16"/>
        <v>100</v>
      </c>
      <c r="G147" s="233"/>
      <c r="H147" s="233"/>
      <c r="I147" s="233"/>
      <c r="J147" s="233"/>
      <c r="K147" s="233"/>
      <c r="L147" s="233"/>
      <c r="M147" s="233"/>
      <c r="N147" s="233"/>
      <c r="O147" s="233"/>
      <c r="P147" s="233"/>
      <c r="Q147" s="233"/>
      <c r="R147" s="233"/>
      <c r="S147" s="233"/>
      <c r="T147" s="233"/>
      <c r="U147" s="233"/>
      <c r="V147" s="233"/>
      <c r="W147" s="233"/>
      <c r="X147" s="233"/>
      <c r="Y147" s="233"/>
      <c r="Z147" s="233"/>
      <c r="AA147" s="233"/>
      <c r="AB147" s="233"/>
      <c r="AC147" s="233"/>
      <c r="AD147" s="233"/>
      <c r="AE147" s="233"/>
      <c r="AF147" s="233"/>
      <c r="AG147" s="233"/>
      <c r="AH147" s="233"/>
      <c r="AI147" s="233"/>
      <c r="AJ147" s="233"/>
      <c r="AK147" s="233"/>
      <c r="AL147" s="233"/>
    </row>
    <row r="148" spans="1:38">
      <c r="A148" s="1058"/>
      <c r="B148" s="1058"/>
      <c r="C148" s="203" t="s">
        <v>12</v>
      </c>
      <c r="D148" s="214">
        <v>28.40232</v>
      </c>
      <c r="E148" s="214">
        <v>28.40232</v>
      </c>
      <c r="F148" s="215">
        <f t="shared" si="16"/>
        <v>100</v>
      </c>
      <c r="G148" s="233"/>
      <c r="H148" s="233"/>
      <c r="I148" s="233"/>
      <c r="J148" s="233"/>
      <c r="K148" s="233"/>
      <c r="L148" s="233"/>
      <c r="M148" s="233"/>
      <c r="N148" s="233"/>
      <c r="O148" s="233"/>
      <c r="P148" s="233"/>
      <c r="Q148" s="233"/>
      <c r="R148" s="233"/>
      <c r="S148" s="233"/>
      <c r="T148" s="233"/>
      <c r="U148" s="233"/>
      <c r="V148" s="233"/>
      <c r="W148" s="233"/>
      <c r="X148" s="233"/>
      <c r="Y148" s="233"/>
      <c r="Z148" s="233"/>
      <c r="AA148" s="233"/>
      <c r="AB148" s="233"/>
      <c r="AC148" s="233"/>
      <c r="AD148" s="233"/>
      <c r="AE148" s="233"/>
      <c r="AF148" s="233"/>
      <c r="AG148" s="233"/>
      <c r="AH148" s="233"/>
      <c r="AI148" s="233"/>
      <c r="AJ148" s="233"/>
      <c r="AK148" s="233"/>
      <c r="AL148" s="233"/>
    </row>
    <row r="149" spans="1:38">
      <c r="A149" s="1052" t="s">
        <v>535</v>
      </c>
      <c r="B149" s="1052" t="s">
        <v>1079</v>
      </c>
      <c r="C149" s="201" t="s">
        <v>27</v>
      </c>
      <c r="D149" s="214">
        <v>4440.8</v>
      </c>
      <c r="E149" s="214">
        <v>4440.8</v>
      </c>
      <c r="F149" s="215">
        <f t="shared" si="16"/>
        <v>100</v>
      </c>
      <c r="G149" s="233"/>
      <c r="H149" s="233"/>
      <c r="I149" s="233"/>
      <c r="J149" s="233"/>
      <c r="K149" s="233"/>
      <c r="L149" s="233"/>
      <c r="M149" s="233"/>
      <c r="N149" s="233"/>
      <c r="O149" s="233"/>
      <c r="P149" s="233"/>
      <c r="Q149" s="233"/>
      <c r="R149" s="233"/>
      <c r="S149" s="233"/>
      <c r="T149" s="233"/>
      <c r="U149" s="233"/>
      <c r="V149" s="233"/>
      <c r="W149" s="233"/>
      <c r="X149" s="233"/>
      <c r="Y149" s="233"/>
      <c r="Z149" s="233"/>
      <c r="AA149" s="233"/>
      <c r="AB149" s="233"/>
      <c r="AC149" s="233"/>
      <c r="AD149" s="233"/>
      <c r="AE149" s="233"/>
      <c r="AF149" s="233"/>
      <c r="AG149" s="233"/>
      <c r="AH149" s="233"/>
      <c r="AI149" s="233"/>
      <c r="AJ149" s="233"/>
      <c r="AK149" s="233"/>
      <c r="AL149" s="233"/>
    </row>
    <row r="150" spans="1:38">
      <c r="A150" s="1053"/>
      <c r="B150" s="1053"/>
      <c r="C150" s="203" t="s">
        <v>11</v>
      </c>
      <c r="D150" s="214">
        <v>2220.4</v>
      </c>
      <c r="E150" s="214">
        <v>2220.4</v>
      </c>
      <c r="F150" s="215">
        <f t="shared" si="16"/>
        <v>100</v>
      </c>
      <c r="G150" s="233"/>
      <c r="H150" s="233"/>
      <c r="I150" s="233"/>
      <c r="J150" s="233"/>
      <c r="K150" s="233"/>
      <c r="L150" s="233"/>
      <c r="M150" s="233"/>
      <c r="N150" s="233"/>
      <c r="O150" s="233"/>
      <c r="P150" s="233"/>
      <c r="Q150" s="233"/>
      <c r="R150" s="233"/>
      <c r="S150" s="233"/>
      <c r="T150" s="233"/>
      <c r="U150" s="233"/>
      <c r="V150" s="233"/>
      <c r="W150" s="233"/>
      <c r="X150" s="233"/>
      <c r="Y150" s="233"/>
      <c r="Z150" s="233"/>
      <c r="AA150" s="233"/>
      <c r="AB150" s="233"/>
      <c r="AC150" s="233"/>
      <c r="AD150" s="233"/>
      <c r="AE150" s="233"/>
      <c r="AF150" s="233"/>
      <c r="AG150" s="233"/>
      <c r="AH150" s="233"/>
      <c r="AI150" s="233"/>
      <c r="AJ150" s="233"/>
      <c r="AK150" s="233"/>
      <c r="AL150" s="233"/>
    </row>
    <row r="151" spans="1:38">
      <c r="A151" s="1058"/>
      <c r="B151" s="1058"/>
      <c r="C151" s="203" t="s">
        <v>12</v>
      </c>
      <c r="D151" s="214">
        <v>2220.4</v>
      </c>
      <c r="E151" s="214">
        <v>2220.4</v>
      </c>
      <c r="F151" s="215">
        <f t="shared" si="16"/>
        <v>100</v>
      </c>
      <c r="G151" s="233"/>
      <c r="H151" s="233"/>
      <c r="I151" s="233"/>
      <c r="J151" s="233"/>
      <c r="K151" s="233"/>
      <c r="L151" s="233"/>
      <c r="M151" s="233"/>
      <c r="N151" s="233"/>
      <c r="O151" s="233"/>
      <c r="P151" s="233"/>
      <c r="Q151" s="233"/>
      <c r="R151" s="233"/>
      <c r="S151" s="233"/>
      <c r="T151" s="233"/>
      <c r="U151" s="233"/>
      <c r="V151" s="233"/>
      <c r="W151" s="233"/>
      <c r="X151" s="233"/>
      <c r="Y151" s="233"/>
      <c r="Z151" s="233"/>
      <c r="AA151" s="233"/>
      <c r="AB151" s="233"/>
      <c r="AC151" s="233"/>
      <c r="AD151" s="233"/>
      <c r="AE151" s="233"/>
      <c r="AF151" s="233"/>
      <c r="AG151" s="233"/>
      <c r="AH151" s="233"/>
      <c r="AI151" s="233"/>
      <c r="AJ151" s="233"/>
      <c r="AK151" s="233"/>
      <c r="AL151" s="233"/>
    </row>
    <row r="152" spans="1:38">
      <c r="A152" s="1052" t="s">
        <v>303</v>
      </c>
      <c r="B152" s="1052" t="s">
        <v>1080</v>
      </c>
      <c r="C152" s="201" t="s">
        <v>27</v>
      </c>
      <c r="D152" s="214">
        <v>3234.6224499999998</v>
      </c>
      <c r="E152" s="214">
        <v>3234.6224499999998</v>
      </c>
      <c r="F152" s="215">
        <f t="shared" si="16"/>
        <v>100</v>
      </c>
      <c r="G152" s="233"/>
      <c r="H152" s="233"/>
      <c r="I152" s="233"/>
      <c r="J152" s="233"/>
      <c r="K152" s="233"/>
      <c r="L152" s="233"/>
      <c r="M152" s="233"/>
      <c r="N152" s="233"/>
      <c r="O152" s="233"/>
      <c r="P152" s="233"/>
      <c r="Q152" s="233"/>
      <c r="R152" s="233"/>
      <c r="S152" s="233"/>
      <c r="T152" s="233"/>
      <c r="U152" s="233"/>
      <c r="V152" s="233"/>
      <c r="W152" s="233"/>
      <c r="X152" s="233"/>
      <c r="Y152" s="233"/>
      <c r="Z152" s="233"/>
      <c r="AA152" s="233"/>
      <c r="AB152" s="233"/>
      <c r="AC152" s="233"/>
      <c r="AD152" s="233"/>
      <c r="AE152" s="233"/>
      <c r="AF152" s="233"/>
      <c r="AG152" s="233"/>
      <c r="AH152" s="233"/>
      <c r="AI152" s="233"/>
      <c r="AJ152" s="233"/>
      <c r="AK152" s="233"/>
      <c r="AL152" s="233"/>
    </row>
    <row r="153" spans="1:38">
      <c r="A153" s="1053"/>
      <c r="B153" s="1053"/>
      <c r="C153" s="202" t="s">
        <v>28</v>
      </c>
      <c r="D153" s="214">
        <v>3169.93</v>
      </c>
      <c r="E153" s="214">
        <v>3169.93</v>
      </c>
      <c r="F153" s="215">
        <f t="shared" si="16"/>
        <v>100</v>
      </c>
      <c r="G153" s="233"/>
      <c r="H153" s="233"/>
      <c r="I153" s="233"/>
      <c r="J153" s="233"/>
      <c r="K153" s="233"/>
      <c r="L153" s="233"/>
      <c r="M153" s="233"/>
      <c r="N153" s="233"/>
      <c r="O153" s="233"/>
      <c r="P153" s="233"/>
      <c r="Q153" s="233"/>
      <c r="R153" s="233"/>
      <c r="S153" s="233"/>
      <c r="T153" s="233"/>
      <c r="U153" s="233"/>
      <c r="V153" s="233"/>
      <c r="W153" s="233"/>
      <c r="X153" s="233"/>
      <c r="Y153" s="233"/>
      <c r="Z153" s="233"/>
      <c r="AA153" s="233"/>
      <c r="AB153" s="233"/>
      <c r="AC153" s="233"/>
      <c r="AD153" s="233"/>
      <c r="AE153" s="233"/>
      <c r="AF153" s="233"/>
      <c r="AG153" s="233"/>
      <c r="AH153" s="233"/>
      <c r="AI153" s="233"/>
      <c r="AJ153" s="233"/>
      <c r="AK153" s="233"/>
      <c r="AL153" s="233"/>
    </row>
    <row r="154" spans="1:38">
      <c r="A154" s="1058"/>
      <c r="B154" s="1058"/>
      <c r="C154" s="206" t="s">
        <v>11</v>
      </c>
      <c r="D154" s="214">
        <v>64.692449999999994</v>
      </c>
      <c r="E154" s="214">
        <v>64.692449999999994</v>
      </c>
      <c r="F154" s="215">
        <f t="shared" si="16"/>
        <v>100</v>
      </c>
      <c r="G154" s="233"/>
      <c r="H154" s="233"/>
      <c r="I154" s="233"/>
      <c r="J154" s="233"/>
      <c r="K154" s="233"/>
      <c r="L154" s="233"/>
      <c r="M154" s="233"/>
      <c r="N154" s="233"/>
      <c r="O154" s="233"/>
      <c r="P154" s="233"/>
      <c r="Q154" s="233"/>
      <c r="R154" s="233"/>
      <c r="S154" s="233"/>
      <c r="T154" s="233"/>
      <c r="U154" s="233"/>
      <c r="V154" s="233"/>
      <c r="W154" s="233"/>
      <c r="X154" s="233"/>
      <c r="Y154" s="233"/>
      <c r="Z154" s="233"/>
      <c r="AA154" s="233"/>
      <c r="AB154" s="233"/>
      <c r="AC154" s="233"/>
      <c r="AD154" s="233"/>
      <c r="AE154" s="233"/>
      <c r="AF154" s="233"/>
      <c r="AG154" s="233"/>
      <c r="AH154" s="233"/>
      <c r="AI154" s="233"/>
      <c r="AJ154" s="233"/>
      <c r="AK154" s="233"/>
      <c r="AL154" s="233"/>
    </row>
    <row r="155" spans="1:38">
      <c r="A155" s="1054" t="s">
        <v>74</v>
      </c>
      <c r="B155" s="1054" t="s">
        <v>307</v>
      </c>
      <c r="C155" s="261" t="s">
        <v>27</v>
      </c>
      <c r="D155" s="213">
        <v>19911.400000000001</v>
      </c>
      <c r="E155" s="213">
        <v>19911.400000000001</v>
      </c>
      <c r="F155" s="215">
        <f t="shared" si="16"/>
        <v>100</v>
      </c>
      <c r="G155" s="233"/>
      <c r="H155" s="233"/>
      <c r="I155" s="233"/>
      <c r="J155" s="233"/>
      <c r="K155" s="233"/>
      <c r="L155" s="233"/>
      <c r="M155" s="233"/>
      <c r="N155" s="233"/>
      <c r="O155" s="233"/>
      <c r="P155" s="233"/>
      <c r="Q155" s="233"/>
      <c r="R155" s="233"/>
      <c r="S155" s="233"/>
      <c r="T155" s="233"/>
      <c r="U155" s="233"/>
      <c r="V155" s="233"/>
      <c r="W155" s="233"/>
      <c r="X155" s="233"/>
      <c r="Y155" s="233"/>
      <c r="Z155" s="233"/>
      <c r="AA155" s="233"/>
      <c r="AB155" s="233"/>
      <c r="AC155" s="233"/>
      <c r="AD155" s="233"/>
      <c r="AE155" s="233"/>
      <c r="AF155" s="233"/>
      <c r="AG155" s="233"/>
      <c r="AH155" s="233"/>
      <c r="AI155" s="233"/>
      <c r="AJ155" s="233"/>
      <c r="AK155" s="233"/>
      <c r="AL155" s="233"/>
    </row>
    <row r="156" spans="1:38">
      <c r="A156" s="1055"/>
      <c r="B156" s="1055"/>
      <c r="C156" s="202" t="s">
        <v>28</v>
      </c>
      <c r="D156" s="214"/>
      <c r="E156" s="214"/>
      <c r="F156" s="215"/>
      <c r="G156" s="233"/>
      <c r="H156" s="233"/>
      <c r="I156" s="233"/>
      <c r="J156" s="233"/>
      <c r="K156" s="233"/>
      <c r="L156" s="233"/>
      <c r="M156" s="233"/>
      <c r="N156" s="233"/>
      <c r="O156" s="233"/>
      <c r="P156" s="233"/>
      <c r="Q156" s="233"/>
      <c r="R156" s="233"/>
      <c r="S156" s="233"/>
      <c r="T156" s="233"/>
      <c r="U156" s="233"/>
      <c r="V156" s="233"/>
      <c r="W156" s="233"/>
      <c r="X156" s="233"/>
      <c r="Y156" s="233"/>
      <c r="Z156" s="233"/>
      <c r="AA156" s="233"/>
      <c r="AB156" s="233"/>
      <c r="AC156" s="233"/>
      <c r="AD156" s="233"/>
      <c r="AE156" s="233"/>
      <c r="AF156" s="233"/>
      <c r="AG156" s="233"/>
      <c r="AH156" s="233"/>
      <c r="AI156" s="233"/>
      <c r="AJ156" s="233"/>
      <c r="AK156" s="233"/>
      <c r="AL156" s="233"/>
    </row>
    <row r="157" spans="1:38">
      <c r="A157" s="1060"/>
      <c r="B157" s="1060"/>
      <c r="C157" s="206" t="s">
        <v>11</v>
      </c>
      <c r="D157" s="215">
        <v>19772.623079999998</v>
      </c>
      <c r="E157" s="215">
        <v>19772.623079999998</v>
      </c>
      <c r="F157" s="215">
        <f>E157/D157*100</f>
        <v>100</v>
      </c>
      <c r="G157" s="233"/>
      <c r="H157" s="233"/>
      <c r="I157" s="233"/>
      <c r="J157" s="233"/>
      <c r="K157" s="233"/>
      <c r="L157" s="233"/>
      <c r="M157" s="233"/>
      <c r="N157" s="233"/>
      <c r="O157" s="233"/>
      <c r="P157" s="233"/>
      <c r="Q157" s="233"/>
      <c r="R157" s="233"/>
      <c r="S157" s="233"/>
      <c r="T157" s="233"/>
      <c r="U157" s="233"/>
      <c r="V157" s="233"/>
      <c r="W157" s="233"/>
      <c r="X157" s="233"/>
      <c r="Y157" s="233"/>
      <c r="Z157" s="233"/>
      <c r="AA157" s="233"/>
      <c r="AB157" s="233"/>
      <c r="AC157" s="233"/>
      <c r="AD157" s="233"/>
      <c r="AE157" s="233"/>
      <c r="AF157" s="233"/>
      <c r="AG157" s="233"/>
      <c r="AH157" s="233"/>
      <c r="AI157" s="233"/>
      <c r="AJ157" s="233"/>
      <c r="AK157" s="233"/>
      <c r="AL157" s="233"/>
    </row>
    <row r="158" spans="1:38" ht="51">
      <c r="A158" s="207" t="s">
        <v>312</v>
      </c>
      <c r="B158" s="208" t="s">
        <v>313</v>
      </c>
      <c r="C158" s="206" t="s">
        <v>11</v>
      </c>
      <c r="D158" s="215">
        <v>517</v>
      </c>
      <c r="E158" s="215">
        <v>517</v>
      </c>
      <c r="F158" s="215">
        <f t="shared" ref="F158:F161" si="17">E158/D158*100</f>
        <v>100</v>
      </c>
      <c r="G158" s="233"/>
      <c r="H158" s="233"/>
      <c r="I158" s="233"/>
      <c r="J158" s="233"/>
      <c r="K158" s="233"/>
      <c r="L158" s="233"/>
      <c r="M158" s="233"/>
      <c r="N158" s="233"/>
      <c r="O158" s="233"/>
      <c r="P158" s="233"/>
      <c r="Q158" s="233"/>
      <c r="R158" s="233"/>
      <c r="S158" s="233"/>
      <c r="T158" s="233"/>
      <c r="U158" s="233"/>
      <c r="V158" s="233"/>
      <c r="W158" s="233"/>
      <c r="X158" s="233"/>
      <c r="Y158" s="233"/>
      <c r="Z158" s="233"/>
      <c r="AA158" s="233"/>
      <c r="AB158" s="233"/>
      <c r="AC158" s="233"/>
      <c r="AD158" s="233"/>
      <c r="AE158" s="233"/>
      <c r="AF158" s="233"/>
      <c r="AG158" s="233"/>
      <c r="AH158" s="233"/>
      <c r="AI158" s="233"/>
      <c r="AJ158" s="233"/>
      <c r="AK158" s="233"/>
      <c r="AL158" s="233"/>
    </row>
    <row r="159" spans="1:38" ht="25.5">
      <c r="A159" s="207" t="s">
        <v>316</v>
      </c>
      <c r="B159" s="208" t="s">
        <v>317</v>
      </c>
      <c r="C159" s="206" t="s">
        <v>11</v>
      </c>
      <c r="D159" s="215">
        <v>5722.6570000000002</v>
      </c>
      <c r="E159" s="215">
        <v>5722.6570000000002</v>
      </c>
      <c r="F159" s="215">
        <f t="shared" si="17"/>
        <v>100</v>
      </c>
      <c r="G159" s="233"/>
      <c r="H159" s="233"/>
      <c r="I159" s="233"/>
      <c r="J159" s="233"/>
      <c r="K159" s="233"/>
      <c r="L159" s="233"/>
      <c r="M159" s="233"/>
      <c r="N159" s="233"/>
      <c r="O159" s="233"/>
      <c r="P159" s="233"/>
      <c r="Q159" s="233"/>
      <c r="R159" s="233"/>
      <c r="S159" s="233"/>
      <c r="T159" s="233"/>
      <c r="U159" s="233"/>
      <c r="V159" s="233"/>
      <c r="W159" s="233"/>
      <c r="X159" s="233"/>
      <c r="Y159" s="233"/>
      <c r="Z159" s="233"/>
      <c r="AA159" s="233"/>
      <c r="AB159" s="233"/>
      <c r="AC159" s="233"/>
      <c r="AD159" s="233"/>
      <c r="AE159" s="233"/>
      <c r="AF159" s="233"/>
      <c r="AG159" s="233"/>
      <c r="AH159" s="233"/>
      <c r="AI159" s="233"/>
      <c r="AJ159" s="233"/>
      <c r="AK159" s="233"/>
      <c r="AL159" s="233"/>
    </row>
    <row r="160" spans="1:38" ht="38.25">
      <c r="A160" s="207" t="s">
        <v>319</v>
      </c>
      <c r="B160" s="208" t="s">
        <v>320</v>
      </c>
      <c r="C160" s="206" t="s">
        <v>11</v>
      </c>
      <c r="D160" s="215">
        <v>6037.3970799999997</v>
      </c>
      <c r="E160" s="215">
        <v>6037.3970799999997</v>
      </c>
      <c r="F160" s="215">
        <f t="shared" si="17"/>
        <v>100</v>
      </c>
      <c r="G160" s="233"/>
      <c r="H160" s="233"/>
      <c r="I160" s="233"/>
      <c r="J160" s="233"/>
      <c r="K160" s="233"/>
      <c r="L160" s="233"/>
      <c r="M160" s="233"/>
      <c r="N160" s="233"/>
      <c r="O160" s="233"/>
      <c r="P160" s="233"/>
      <c r="Q160" s="233"/>
      <c r="R160" s="233"/>
      <c r="S160" s="233"/>
      <c r="T160" s="233"/>
      <c r="U160" s="233"/>
      <c r="V160" s="233"/>
      <c r="W160" s="233"/>
      <c r="X160" s="233"/>
      <c r="Y160" s="233"/>
      <c r="Z160" s="233"/>
      <c r="AA160" s="233"/>
      <c r="AB160" s="233"/>
      <c r="AC160" s="233"/>
      <c r="AD160" s="233"/>
      <c r="AE160" s="233"/>
      <c r="AF160" s="233"/>
      <c r="AG160" s="233"/>
      <c r="AH160" s="233"/>
      <c r="AI160" s="233"/>
      <c r="AJ160" s="233"/>
      <c r="AK160" s="233"/>
      <c r="AL160" s="233"/>
    </row>
    <row r="161" spans="1:38" ht="25.5">
      <c r="A161" s="207" t="s">
        <v>322</v>
      </c>
      <c r="B161" s="208" t="s">
        <v>323</v>
      </c>
      <c r="C161" s="206" t="s">
        <v>11</v>
      </c>
      <c r="D161" s="215">
        <v>6039.3459199999998</v>
      </c>
      <c r="E161" s="215">
        <v>6039.3459199999998</v>
      </c>
      <c r="F161" s="215">
        <f t="shared" si="17"/>
        <v>100</v>
      </c>
      <c r="G161" s="233"/>
      <c r="H161" s="233"/>
      <c r="I161" s="233"/>
      <c r="J161" s="233"/>
      <c r="K161" s="233"/>
      <c r="L161" s="233"/>
      <c r="M161" s="233"/>
      <c r="N161" s="233"/>
      <c r="O161" s="233"/>
      <c r="P161" s="233"/>
      <c r="Q161" s="233"/>
      <c r="R161" s="233"/>
      <c r="S161" s="233"/>
      <c r="T161" s="233"/>
      <c r="U161" s="233"/>
      <c r="V161" s="233"/>
      <c r="W161" s="233"/>
      <c r="X161" s="233"/>
      <c r="Y161" s="233"/>
      <c r="Z161" s="233"/>
      <c r="AA161" s="233"/>
      <c r="AB161" s="233"/>
      <c r="AC161" s="233"/>
      <c r="AD161" s="233"/>
      <c r="AE161" s="233"/>
      <c r="AF161" s="233"/>
      <c r="AG161" s="233"/>
      <c r="AH161" s="233"/>
      <c r="AI161" s="233"/>
      <c r="AJ161" s="233"/>
      <c r="AK161" s="233"/>
      <c r="AL161" s="233"/>
    </row>
    <row r="162" spans="1:38">
      <c r="A162" s="1052" t="s">
        <v>1081</v>
      </c>
      <c r="B162" s="1052" t="s">
        <v>326</v>
      </c>
      <c r="C162" s="202" t="s">
        <v>28</v>
      </c>
      <c r="D162" s="215"/>
      <c r="E162" s="215"/>
      <c r="F162" s="215"/>
      <c r="G162" s="233"/>
      <c r="H162" s="233"/>
      <c r="I162" s="233"/>
      <c r="J162" s="233"/>
      <c r="K162" s="233"/>
      <c r="L162" s="233"/>
      <c r="M162" s="233"/>
      <c r="N162" s="233"/>
      <c r="O162" s="233"/>
      <c r="P162" s="233"/>
      <c r="Q162" s="233"/>
      <c r="R162" s="233"/>
      <c r="S162" s="233"/>
      <c r="T162" s="233"/>
      <c r="U162" s="233"/>
      <c r="V162" s="233"/>
      <c r="W162" s="233"/>
      <c r="X162" s="233"/>
      <c r="Y162" s="233"/>
      <c r="Z162" s="233"/>
      <c r="AA162" s="233"/>
      <c r="AB162" s="233"/>
      <c r="AC162" s="233"/>
      <c r="AD162" s="233"/>
      <c r="AE162" s="233"/>
      <c r="AF162" s="233"/>
      <c r="AG162" s="233"/>
      <c r="AH162" s="233"/>
      <c r="AI162" s="233"/>
      <c r="AJ162" s="233"/>
      <c r="AK162" s="233"/>
      <c r="AL162" s="233"/>
    </row>
    <row r="163" spans="1:38">
      <c r="A163" s="1058"/>
      <c r="B163" s="1058"/>
      <c r="C163" s="206" t="s">
        <v>11</v>
      </c>
      <c r="D163" s="215">
        <v>1595</v>
      </c>
      <c r="E163" s="215">
        <v>1595</v>
      </c>
      <c r="F163" s="215">
        <f>E163/D163*100</f>
        <v>100</v>
      </c>
      <c r="G163" s="233"/>
      <c r="H163" s="233"/>
      <c r="I163" s="233"/>
      <c r="J163" s="233"/>
      <c r="K163" s="233"/>
      <c r="L163" s="233"/>
      <c r="M163" s="233"/>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3"/>
      <c r="AK163" s="233"/>
      <c r="AL163" s="233"/>
    </row>
    <row r="164" spans="1:38">
      <c r="A164" s="1054" t="s">
        <v>125</v>
      </c>
      <c r="B164" s="1054" t="s">
        <v>1082</v>
      </c>
      <c r="C164" s="262" t="s">
        <v>27</v>
      </c>
      <c r="D164" s="213">
        <v>56564.872159999999</v>
      </c>
      <c r="E164" s="213">
        <v>56564.872159999999</v>
      </c>
      <c r="F164" s="215">
        <f t="shared" ref="F164:F215" si="18">E164/D164*100</f>
        <v>100</v>
      </c>
      <c r="G164" s="233"/>
      <c r="H164" s="233"/>
      <c r="I164" s="233"/>
      <c r="J164" s="233"/>
      <c r="K164" s="233"/>
      <c r="L164" s="233"/>
      <c r="M164" s="233"/>
      <c r="N164" s="233"/>
      <c r="O164" s="233"/>
      <c r="P164" s="233"/>
      <c r="Q164" s="233"/>
      <c r="R164" s="233"/>
      <c r="S164" s="233"/>
      <c r="T164" s="233"/>
      <c r="U164" s="233"/>
      <c r="V164" s="233"/>
      <c r="W164" s="233"/>
      <c r="X164" s="233"/>
      <c r="Y164" s="233"/>
      <c r="Z164" s="233"/>
      <c r="AA164" s="233"/>
      <c r="AB164" s="233"/>
      <c r="AC164" s="233"/>
      <c r="AD164" s="233"/>
      <c r="AE164" s="233"/>
      <c r="AF164" s="233"/>
      <c r="AG164" s="233"/>
      <c r="AH164" s="233"/>
      <c r="AI164" s="233"/>
      <c r="AJ164" s="233"/>
      <c r="AK164" s="233"/>
      <c r="AL164" s="233"/>
    </row>
    <row r="165" spans="1:38">
      <c r="A165" s="1055"/>
      <c r="B165" s="1055"/>
      <c r="C165" s="202" t="s">
        <v>28</v>
      </c>
      <c r="D165" s="214"/>
      <c r="E165" s="214"/>
      <c r="F165" s="215"/>
      <c r="G165" s="233"/>
      <c r="H165" s="233"/>
      <c r="I165" s="233"/>
      <c r="J165" s="233"/>
      <c r="K165" s="233"/>
      <c r="L165" s="233"/>
      <c r="M165" s="233"/>
      <c r="N165" s="233"/>
      <c r="O165" s="233"/>
      <c r="P165" s="233"/>
      <c r="Q165" s="233"/>
      <c r="R165" s="233"/>
      <c r="S165" s="233"/>
      <c r="T165" s="233"/>
      <c r="U165" s="233"/>
      <c r="V165" s="233"/>
      <c r="W165" s="233"/>
      <c r="X165" s="233"/>
      <c r="Y165" s="233"/>
      <c r="Z165" s="233"/>
      <c r="AA165" s="233"/>
      <c r="AB165" s="233"/>
      <c r="AC165" s="233"/>
      <c r="AD165" s="233"/>
      <c r="AE165" s="233"/>
      <c r="AF165" s="233"/>
      <c r="AG165" s="233"/>
      <c r="AH165" s="233"/>
      <c r="AI165" s="233"/>
      <c r="AJ165" s="233"/>
      <c r="AK165" s="233"/>
      <c r="AL165" s="233"/>
    </row>
    <row r="166" spans="1:38">
      <c r="A166" s="1055"/>
      <c r="B166" s="1055"/>
      <c r="C166" s="206" t="s">
        <v>11</v>
      </c>
      <c r="D166" s="214">
        <v>2587.2216199999998</v>
      </c>
      <c r="E166" s="214">
        <v>2587.2216199999998</v>
      </c>
      <c r="F166" s="215">
        <f t="shared" si="18"/>
        <v>100</v>
      </c>
      <c r="G166" s="233"/>
      <c r="H166" s="233"/>
      <c r="I166" s="233"/>
      <c r="J166" s="233"/>
      <c r="K166" s="233"/>
      <c r="L166" s="233"/>
      <c r="M166" s="233"/>
      <c r="N166" s="233"/>
      <c r="O166" s="233"/>
      <c r="P166" s="233"/>
      <c r="Q166" s="233"/>
      <c r="R166" s="233"/>
      <c r="S166" s="233"/>
      <c r="T166" s="233"/>
      <c r="U166" s="233"/>
      <c r="V166" s="233"/>
      <c r="W166" s="233"/>
      <c r="X166" s="233"/>
      <c r="Y166" s="233"/>
      <c r="Z166" s="233"/>
      <c r="AA166" s="233"/>
      <c r="AB166" s="233"/>
      <c r="AC166" s="233"/>
      <c r="AD166" s="233"/>
      <c r="AE166" s="233"/>
      <c r="AF166" s="233"/>
      <c r="AG166" s="233"/>
      <c r="AH166" s="233"/>
      <c r="AI166" s="233"/>
      <c r="AJ166" s="233"/>
      <c r="AK166" s="233"/>
      <c r="AL166" s="233"/>
    </row>
    <row r="167" spans="1:38">
      <c r="A167" s="1060"/>
      <c r="B167" s="1060"/>
      <c r="C167" s="206" t="s">
        <v>12</v>
      </c>
      <c r="D167" s="214">
        <v>53977.650540000002</v>
      </c>
      <c r="E167" s="214">
        <v>53977.650540000002</v>
      </c>
      <c r="F167" s="215">
        <f t="shared" si="18"/>
        <v>100</v>
      </c>
      <c r="G167" s="233"/>
      <c r="H167" s="233"/>
      <c r="I167" s="233"/>
      <c r="J167" s="233"/>
      <c r="K167" s="233"/>
      <c r="L167" s="233"/>
      <c r="M167" s="233"/>
      <c r="N167" s="233"/>
      <c r="O167" s="233"/>
      <c r="P167" s="233"/>
      <c r="Q167" s="233"/>
      <c r="R167" s="233"/>
      <c r="S167" s="233"/>
      <c r="T167" s="233"/>
      <c r="U167" s="233"/>
      <c r="V167" s="233"/>
      <c r="W167" s="233"/>
      <c r="X167" s="233"/>
      <c r="Y167" s="233"/>
      <c r="Z167" s="233"/>
      <c r="AA167" s="233"/>
      <c r="AB167" s="233"/>
      <c r="AC167" s="233"/>
      <c r="AD167" s="233"/>
      <c r="AE167" s="233"/>
      <c r="AF167" s="233"/>
      <c r="AG167" s="233"/>
      <c r="AH167" s="233"/>
      <c r="AI167" s="233"/>
      <c r="AJ167" s="233"/>
      <c r="AK167" s="233"/>
      <c r="AL167" s="233"/>
    </row>
    <row r="168" spans="1:38" ht="51">
      <c r="A168" s="207" t="s">
        <v>1083</v>
      </c>
      <c r="B168" s="208" t="s">
        <v>334</v>
      </c>
      <c r="C168" s="203" t="s">
        <v>12</v>
      </c>
      <c r="D168" s="215">
        <v>160.40714</v>
      </c>
      <c r="E168" s="215">
        <v>160.40714</v>
      </c>
      <c r="F168" s="215">
        <f t="shared" si="18"/>
        <v>100</v>
      </c>
      <c r="G168" s="233"/>
      <c r="H168" s="233"/>
      <c r="I168" s="233"/>
      <c r="J168" s="233"/>
      <c r="K168" s="233"/>
      <c r="L168" s="233"/>
      <c r="M168" s="233"/>
      <c r="N168" s="233"/>
      <c r="O168" s="233"/>
      <c r="P168" s="233"/>
      <c r="Q168" s="233"/>
      <c r="R168" s="233"/>
      <c r="S168" s="233"/>
      <c r="T168" s="233"/>
      <c r="U168" s="233"/>
      <c r="V168" s="233"/>
      <c r="W168" s="233"/>
      <c r="X168" s="233"/>
      <c r="Y168" s="233"/>
      <c r="Z168" s="233"/>
      <c r="AA168" s="233"/>
      <c r="AB168" s="233"/>
      <c r="AC168" s="233"/>
      <c r="AD168" s="233"/>
      <c r="AE168" s="233"/>
      <c r="AF168" s="233"/>
      <c r="AG168" s="233"/>
      <c r="AH168" s="233"/>
      <c r="AI168" s="233"/>
      <c r="AJ168" s="233"/>
      <c r="AK168" s="233"/>
      <c r="AL168" s="233"/>
    </row>
    <row r="169" spans="1:38">
      <c r="A169" s="1052" t="s">
        <v>1084</v>
      </c>
      <c r="B169" s="1052" t="s">
        <v>337</v>
      </c>
      <c r="C169" s="203" t="s">
        <v>11</v>
      </c>
      <c r="D169" s="215">
        <v>2587.2216199999998</v>
      </c>
      <c r="E169" s="215">
        <v>2587.2216199999998</v>
      </c>
      <c r="F169" s="215">
        <f t="shared" si="18"/>
        <v>100</v>
      </c>
      <c r="G169" s="233"/>
      <c r="H169" s="233"/>
      <c r="I169" s="233"/>
      <c r="J169" s="233"/>
      <c r="K169" s="233"/>
      <c r="L169" s="233"/>
      <c r="M169" s="233"/>
      <c r="N169" s="233"/>
      <c r="O169" s="233"/>
      <c r="P169" s="233"/>
      <c r="Q169" s="233"/>
      <c r="R169" s="233"/>
      <c r="S169" s="233"/>
      <c r="T169" s="233"/>
      <c r="U169" s="233"/>
      <c r="V169" s="233"/>
      <c r="W169" s="233"/>
      <c r="X169" s="233"/>
      <c r="Y169" s="233"/>
      <c r="Z169" s="233"/>
      <c r="AA169" s="233"/>
      <c r="AB169" s="233"/>
      <c r="AC169" s="233"/>
      <c r="AD169" s="233"/>
      <c r="AE169" s="233"/>
      <c r="AF169" s="233"/>
      <c r="AG169" s="233"/>
      <c r="AH169" s="233"/>
      <c r="AI169" s="233"/>
      <c r="AJ169" s="233"/>
      <c r="AK169" s="233"/>
      <c r="AL169" s="233"/>
    </row>
    <row r="170" spans="1:38">
      <c r="A170" s="1058"/>
      <c r="B170" s="1058"/>
      <c r="C170" s="203" t="s">
        <v>12</v>
      </c>
      <c r="D170" s="214">
        <v>53817.243399999999</v>
      </c>
      <c r="E170" s="214">
        <v>53817.243399999999</v>
      </c>
      <c r="F170" s="215">
        <f t="shared" si="18"/>
        <v>100</v>
      </c>
      <c r="G170" s="233"/>
      <c r="H170" s="233"/>
      <c r="I170" s="233"/>
      <c r="J170" s="233"/>
      <c r="K170" s="233"/>
      <c r="L170" s="233"/>
      <c r="M170" s="233"/>
      <c r="N170" s="233"/>
      <c r="O170" s="233"/>
      <c r="P170" s="233"/>
      <c r="Q170" s="233"/>
      <c r="R170" s="233"/>
      <c r="S170" s="233"/>
      <c r="T170" s="233"/>
      <c r="U170" s="233"/>
      <c r="V170" s="233"/>
      <c r="W170" s="233"/>
      <c r="X170" s="233"/>
      <c r="Y170" s="233"/>
      <c r="Z170" s="233"/>
      <c r="AA170" s="233"/>
      <c r="AB170" s="233"/>
      <c r="AC170" s="233"/>
      <c r="AD170" s="233"/>
      <c r="AE170" s="233"/>
      <c r="AF170" s="233"/>
      <c r="AG170" s="233"/>
      <c r="AH170" s="233"/>
      <c r="AI170" s="233"/>
      <c r="AJ170" s="233"/>
      <c r="AK170" s="233"/>
      <c r="AL170" s="233"/>
    </row>
    <row r="171" spans="1:38">
      <c r="A171" s="1054" t="s">
        <v>83</v>
      </c>
      <c r="B171" s="1054" t="s">
        <v>876</v>
      </c>
      <c r="C171" s="261" t="s">
        <v>27</v>
      </c>
      <c r="D171" s="216">
        <v>42.977200000000003</v>
      </c>
      <c r="E171" s="216">
        <v>42.977200000000003</v>
      </c>
      <c r="F171" s="215">
        <f t="shared" si="18"/>
        <v>100</v>
      </c>
      <c r="G171" s="233"/>
      <c r="H171" s="233"/>
      <c r="I171" s="233"/>
      <c r="J171" s="233"/>
      <c r="K171" s="233"/>
      <c r="L171" s="233"/>
      <c r="M171" s="233"/>
      <c r="N171" s="233"/>
      <c r="O171" s="233"/>
      <c r="P171" s="233"/>
      <c r="Q171" s="233"/>
      <c r="R171" s="233"/>
      <c r="S171" s="233"/>
      <c r="T171" s="233"/>
      <c r="U171" s="233"/>
      <c r="V171" s="233"/>
      <c r="W171" s="233"/>
      <c r="X171" s="233"/>
      <c r="Y171" s="233"/>
      <c r="Z171" s="233"/>
      <c r="AA171" s="233"/>
      <c r="AB171" s="233"/>
      <c r="AC171" s="233"/>
      <c r="AD171" s="233"/>
      <c r="AE171" s="233"/>
      <c r="AF171" s="233"/>
      <c r="AG171" s="233"/>
      <c r="AH171" s="233"/>
      <c r="AI171" s="233"/>
      <c r="AJ171" s="233"/>
      <c r="AK171" s="233"/>
      <c r="AL171" s="233"/>
    </row>
    <row r="172" spans="1:38">
      <c r="A172" s="1055"/>
      <c r="B172" s="1055"/>
      <c r="C172" s="203" t="s">
        <v>11</v>
      </c>
      <c r="D172" s="217"/>
      <c r="E172" s="217"/>
      <c r="F172" s="215"/>
      <c r="G172" s="233"/>
      <c r="H172" s="233"/>
      <c r="I172" s="233"/>
      <c r="J172" s="233"/>
      <c r="K172" s="233"/>
      <c r="L172" s="233"/>
      <c r="M172" s="233"/>
      <c r="N172" s="233"/>
      <c r="O172" s="233"/>
      <c r="P172" s="233"/>
      <c r="Q172" s="233"/>
      <c r="R172" s="233"/>
      <c r="S172" s="233"/>
      <c r="T172" s="233"/>
      <c r="U172" s="233"/>
      <c r="V172" s="233"/>
      <c r="W172" s="233"/>
      <c r="X172" s="233"/>
      <c r="Y172" s="233"/>
      <c r="Z172" s="233"/>
      <c r="AA172" s="233"/>
      <c r="AB172" s="233"/>
      <c r="AC172" s="233"/>
      <c r="AD172" s="233"/>
      <c r="AE172" s="233"/>
      <c r="AF172" s="233"/>
      <c r="AG172" s="233"/>
      <c r="AH172" s="233"/>
      <c r="AI172" s="233"/>
      <c r="AJ172" s="233"/>
      <c r="AK172" s="233"/>
      <c r="AL172" s="233"/>
    </row>
    <row r="173" spans="1:38">
      <c r="A173" s="1060"/>
      <c r="B173" s="1060"/>
      <c r="C173" s="203" t="s">
        <v>12</v>
      </c>
      <c r="D173" s="215">
        <v>42.977200000000003</v>
      </c>
      <c r="E173" s="215">
        <v>42.977200000000003</v>
      </c>
      <c r="F173" s="215">
        <f t="shared" si="18"/>
        <v>100</v>
      </c>
      <c r="G173" s="233"/>
      <c r="H173" s="233"/>
      <c r="I173" s="233"/>
      <c r="J173" s="233"/>
      <c r="K173" s="233"/>
      <c r="L173" s="233"/>
      <c r="M173" s="233"/>
      <c r="N173" s="233"/>
      <c r="O173" s="233"/>
      <c r="P173" s="233"/>
      <c r="Q173" s="233"/>
      <c r="R173" s="233"/>
      <c r="S173" s="233"/>
      <c r="T173" s="233"/>
      <c r="U173" s="233"/>
      <c r="V173" s="233"/>
      <c r="W173" s="233"/>
      <c r="X173" s="233"/>
      <c r="Y173" s="233"/>
      <c r="Z173" s="233"/>
      <c r="AA173" s="233"/>
      <c r="AB173" s="233"/>
      <c r="AC173" s="233"/>
      <c r="AD173" s="233"/>
      <c r="AE173" s="233"/>
      <c r="AF173" s="233"/>
      <c r="AG173" s="233"/>
      <c r="AH173" s="233"/>
      <c r="AI173" s="233"/>
      <c r="AJ173" s="233"/>
      <c r="AK173" s="233"/>
      <c r="AL173" s="233"/>
    </row>
    <row r="174" spans="1:38">
      <c r="A174" s="1048" t="s">
        <v>205</v>
      </c>
      <c r="B174" s="1052" t="s">
        <v>343</v>
      </c>
      <c r="C174" s="203" t="s">
        <v>11</v>
      </c>
      <c r="D174" s="214"/>
      <c r="E174" s="214"/>
      <c r="F174" s="215"/>
      <c r="G174" s="233"/>
      <c r="H174" s="233"/>
      <c r="I174" s="233"/>
      <c r="J174" s="233"/>
      <c r="K174" s="233"/>
      <c r="L174" s="233"/>
      <c r="M174" s="233"/>
      <c r="N174" s="233"/>
      <c r="O174" s="233"/>
      <c r="P174" s="233"/>
      <c r="Q174" s="233"/>
      <c r="R174" s="233"/>
      <c r="S174" s="233"/>
      <c r="T174" s="233"/>
      <c r="U174" s="233"/>
      <c r="V174" s="233"/>
      <c r="W174" s="233"/>
      <c r="X174" s="233"/>
      <c r="Y174" s="233"/>
      <c r="Z174" s="233"/>
      <c r="AA174" s="233"/>
      <c r="AB174" s="233"/>
      <c r="AC174" s="233"/>
      <c r="AD174" s="233"/>
      <c r="AE174" s="233"/>
      <c r="AF174" s="233"/>
      <c r="AG174" s="233"/>
      <c r="AH174" s="233"/>
      <c r="AI174" s="233"/>
      <c r="AJ174" s="233"/>
      <c r="AK174" s="233"/>
      <c r="AL174" s="233"/>
    </row>
    <row r="175" spans="1:38">
      <c r="A175" s="1048"/>
      <c r="B175" s="1058"/>
      <c r="C175" s="203" t="s">
        <v>12</v>
      </c>
      <c r="D175" s="218">
        <v>42.977200000000003</v>
      </c>
      <c r="E175" s="218">
        <v>42.977200000000003</v>
      </c>
      <c r="F175" s="215">
        <f t="shared" si="18"/>
        <v>100</v>
      </c>
      <c r="G175" s="233"/>
      <c r="H175" s="233"/>
      <c r="I175" s="233"/>
      <c r="J175" s="233"/>
      <c r="K175" s="233"/>
      <c r="L175" s="233"/>
      <c r="M175" s="233"/>
      <c r="N175" s="233"/>
      <c r="O175" s="233"/>
      <c r="P175" s="233"/>
      <c r="Q175" s="233"/>
      <c r="R175" s="233"/>
      <c r="S175" s="233"/>
      <c r="T175" s="233"/>
      <c r="U175" s="233"/>
      <c r="V175" s="233"/>
      <c r="W175" s="233"/>
      <c r="X175" s="233"/>
      <c r="Y175" s="233"/>
      <c r="Z175" s="233"/>
      <c r="AA175" s="233"/>
      <c r="AB175" s="233"/>
      <c r="AC175" s="233"/>
      <c r="AD175" s="233"/>
      <c r="AE175" s="233"/>
      <c r="AF175" s="233"/>
      <c r="AG175" s="233"/>
      <c r="AH175" s="233"/>
      <c r="AI175" s="233"/>
      <c r="AJ175" s="233"/>
      <c r="AK175" s="233"/>
      <c r="AL175" s="233"/>
    </row>
    <row r="176" spans="1:38">
      <c r="A176" s="1054" t="s">
        <v>417</v>
      </c>
      <c r="B176" s="1054" t="s">
        <v>345</v>
      </c>
      <c r="C176" s="261" t="s">
        <v>27</v>
      </c>
      <c r="D176" s="213">
        <v>50938.199809999998</v>
      </c>
      <c r="E176" s="213">
        <v>50938.199809999998</v>
      </c>
      <c r="F176" s="215">
        <f t="shared" si="18"/>
        <v>100</v>
      </c>
      <c r="G176" s="233"/>
      <c r="H176" s="233"/>
      <c r="I176" s="233"/>
      <c r="J176" s="233"/>
      <c r="K176" s="233"/>
      <c r="L176" s="233"/>
      <c r="M176" s="233"/>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3"/>
      <c r="AK176" s="233"/>
      <c r="AL176" s="233"/>
    </row>
    <row r="177" spans="1:38">
      <c r="A177" s="1055"/>
      <c r="B177" s="1055"/>
      <c r="C177" s="203" t="s">
        <v>11</v>
      </c>
      <c r="D177" s="213">
        <v>7105.0643699999991</v>
      </c>
      <c r="E177" s="213">
        <v>7105.0643699999991</v>
      </c>
      <c r="F177" s="215">
        <f t="shared" si="18"/>
        <v>100</v>
      </c>
      <c r="G177" s="233"/>
      <c r="H177" s="233"/>
      <c r="I177" s="233"/>
      <c r="J177" s="233"/>
      <c r="K177" s="233"/>
      <c r="L177" s="233"/>
      <c r="M177" s="233"/>
      <c r="N177" s="233"/>
      <c r="O177" s="233"/>
      <c r="P177" s="233"/>
      <c r="Q177" s="233"/>
      <c r="R177" s="233"/>
      <c r="S177" s="233"/>
      <c r="T177" s="233"/>
      <c r="U177" s="233"/>
      <c r="V177" s="233"/>
      <c r="W177" s="233"/>
      <c r="X177" s="233"/>
      <c r="Y177" s="233"/>
      <c r="Z177" s="233"/>
      <c r="AA177" s="233"/>
      <c r="AB177" s="233"/>
      <c r="AC177" s="233"/>
      <c r="AD177" s="233"/>
      <c r="AE177" s="233"/>
      <c r="AF177" s="233"/>
      <c r="AG177" s="233"/>
      <c r="AH177" s="233"/>
      <c r="AI177" s="233"/>
      <c r="AJ177" s="233"/>
      <c r="AK177" s="233"/>
      <c r="AL177" s="233"/>
    </row>
    <row r="178" spans="1:38">
      <c r="A178" s="1060"/>
      <c r="B178" s="1060"/>
      <c r="C178" s="203" t="s">
        <v>12</v>
      </c>
      <c r="D178" s="213">
        <v>43833.135439999998</v>
      </c>
      <c r="E178" s="213">
        <v>43833.135439999998</v>
      </c>
      <c r="F178" s="215">
        <f t="shared" si="18"/>
        <v>100</v>
      </c>
      <c r="G178" s="233"/>
      <c r="H178" s="233"/>
      <c r="I178" s="233"/>
      <c r="J178" s="233"/>
      <c r="K178" s="233"/>
      <c r="L178" s="233"/>
      <c r="M178" s="233"/>
      <c r="N178" s="233"/>
      <c r="O178" s="233"/>
      <c r="P178" s="233"/>
      <c r="Q178" s="233"/>
      <c r="R178" s="233"/>
      <c r="S178" s="233"/>
      <c r="T178" s="233"/>
      <c r="U178" s="233"/>
      <c r="V178" s="233"/>
      <c r="W178" s="233"/>
      <c r="X178" s="233"/>
      <c r="Y178" s="233"/>
      <c r="Z178" s="233"/>
      <c r="AA178" s="233"/>
      <c r="AB178" s="233"/>
      <c r="AC178" s="233"/>
      <c r="AD178" s="233"/>
      <c r="AE178" s="233"/>
      <c r="AF178" s="233"/>
      <c r="AG178" s="233"/>
      <c r="AH178" s="233"/>
      <c r="AI178" s="233"/>
      <c r="AJ178" s="233"/>
      <c r="AK178" s="233"/>
      <c r="AL178" s="233"/>
    </row>
    <row r="179" spans="1:38" ht="38.25">
      <c r="A179" s="207" t="s">
        <v>347</v>
      </c>
      <c r="B179" s="208" t="s">
        <v>1085</v>
      </c>
      <c r="C179" s="209" t="s">
        <v>12</v>
      </c>
      <c r="D179" s="214"/>
      <c r="E179" s="214"/>
      <c r="F179" s="215"/>
      <c r="G179" s="233"/>
      <c r="H179" s="233"/>
      <c r="I179" s="233"/>
      <c r="J179" s="233"/>
      <c r="K179" s="233"/>
      <c r="L179" s="233"/>
      <c r="M179" s="233"/>
      <c r="N179" s="233"/>
      <c r="O179" s="233"/>
      <c r="P179" s="233"/>
      <c r="Q179" s="233"/>
      <c r="R179" s="233"/>
      <c r="S179" s="233"/>
      <c r="T179" s="233"/>
      <c r="U179" s="233"/>
      <c r="V179" s="233"/>
      <c r="W179" s="233"/>
      <c r="X179" s="233"/>
      <c r="Y179" s="233"/>
      <c r="Z179" s="233"/>
      <c r="AA179" s="233"/>
      <c r="AB179" s="233"/>
      <c r="AC179" s="233"/>
      <c r="AD179" s="233"/>
      <c r="AE179" s="233"/>
      <c r="AF179" s="233"/>
      <c r="AG179" s="233"/>
      <c r="AH179" s="233"/>
      <c r="AI179" s="233"/>
      <c r="AJ179" s="233"/>
      <c r="AK179" s="233"/>
      <c r="AL179" s="233"/>
    </row>
    <row r="180" spans="1:38">
      <c r="A180" s="1048" t="s">
        <v>351</v>
      </c>
      <c r="B180" s="1049" t="s">
        <v>348</v>
      </c>
      <c r="C180" s="209" t="s">
        <v>11</v>
      </c>
      <c r="D180" s="219">
        <v>1718</v>
      </c>
      <c r="E180" s="219">
        <v>1718</v>
      </c>
      <c r="F180" s="215">
        <f t="shared" si="18"/>
        <v>100</v>
      </c>
      <c r="G180" s="233"/>
      <c r="H180" s="233"/>
      <c r="I180" s="233"/>
      <c r="J180" s="233"/>
      <c r="K180" s="233"/>
      <c r="L180" s="233"/>
      <c r="M180" s="233"/>
      <c r="N180" s="233"/>
      <c r="O180" s="233"/>
      <c r="P180" s="233"/>
      <c r="Q180" s="233"/>
      <c r="R180" s="233"/>
      <c r="S180" s="233"/>
      <c r="T180" s="233"/>
      <c r="U180" s="233"/>
      <c r="V180" s="233"/>
      <c r="W180" s="233"/>
      <c r="X180" s="233"/>
      <c r="Y180" s="233"/>
      <c r="Z180" s="233"/>
      <c r="AA180" s="233"/>
      <c r="AB180" s="233"/>
      <c r="AC180" s="233"/>
      <c r="AD180" s="233"/>
      <c r="AE180" s="233"/>
      <c r="AF180" s="233"/>
      <c r="AG180" s="233"/>
      <c r="AH180" s="233"/>
      <c r="AI180" s="233"/>
      <c r="AJ180" s="233"/>
      <c r="AK180" s="233"/>
      <c r="AL180" s="233"/>
    </row>
    <row r="181" spans="1:38">
      <c r="A181" s="1048"/>
      <c r="B181" s="1049"/>
      <c r="C181" s="209" t="s">
        <v>12</v>
      </c>
      <c r="D181" s="219">
        <v>372.34521000000001</v>
      </c>
      <c r="E181" s="219">
        <v>372.34521000000001</v>
      </c>
      <c r="F181" s="215">
        <f t="shared" si="18"/>
        <v>100</v>
      </c>
      <c r="G181" s="233"/>
      <c r="H181" s="233"/>
      <c r="I181" s="233"/>
      <c r="J181" s="233"/>
      <c r="K181" s="233"/>
      <c r="L181" s="233"/>
      <c r="M181" s="233"/>
      <c r="N181" s="233"/>
      <c r="O181" s="233"/>
      <c r="P181" s="233"/>
      <c r="Q181" s="233"/>
      <c r="R181" s="233"/>
      <c r="S181" s="233"/>
      <c r="T181" s="233"/>
      <c r="U181" s="233"/>
      <c r="V181" s="233"/>
      <c r="W181" s="233"/>
      <c r="X181" s="233"/>
      <c r="Y181" s="233"/>
      <c r="Z181" s="233"/>
      <c r="AA181" s="233"/>
      <c r="AB181" s="233"/>
      <c r="AC181" s="233"/>
      <c r="AD181" s="233"/>
      <c r="AE181" s="233"/>
      <c r="AF181" s="233"/>
      <c r="AG181" s="233"/>
      <c r="AH181" s="233"/>
      <c r="AI181" s="233"/>
      <c r="AJ181" s="233"/>
      <c r="AK181" s="233"/>
      <c r="AL181" s="233"/>
    </row>
    <row r="182" spans="1:38">
      <c r="A182" s="1048" t="s">
        <v>355</v>
      </c>
      <c r="B182" s="1049" t="s">
        <v>352</v>
      </c>
      <c r="C182" s="209" t="s">
        <v>11</v>
      </c>
      <c r="D182" s="220">
        <v>1968.5519999999999</v>
      </c>
      <c r="E182" s="220">
        <v>1968.5519999999999</v>
      </c>
      <c r="F182" s="215">
        <f t="shared" si="18"/>
        <v>100</v>
      </c>
      <c r="G182" s="233"/>
      <c r="H182" s="233"/>
      <c r="I182" s="233"/>
      <c r="J182" s="233"/>
      <c r="K182" s="233"/>
      <c r="L182" s="233"/>
      <c r="M182" s="233"/>
      <c r="N182" s="233"/>
      <c r="O182" s="233"/>
      <c r="P182" s="233"/>
      <c r="Q182" s="233"/>
      <c r="R182" s="233"/>
      <c r="S182" s="233"/>
      <c r="T182" s="233"/>
      <c r="U182" s="233"/>
      <c r="V182" s="233"/>
      <c r="W182" s="233"/>
      <c r="X182" s="233"/>
      <c r="Y182" s="233"/>
      <c r="Z182" s="233"/>
      <c r="AA182" s="233"/>
      <c r="AB182" s="233"/>
      <c r="AC182" s="233"/>
      <c r="AD182" s="233"/>
      <c r="AE182" s="233"/>
      <c r="AF182" s="233"/>
      <c r="AG182" s="233"/>
      <c r="AH182" s="233"/>
      <c r="AI182" s="233"/>
      <c r="AJ182" s="233"/>
      <c r="AK182" s="233"/>
      <c r="AL182" s="233"/>
    </row>
    <row r="183" spans="1:38">
      <c r="A183" s="1048"/>
      <c r="B183" s="1049"/>
      <c r="C183" s="209" t="s">
        <v>12</v>
      </c>
      <c r="D183" s="220">
        <v>583.24800000000005</v>
      </c>
      <c r="E183" s="220">
        <v>583.24800000000005</v>
      </c>
      <c r="F183" s="215">
        <f t="shared" si="18"/>
        <v>100</v>
      </c>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c r="AG183" s="233"/>
      <c r="AH183" s="233"/>
      <c r="AI183" s="233"/>
      <c r="AJ183" s="233"/>
      <c r="AK183" s="233"/>
      <c r="AL183" s="233"/>
    </row>
    <row r="184" spans="1:38">
      <c r="A184" s="1056" t="s">
        <v>358</v>
      </c>
      <c r="B184" s="1052" t="s">
        <v>356</v>
      </c>
      <c r="C184" s="209" t="s">
        <v>11</v>
      </c>
      <c r="D184" s="220">
        <v>177.74524</v>
      </c>
      <c r="E184" s="220">
        <v>177.74524</v>
      </c>
      <c r="F184" s="215">
        <f t="shared" si="18"/>
        <v>100</v>
      </c>
      <c r="G184" s="233"/>
      <c r="H184" s="233"/>
      <c r="I184" s="233"/>
      <c r="J184" s="233"/>
      <c r="K184" s="233"/>
      <c r="L184" s="233"/>
      <c r="M184" s="233"/>
      <c r="N184" s="233"/>
      <c r="O184" s="233"/>
      <c r="P184" s="233"/>
      <c r="Q184" s="233"/>
      <c r="R184" s="233"/>
      <c r="S184" s="233"/>
      <c r="T184" s="233"/>
      <c r="U184" s="233"/>
      <c r="V184" s="233"/>
      <c r="W184" s="233"/>
      <c r="X184" s="233"/>
      <c r="Y184" s="233"/>
      <c r="Z184" s="233"/>
      <c r="AA184" s="233"/>
      <c r="AB184" s="233"/>
      <c r="AC184" s="233"/>
      <c r="AD184" s="233"/>
      <c r="AE184" s="233"/>
      <c r="AF184" s="233"/>
      <c r="AG184" s="233"/>
      <c r="AH184" s="233"/>
      <c r="AI184" s="233"/>
      <c r="AJ184" s="233"/>
      <c r="AK184" s="233"/>
      <c r="AL184" s="233"/>
    </row>
    <row r="185" spans="1:38">
      <c r="A185" s="1057"/>
      <c r="B185" s="1053"/>
      <c r="C185" s="209" t="s">
        <v>12</v>
      </c>
      <c r="D185" s="220">
        <v>113.62685999999999</v>
      </c>
      <c r="E185" s="220">
        <v>113.62685999999999</v>
      </c>
      <c r="F185" s="215">
        <f t="shared" si="18"/>
        <v>100</v>
      </c>
      <c r="G185" s="233"/>
      <c r="H185" s="233"/>
      <c r="I185" s="233"/>
      <c r="J185" s="233"/>
      <c r="K185" s="233"/>
      <c r="L185" s="233"/>
      <c r="M185" s="233"/>
      <c r="N185" s="233"/>
      <c r="O185" s="233"/>
      <c r="P185" s="233"/>
      <c r="Q185" s="233"/>
      <c r="R185" s="233"/>
      <c r="S185" s="233"/>
      <c r="T185" s="233"/>
      <c r="U185" s="233"/>
      <c r="V185" s="233"/>
      <c r="W185" s="233"/>
      <c r="X185" s="233"/>
      <c r="Y185" s="233"/>
      <c r="Z185" s="233"/>
      <c r="AA185" s="233"/>
      <c r="AB185" s="233"/>
      <c r="AC185" s="233"/>
      <c r="AD185" s="233"/>
      <c r="AE185" s="233"/>
      <c r="AF185" s="233"/>
      <c r="AG185" s="233"/>
      <c r="AH185" s="233"/>
      <c r="AI185" s="233"/>
      <c r="AJ185" s="233"/>
      <c r="AK185" s="233"/>
      <c r="AL185" s="233"/>
    </row>
    <row r="186" spans="1:38">
      <c r="A186" s="1056" t="s">
        <v>364</v>
      </c>
      <c r="B186" s="1052" t="s">
        <v>359</v>
      </c>
      <c r="C186" s="209" t="s">
        <v>11</v>
      </c>
      <c r="D186" s="220">
        <v>2262.5671299999999</v>
      </c>
      <c r="E186" s="220">
        <v>2262.5671299999999</v>
      </c>
      <c r="F186" s="215">
        <f t="shared" si="18"/>
        <v>100</v>
      </c>
      <c r="G186" s="233"/>
      <c r="H186" s="233"/>
      <c r="I186" s="233"/>
      <c r="J186" s="233"/>
      <c r="K186" s="233"/>
      <c r="L186" s="233"/>
      <c r="M186" s="233"/>
      <c r="N186" s="233"/>
      <c r="O186" s="233"/>
      <c r="P186" s="233"/>
      <c r="Q186" s="233"/>
      <c r="R186" s="233"/>
      <c r="S186" s="233"/>
      <c r="T186" s="233"/>
      <c r="U186" s="233"/>
      <c r="V186" s="233"/>
      <c r="W186" s="233"/>
      <c r="X186" s="233"/>
      <c r="Y186" s="233"/>
      <c r="Z186" s="233"/>
      <c r="AA186" s="233"/>
      <c r="AB186" s="233"/>
      <c r="AC186" s="233"/>
      <c r="AD186" s="233"/>
      <c r="AE186" s="233"/>
      <c r="AF186" s="233"/>
      <c r="AG186" s="233"/>
      <c r="AH186" s="233"/>
      <c r="AI186" s="233"/>
      <c r="AJ186" s="233"/>
      <c r="AK186" s="233"/>
      <c r="AL186" s="233"/>
    </row>
    <row r="187" spans="1:38">
      <c r="A187" s="1057"/>
      <c r="B187" s="1053"/>
      <c r="C187" s="209" t="s">
        <v>12</v>
      </c>
      <c r="D187" s="220">
        <v>243.85472999999999</v>
      </c>
      <c r="E187" s="220">
        <v>243.85472999999999</v>
      </c>
      <c r="F187" s="215">
        <f t="shared" si="18"/>
        <v>100</v>
      </c>
      <c r="G187" s="233"/>
      <c r="H187" s="233"/>
      <c r="I187" s="233"/>
      <c r="J187" s="233"/>
      <c r="K187" s="233"/>
      <c r="L187" s="233"/>
      <c r="M187" s="233"/>
      <c r="N187" s="233"/>
      <c r="O187" s="233"/>
      <c r="P187" s="233"/>
      <c r="Q187" s="233"/>
      <c r="R187" s="233"/>
      <c r="S187" s="233"/>
      <c r="T187" s="233"/>
      <c r="U187" s="233"/>
      <c r="V187" s="233"/>
      <c r="W187" s="233"/>
      <c r="X187" s="233"/>
      <c r="Y187" s="233"/>
      <c r="Z187" s="233"/>
      <c r="AA187" s="233"/>
      <c r="AB187" s="233"/>
      <c r="AC187" s="233"/>
      <c r="AD187" s="233"/>
      <c r="AE187" s="233"/>
      <c r="AF187" s="233"/>
      <c r="AG187" s="233"/>
      <c r="AH187" s="233"/>
      <c r="AI187" s="233"/>
      <c r="AJ187" s="233"/>
      <c r="AK187" s="233"/>
      <c r="AL187" s="233"/>
    </row>
    <row r="188" spans="1:38">
      <c r="A188" s="1048" t="s">
        <v>1086</v>
      </c>
      <c r="B188" s="1049" t="s">
        <v>365</v>
      </c>
      <c r="C188" s="210" t="s">
        <v>11</v>
      </c>
      <c r="D188" s="220">
        <v>978.2</v>
      </c>
      <c r="E188" s="220">
        <v>978.2</v>
      </c>
      <c r="F188" s="215">
        <f t="shared" si="18"/>
        <v>100</v>
      </c>
      <c r="G188" s="233"/>
      <c r="H188" s="233"/>
      <c r="I188" s="233"/>
      <c r="J188" s="233"/>
      <c r="K188" s="233"/>
      <c r="L188" s="233"/>
      <c r="M188" s="233"/>
      <c r="N188" s="233"/>
      <c r="O188" s="233"/>
      <c r="P188" s="233"/>
      <c r="Q188" s="233"/>
      <c r="R188" s="233"/>
      <c r="S188" s="233"/>
      <c r="T188" s="233"/>
      <c r="U188" s="233"/>
      <c r="V188" s="233"/>
      <c r="W188" s="233"/>
      <c r="X188" s="233"/>
      <c r="Y188" s="233"/>
      <c r="Z188" s="233"/>
      <c r="AA188" s="233"/>
      <c r="AB188" s="233"/>
      <c r="AC188" s="233"/>
      <c r="AD188" s="233"/>
      <c r="AE188" s="233"/>
      <c r="AF188" s="233"/>
      <c r="AG188" s="233"/>
      <c r="AH188" s="233"/>
      <c r="AI188" s="233"/>
      <c r="AJ188" s="233"/>
      <c r="AK188" s="233"/>
      <c r="AL188" s="233"/>
    </row>
    <row r="189" spans="1:38">
      <c r="A189" s="1048"/>
      <c r="B189" s="1049"/>
      <c r="C189" s="210" t="s">
        <v>12</v>
      </c>
      <c r="D189" s="219">
        <v>16222.861269999999</v>
      </c>
      <c r="E189" s="219">
        <v>16222.861269999999</v>
      </c>
      <c r="F189" s="215">
        <f t="shared" si="18"/>
        <v>100</v>
      </c>
      <c r="G189" s="233"/>
      <c r="H189" s="233"/>
      <c r="I189" s="233"/>
      <c r="J189" s="233"/>
      <c r="K189" s="233"/>
      <c r="L189" s="233"/>
      <c r="M189" s="233"/>
      <c r="N189" s="233"/>
      <c r="O189" s="233"/>
      <c r="P189" s="233"/>
      <c r="Q189" s="233"/>
      <c r="R189" s="233"/>
      <c r="S189" s="233"/>
      <c r="T189" s="233"/>
      <c r="U189" s="233"/>
      <c r="V189" s="233"/>
      <c r="W189" s="233"/>
      <c r="X189" s="233"/>
      <c r="Y189" s="233"/>
      <c r="Z189" s="233"/>
      <c r="AA189" s="233"/>
      <c r="AB189" s="233"/>
      <c r="AC189" s="233"/>
      <c r="AD189" s="233"/>
      <c r="AE189" s="233"/>
      <c r="AF189" s="233"/>
      <c r="AG189" s="233"/>
      <c r="AH189" s="233"/>
      <c r="AI189" s="233"/>
      <c r="AJ189" s="233"/>
      <c r="AK189" s="233"/>
      <c r="AL189" s="233"/>
    </row>
    <row r="190" spans="1:38">
      <c r="A190" s="1048" t="s">
        <v>1087</v>
      </c>
      <c r="B190" s="1049" t="s">
        <v>371</v>
      </c>
      <c r="C190" s="210" t="s">
        <v>11</v>
      </c>
      <c r="D190" s="219"/>
      <c r="E190" s="219"/>
      <c r="F190" s="215"/>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c r="AE190" s="233"/>
      <c r="AF190" s="233"/>
      <c r="AG190" s="233"/>
      <c r="AH190" s="233"/>
      <c r="AI190" s="233"/>
      <c r="AJ190" s="233"/>
      <c r="AK190" s="233"/>
      <c r="AL190" s="233"/>
    </row>
    <row r="191" spans="1:38">
      <c r="A191" s="1048"/>
      <c r="B191" s="1049"/>
      <c r="C191" s="210" t="s">
        <v>12</v>
      </c>
      <c r="D191" s="219">
        <v>26297.199369999998</v>
      </c>
      <c r="E191" s="219">
        <v>26297.199369999998</v>
      </c>
      <c r="F191" s="215">
        <f t="shared" si="18"/>
        <v>100</v>
      </c>
      <c r="G191" s="233"/>
      <c r="H191" s="233"/>
      <c r="I191" s="233"/>
      <c r="J191" s="233"/>
      <c r="K191" s="233"/>
      <c r="L191" s="233"/>
      <c r="M191" s="233"/>
      <c r="N191" s="233"/>
      <c r="O191" s="233"/>
      <c r="P191" s="233"/>
      <c r="Q191" s="233"/>
      <c r="R191" s="233"/>
      <c r="S191" s="233"/>
      <c r="T191" s="233"/>
      <c r="U191" s="233"/>
      <c r="V191" s="233"/>
      <c r="W191" s="233"/>
      <c r="X191" s="233"/>
      <c r="Y191" s="233"/>
      <c r="Z191" s="233"/>
      <c r="AA191" s="233"/>
      <c r="AB191" s="233"/>
      <c r="AC191" s="233"/>
      <c r="AD191" s="233"/>
      <c r="AE191" s="233"/>
      <c r="AF191" s="233"/>
      <c r="AG191" s="233"/>
      <c r="AH191" s="233"/>
      <c r="AI191" s="233"/>
      <c r="AJ191" s="233"/>
      <c r="AK191" s="233"/>
      <c r="AL191" s="233"/>
    </row>
    <row r="192" spans="1:38">
      <c r="A192" s="1054" t="s">
        <v>88</v>
      </c>
      <c r="B192" s="1054" t="s">
        <v>1088</v>
      </c>
      <c r="C192" s="263" t="s">
        <v>27</v>
      </c>
      <c r="D192" s="221">
        <v>77917.14632</v>
      </c>
      <c r="E192" s="221">
        <v>77917.14632</v>
      </c>
      <c r="F192" s="215">
        <f t="shared" si="18"/>
        <v>100</v>
      </c>
      <c r="G192" s="233"/>
      <c r="H192" s="233"/>
      <c r="I192" s="233"/>
      <c r="J192" s="233"/>
      <c r="K192" s="233"/>
      <c r="L192" s="233"/>
      <c r="M192" s="233"/>
      <c r="N192" s="233"/>
      <c r="O192" s="233"/>
      <c r="P192" s="233"/>
      <c r="Q192" s="233"/>
      <c r="R192" s="233"/>
      <c r="S192" s="233"/>
      <c r="T192" s="233"/>
      <c r="U192" s="233"/>
      <c r="V192" s="233"/>
      <c r="W192" s="233"/>
      <c r="X192" s="233"/>
      <c r="Y192" s="233"/>
      <c r="Z192" s="233"/>
      <c r="AA192" s="233"/>
      <c r="AB192" s="233"/>
      <c r="AC192" s="233"/>
      <c r="AD192" s="233"/>
      <c r="AE192" s="233"/>
      <c r="AF192" s="233"/>
      <c r="AG192" s="233"/>
      <c r="AH192" s="233"/>
      <c r="AI192" s="233"/>
      <c r="AJ192" s="233"/>
      <c r="AK192" s="233"/>
      <c r="AL192" s="233"/>
    </row>
    <row r="193" spans="1:38">
      <c r="A193" s="1055"/>
      <c r="B193" s="1055"/>
      <c r="C193" s="211" t="s">
        <v>28</v>
      </c>
      <c r="D193" s="219"/>
      <c r="E193" s="219"/>
      <c r="F193" s="215"/>
      <c r="G193" s="233"/>
      <c r="H193" s="233"/>
      <c r="I193" s="233"/>
      <c r="J193" s="233"/>
      <c r="K193" s="233"/>
      <c r="L193" s="233"/>
      <c r="M193" s="233"/>
      <c r="N193" s="233"/>
      <c r="O193" s="233"/>
      <c r="P193" s="233"/>
      <c r="Q193" s="233"/>
      <c r="R193" s="233"/>
      <c r="S193" s="233"/>
      <c r="T193" s="233"/>
      <c r="U193" s="233"/>
      <c r="V193" s="233"/>
      <c r="W193" s="233"/>
      <c r="X193" s="233"/>
      <c r="Y193" s="233"/>
      <c r="Z193" s="233"/>
      <c r="AA193" s="233"/>
      <c r="AB193" s="233"/>
      <c r="AC193" s="233"/>
      <c r="AD193" s="233"/>
      <c r="AE193" s="233"/>
      <c r="AF193" s="233"/>
      <c r="AG193" s="233"/>
      <c r="AH193" s="233"/>
      <c r="AI193" s="233"/>
      <c r="AJ193" s="233"/>
      <c r="AK193" s="233"/>
      <c r="AL193" s="233"/>
    </row>
    <row r="194" spans="1:38">
      <c r="A194" s="1055"/>
      <c r="B194" s="1055"/>
      <c r="C194" s="209" t="s">
        <v>11</v>
      </c>
      <c r="D194" s="219">
        <v>8627.6664400000009</v>
      </c>
      <c r="E194" s="219">
        <v>8627.6664400000009</v>
      </c>
      <c r="F194" s="215">
        <f t="shared" si="18"/>
        <v>100</v>
      </c>
      <c r="G194" s="233"/>
      <c r="H194" s="233"/>
      <c r="I194" s="233"/>
      <c r="J194" s="233"/>
      <c r="K194" s="233"/>
      <c r="L194" s="233"/>
      <c r="M194" s="233"/>
      <c r="N194" s="233"/>
      <c r="O194" s="233"/>
      <c r="P194" s="233"/>
      <c r="Q194" s="233"/>
      <c r="R194" s="233"/>
      <c r="S194" s="233"/>
      <c r="T194" s="233"/>
      <c r="U194" s="233"/>
      <c r="V194" s="233"/>
      <c r="W194" s="233"/>
      <c r="X194" s="233"/>
      <c r="Y194" s="233"/>
      <c r="Z194" s="233"/>
      <c r="AA194" s="233"/>
      <c r="AB194" s="233"/>
      <c r="AC194" s="233"/>
      <c r="AD194" s="233"/>
      <c r="AE194" s="233"/>
      <c r="AF194" s="233"/>
      <c r="AG194" s="233"/>
      <c r="AH194" s="233"/>
      <c r="AI194" s="233"/>
      <c r="AJ194" s="233"/>
      <c r="AK194" s="233"/>
      <c r="AL194" s="233"/>
    </row>
    <row r="195" spans="1:38">
      <c r="A195" s="1055"/>
      <c r="B195" s="1055"/>
      <c r="C195" s="209" t="s">
        <v>12</v>
      </c>
      <c r="D195" s="219">
        <v>69289.479879999999</v>
      </c>
      <c r="E195" s="219">
        <v>69289.479879999999</v>
      </c>
      <c r="F195" s="215">
        <f t="shared" si="18"/>
        <v>100</v>
      </c>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c r="AG195" s="233"/>
      <c r="AH195" s="233"/>
      <c r="AI195" s="233"/>
      <c r="AJ195" s="233"/>
      <c r="AK195" s="233"/>
      <c r="AL195" s="233"/>
    </row>
    <row r="196" spans="1:38">
      <c r="A196" s="1056" t="s">
        <v>377</v>
      </c>
      <c r="B196" s="1052" t="s">
        <v>378</v>
      </c>
      <c r="C196" s="211" t="s">
        <v>28</v>
      </c>
      <c r="D196" s="219"/>
      <c r="E196" s="219"/>
      <c r="F196" s="215"/>
      <c r="G196" s="233"/>
      <c r="H196" s="233"/>
      <c r="I196" s="233"/>
      <c r="J196" s="233"/>
      <c r="K196" s="233"/>
      <c r="L196" s="233"/>
      <c r="M196" s="233"/>
      <c r="N196" s="233"/>
      <c r="O196" s="233"/>
      <c r="P196" s="233"/>
      <c r="Q196" s="233"/>
      <c r="R196" s="233"/>
      <c r="S196" s="233"/>
      <c r="T196" s="233"/>
      <c r="U196" s="233"/>
      <c r="V196" s="233"/>
      <c r="W196" s="233"/>
      <c r="X196" s="233"/>
      <c r="Y196" s="233"/>
      <c r="Z196" s="233"/>
      <c r="AA196" s="233"/>
      <c r="AB196" s="233"/>
      <c r="AC196" s="233"/>
      <c r="AD196" s="233"/>
      <c r="AE196" s="233"/>
      <c r="AF196" s="233"/>
      <c r="AG196" s="233"/>
      <c r="AH196" s="233"/>
      <c r="AI196" s="233"/>
      <c r="AJ196" s="233"/>
      <c r="AK196" s="233"/>
      <c r="AL196" s="233"/>
    </row>
    <row r="197" spans="1:38">
      <c r="A197" s="1057"/>
      <c r="B197" s="1053"/>
      <c r="C197" s="209" t="s">
        <v>11</v>
      </c>
      <c r="D197" s="222">
        <v>1370.9</v>
      </c>
      <c r="E197" s="222">
        <v>1370.9</v>
      </c>
      <c r="F197" s="215">
        <f t="shared" si="18"/>
        <v>100</v>
      </c>
      <c r="G197" s="233"/>
      <c r="H197" s="233"/>
      <c r="I197" s="233"/>
      <c r="J197" s="233"/>
      <c r="K197" s="233"/>
      <c r="L197" s="233"/>
      <c r="M197" s="233"/>
      <c r="N197" s="233"/>
      <c r="O197" s="233"/>
      <c r="P197" s="233"/>
      <c r="Q197" s="233"/>
      <c r="R197" s="233"/>
      <c r="S197" s="233"/>
      <c r="T197" s="233"/>
      <c r="U197" s="233"/>
      <c r="V197" s="233"/>
      <c r="W197" s="233"/>
      <c r="X197" s="233"/>
      <c r="Y197" s="233"/>
      <c r="Z197" s="233"/>
      <c r="AA197" s="233"/>
      <c r="AB197" s="233"/>
      <c r="AC197" s="233"/>
      <c r="AD197" s="233"/>
      <c r="AE197" s="233"/>
      <c r="AF197" s="233"/>
      <c r="AG197" s="233"/>
      <c r="AH197" s="233"/>
      <c r="AI197" s="233"/>
      <c r="AJ197" s="233"/>
      <c r="AK197" s="233"/>
      <c r="AL197" s="233"/>
    </row>
    <row r="198" spans="1:38">
      <c r="A198" s="1057"/>
      <c r="B198" s="1053"/>
      <c r="C198" s="209" t="s">
        <v>12</v>
      </c>
      <c r="D198" s="222">
        <v>18006.418089999999</v>
      </c>
      <c r="E198" s="222">
        <v>18006.418089999999</v>
      </c>
      <c r="F198" s="215">
        <f t="shared" si="18"/>
        <v>100</v>
      </c>
      <c r="G198" s="233"/>
      <c r="H198" s="233"/>
      <c r="I198" s="233"/>
      <c r="J198" s="233"/>
      <c r="K198" s="233"/>
      <c r="L198" s="233"/>
      <c r="M198" s="233"/>
      <c r="N198" s="233"/>
      <c r="O198" s="233"/>
      <c r="P198" s="233"/>
      <c r="Q198" s="233"/>
      <c r="R198" s="233"/>
      <c r="S198" s="233"/>
      <c r="T198" s="233"/>
      <c r="U198" s="233"/>
      <c r="V198" s="233"/>
      <c r="W198" s="233"/>
      <c r="X198" s="233"/>
      <c r="Y198" s="233"/>
      <c r="Z198" s="233"/>
      <c r="AA198" s="233"/>
      <c r="AB198" s="233"/>
      <c r="AC198" s="233"/>
      <c r="AD198" s="233"/>
      <c r="AE198" s="233"/>
      <c r="AF198" s="233"/>
      <c r="AG198" s="233"/>
      <c r="AH198" s="233"/>
      <c r="AI198" s="233"/>
      <c r="AJ198" s="233"/>
      <c r="AK198" s="233"/>
      <c r="AL198" s="233"/>
    </row>
    <row r="199" spans="1:38">
      <c r="A199" s="1052" t="s">
        <v>385</v>
      </c>
      <c r="B199" s="1052" t="s">
        <v>386</v>
      </c>
      <c r="C199" s="209" t="s">
        <v>11</v>
      </c>
      <c r="D199" s="219">
        <v>200</v>
      </c>
      <c r="E199" s="219">
        <v>200</v>
      </c>
      <c r="F199" s="215">
        <f t="shared" si="18"/>
        <v>100</v>
      </c>
      <c r="G199" s="233"/>
      <c r="H199" s="233"/>
      <c r="I199" s="233"/>
      <c r="J199" s="233"/>
      <c r="K199" s="233"/>
      <c r="L199" s="233"/>
      <c r="M199" s="233"/>
      <c r="N199" s="233"/>
      <c r="O199" s="233"/>
      <c r="P199" s="233"/>
      <c r="Q199" s="233"/>
      <c r="R199" s="233"/>
      <c r="S199" s="233"/>
      <c r="T199" s="233"/>
      <c r="U199" s="233"/>
      <c r="V199" s="233"/>
      <c r="W199" s="233"/>
      <c r="X199" s="233"/>
      <c r="Y199" s="233"/>
      <c r="Z199" s="233"/>
      <c r="AA199" s="233"/>
      <c r="AB199" s="233"/>
      <c r="AC199" s="233"/>
      <c r="AD199" s="233"/>
      <c r="AE199" s="233"/>
      <c r="AF199" s="233"/>
      <c r="AG199" s="233"/>
      <c r="AH199" s="233"/>
      <c r="AI199" s="233"/>
      <c r="AJ199" s="233"/>
      <c r="AK199" s="233"/>
      <c r="AL199" s="233"/>
    </row>
    <row r="200" spans="1:38">
      <c r="A200" s="1058"/>
      <c r="B200" s="1058"/>
      <c r="C200" s="209" t="s">
        <v>12</v>
      </c>
      <c r="D200" s="222">
        <v>4054.14086</v>
      </c>
      <c r="E200" s="222">
        <v>4054.14086</v>
      </c>
      <c r="F200" s="215">
        <f t="shared" si="18"/>
        <v>100</v>
      </c>
      <c r="G200" s="233"/>
      <c r="H200" s="233"/>
      <c r="I200" s="233"/>
      <c r="J200" s="233"/>
      <c r="K200" s="233"/>
      <c r="L200" s="233"/>
      <c r="M200" s="233"/>
      <c r="N200" s="233"/>
      <c r="O200" s="233"/>
      <c r="P200" s="233"/>
      <c r="Q200" s="233"/>
      <c r="R200" s="233"/>
      <c r="S200" s="233"/>
      <c r="T200" s="233"/>
      <c r="U200" s="233"/>
      <c r="V200" s="233"/>
      <c r="W200" s="233"/>
      <c r="X200" s="233"/>
      <c r="Y200" s="233"/>
      <c r="Z200" s="233"/>
      <c r="AA200" s="233"/>
      <c r="AB200" s="233"/>
      <c r="AC200" s="233"/>
      <c r="AD200" s="233"/>
      <c r="AE200" s="233"/>
      <c r="AF200" s="233"/>
      <c r="AG200" s="233"/>
      <c r="AH200" s="233"/>
      <c r="AI200" s="233"/>
      <c r="AJ200" s="233"/>
      <c r="AK200" s="233"/>
      <c r="AL200" s="233"/>
    </row>
    <row r="201" spans="1:38" ht="25.5">
      <c r="A201" s="207" t="s">
        <v>387</v>
      </c>
      <c r="B201" s="208" t="s">
        <v>388</v>
      </c>
      <c r="C201" s="209" t="s">
        <v>12</v>
      </c>
      <c r="D201" s="223">
        <v>22.845500000000001</v>
      </c>
      <c r="E201" s="223">
        <v>22.845500000000001</v>
      </c>
      <c r="F201" s="215">
        <f t="shared" si="18"/>
        <v>100</v>
      </c>
      <c r="G201" s="233"/>
      <c r="H201" s="233"/>
      <c r="I201" s="233"/>
      <c r="J201" s="233"/>
      <c r="K201" s="233"/>
      <c r="L201" s="233"/>
      <c r="M201" s="233"/>
      <c r="N201" s="233"/>
      <c r="O201" s="233"/>
      <c r="P201" s="233"/>
      <c r="Q201" s="233"/>
      <c r="R201" s="233"/>
      <c r="S201" s="233"/>
      <c r="T201" s="233"/>
      <c r="U201" s="233"/>
      <c r="V201" s="233"/>
      <c r="W201" s="233"/>
      <c r="X201" s="233"/>
      <c r="Y201" s="233"/>
      <c r="Z201" s="233"/>
      <c r="AA201" s="233"/>
      <c r="AB201" s="233"/>
      <c r="AC201" s="233"/>
      <c r="AD201" s="233"/>
      <c r="AE201" s="233"/>
      <c r="AF201" s="233"/>
      <c r="AG201" s="233"/>
      <c r="AH201" s="233"/>
      <c r="AI201" s="233"/>
      <c r="AJ201" s="233"/>
      <c r="AK201" s="233"/>
      <c r="AL201" s="233"/>
    </row>
    <row r="202" spans="1:38">
      <c r="A202" s="1056" t="s">
        <v>390</v>
      </c>
      <c r="B202" s="1052" t="s">
        <v>391</v>
      </c>
      <c r="C202" s="209" t="s">
        <v>11</v>
      </c>
      <c r="D202" s="223">
        <v>3039.4578200000001</v>
      </c>
      <c r="E202" s="223">
        <v>3039.4578200000001</v>
      </c>
      <c r="F202" s="215">
        <f t="shared" si="18"/>
        <v>100</v>
      </c>
      <c r="G202" s="233"/>
      <c r="H202" s="233"/>
      <c r="I202" s="233"/>
      <c r="J202" s="233"/>
      <c r="K202" s="233"/>
      <c r="L202" s="233"/>
      <c r="M202" s="233"/>
      <c r="N202" s="233"/>
      <c r="O202" s="233"/>
      <c r="P202" s="233"/>
      <c r="Q202" s="233"/>
      <c r="R202" s="233"/>
      <c r="S202" s="233"/>
      <c r="T202" s="233"/>
      <c r="U202" s="233"/>
      <c r="V202" s="233"/>
      <c r="W202" s="233"/>
      <c r="X202" s="233"/>
      <c r="Y202" s="233"/>
      <c r="Z202" s="233"/>
      <c r="AA202" s="233"/>
      <c r="AB202" s="233"/>
      <c r="AC202" s="233"/>
      <c r="AD202" s="233"/>
      <c r="AE202" s="233"/>
      <c r="AF202" s="233"/>
      <c r="AG202" s="233"/>
      <c r="AH202" s="233"/>
      <c r="AI202" s="233"/>
      <c r="AJ202" s="233"/>
      <c r="AK202" s="233"/>
      <c r="AL202" s="233"/>
    </row>
    <row r="203" spans="1:38">
      <c r="A203" s="1059"/>
      <c r="B203" s="1058"/>
      <c r="C203" s="209" t="s">
        <v>12</v>
      </c>
      <c r="D203" s="219">
        <v>25426.6649</v>
      </c>
      <c r="E203" s="219">
        <v>25426.6649</v>
      </c>
      <c r="F203" s="215">
        <f t="shared" si="18"/>
        <v>100</v>
      </c>
      <c r="G203" s="233"/>
      <c r="H203" s="233"/>
      <c r="I203" s="233"/>
      <c r="J203" s="233"/>
      <c r="K203" s="233"/>
      <c r="L203" s="233"/>
      <c r="M203" s="233"/>
      <c r="N203" s="233"/>
      <c r="O203" s="233"/>
      <c r="P203" s="233"/>
      <c r="Q203" s="233"/>
      <c r="R203" s="233"/>
      <c r="S203" s="233"/>
      <c r="T203" s="233"/>
      <c r="U203" s="233"/>
      <c r="V203" s="233"/>
      <c r="W203" s="233"/>
      <c r="X203" s="233"/>
      <c r="Y203" s="233"/>
      <c r="Z203" s="233"/>
      <c r="AA203" s="233"/>
      <c r="AB203" s="233"/>
      <c r="AC203" s="233"/>
      <c r="AD203" s="233"/>
      <c r="AE203" s="233"/>
      <c r="AF203" s="233"/>
      <c r="AG203" s="233"/>
      <c r="AH203" s="233"/>
      <c r="AI203" s="233"/>
      <c r="AJ203" s="233"/>
      <c r="AK203" s="233"/>
      <c r="AL203" s="233"/>
    </row>
    <row r="204" spans="1:38">
      <c r="A204" s="1048" t="s">
        <v>395</v>
      </c>
      <c r="B204" s="1052" t="s">
        <v>396</v>
      </c>
      <c r="C204" s="209" t="s">
        <v>11</v>
      </c>
      <c r="D204" s="219"/>
      <c r="E204" s="219"/>
      <c r="F204" s="215"/>
      <c r="G204" s="233"/>
      <c r="H204" s="233"/>
      <c r="I204" s="233"/>
      <c r="J204" s="233"/>
      <c r="K204" s="233"/>
      <c r="L204" s="233"/>
      <c r="M204" s="233"/>
      <c r="N204" s="233"/>
      <c r="O204" s="233"/>
      <c r="P204" s="233"/>
      <c r="Q204" s="233"/>
      <c r="R204" s="233"/>
      <c r="S204" s="233"/>
      <c r="T204" s="233"/>
      <c r="U204" s="233"/>
      <c r="V204" s="233"/>
      <c r="W204" s="233"/>
      <c r="X204" s="233"/>
      <c r="Y204" s="233"/>
      <c r="Z204" s="233"/>
      <c r="AA204" s="233"/>
      <c r="AB204" s="233"/>
      <c r="AC204" s="233"/>
      <c r="AD204" s="233"/>
      <c r="AE204" s="233"/>
      <c r="AF204" s="233"/>
      <c r="AG204" s="233"/>
      <c r="AH204" s="233"/>
      <c r="AI204" s="233"/>
      <c r="AJ204" s="233"/>
      <c r="AK204" s="233"/>
      <c r="AL204" s="233"/>
    </row>
    <row r="205" spans="1:38">
      <c r="A205" s="1048"/>
      <c r="B205" s="1053"/>
      <c r="C205" s="209" t="s">
        <v>12</v>
      </c>
      <c r="D205" s="219">
        <v>1920.7542100000001</v>
      </c>
      <c r="E205" s="219">
        <v>1920.7542100000001</v>
      </c>
      <c r="F205" s="215">
        <f t="shared" si="18"/>
        <v>100</v>
      </c>
      <c r="G205" s="233"/>
      <c r="H205" s="233"/>
      <c r="I205" s="233"/>
      <c r="J205" s="233"/>
      <c r="K205" s="233"/>
      <c r="L205" s="233"/>
      <c r="M205" s="233"/>
      <c r="N205" s="233"/>
      <c r="O205" s="233"/>
      <c r="P205" s="233"/>
      <c r="Q205" s="233"/>
      <c r="R205" s="233"/>
      <c r="S205" s="233"/>
      <c r="T205" s="233"/>
      <c r="U205" s="233"/>
      <c r="V205" s="233"/>
      <c r="W205" s="233"/>
      <c r="X205" s="233"/>
      <c r="Y205" s="233"/>
      <c r="Z205" s="233"/>
      <c r="AA205" s="233"/>
      <c r="AB205" s="233"/>
      <c r="AC205" s="233"/>
      <c r="AD205" s="233"/>
      <c r="AE205" s="233"/>
      <c r="AF205" s="233"/>
      <c r="AG205" s="233"/>
      <c r="AH205" s="233"/>
      <c r="AI205" s="233"/>
      <c r="AJ205" s="233"/>
      <c r="AK205" s="233"/>
      <c r="AL205" s="233"/>
    </row>
    <row r="206" spans="1:38">
      <c r="A206" s="1048" t="s">
        <v>399</v>
      </c>
      <c r="B206" s="1052" t="s">
        <v>400</v>
      </c>
      <c r="C206" s="209" t="s">
        <v>11</v>
      </c>
      <c r="D206" s="219">
        <v>4017.3086200000002</v>
      </c>
      <c r="E206" s="219">
        <v>4017.3086200000002</v>
      </c>
      <c r="F206" s="215">
        <f t="shared" si="18"/>
        <v>100</v>
      </c>
      <c r="G206" s="233"/>
      <c r="H206" s="233"/>
      <c r="I206" s="233"/>
      <c r="J206" s="233"/>
      <c r="K206" s="233"/>
      <c r="L206" s="233"/>
      <c r="M206" s="233"/>
      <c r="N206" s="233"/>
      <c r="O206" s="233"/>
      <c r="P206" s="233"/>
      <c r="Q206" s="233"/>
      <c r="R206" s="233"/>
      <c r="S206" s="233"/>
      <c r="T206" s="233"/>
      <c r="U206" s="233"/>
      <c r="V206" s="233"/>
      <c r="W206" s="233"/>
      <c r="X206" s="233"/>
      <c r="Y206" s="233"/>
      <c r="Z206" s="233"/>
      <c r="AA206" s="233"/>
      <c r="AB206" s="233"/>
      <c r="AC206" s="233"/>
      <c r="AD206" s="233"/>
      <c r="AE206" s="233"/>
      <c r="AF206" s="233"/>
      <c r="AG206" s="233"/>
      <c r="AH206" s="233"/>
      <c r="AI206" s="233"/>
      <c r="AJ206" s="233"/>
      <c r="AK206" s="233"/>
      <c r="AL206" s="233"/>
    </row>
    <row r="207" spans="1:38">
      <c r="A207" s="1048"/>
      <c r="B207" s="1053"/>
      <c r="C207" s="209" t="s">
        <v>12</v>
      </c>
      <c r="D207" s="219">
        <v>19858.651409999999</v>
      </c>
      <c r="E207" s="219">
        <v>19858.651409999999</v>
      </c>
      <c r="F207" s="215">
        <f t="shared" si="18"/>
        <v>100</v>
      </c>
      <c r="G207" s="233"/>
      <c r="H207" s="233"/>
      <c r="I207" s="233"/>
      <c r="J207" s="233"/>
      <c r="K207" s="233"/>
      <c r="L207" s="233"/>
      <c r="M207" s="233"/>
      <c r="N207" s="233"/>
      <c r="O207" s="233"/>
      <c r="P207" s="233"/>
      <c r="Q207" s="233"/>
      <c r="R207" s="233"/>
      <c r="S207" s="233"/>
      <c r="T207" s="233"/>
      <c r="U207" s="233"/>
      <c r="V207" s="233"/>
      <c r="W207" s="233"/>
      <c r="X207" s="233"/>
      <c r="Y207" s="233"/>
      <c r="Z207" s="233"/>
      <c r="AA207" s="233"/>
      <c r="AB207" s="233"/>
      <c r="AC207" s="233"/>
      <c r="AD207" s="233"/>
      <c r="AE207" s="233"/>
      <c r="AF207" s="233"/>
      <c r="AG207" s="233"/>
      <c r="AH207" s="233"/>
      <c r="AI207" s="233"/>
      <c r="AJ207" s="233"/>
      <c r="AK207" s="233"/>
      <c r="AL207" s="233"/>
    </row>
    <row r="208" spans="1:38">
      <c r="A208" s="1054" t="s">
        <v>418</v>
      </c>
      <c r="B208" s="1054" t="s">
        <v>404</v>
      </c>
      <c r="C208" s="263" t="s">
        <v>27</v>
      </c>
      <c r="D208" s="221">
        <v>30022.987419999998</v>
      </c>
      <c r="E208" s="221">
        <v>30022.987419999998</v>
      </c>
      <c r="F208" s="215">
        <f t="shared" si="18"/>
        <v>100</v>
      </c>
      <c r="G208" s="233"/>
      <c r="H208" s="233"/>
      <c r="I208" s="233"/>
      <c r="J208" s="233"/>
      <c r="K208" s="233"/>
      <c r="L208" s="233"/>
      <c r="M208" s="233"/>
      <c r="N208" s="233"/>
      <c r="O208" s="233"/>
      <c r="P208" s="233"/>
      <c r="Q208" s="233"/>
      <c r="R208" s="233"/>
      <c r="S208" s="233"/>
      <c r="T208" s="233"/>
      <c r="U208" s="233"/>
      <c r="V208" s="233"/>
      <c r="W208" s="233"/>
      <c r="X208" s="233"/>
      <c r="Y208" s="233"/>
      <c r="Z208" s="233"/>
      <c r="AA208" s="233"/>
      <c r="AB208" s="233"/>
      <c r="AC208" s="233"/>
      <c r="AD208" s="233"/>
      <c r="AE208" s="233"/>
      <c r="AF208" s="233"/>
      <c r="AG208" s="233"/>
      <c r="AH208" s="233"/>
      <c r="AI208" s="233"/>
      <c r="AJ208" s="233"/>
      <c r="AK208" s="233"/>
      <c r="AL208" s="233"/>
    </row>
    <row r="209" spans="1:38">
      <c r="A209" s="1055"/>
      <c r="B209" s="1055"/>
      <c r="C209" s="209" t="s">
        <v>11</v>
      </c>
      <c r="D209" s="219">
        <v>53.121600000000001</v>
      </c>
      <c r="E209" s="219">
        <v>53.121600000000001</v>
      </c>
      <c r="F209" s="215">
        <f t="shared" si="18"/>
        <v>100</v>
      </c>
      <c r="G209" s="233"/>
      <c r="H209" s="233"/>
      <c r="I209" s="233"/>
      <c r="J209" s="233"/>
      <c r="K209" s="233"/>
      <c r="L209" s="233"/>
      <c r="M209" s="233"/>
      <c r="N209" s="233"/>
      <c r="O209" s="233"/>
      <c r="P209" s="233"/>
      <c r="Q209" s="233"/>
      <c r="R209" s="233"/>
      <c r="S209" s="233"/>
      <c r="T209" s="233"/>
      <c r="U209" s="233"/>
      <c r="V209" s="233"/>
      <c r="W209" s="233"/>
      <c r="X209" s="233"/>
      <c r="Y209" s="233"/>
      <c r="Z209" s="233"/>
      <c r="AA209" s="233"/>
      <c r="AB209" s="233"/>
      <c r="AC209" s="233"/>
      <c r="AD209" s="233"/>
      <c r="AE209" s="233"/>
      <c r="AF209" s="233"/>
      <c r="AG209" s="233"/>
      <c r="AH209" s="233"/>
      <c r="AI209" s="233"/>
      <c r="AJ209" s="233"/>
      <c r="AK209" s="233"/>
      <c r="AL209" s="233"/>
    </row>
    <row r="210" spans="1:38">
      <c r="A210" s="1055"/>
      <c r="B210" s="1055"/>
      <c r="C210" s="209" t="s">
        <v>12</v>
      </c>
      <c r="D210" s="219">
        <v>29969.865819999999</v>
      </c>
      <c r="E210" s="219">
        <v>29969.865819999999</v>
      </c>
      <c r="F210" s="215">
        <f t="shared" si="18"/>
        <v>100</v>
      </c>
      <c r="G210" s="233"/>
      <c r="H210" s="233"/>
      <c r="I210" s="233"/>
      <c r="J210" s="233"/>
      <c r="K210" s="233"/>
      <c r="L210" s="233"/>
      <c r="M210" s="233"/>
      <c r="N210" s="233"/>
      <c r="O210" s="233"/>
      <c r="P210" s="233"/>
      <c r="Q210" s="233"/>
      <c r="R210" s="233"/>
      <c r="S210" s="233"/>
      <c r="T210" s="233"/>
      <c r="U210" s="233"/>
      <c r="V210" s="233"/>
      <c r="W210" s="233"/>
      <c r="X210" s="233"/>
      <c r="Y210" s="233"/>
      <c r="Z210" s="233"/>
      <c r="AA210" s="233"/>
      <c r="AB210" s="233"/>
      <c r="AC210" s="233"/>
      <c r="AD210" s="233"/>
      <c r="AE210" s="233"/>
      <c r="AF210" s="233"/>
      <c r="AG210" s="233"/>
      <c r="AH210" s="233"/>
      <c r="AI210" s="233"/>
      <c r="AJ210" s="233"/>
      <c r="AK210" s="233"/>
      <c r="AL210" s="233"/>
    </row>
    <row r="211" spans="1:38">
      <c r="A211" s="1048" t="s">
        <v>406</v>
      </c>
      <c r="B211" s="1049" t="s">
        <v>407</v>
      </c>
      <c r="C211" s="209" t="s">
        <v>11</v>
      </c>
      <c r="D211" s="222">
        <v>53.121600000000001</v>
      </c>
      <c r="E211" s="222">
        <v>53.121600000000001</v>
      </c>
      <c r="F211" s="215">
        <f t="shared" si="18"/>
        <v>100</v>
      </c>
      <c r="G211" s="233"/>
      <c r="H211" s="233"/>
      <c r="I211" s="233"/>
      <c r="J211" s="233"/>
      <c r="K211" s="233"/>
      <c r="L211" s="233"/>
      <c r="M211" s="233"/>
      <c r="N211" s="233"/>
      <c r="O211" s="233"/>
      <c r="P211" s="233"/>
      <c r="Q211" s="233"/>
      <c r="R211" s="233"/>
      <c r="S211" s="233"/>
      <c r="T211" s="233"/>
      <c r="U211" s="233"/>
      <c r="V211" s="233"/>
      <c r="W211" s="233"/>
      <c r="X211" s="233"/>
      <c r="Y211" s="233"/>
      <c r="Z211" s="233"/>
      <c r="AA211" s="233"/>
      <c r="AB211" s="233"/>
      <c r="AC211" s="233"/>
      <c r="AD211" s="233"/>
      <c r="AE211" s="233"/>
      <c r="AF211" s="233"/>
      <c r="AG211" s="233"/>
      <c r="AH211" s="233"/>
      <c r="AI211" s="233"/>
      <c r="AJ211" s="233"/>
      <c r="AK211" s="233"/>
      <c r="AL211" s="233"/>
    </row>
    <row r="212" spans="1:38">
      <c r="A212" s="1048"/>
      <c r="B212" s="1049"/>
      <c r="C212" s="209" t="s">
        <v>12</v>
      </c>
      <c r="D212" s="219">
        <v>6532.3942699999998</v>
      </c>
      <c r="E212" s="219">
        <v>6532.3942699999998</v>
      </c>
      <c r="F212" s="215">
        <f t="shared" si="18"/>
        <v>100</v>
      </c>
      <c r="G212" s="233"/>
      <c r="H212" s="233"/>
      <c r="I212" s="233"/>
      <c r="J212" s="233"/>
      <c r="K212" s="233"/>
      <c r="L212" s="233"/>
      <c r="M212" s="233"/>
      <c r="N212" s="233"/>
      <c r="O212" s="233"/>
      <c r="P212" s="233"/>
      <c r="Q212" s="233"/>
      <c r="R212" s="233"/>
      <c r="S212" s="233"/>
      <c r="T212" s="233"/>
      <c r="U212" s="233"/>
      <c r="V212" s="233"/>
      <c r="W212" s="233"/>
      <c r="X212" s="233"/>
      <c r="Y212" s="233"/>
      <c r="Z212" s="233"/>
      <c r="AA212" s="233"/>
      <c r="AB212" s="233"/>
      <c r="AC212" s="233"/>
      <c r="AD212" s="233"/>
      <c r="AE212" s="233"/>
      <c r="AF212" s="233"/>
      <c r="AG212" s="233"/>
      <c r="AH212" s="233"/>
      <c r="AI212" s="233"/>
      <c r="AJ212" s="233"/>
      <c r="AK212" s="233"/>
      <c r="AL212" s="233"/>
    </row>
    <row r="213" spans="1:38" ht="51">
      <c r="A213" s="207" t="s">
        <v>412</v>
      </c>
      <c r="B213" s="208" t="s">
        <v>413</v>
      </c>
      <c r="C213" s="224" t="s">
        <v>12</v>
      </c>
      <c r="D213" s="225">
        <v>23437.466639999999</v>
      </c>
      <c r="E213" s="225">
        <v>23437.466639999999</v>
      </c>
      <c r="F213" s="215">
        <f t="shared" si="18"/>
        <v>100</v>
      </c>
      <c r="G213" s="233"/>
      <c r="H213" s="233"/>
      <c r="I213" s="233"/>
      <c r="J213" s="233"/>
      <c r="K213" s="233"/>
      <c r="L213" s="233"/>
      <c r="M213" s="233"/>
      <c r="N213" s="233"/>
      <c r="O213" s="233"/>
      <c r="P213" s="233"/>
      <c r="Q213" s="233"/>
      <c r="R213" s="233"/>
      <c r="S213" s="233"/>
      <c r="T213" s="233"/>
      <c r="U213" s="233"/>
      <c r="V213" s="233"/>
      <c r="W213" s="233"/>
      <c r="X213" s="233"/>
      <c r="Y213" s="233"/>
      <c r="Z213" s="233"/>
      <c r="AA213" s="233"/>
      <c r="AB213" s="233"/>
      <c r="AC213" s="233"/>
      <c r="AD213" s="233"/>
      <c r="AE213" s="233"/>
      <c r="AF213" s="233"/>
      <c r="AG213" s="233"/>
      <c r="AH213" s="233"/>
      <c r="AI213" s="233"/>
      <c r="AJ213" s="233"/>
      <c r="AK213" s="233"/>
      <c r="AL213" s="233"/>
    </row>
    <row r="214" spans="1:38" ht="15" customHeight="1">
      <c r="A214" s="1050" t="s">
        <v>62</v>
      </c>
      <c r="B214" s="1051" t="s">
        <v>1089</v>
      </c>
      <c r="C214" s="242" t="s">
        <v>1090</v>
      </c>
      <c r="D214" s="761">
        <v>327044.46999999997</v>
      </c>
      <c r="E214" s="761">
        <v>327034.62</v>
      </c>
      <c r="F214" s="1094">
        <f t="shared" si="18"/>
        <v>99.996988177173591</v>
      </c>
      <c r="G214" s="233"/>
      <c r="H214" s="233"/>
      <c r="I214" s="233"/>
      <c r="J214" s="233"/>
      <c r="K214" s="233"/>
      <c r="L214" s="233"/>
      <c r="M214" s="233"/>
      <c r="N214" s="233"/>
      <c r="O214" s="233"/>
      <c r="P214" s="233"/>
      <c r="Q214" s="233"/>
      <c r="R214" s="233"/>
      <c r="S214" s="233"/>
      <c r="T214" s="233"/>
      <c r="U214" s="233"/>
      <c r="V214" s="233"/>
      <c r="W214" s="233"/>
      <c r="X214" s="233"/>
      <c r="Y214" s="233"/>
      <c r="Z214" s="233"/>
      <c r="AA214" s="233"/>
      <c r="AB214" s="233"/>
      <c r="AC214" s="233"/>
      <c r="AD214" s="233"/>
      <c r="AE214" s="233"/>
      <c r="AF214" s="233"/>
      <c r="AG214" s="233"/>
      <c r="AH214" s="233"/>
      <c r="AI214" s="233"/>
      <c r="AJ214" s="233"/>
      <c r="AK214" s="233"/>
      <c r="AL214" s="233"/>
    </row>
    <row r="215" spans="1:38">
      <c r="A215" s="1050"/>
      <c r="B215" s="1051"/>
      <c r="C215" s="143" t="s">
        <v>1091</v>
      </c>
      <c r="D215" s="761"/>
      <c r="E215" s="761"/>
      <c r="F215" s="1095"/>
      <c r="G215" s="233"/>
      <c r="H215" s="233"/>
      <c r="I215" s="233"/>
      <c r="J215" s="233"/>
      <c r="K215" s="233"/>
      <c r="L215" s="233"/>
      <c r="M215" s="233"/>
      <c r="N215" s="233"/>
      <c r="O215" s="233"/>
      <c r="P215" s="233"/>
      <c r="Q215" s="233"/>
      <c r="R215" s="233"/>
      <c r="S215" s="233"/>
      <c r="T215" s="233"/>
      <c r="U215" s="233"/>
      <c r="V215" s="233"/>
      <c r="W215" s="233"/>
      <c r="X215" s="233"/>
      <c r="Y215" s="233"/>
      <c r="Z215" s="233"/>
      <c r="AA215" s="233"/>
      <c r="AB215" s="233"/>
      <c r="AC215" s="233"/>
      <c r="AD215" s="233"/>
      <c r="AE215" s="233"/>
      <c r="AF215" s="233"/>
      <c r="AG215" s="233"/>
      <c r="AH215" s="233"/>
      <c r="AI215" s="233"/>
      <c r="AJ215" s="233"/>
      <c r="AK215" s="233"/>
      <c r="AL215" s="233"/>
    </row>
    <row r="216" spans="1:38">
      <c r="A216" s="1050"/>
      <c r="B216" s="1051"/>
      <c r="C216" s="143" t="s">
        <v>10</v>
      </c>
      <c r="D216" s="141">
        <v>186063.08</v>
      </c>
      <c r="E216" s="141">
        <v>186063.08</v>
      </c>
      <c r="F216" s="141">
        <f>E216/D216*100</f>
        <v>100</v>
      </c>
      <c r="G216" s="233"/>
      <c r="H216" s="233"/>
      <c r="I216" s="233"/>
      <c r="J216" s="233"/>
      <c r="K216" s="233"/>
      <c r="L216" s="233"/>
      <c r="M216" s="233"/>
      <c r="N216" s="233"/>
      <c r="O216" s="233"/>
      <c r="P216" s="233"/>
      <c r="Q216" s="233"/>
      <c r="R216" s="233"/>
      <c r="S216" s="233"/>
      <c r="T216" s="233"/>
      <c r="U216" s="233"/>
      <c r="V216" s="233"/>
      <c r="W216" s="233"/>
      <c r="X216" s="233"/>
      <c r="Y216" s="233"/>
      <c r="Z216" s="233"/>
      <c r="AA216" s="233"/>
      <c r="AB216" s="233"/>
      <c r="AC216" s="233"/>
      <c r="AD216" s="233"/>
      <c r="AE216" s="233"/>
      <c r="AF216" s="233"/>
      <c r="AG216" s="233"/>
      <c r="AH216" s="233"/>
      <c r="AI216" s="233"/>
      <c r="AJ216" s="233"/>
      <c r="AK216" s="233"/>
      <c r="AL216" s="233"/>
    </row>
    <row r="217" spans="1:38">
      <c r="A217" s="1050"/>
      <c r="B217" s="1051"/>
      <c r="C217" s="143" t="s">
        <v>11</v>
      </c>
      <c r="D217" s="141">
        <v>27093.32</v>
      </c>
      <c r="E217" s="141">
        <v>27093.31</v>
      </c>
      <c r="F217" s="200">
        <f>E217/D217*100</f>
        <v>99.999963090533029</v>
      </c>
      <c r="G217" s="233"/>
      <c r="H217" s="233"/>
      <c r="I217" s="233"/>
      <c r="J217" s="233"/>
      <c r="K217" s="233"/>
      <c r="L217" s="233"/>
      <c r="M217" s="233"/>
      <c r="N217" s="233"/>
      <c r="O217" s="233"/>
      <c r="P217" s="233"/>
      <c r="Q217" s="233"/>
      <c r="R217" s="233"/>
      <c r="S217" s="233"/>
      <c r="T217" s="233"/>
      <c r="U217" s="233"/>
      <c r="V217" s="233"/>
      <c r="W217" s="233"/>
      <c r="X217" s="233"/>
      <c r="Y217" s="233"/>
      <c r="Z217" s="233"/>
      <c r="AA217" s="233"/>
      <c r="AB217" s="233"/>
      <c r="AC217" s="233"/>
      <c r="AD217" s="233"/>
      <c r="AE217" s="233"/>
      <c r="AF217" s="233"/>
      <c r="AG217" s="233"/>
      <c r="AH217" s="233"/>
      <c r="AI217" s="233"/>
      <c r="AJ217" s="233"/>
      <c r="AK217" s="233"/>
      <c r="AL217" s="233"/>
    </row>
    <row r="218" spans="1:38" ht="25.5">
      <c r="A218" s="1050"/>
      <c r="B218" s="1051"/>
      <c r="C218" s="143" t="s">
        <v>1092</v>
      </c>
      <c r="D218" s="141">
        <v>113888.07</v>
      </c>
      <c r="E218" s="141">
        <v>113878.23</v>
      </c>
      <c r="F218" s="200">
        <f t="shared" ref="F217:F222" si="19">E218/D218*100</f>
        <v>99.991359937875828</v>
      </c>
      <c r="G218" s="233"/>
      <c r="H218" s="233"/>
      <c r="I218" s="233"/>
      <c r="J218" s="233"/>
      <c r="K218" s="233"/>
      <c r="L218" s="233"/>
      <c r="M218" s="233"/>
      <c r="N218" s="233"/>
      <c r="O218" s="233"/>
      <c r="P218" s="233"/>
      <c r="Q218" s="233"/>
      <c r="R218" s="233"/>
      <c r="S218" s="233"/>
      <c r="T218" s="233"/>
      <c r="U218" s="233"/>
      <c r="V218" s="233"/>
      <c r="W218" s="233"/>
      <c r="X218" s="233"/>
      <c r="Y218" s="233"/>
      <c r="Z218" s="233"/>
      <c r="AA218" s="233"/>
      <c r="AB218" s="233"/>
      <c r="AC218" s="233"/>
      <c r="AD218" s="233"/>
      <c r="AE218" s="233"/>
      <c r="AF218" s="233"/>
      <c r="AG218" s="233"/>
      <c r="AH218" s="233"/>
      <c r="AI218" s="233"/>
      <c r="AJ218" s="233"/>
      <c r="AK218" s="233"/>
      <c r="AL218" s="233"/>
    </row>
    <row r="219" spans="1:38" ht="15" customHeight="1">
      <c r="A219" s="1045" t="s">
        <v>67</v>
      </c>
      <c r="B219" s="761" t="s">
        <v>1093</v>
      </c>
      <c r="C219" s="242" t="s">
        <v>1090</v>
      </c>
      <c r="D219" s="761">
        <v>152447.06</v>
      </c>
      <c r="E219" s="761">
        <v>152447.04999999999</v>
      </c>
      <c r="F219" s="200">
        <f t="shared" si="19"/>
        <v>99.999993440345776</v>
      </c>
      <c r="G219" s="233"/>
      <c r="H219" s="233"/>
      <c r="I219" s="233"/>
      <c r="J219" s="233"/>
      <c r="K219" s="233"/>
      <c r="L219" s="233"/>
      <c r="M219" s="233"/>
      <c r="N219" s="233"/>
      <c r="O219" s="233"/>
      <c r="P219" s="233"/>
      <c r="Q219" s="233"/>
      <c r="R219" s="233"/>
      <c r="S219" s="233"/>
      <c r="T219" s="233"/>
      <c r="U219" s="233"/>
      <c r="V219" s="233"/>
      <c r="W219" s="233"/>
      <c r="X219" s="233"/>
      <c r="Y219" s="233"/>
      <c r="Z219" s="233"/>
      <c r="AA219" s="233"/>
      <c r="AB219" s="233"/>
      <c r="AC219" s="233"/>
      <c r="AD219" s="233"/>
      <c r="AE219" s="233"/>
      <c r="AF219" s="233"/>
      <c r="AG219" s="233"/>
      <c r="AH219" s="233"/>
      <c r="AI219" s="233"/>
      <c r="AJ219" s="233"/>
      <c r="AK219" s="233"/>
      <c r="AL219" s="233"/>
    </row>
    <row r="220" spans="1:38">
      <c r="A220" s="1045"/>
      <c r="B220" s="761"/>
      <c r="C220" s="143" t="s">
        <v>1091</v>
      </c>
      <c r="D220" s="761"/>
      <c r="E220" s="761"/>
      <c r="F220" s="200"/>
      <c r="G220" s="233"/>
      <c r="H220" s="233"/>
      <c r="I220" s="233"/>
      <c r="J220" s="233"/>
      <c r="K220" s="233"/>
      <c r="L220" s="233"/>
      <c r="M220" s="233"/>
      <c r="N220" s="233"/>
      <c r="O220" s="233"/>
      <c r="P220" s="233"/>
      <c r="Q220" s="233"/>
      <c r="R220" s="233"/>
      <c r="S220" s="233"/>
      <c r="T220" s="233"/>
      <c r="U220" s="233"/>
      <c r="V220" s="233"/>
      <c r="W220" s="233"/>
      <c r="X220" s="233"/>
      <c r="Y220" s="233"/>
      <c r="Z220" s="233"/>
      <c r="AA220" s="233"/>
      <c r="AB220" s="233"/>
      <c r="AC220" s="233"/>
      <c r="AD220" s="233"/>
      <c r="AE220" s="233"/>
      <c r="AF220" s="233"/>
      <c r="AG220" s="233"/>
      <c r="AH220" s="233"/>
      <c r="AI220" s="233"/>
      <c r="AJ220" s="233"/>
      <c r="AK220" s="233"/>
      <c r="AL220" s="233"/>
    </row>
    <row r="221" spans="1:38">
      <c r="A221" s="1045"/>
      <c r="B221" s="761"/>
      <c r="C221" s="143" t="s">
        <v>10</v>
      </c>
      <c r="D221" s="141">
        <v>20380.18</v>
      </c>
      <c r="E221" s="141">
        <v>20380.18</v>
      </c>
      <c r="F221" s="200">
        <f t="shared" si="19"/>
        <v>100</v>
      </c>
      <c r="G221" s="233"/>
      <c r="H221" s="233"/>
      <c r="I221" s="233"/>
      <c r="J221" s="233"/>
      <c r="K221" s="233"/>
      <c r="L221" s="233"/>
      <c r="M221" s="233"/>
      <c r="N221" s="233"/>
      <c r="O221" s="233"/>
      <c r="P221" s="233"/>
      <c r="Q221" s="233"/>
      <c r="R221" s="233"/>
      <c r="S221" s="233"/>
      <c r="T221" s="233"/>
      <c r="U221" s="233"/>
      <c r="V221" s="233"/>
      <c r="W221" s="233"/>
      <c r="X221" s="233"/>
      <c r="Y221" s="233"/>
      <c r="Z221" s="233"/>
      <c r="AA221" s="233"/>
      <c r="AB221" s="233"/>
      <c r="AC221" s="233"/>
      <c r="AD221" s="233"/>
      <c r="AE221" s="233"/>
      <c r="AF221" s="233"/>
      <c r="AG221" s="233"/>
      <c r="AH221" s="233"/>
      <c r="AI221" s="233"/>
      <c r="AJ221" s="233"/>
      <c r="AK221" s="233"/>
      <c r="AL221" s="233"/>
    </row>
    <row r="222" spans="1:38">
      <c r="A222" s="1045"/>
      <c r="B222" s="761"/>
      <c r="C222" s="143" t="s">
        <v>11</v>
      </c>
      <c r="D222" s="141">
        <v>23621.68</v>
      </c>
      <c r="E222" s="141">
        <v>23621.67</v>
      </c>
      <c r="F222" s="200">
        <f t="shared" si="19"/>
        <v>99.999957666008513</v>
      </c>
      <c r="G222" s="233"/>
      <c r="H222" s="233"/>
      <c r="I222" s="233"/>
      <c r="J222" s="233"/>
      <c r="K222" s="233"/>
      <c r="L222" s="233"/>
      <c r="M222" s="233"/>
      <c r="N222" s="233"/>
      <c r="O222" s="233"/>
      <c r="P222" s="233"/>
      <c r="Q222" s="233"/>
      <c r="R222" s="233"/>
      <c r="S222" s="233"/>
      <c r="T222" s="233"/>
      <c r="U222" s="233"/>
      <c r="V222" s="233"/>
      <c r="W222" s="233"/>
      <c r="X222" s="233"/>
      <c r="Y222" s="233"/>
      <c r="Z222" s="233"/>
      <c r="AA222" s="233"/>
      <c r="AB222" s="233"/>
      <c r="AC222" s="233"/>
      <c r="AD222" s="233"/>
      <c r="AE222" s="233"/>
      <c r="AF222" s="233"/>
      <c r="AG222" s="233"/>
      <c r="AH222" s="233"/>
      <c r="AI222" s="233"/>
      <c r="AJ222" s="233"/>
      <c r="AK222" s="233"/>
      <c r="AL222" s="233"/>
    </row>
    <row r="223" spans="1:38" ht="25.5">
      <c r="A223" s="1045"/>
      <c r="B223" s="761"/>
      <c r="C223" s="143" t="s">
        <v>1092</v>
      </c>
      <c r="D223" s="141">
        <v>108445.2</v>
      </c>
      <c r="E223" s="141">
        <v>108445.2</v>
      </c>
      <c r="F223" s="141">
        <f>E223/D223*100</f>
        <v>100</v>
      </c>
      <c r="G223" s="233"/>
      <c r="H223" s="233"/>
      <c r="I223" s="233"/>
      <c r="J223" s="233"/>
      <c r="K223" s="233"/>
      <c r="L223" s="233"/>
      <c r="M223" s="233"/>
      <c r="N223" s="233"/>
      <c r="O223" s="233"/>
      <c r="P223" s="233"/>
      <c r="Q223" s="233"/>
      <c r="R223" s="233"/>
      <c r="S223" s="233"/>
      <c r="T223" s="233"/>
      <c r="U223" s="233"/>
      <c r="V223" s="233"/>
      <c r="W223" s="233"/>
      <c r="X223" s="233"/>
      <c r="Y223" s="233"/>
      <c r="Z223" s="233"/>
      <c r="AA223" s="233"/>
      <c r="AB223" s="233"/>
      <c r="AC223" s="233"/>
      <c r="AD223" s="233"/>
      <c r="AE223" s="233"/>
      <c r="AF223" s="233"/>
      <c r="AG223" s="233"/>
      <c r="AH223" s="233"/>
      <c r="AI223" s="233"/>
      <c r="AJ223" s="233"/>
      <c r="AK223" s="233"/>
      <c r="AL223" s="233"/>
    </row>
    <row r="224" spans="1:38" ht="15" customHeight="1">
      <c r="A224" s="929" t="s">
        <v>253</v>
      </c>
      <c r="B224" s="688" t="s">
        <v>1094</v>
      </c>
      <c r="C224" s="242" t="s">
        <v>1090</v>
      </c>
      <c r="D224" s="688">
        <v>59396.04</v>
      </c>
      <c r="E224" s="688">
        <v>59396.04</v>
      </c>
      <c r="F224" s="688">
        <f>E224/D224*100</f>
        <v>100</v>
      </c>
      <c r="G224" s="233"/>
      <c r="H224" s="233"/>
      <c r="I224" s="233"/>
      <c r="J224" s="233"/>
      <c r="K224" s="233"/>
      <c r="L224" s="233"/>
      <c r="M224" s="233"/>
      <c r="N224" s="233"/>
      <c r="O224" s="233"/>
      <c r="P224" s="233"/>
      <c r="Q224" s="233"/>
      <c r="R224" s="233"/>
      <c r="S224" s="233"/>
      <c r="T224" s="233"/>
      <c r="U224" s="233"/>
      <c r="V224" s="233"/>
      <c r="W224" s="233"/>
      <c r="X224" s="233"/>
      <c r="Y224" s="233"/>
      <c r="Z224" s="233"/>
      <c r="AA224" s="233"/>
      <c r="AB224" s="233"/>
      <c r="AC224" s="233"/>
      <c r="AD224" s="233"/>
      <c r="AE224" s="233"/>
      <c r="AF224" s="233"/>
      <c r="AG224" s="233"/>
      <c r="AH224" s="233"/>
      <c r="AI224" s="233"/>
      <c r="AJ224" s="233"/>
      <c r="AK224" s="233"/>
      <c r="AL224" s="233"/>
    </row>
    <row r="225" spans="1:38">
      <c r="A225" s="964"/>
      <c r="B225" s="688"/>
      <c r="C225" s="143" t="s">
        <v>1091</v>
      </c>
      <c r="D225" s="688"/>
      <c r="E225" s="688"/>
      <c r="F225" s="688"/>
      <c r="G225" s="233"/>
      <c r="H225" s="233"/>
      <c r="I225" s="233"/>
      <c r="J225" s="233"/>
      <c r="K225" s="233"/>
      <c r="L225" s="233"/>
      <c r="M225" s="233"/>
      <c r="N225" s="233"/>
      <c r="O225" s="233"/>
      <c r="P225" s="233"/>
      <c r="Q225" s="233"/>
      <c r="R225" s="233"/>
      <c r="S225" s="233"/>
      <c r="T225" s="233"/>
      <c r="U225" s="233"/>
      <c r="V225" s="233"/>
      <c r="W225" s="233"/>
      <c r="X225" s="233"/>
      <c r="Y225" s="233"/>
      <c r="Z225" s="233"/>
      <c r="AA225" s="233"/>
      <c r="AB225" s="233"/>
      <c r="AC225" s="233"/>
      <c r="AD225" s="233"/>
      <c r="AE225" s="233"/>
      <c r="AF225" s="233"/>
      <c r="AG225" s="233"/>
      <c r="AH225" s="233"/>
      <c r="AI225" s="233"/>
      <c r="AJ225" s="233"/>
      <c r="AK225" s="233"/>
      <c r="AL225" s="233"/>
    </row>
    <row r="226" spans="1:38">
      <c r="A226" s="964"/>
      <c r="B226" s="688"/>
      <c r="C226" s="143" t="s">
        <v>10</v>
      </c>
      <c r="D226" s="141"/>
      <c r="E226" s="141"/>
      <c r="F226" s="141"/>
      <c r="G226" s="233"/>
      <c r="H226" s="233"/>
      <c r="I226" s="233"/>
      <c r="J226" s="233"/>
      <c r="K226" s="233"/>
      <c r="L226" s="233"/>
      <c r="M226" s="233"/>
      <c r="N226" s="233"/>
      <c r="O226" s="233"/>
      <c r="P226" s="233"/>
      <c r="Q226" s="233"/>
      <c r="R226" s="233"/>
      <c r="S226" s="233"/>
      <c r="T226" s="233"/>
      <c r="U226" s="233"/>
      <c r="V226" s="233"/>
      <c r="W226" s="233"/>
      <c r="X226" s="233"/>
      <c r="Y226" s="233"/>
      <c r="Z226" s="233"/>
      <c r="AA226" s="233"/>
      <c r="AB226" s="233"/>
      <c r="AC226" s="233"/>
      <c r="AD226" s="233"/>
      <c r="AE226" s="233"/>
      <c r="AF226" s="233"/>
      <c r="AG226" s="233"/>
      <c r="AH226" s="233"/>
      <c r="AI226" s="233"/>
      <c r="AJ226" s="233"/>
      <c r="AK226" s="233"/>
      <c r="AL226" s="233"/>
    </row>
    <row r="227" spans="1:38">
      <c r="A227" s="964"/>
      <c r="B227" s="688"/>
      <c r="C227" s="143" t="s">
        <v>11</v>
      </c>
      <c r="D227" s="141">
        <v>5250</v>
      </c>
      <c r="E227" s="141">
        <v>5250</v>
      </c>
      <c r="F227" s="141">
        <f>E227/D227*100</f>
        <v>100</v>
      </c>
      <c r="G227" s="233"/>
      <c r="H227" s="233"/>
      <c r="I227" s="233"/>
      <c r="J227" s="233"/>
      <c r="K227" s="233"/>
      <c r="L227" s="233"/>
      <c r="M227" s="233"/>
      <c r="N227" s="233"/>
      <c r="O227" s="233"/>
      <c r="P227" s="233"/>
      <c r="Q227" s="233"/>
      <c r="R227" s="233"/>
      <c r="S227" s="233"/>
      <c r="T227" s="233"/>
      <c r="U227" s="233"/>
      <c r="V227" s="233"/>
      <c r="W227" s="233"/>
      <c r="X227" s="233"/>
      <c r="Y227" s="233"/>
      <c r="Z227" s="233"/>
      <c r="AA227" s="233"/>
      <c r="AB227" s="233"/>
      <c r="AC227" s="233"/>
      <c r="AD227" s="233"/>
      <c r="AE227" s="233"/>
      <c r="AF227" s="233"/>
      <c r="AG227" s="233"/>
      <c r="AH227" s="233"/>
      <c r="AI227" s="233"/>
      <c r="AJ227" s="233"/>
      <c r="AK227" s="233"/>
      <c r="AL227" s="233"/>
    </row>
    <row r="228" spans="1:38" ht="25.5">
      <c r="A228" s="969"/>
      <c r="B228" s="688"/>
      <c r="C228" s="143" t="s">
        <v>1092</v>
      </c>
      <c r="D228" s="141">
        <v>54146.04</v>
      </c>
      <c r="E228" s="141">
        <v>54146.04</v>
      </c>
      <c r="F228" s="141">
        <f>E228/D228*100</f>
        <v>100</v>
      </c>
      <c r="G228" s="233"/>
      <c r="H228" s="233"/>
      <c r="I228" s="233"/>
      <c r="J228" s="233"/>
      <c r="K228" s="233"/>
      <c r="L228" s="233"/>
      <c r="M228" s="233"/>
      <c r="N228" s="233"/>
      <c r="O228" s="233"/>
      <c r="P228" s="233"/>
      <c r="Q228" s="233"/>
      <c r="R228" s="233"/>
      <c r="S228" s="233"/>
      <c r="T228" s="233"/>
      <c r="U228" s="233"/>
      <c r="V228" s="233"/>
      <c r="W228" s="233"/>
      <c r="X228" s="233"/>
      <c r="Y228" s="233"/>
      <c r="Z228" s="233"/>
      <c r="AA228" s="233"/>
      <c r="AB228" s="233"/>
      <c r="AC228" s="233"/>
      <c r="AD228" s="233"/>
      <c r="AE228" s="233"/>
      <c r="AF228" s="233"/>
      <c r="AG228" s="233"/>
      <c r="AH228" s="233"/>
      <c r="AI228" s="233"/>
      <c r="AJ228" s="233"/>
      <c r="AK228" s="233"/>
      <c r="AL228" s="233"/>
    </row>
    <row r="229" spans="1:38" ht="15" customHeight="1">
      <c r="A229" s="929" t="s">
        <v>435</v>
      </c>
      <c r="B229" s="688" t="s">
        <v>1095</v>
      </c>
      <c r="C229" s="242" t="s">
        <v>1090</v>
      </c>
      <c r="D229" s="688">
        <v>22676.959999999999</v>
      </c>
      <c r="E229" s="688">
        <v>22676.959999999999</v>
      </c>
      <c r="F229" s="688">
        <f>E229/D229*100</f>
        <v>100</v>
      </c>
      <c r="G229" s="233"/>
      <c r="H229" s="233"/>
      <c r="I229" s="233"/>
      <c r="J229" s="233"/>
      <c r="K229" s="233"/>
      <c r="L229" s="233"/>
      <c r="M229" s="233"/>
      <c r="N229" s="233"/>
      <c r="O229" s="233"/>
      <c r="P229" s="233"/>
      <c r="Q229" s="233"/>
      <c r="R229" s="233"/>
      <c r="S229" s="233"/>
      <c r="T229" s="233"/>
      <c r="U229" s="233"/>
      <c r="V229" s="233"/>
      <c r="W229" s="233"/>
      <c r="X229" s="233"/>
      <c r="Y229" s="233"/>
      <c r="Z229" s="233"/>
      <c r="AA229" s="233"/>
      <c r="AB229" s="233"/>
      <c r="AC229" s="233"/>
      <c r="AD229" s="233"/>
      <c r="AE229" s="233"/>
      <c r="AF229" s="233"/>
      <c r="AG229" s="233"/>
      <c r="AH229" s="233"/>
      <c r="AI229" s="233"/>
      <c r="AJ229" s="233"/>
      <c r="AK229" s="233"/>
      <c r="AL229" s="233"/>
    </row>
    <row r="230" spans="1:38">
      <c r="A230" s="964"/>
      <c r="B230" s="688"/>
      <c r="C230" s="143" t="s">
        <v>1091</v>
      </c>
      <c r="D230" s="688"/>
      <c r="E230" s="688"/>
      <c r="F230" s="688"/>
      <c r="G230" s="233"/>
      <c r="H230" s="233"/>
      <c r="I230" s="233"/>
      <c r="J230" s="233"/>
      <c r="K230" s="233"/>
      <c r="L230" s="233"/>
      <c r="M230" s="233"/>
      <c r="N230" s="233"/>
      <c r="O230" s="233"/>
      <c r="P230" s="233"/>
      <c r="Q230" s="233"/>
      <c r="R230" s="233"/>
      <c r="S230" s="233"/>
      <c r="T230" s="233"/>
      <c r="U230" s="233"/>
      <c r="V230" s="233"/>
      <c r="W230" s="233"/>
      <c r="X230" s="233"/>
      <c r="Y230" s="233"/>
      <c r="Z230" s="233"/>
      <c r="AA230" s="233"/>
      <c r="AB230" s="233"/>
      <c r="AC230" s="233"/>
      <c r="AD230" s="233"/>
      <c r="AE230" s="233"/>
      <c r="AF230" s="233"/>
      <c r="AG230" s="233"/>
      <c r="AH230" s="233"/>
      <c r="AI230" s="233"/>
      <c r="AJ230" s="233"/>
      <c r="AK230" s="233"/>
      <c r="AL230" s="233"/>
    </row>
    <row r="231" spans="1:38">
      <c r="A231" s="964"/>
      <c r="B231" s="688"/>
      <c r="C231" s="143" t="s">
        <v>10</v>
      </c>
      <c r="D231" s="141">
        <v>140.91999999999999</v>
      </c>
      <c r="E231" s="141">
        <v>140.91999999999999</v>
      </c>
      <c r="F231" s="141">
        <f>E231/D231*100</f>
        <v>100</v>
      </c>
      <c r="G231" s="233"/>
      <c r="H231" s="233"/>
      <c r="I231" s="233"/>
      <c r="J231" s="233"/>
      <c r="K231" s="233"/>
      <c r="L231" s="233"/>
      <c r="M231" s="233"/>
      <c r="N231" s="233"/>
      <c r="O231" s="233"/>
      <c r="P231" s="233"/>
      <c r="Q231" s="233"/>
      <c r="R231" s="233"/>
      <c r="S231" s="233"/>
      <c r="T231" s="233"/>
      <c r="U231" s="233"/>
      <c r="V231" s="233"/>
      <c r="W231" s="233"/>
      <c r="X231" s="233"/>
      <c r="Y231" s="233"/>
      <c r="Z231" s="233"/>
      <c r="AA231" s="233"/>
      <c r="AB231" s="233"/>
      <c r="AC231" s="233"/>
      <c r="AD231" s="233"/>
      <c r="AE231" s="233"/>
      <c r="AF231" s="233"/>
      <c r="AG231" s="233"/>
      <c r="AH231" s="233"/>
      <c r="AI231" s="233"/>
      <c r="AJ231" s="233"/>
      <c r="AK231" s="233"/>
      <c r="AL231" s="233"/>
    </row>
    <row r="232" spans="1:38">
      <c r="A232" s="964"/>
      <c r="B232" s="688"/>
      <c r="C232" s="143" t="s">
        <v>11</v>
      </c>
      <c r="D232" s="141">
        <v>122.94</v>
      </c>
      <c r="E232" s="141">
        <v>122.94</v>
      </c>
      <c r="F232" s="292">
        <f>E232/D232*100</f>
        <v>100</v>
      </c>
      <c r="G232" s="233"/>
      <c r="H232" s="233"/>
      <c r="I232" s="233"/>
      <c r="J232" s="233"/>
      <c r="K232" s="233"/>
      <c r="L232" s="233"/>
      <c r="M232" s="233"/>
      <c r="N232" s="233"/>
      <c r="O232" s="233"/>
      <c r="P232" s="233"/>
      <c r="Q232" s="233"/>
      <c r="R232" s="233"/>
      <c r="S232" s="233"/>
      <c r="T232" s="233"/>
      <c r="U232" s="233"/>
      <c r="V232" s="233"/>
      <c r="W232" s="233"/>
      <c r="X232" s="233"/>
      <c r="Y232" s="233"/>
      <c r="Z232" s="233"/>
      <c r="AA232" s="233"/>
      <c r="AB232" s="233"/>
      <c r="AC232" s="233"/>
      <c r="AD232" s="233"/>
      <c r="AE232" s="233"/>
      <c r="AF232" s="233"/>
      <c r="AG232" s="233"/>
      <c r="AH232" s="233"/>
      <c r="AI232" s="233"/>
      <c r="AJ232" s="233"/>
      <c r="AK232" s="233"/>
      <c r="AL232" s="233"/>
    </row>
    <row r="233" spans="1:38" ht="25.5">
      <c r="A233" s="969"/>
      <c r="B233" s="688"/>
      <c r="C233" s="143" t="s">
        <v>1092</v>
      </c>
      <c r="D233" s="141">
        <v>22413.1</v>
      </c>
      <c r="E233" s="141">
        <v>22413.1</v>
      </c>
      <c r="F233" s="141">
        <v>100</v>
      </c>
      <c r="G233" s="233"/>
      <c r="H233" s="233"/>
      <c r="I233" s="233"/>
      <c r="J233" s="233"/>
      <c r="K233" s="233"/>
      <c r="L233" s="233"/>
      <c r="M233" s="233"/>
      <c r="N233" s="233"/>
      <c r="O233" s="233"/>
      <c r="P233" s="233"/>
      <c r="Q233" s="233"/>
      <c r="R233" s="233"/>
      <c r="S233" s="233"/>
      <c r="T233" s="233"/>
      <c r="U233" s="233"/>
      <c r="V233" s="233"/>
      <c r="W233" s="233"/>
      <c r="X233" s="233"/>
      <c r="Y233" s="233"/>
      <c r="Z233" s="233"/>
      <c r="AA233" s="233"/>
      <c r="AB233" s="233"/>
      <c r="AC233" s="233"/>
      <c r="AD233" s="233"/>
      <c r="AE233" s="233"/>
      <c r="AF233" s="233"/>
      <c r="AG233" s="233"/>
      <c r="AH233" s="233"/>
      <c r="AI233" s="233"/>
      <c r="AJ233" s="233"/>
      <c r="AK233" s="233"/>
      <c r="AL233" s="233"/>
    </row>
    <row r="234" spans="1:38" ht="15" customHeight="1">
      <c r="A234" s="929" t="s">
        <v>303</v>
      </c>
      <c r="B234" s="688" t="s">
        <v>1096</v>
      </c>
      <c r="C234" s="242" t="s">
        <v>1090</v>
      </c>
      <c r="D234" s="688">
        <v>31163.3</v>
      </c>
      <c r="E234" s="688">
        <v>31163.3</v>
      </c>
      <c r="F234" s="688">
        <v>100</v>
      </c>
      <c r="G234" s="233"/>
      <c r="H234" s="233"/>
      <c r="I234" s="233"/>
      <c r="J234" s="233"/>
      <c r="K234" s="233"/>
      <c r="L234" s="233"/>
      <c r="M234" s="233"/>
      <c r="N234" s="233"/>
      <c r="O234" s="233"/>
      <c r="P234" s="233"/>
      <c r="Q234" s="233"/>
      <c r="R234" s="233"/>
      <c r="S234" s="233"/>
      <c r="T234" s="233"/>
      <c r="U234" s="233"/>
      <c r="V234" s="233"/>
      <c r="W234" s="233"/>
      <c r="X234" s="233"/>
      <c r="Y234" s="233"/>
      <c r="Z234" s="233"/>
      <c r="AA234" s="233"/>
      <c r="AB234" s="233"/>
      <c r="AC234" s="233"/>
      <c r="AD234" s="233"/>
      <c r="AE234" s="233"/>
      <c r="AF234" s="233"/>
      <c r="AG234" s="233"/>
      <c r="AH234" s="233"/>
      <c r="AI234" s="233"/>
      <c r="AJ234" s="233"/>
      <c r="AK234" s="233"/>
      <c r="AL234" s="233"/>
    </row>
    <row r="235" spans="1:38">
      <c r="A235" s="964"/>
      <c r="B235" s="688"/>
      <c r="C235" s="143" t="s">
        <v>1091</v>
      </c>
      <c r="D235" s="688"/>
      <c r="E235" s="688"/>
      <c r="F235" s="688"/>
      <c r="G235" s="233"/>
      <c r="H235" s="233"/>
      <c r="I235" s="233"/>
      <c r="J235" s="233"/>
      <c r="K235" s="233"/>
      <c r="L235" s="233"/>
      <c r="M235" s="233"/>
      <c r="N235" s="233"/>
      <c r="O235" s="233"/>
      <c r="P235" s="233"/>
      <c r="Q235" s="233"/>
      <c r="R235" s="233"/>
      <c r="S235" s="233"/>
      <c r="T235" s="233"/>
      <c r="U235" s="233"/>
      <c r="V235" s="233"/>
      <c r="W235" s="233"/>
      <c r="X235" s="233"/>
      <c r="Y235" s="233"/>
      <c r="Z235" s="233"/>
      <c r="AA235" s="233"/>
      <c r="AB235" s="233"/>
      <c r="AC235" s="233"/>
      <c r="AD235" s="233"/>
      <c r="AE235" s="233"/>
      <c r="AF235" s="233"/>
      <c r="AG235" s="233"/>
      <c r="AH235" s="233"/>
      <c r="AI235" s="233"/>
      <c r="AJ235" s="233"/>
      <c r="AK235" s="233"/>
      <c r="AL235" s="233"/>
    </row>
    <row r="236" spans="1:38">
      <c r="A236" s="964"/>
      <c r="B236" s="688"/>
      <c r="C236" s="143" t="s">
        <v>10</v>
      </c>
      <c r="D236" s="141"/>
      <c r="E236" s="141"/>
      <c r="F236" s="141"/>
      <c r="G236" s="233"/>
      <c r="H236" s="233"/>
      <c r="I236" s="233"/>
      <c r="J236" s="233"/>
      <c r="K236" s="233"/>
      <c r="L236" s="233"/>
      <c r="M236" s="233"/>
      <c r="N236" s="233"/>
      <c r="O236" s="233"/>
      <c r="P236" s="233"/>
      <c r="Q236" s="233"/>
      <c r="R236" s="233"/>
      <c r="S236" s="233"/>
      <c r="T236" s="233"/>
      <c r="U236" s="233"/>
      <c r="V236" s="233"/>
      <c r="W236" s="233"/>
      <c r="X236" s="233"/>
      <c r="Y236" s="233"/>
      <c r="Z236" s="233"/>
      <c r="AA236" s="233"/>
      <c r="AB236" s="233"/>
      <c r="AC236" s="233"/>
      <c r="AD236" s="233"/>
      <c r="AE236" s="233"/>
      <c r="AF236" s="233"/>
      <c r="AG236" s="233"/>
      <c r="AH236" s="233"/>
      <c r="AI236" s="233"/>
      <c r="AJ236" s="233"/>
      <c r="AK236" s="233"/>
      <c r="AL236" s="233"/>
    </row>
    <row r="237" spans="1:38">
      <c r="A237" s="964"/>
      <c r="B237" s="688"/>
      <c r="C237" s="143" t="s">
        <v>11</v>
      </c>
      <c r="D237" s="141"/>
      <c r="E237" s="141"/>
      <c r="F237" s="141"/>
      <c r="G237" s="233"/>
      <c r="H237" s="233"/>
      <c r="I237" s="233"/>
      <c r="J237" s="233"/>
      <c r="K237" s="233"/>
      <c r="L237" s="233"/>
      <c r="M237" s="233"/>
      <c r="N237" s="233"/>
      <c r="O237" s="233"/>
      <c r="P237" s="233"/>
      <c r="Q237" s="233"/>
      <c r="R237" s="233"/>
      <c r="S237" s="233"/>
      <c r="T237" s="233"/>
      <c r="U237" s="233"/>
      <c r="V237" s="233"/>
      <c r="W237" s="233"/>
      <c r="X237" s="233"/>
      <c r="Y237" s="233"/>
      <c r="Z237" s="233"/>
      <c r="AA237" s="233"/>
      <c r="AB237" s="233"/>
      <c r="AC237" s="233"/>
      <c r="AD237" s="233"/>
      <c r="AE237" s="233"/>
      <c r="AF237" s="233"/>
      <c r="AG237" s="233"/>
      <c r="AH237" s="233"/>
      <c r="AI237" s="233"/>
      <c r="AJ237" s="233"/>
      <c r="AK237" s="233"/>
      <c r="AL237" s="233"/>
    </row>
    <row r="238" spans="1:38" ht="25.5">
      <c r="A238" s="969"/>
      <c r="B238" s="688"/>
      <c r="C238" s="143" t="s">
        <v>1092</v>
      </c>
      <c r="D238" s="141">
        <v>31163.3</v>
      </c>
      <c r="E238" s="141">
        <v>31163.3</v>
      </c>
      <c r="F238" s="141">
        <v>100</v>
      </c>
      <c r="G238" s="233"/>
      <c r="H238" s="233"/>
      <c r="I238" s="233"/>
      <c r="J238" s="233"/>
      <c r="K238" s="233"/>
      <c r="L238" s="233"/>
      <c r="M238" s="233"/>
      <c r="N238" s="233"/>
      <c r="O238" s="233"/>
      <c r="P238" s="233"/>
      <c r="Q238" s="233"/>
      <c r="R238" s="233"/>
      <c r="S238" s="233"/>
      <c r="T238" s="233"/>
      <c r="U238" s="233"/>
      <c r="V238" s="233"/>
      <c r="W238" s="233"/>
      <c r="X238" s="233"/>
      <c r="Y238" s="233"/>
      <c r="Z238" s="233"/>
      <c r="AA238" s="233"/>
      <c r="AB238" s="233"/>
      <c r="AC238" s="233"/>
      <c r="AD238" s="233"/>
      <c r="AE238" s="233"/>
      <c r="AF238" s="233"/>
      <c r="AG238" s="233"/>
      <c r="AH238" s="233"/>
      <c r="AI238" s="233"/>
      <c r="AJ238" s="233"/>
      <c r="AK238" s="233"/>
      <c r="AL238" s="233"/>
    </row>
    <row r="239" spans="1:38">
      <c r="A239" s="929" t="s">
        <v>447</v>
      </c>
      <c r="B239" s="688" t="s">
        <v>448</v>
      </c>
      <c r="C239" s="143" t="s">
        <v>1090</v>
      </c>
      <c r="D239" s="688"/>
      <c r="E239" s="688"/>
      <c r="F239" s="688"/>
      <c r="G239" s="233"/>
      <c r="H239" s="233"/>
      <c r="I239" s="233"/>
      <c r="J239" s="233"/>
      <c r="K239" s="233"/>
      <c r="L239" s="233"/>
      <c r="M239" s="233"/>
      <c r="N239" s="233"/>
      <c r="O239" s="233"/>
      <c r="P239" s="233"/>
      <c r="Q239" s="233"/>
      <c r="R239" s="233"/>
      <c r="S239" s="233"/>
      <c r="T239" s="233"/>
      <c r="U239" s="233"/>
      <c r="V239" s="233"/>
      <c r="W239" s="233"/>
      <c r="X239" s="233"/>
      <c r="Y239" s="233"/>
      <c r="Z239" s="233"/>
      <c r="AA239" s="233"/>
      <c r="AB239" s="233"/>
      <c r="AC239" s="233"/>
      <c r="AD239" s="233"/>
      <c r="AE239" s="233"/>
      <c r="AF239" s="233"/>
      <c r="AG239" s="233"/>
      <c r="AH239" s="233"/>
      <c r="AI239" s="233"/>
      <c r="AJ239" s="233"/>
      <c r="AK239" s="233"/>
      <c r="AL239" s="233"/>
    </row>
    <row r="240" spans="1:38">
      <c r="A240" s="964"/>
      <c r="B240" s="688"/>
      <c r="C240" s="143" t="s">
        <v>1091</v>
      </c>
      <c r="D240" s="688"/>
      <c r="E240" s="688"/>
      <c r="F240" s="688"/>
      <c r="G240" s="233"/>
      <c r="H240" s="233"/>
      <c r="I240" s="233"/>
      <c r="J240" s="233"/>
      <c r="K240" s="233"/>
      <c r="L240" s="233"/>
      <c r="M240" s="233"/>
      <c r="N240" s="233"/>
      <c r="O240" s="233"/>
      <c r="P240" s="233"/>
      <c r="Q240" s="233"/>
      <c r="R240" s="233"/>
      <c r="S240" s="233"/>
      <c r="T240" s="233"/>
      <c r="U240" s="233"/>
      <c r="V240" s="233"/>
      <c r="W240" s="233"/>
      <c r="X240" s="233"/>
      <c r="Y240" s="233"/>
      <c r="Z240" s="233"/>
      <c r="AA240" s="233"/>
      <c r="AB240" s="233"/>
      <c r="AC240" s="233"/>
      <c r="AD240" s="233"/>
      <c r="AE240" s="233"/>
      <c r="AF240" s="233"/>
      <c r="AG240" s="233"/>
      <c r="AH240" s="233"/>
      <c r="AI240" s="233"/>
      <c r="AJ240" s="233"/>
      <c r="AK240" s="233"/>
      <c r="AL240" s="233"/>
    </row>
    <row r="241" spans="1:38">
      <c r="A241" s="964"/>
      <c r="B241" s="688"/>
      <c r="C241" s="143" t="s">
        <v>10</v>
      </c>
      <c r="D241" s="141"/>
      <c r="E241" s="141"/>
      <c r="F241" s="141"/>
      <c r="G241" s="233"/>
      <c r="H241" s="233"/>
      <c r="I241" s="233"/>
      <c r="J241" s="233"/>
      <c r="K241" s="233"/>
      <c r="L241" s="233"/>
      <c r="M241" s="233"/>
      <c r="N241" s="233"/>
      <c r="O241" s="233"/>
      <c r="P241" s="233"/>
      <c r="Q241" s="233"/>
      <c r="R241" s="233"/>
      <c r="S241" s="233"/>
      <c r="T241" s="233"/>
      <c r="U241" s="233"/>
      <c r="V241" s="233"/>
      <c r="W241" s="233"/>
      <c r="X241" s="233"/>
      <c r="Y241" s="233"/>
      <c r="Z241" s="233"/>
      <c r="AA241" s="233"/>
      <c r="AB241" s="233"/>
      <c r="AC241" s="233"/>
      <c r="AD241" s="233"/>
      <c r="AE241" s="233"/>
      <c r="AF241" s="233"/>
      <c r="AG241" s="233"/>
      <c r="AH241" s="233"/>
      <c r="AI241" s="233"/>
      <c r="AJ241" s="233"/>
      <c r="AK241" s="233"/>
      <c r="AL241" s="233"/>
    </row>
    <row r="242" spans="1:38">
      <c r="A242" s="964"/>
      <c r="B242" s="688"/>
      <c r="C242" s="143" t="s">
        <v>11</v>
      </c>
      <c r="D242" s="141"/>
      <c r="E242" s="141"/>
      <c r="F242" s="141"/>
      <c r="G242" s="233"/>
      <c r="H242" s="233"/>
      <c r="I242" s="233"/>
      <c r="J242" s="233"/>
      <c r="K242" s="233"/>
      <c r="L242" s="233"/>
      <c r="M242" s="233"/>
      <c r="N242" s="233"/>
      <c r="O242" s="233"/>
      <c r="P242" s="233"/>
      <c r="Q242" s="233"/>
      <c r="R242" s="233"/>
      <c r="S242" s="233"/>
      <c r="T242" s="233"/>
      <c r="U242" s="233"/>
      <c r="V242" s="233"/>
      <c r="W242" s="233"/>
      <c r="X242" s="233"/>
      <c r="Y242" s="233"/>
      <c r="Z242" s="233"/>
      <c r="AA242" s="233"/>
      <c r="AB242" s="233"/>
      <c r="AC242" s="233"/>
      <c r="AD242" s="233"/>
      <c r="AE242" s="233"/>
      <c r="AF242" s="233"/>
      <c r="AG242" s="233"/>
      <c r="AH242" s="233"/>
      <c r="AI242" s="233"/>
      <c r="AJ242" s="233"/>
      <c r="AK242" s="233"/>
      <c r="AL242" s="233"/>
    </row>
    <row r="243" spans="1:38" ht="25.5">
      <c r="A243" s="969"/>
      <c r="B243" s="688"/>
      <c r="C243" s="143" t="s">
        <v>1092</v>
      </c>
      <c r="D243" s="141"/>
      <c r="E243" s="141"/>
      <c r="F243" s="141"/>
      <c r="G243" s="233"/>
      <c r="H243" s="233"/>
      <c r="I243" s="233"/>
      <c r="J243" s="233"/>
      <c r="K243" s="233"/>
      <c r="L243" s="233"/>
      <c r="M243" s="233"/>
      <c r="N243" s="233"/>
      <c r="O243" s="233"/>
      <c r="P243" s="233"/>
      <c r="Q243" s="233"/>
      <c r="R243" s="233"/>
      <c r="S243" s="233"/>
      <c r="T243" s="233"/>
      <c r="U243" s="233"/>
      <c r="V243" s="233"/>
      <c r="W243" s="233"/>
      <c r="X243" s="233"/>
      <c r="Y243" s="233"/>
      <c r="Z243" s="233"/>
      <c r="AA243" s="233"/>
      <c r="AB243" s="233"/>
      <c r="AC243" s="233"/>
      <c r="AD243" s="233"/>
      <c r="AE243" s="233"/>
      <c r="AF243" s="233"/>
      <c r="AG243" s="233"/>
      <c r="AH243" s="233"/>
      <c r="AI243" s="233"/>
      <c r="AJ243" s="233"/>
      <c r="AK243" s="233"/>
      <c r="AL243" s="233"/>
    </row>
    <row r="244" spans="1:38">
      <c r="A244" s="929" t="s">
        <v>452</v>
      </c>
      <c r="B244" s="688" t="s">
        <v>453</v>
      </c>
      <c r="C244" s="143" t="s">
        <v>1090</v>
      </c>
      <c r="D244" s="688">
        <v>39210.76</v>
      </c>
      <c r="E244" s="688">
        <v>39210.75</v>
      </c>
      <c r="F244" s="688">
        <v>100</v>
      </c>
      <c r="G244" s="233"/>
      <c r="H244" s="233"/>
      <c r="I244" s="233"/>
      <c r="J244" s="233"/>
      <c r="K244" s="233"/>
      <c r="L244" s="233"/>
      <c r="M244" s="233"/>
      <c r="N244" s="233"/>
      <c r="O244" s="233"/>
      <c r="P244" s="233"/>
      <c r="Q244" s="233"/>
      <c r="R244" s="233"/>
      <c r="S244" s="233"/>
      <c r="T244" s="233"/>
      <c r="U244" s="233"/>
      <c r="V244" s="233"/>
      <c r="W244" s="233"/>
      <c r="X244" s="233"/>
      <c r="Y244" s="233"/>
      <c r="Z244" s="233"/>
      <c r="AA244" s="233"/>
      <c r="AB244" s="233"/>
      <c r="AC244" s="233"/>
      <c r="AD244" s="233"/>
      <c r="AE244" s="233"/>
      <c r="AF244" s="233"/>
      <c r="AG244" s="233"/>
      <c r="AH244" s="233"/>
      <c r="AI244" s="233"/>
      <c r="AJ244" s="233"/>
      <c r="AK244" s="233"/>
      <c r="AL244" s="233"/>
    </row>
    <row r="245" spans="1:38">
      <c r="A245" s="964"/>
      <c r="B245" s="688"/>
      <c r="C245" s="143" t="s">
        <v>1091</v>
      </c>
      <c r="D245" s="688"/>
      <c r="E245" s="688"/>
      <c r="F245" s="688"/>
      <c r="G245" s="233"/>
      <c r="H245" s="233"/>
      <c r="I245" s="233"/>
      <c r="J245" s="233"/>
      <c r="K245" s="233"/>
      <c r="L245" s="233"/>
      <c r="M245" s="233"/>
      <c r="N245" s="233"/>
      <c r="O245" s="233"/>
      <c r="P245" s="233"/>
      <c r="Q245" s="233"/>
      <c r="R245" s="233"/>
      <c r="S245" s="233"/>
      <c r="T245" s="233"/>
      <c r="U245" s="233"/>
      <c r="V245" s="233"/>
      <c r="W245" s="233"/>
      <c r="X245" s="233"/>
      <c r="Y245" s="233"/>
      <c r="Z245" s="233"/>
      <c r="AA245" s="233"/>
      <c r="AB245" s="233"/>
      <c r="AC245" s="233"/>
      <c r="AD245" s="233"/>
      <c r="AE245" s="233"/>
      <c r="AF245" s="233"/>
      <c r="AG245" s="233"/>
      <c r="AH245" s="233"/>
      <c r="AI245" s="233"/>
      <c r="AJ245" s="233"/>
      <c r="AK245" s="233"/>
      <c r="AL245" s="233"/>
    </row>
    <row r="246" spans="1:38">
      <c r="A246" s="964"/>
      <c r="B246" s="688"/>
      <c r="C246" s="143" t="s">
        <v>10</v>
      </c>
      <c r="D246" s="141">
        <v>20239.259999999998</v>
      </c>
      <c r="E246" s="141">
        <v>20239.259999999998</v>
      </c>
      <c r="F246" s="141">
        <v>100</v>
      </c>
      <c r="G246" s="233"/>
      <c r="H246" s="233"/>
      <c r="I246" s="233"/>
      <c r="J246" s="233"/>
      <c r="K246" s="233"/>
      <c r="L246" s="233"/>
      <c r="M246" s="233"/>
      <c r="N246" s="233"/>
      <c r="O246" s="233"/>
      <c r="P246" s="233"/>
      <c r="Q246" s="233"/>
      <c r="R246" s="233"/>
      <c r="S246" s="233"/>
      <c r="T246" s="233"/>
      <c r="U246" s="233"/>
      <c r="V246" s="233"/>
      <c r="W246" s="233"/>
      <c r="X246" s="233"/>
      <c r="Y246" s="233"/>
      <c r="Z246" s="233"/>
      <c r="AA246" s="233"/>
      <c r="AB246" s="233"/>
      <c r="AC246" s="233"/>
      <c r="AD246" s="233"/>
      <c r="AE246" s="233"/>
      <c r="AF246" s="233"/>
      <c r="AG246" s="233"/>
      <c r="AH246" s="233"/>
      <c r="AI246" s="233"/>
      <c r="AJ246" s="233"/>
      <c r="AK246" s="233"/>
      <c r="AL246" s="233"/>
    </row>
    <row r="247" spans="1:38">
      <c r="A247" s="964"/>
      <c r="B247" s="688"/>
      <c r="C247" s="143" t="s">
        <v>11</v>
      </c>
      <c r="D247" s="141">
        <v>18248.740000000002</v>
      </c>
      <c r="E247" s="141">
        <v>18248.73</v>
      </c>
      <c r="F247" s="141">
        <v>100</v>
      </c>
      <c r="G247" s="233"/>
      <c r="H247" s="233"/>
      <c r="I247" s="233"/>
      <c r="J247" s="233"/>
      <c r="K247" s="233"/>
      <c r="L247" s="233"/>
      <c r="M247" s="233"/>
      <c r="N247" s="233"/>
      <c r="O247" s="233"/>
      <c r="P247" s="233"/>
      <c r="Q247" s="233"/>
      <c r="R247" s="233"/>
      <c r="S247" s="233"/>
      <c r="T247" s="233"/>
      <c r="U247" s="233"/>
      <c r="V247" s="233"/>
      <c r="W247" s="233"/>
      <c r="X247" s="233"/>
      <c r="Y247" s="233"/>
      <c r="Z247" s="233"/>
      <c r="AA247" s="233"/>
      <c r="AB247" s="233"/>
      <c r="AC247" s="233"/>
      <c r="AD247" s="233"/>
      <c r="AE247" s="233"/>
      <c r="AF247" s="233"/>
      <c r="AG247" s="233"/>
      <c r="AH247" s="233"/>
      <c r="AI247" s="233"/>
      <c r="AJ247" s="233"/>
      <c r="AK247" s="233"/>
      <c r="AL247" s="233"/>
    </row>
    <row r="248" spans="1:38" ht="25.5">
      <c r="A248" s="969"/>
      <c r="B248" s="688"/>
      <c r="C248" s="143" t="s">
        <v>1092</v>
      </c>
      <c r="D248" s="141">
        <v>722.76</v>
      </c>
      <c r="E248" s="141">
        <v>722.76</v>
      </c>
      <c r="F248" s="141">
        <v>100</v>
      </c>
      <c r="G248" s="233"/>
      <c r="H248" s="233"/>
      <c r="I248" s="233"/>
      <c r="J248" s="233"/>
      <c r="K248" s="233"/>
      <c r="L248" s="233"/>
      <c r="M248" s="233"/>
      <c r="N248" s="233"/>
      <c r="O248" s="233"/>
      <c r="P248" s="233"/>
      <c r="Q248" s="233"/>
      <c r="R248" s="233"/>
      <c r="S248" s="233"/>
      <c r="T248" s="233"/>
      <c r="U248" s="233"/>
      <c r="V248" s="233"/>
      <c r="W248" s="233"/>
      <c r="X248" s="233"/>
      <c r="Y248" s="233"/>
      <c r="Z248" s="233"/>
      <c r="AA248" s="233"/>
      <c r="AB248" s="233"/>
      <c r="AC248" s="233"/>
      <c r="AD248" s="233"/>
      <c r="AE248" s="233"/>
      <c r="AF248" s="233"/>
      <c r="AG248" s="233"/>
      <c r="AH248" s="233"/>
      <c r="AI248" s="233"/>
      <c r="AJ248" s="233"/>
      <c r="AK248" s="233"/>
      <c r="AL248" s="233"/>
    </row>
    <row r="249" spans="1:38" ht="15" customHeight="1">
      <c r="A249" s="1045" t="s">
        <v>74</v>
      </c>
      <c r="B249" s="761" t="s">
        <v>1097</v>
      </c>
      <c r="C249" s="242" t="s">
        <v>1090</v>
      </c>
      <c r="D249" s="761">
        <v>171823.31</v>
      </c>
      <c r="E249" s="761">
        <v>171813.47</v>
      </c>
      <c r="F249" s="1096">
        <f>E249/D249*100</f>
        <v>99.994273186798694</v>
      </c>
      <c r="G249" s="233"/>
      <c r="H249" s="233"/>
      <c r="I249" s="233"/>
      <c r="J249" s="233"/>
      <c r="K249" s="233"/>
      <c r="L249" s="233"/>
      <c r="M249" s="233"/>
      <c r="N249" s="233"/>
      <c r="O249" s="233"/>
      <c r="P249" s="233"/>
      <c r="Q249" s="233"/>
      <c r="R249" s="233"/>
      <c r="S249" s="233"/>
      <c r="T249" s="233"/>
      <c r="U249" s="233"/>
      <c r="V249" s="233"/>
      <c r="W249" s="233"/>
      <c r="X249" s="233"/>
      <c r="Y249" s="233"/>
      <c r="Z249" s="233"/>
      <c r="AA249" s="233"/>
      <c r="AB249" s="233"/>
      <c r="AC249" s="233"/>
      <c r="AD249" s="233"/>
      <c r="AE249" s="233"/>
      <c r="AF249" s="233"/>
      <c r="AG249" s="233"/>
      <c r="AH249" s="233"/>
      <c r="AI249" s="233"/>
      <c r="AJ249" s="233"/>
      <c r="AK249" s="233"/>
      <c r="AL249" s="233"/>
    </row>
    <row r="250" spans="1:38">
      <c r="A250" s="1045"/>
      <c r="B250" s="761"/>
      <c r="C250" s="143" t="s">
        <v>1091</v>
      </c>
      <c r="D250" s="761"/>
      <c r="E250" s="761"/>
      <c r="F250" s="1096"/>
      <c r="G250" s="233"/>
      <c r="H250" s="233"/>
      <c r="I250" s="233"/>
      <c r="J250" s="233"/>
      <c r="K250" s="233"/>
      <c r="L250" s="233"/>
      <c r="M250" s="233"/>
      <c r="N250" s="233"/>
      <c r="O250" s="233"/>
      <c r="P250" s="233"/>
      <c r="Q250" s="233"/>
      <c r="R250" s="233"/>
      <c r="S250" s="233"/>
      <c r="T250" s="233"/>
      <c r="U250" s="233"/>
      <c r="V250" s="233"/>
      <c r="W250" s="233"/>
      <c r="X250" s="233"/>
      <c r="Y250" s="233"/>
      <c r="Z250" s="233"/>
      <c r="AA250" s="233"/>
      <c r="AB250" s="233"/>
      <c r="AC250" s="233"/>
      <c r="AD250" s="233"/>
      <c r="AE250" s="233"/>
      <c r="AF250" s="233"/>
      <c r="AG250" s="233"/>
      <c r="AH250" s="233"/>
      <c r="AI250" s="233"/>
      <c r="AJ250" s="233"/>
      <c r="AK250" s="233"/>
      <c r="AL250" s="233"/>
    </row>
    <row r="251" spans="1:38">
      <c r="A251" s="1045"/>
      <c r="B251" s="761"/>
      <c r="C251" s="143" t="s">
        <v>10</v>
      </c>
      <c r="D251" s="141">
        <v>165682.9</v>
      </c>
      <c r="E251" s="141">
        <v>165682.9</v>
      </c>
      <c r="F251" s="200">
        <v>100</v>
      </c>
      <c r="G251" s="233"/>
      <c r="H251" s="233"/>
      <c r="I251" s="233"/>
      <c r="J251" s="233"/>
      <c r="K251" s="233"/>
      <c r="L251" s="233"/>
      <c r="M251" s="233"/>
      <c r="N251" s="233"/>
      <c r="O251" s="233"/>
      <c r="P251" s="233"/>
      <c r="Q251" s="233"/>
      <c r="R251" s="233"/>
      <c r="S251" s="233"/>
      <c r="T251" s="233"/>
      <c r="U251" s="233"/>
      <c r="V251" s="233"/>
      <c r="W251" s="233"/>
      <c r="X251" s="233"/>
      <c r="Y251" s="233"/>
      <c r="Z251" s="233"/>
      <c r="AA251" s="233"/>
      <c r="AB251" s="233"/>
      <c r="AC251" s="233"/>
      <c r="AD251" s="233"/>
      <c r="AE251" s="233"/>
      <c r="AF251" s="233"/>
      <c r="AG251" s="233"/>
      <c r="AH251" s="233"/>
      <c r="AI251" s="233"/>
      <c r="AJ251" s="233"/>
      <c r="AK251" s="233"/>
      <c r="AL251" s="233"/>
    </row>
    <row r="252" spans="1:38">
      <c r="A252" s="1045"/>
      <c r="B252" s="761"/>
      <c r="C252" s="143" t="s">
        <v>11</v>
      </c>
      <c r="D252" s="141">
        <v>3381.28</v>
      </c>
      <c r="E252" s="141">
        <v>3381.28</v>
      </c>
      <c r="F252" s="200">
        <v>100</v>
      </c>
      <c r="G252" s="233"/>
      <c r="H252" s="233"/>
      <c r="I252" s="233"/>
      <c r="J252" s="233"/>
      <c r="K252" s="233"/>
      <c r="L252" s="233"/>
      <c r="M252" s="233"/>
      <c r="N252" s="233"/>
      <c r="O252" s="233"/>
      <c r="P252" s="233"/>
      <c r="Q252" s="233"/>
      <c r="R252" s="233"/>
      <c r="S252" s="233"/>
      <c r="T252" s="233"/>
      <c r="U252" s="233"/>
      <c r="V252" s="233"/>
      <c r="W252" s="233"/>
      <c r="X252" s="233"/>
      <c r="Y252" s="233"/>
      <c r="Z252" s="233"/>
      <c r="AA252" s="233"/>
      <c r="AB252" s="233"/>
      <c r="AC252" s="233"/>
      <c r="AD252" s="233"/>
      <c r="AE252" s="233"/>
      <c r="AF252" s="233"/>
      <c r="AG252" s="233"/>
      <c r="AH252" s="233"/>
      <c r="AI252" s="233"/>
      <c r="AJ252" s="233"/>
      <c r="AK252" s="233"/>
      <c r="AL252" s="233"/>
    </row>
    <row r="253" spans="1:38" ht="25.5">
      <c r="A253" s="1045"/>
      <c r="B253" s="761"/>
      <c r="C253" s="143" t="s">
        <v>1092</v>
      </c>
      <c r="D253" s="141">
        <v>2759.13</v>
      </c>
      <c r="E253" s="141">
        <v>2749.29</v>
      </c>
      <c r="F253" s="200">
        <f>E253/D253*100</f>
        <v>99.643365843581122</v>
      </c>
      <c r="G253" s="233"/>
      <c r="H253" s="233"/>
      <c r="I253" s="233"/>
      <c r="J253" s="233"/>
      <c r="K253" s="233"/>
      <c r="L253" s="233"/>
      <c r="M253" s="233"/>
      <c r="N253" s="233"/>
      <c r="O253" s="233"/>
      <c r="P253" s="233"/>
      <c r="Q253" s="233"/>
      <c r="R253" s="233"/>
      <c r="S253" s="233"/>
      <c r="T253" s="233"/>
      <c r="U253" s="233"/>
      <c r="V253" s="233"/>
      <c r="W253" s="233"/>
      <c r="X253" s="233"/>
      <c r="Y253" s="233"/>
      <c r="Z253" s="233"/>
      <c r="AA253" s="233"/>
      <c r="AB253" s="233"/>
      <c r="AC253" s="233"/>
      <c r="AD253" s="233"/>
      <c r="AE253" s="233"/>
      <c r="AF253" s="233"/>
      <c r="AG253" s="233"/>
      <c r="AH253" s="233"/>
      <c r="AI253" s="233"/>
      <c r="AJ253" s="233"/>
      <c r="AK253" s="233"/>
      <c r="AL253" s="233"/>
    </row>
    <row r="254" spans="1:38" ht="15" customHeight="1">
      <c r="A254" s="1033" t="s">
        <v>21</v>
      </c>
      <c r="B254" s="688" t="s">
        <v>461</v>
      </c>
      <c r="C254" s="143" t="s">
        <v>1090</v>
      </c>
      <c r="D254" s="688">
        <v>346.24</v>
      </c>
      <c r="E254" s="688">
        <v>336.4</v>
      </c>
      <c r="F254" s="1097">
        <f>E254/D254*100</f>
        <v>97.15804066543437</v>
      </c>
      <c r="G254" s="233"/>
      <c r="H254" s="233"/>
      <c r="I254" s="233"/>
      <c r="J254" s="233"/>
      <c r="K254" s="233"/>
      <c r="L254" s="233"/>
      <c r="M254" s="233"/>
      <c r="N254" s="233"/>
      <c r="O254" s="233"/>
      <c r="P254" s="233"/>
      <c r="Q254" s="233"/>
      <c r="R254" s="233"/>
      <c r="S254" s="233"/>
      <c r="T254" s="233"/>
      <c r="U254" s="233"/>
      <c r="V254" s="233"/>
      <c r="W254" s="233"/>
      <c r="X254" s="233"/>
      <c r="Y254" s="233"/>
      <c r="Z254" s="233"/>
      <c r="AA254" s="233"/>
      <c r="AB254" s="233"/>
      <c r="AC254" s="233"/>
      <c r="AD254" s="233"/>
      <c r="AE254" s="233"/>
      <c r="AF254" s="233"/>
      <c r="AG254" s="233"/>
      <c r="AH254" s="233"/>
      <c r="AI254" s="233"/>
      <c r="AJ254" s="233"/>
      <c r="AK254" s="233"/>
      <c r="AL254" s="233"/>
    </row>
    <row r="255" spans="1:38">
      <c r="A255" s="1033"/>
      <c r="B255" s="688"/>
      <c r="C255" s="143" t="s">
        <v>1091</v>
      </c>
      <c r="D255" s="688"/>
      <c r="E255" s="688"/>
      <c r="F255" s="1097"/>
      <c r="G255" s="233"/>
      <c r="H255" s="233"/>
      <c r="I255" s="233"/>
      <c r="J255" s="233"/>
      <c r="K255" s="233"/>
      <c r="L255" s="233"/>
      <c r="M255" s="233"/>
      <c r="N255" s="233"/>
      <c r="O255" s="233"/>
      <c r="P255" s="233"/>
      <c r="Q255" s="233"/>
      <c r="R255" s="233"/>
      <c r="S255" s="233"/>
      <c r="T255" s="233"/>
      <c r="U255" s="233"/>
      <c r="V255" s="233"/>
      <c r="W255" s="233"/>
      <c r="X255" s="233"/>
      <c r="Y255" s="233"/>
      <c r="Z255" s="233"/>
      <c r="AA255" s="233"/>
      <c r="AB255" s="233"/>
      <c r="AC255" s="233"/>
      <c r="AD255" s="233"/>
      <c r="AE255" s="233"/>
      <c r="AF255" s="233"/>
      <c r="AG255" s="233"/>
      <c r="AH255" s="233"/>
      <c r="AI255" s="233"/>
      <c r="AJ255" s="233"/>
      <c r="AK255" s="233"/>
      <c r="AL255" s="233"/>
    </row>
    <row r="256" spans="1:38">
      <c r="A256" s="1033"/>
      <c r="B256" s="688"/>
      <c r="C256" s="143" t="s">
        <v>10</v>
      </c>
      <c r="D256" s="141"/>
      <c r="E256" s="141"/>
      <c r="F256" s="141"/>
      <c r="G256" s="233"/>
      <c r="H256" s="233"/>
      <c r="I256" s="233"/>
      <c r="J256" s="233"/>
      <c r="K256" s="233"/>
      <c r="L256" s="233"/>
      <c r="M256" s="233"/>
      <c r="N256" s="233"/>
      <c r="O256" s="233"/>
      <c r="P256" s="233"/>
      <c r="Q256" s="233"/>
      <c r="R256" s="233"/>
      <c r="S256" s="233"/>
      <c r="T256" s="233"/>
      <c r="U256" s="233"/>
      <c r="V256" s="233"/>
      <c r="W256" s="233"/>
      <c r="X256" s="233"/>
      <c r="Y256" s="233"/>
      <c r="Z256" s="233"/>
      <c r="AA256" s="233"/>
      <c r="AB256" s="233"/>
      <c r="AC256" s="233"/>
      <c r="AD256" s="233"/>
      <c r="AE256" s="233"/>
      <c r="AF256" s="233"/>
      <c r="AG256" s="233"/>
      <c r="AH256" s="233"/>
      <c r="AI256" s="233"/>
      <c r="AJ256" s="233"/>
      <c r="AK256" s="233"/>
      <c r="AL256" s="233"/>
    </row>
    <row r="257" spans="1:38">
      <c r="A257" s="1033"/>
      <c r="B257" s="688"/>
      <c r="C257" s="143" t="s">
        <v>11</v>
      </c>
      <c r="D257" s="141"/>
      <c r="E257" s="141"/>
      <c r="F257" s="141"/>
      <c r="G257" s="233"/>
      <c r="H257" s="233"/>
      <c r="I257" s="233"/>
      <c r="J257" s="233"/>
      <c r="K257" s="233"/>
      <c r="L257" s="233"/>
      <c r="M257" s="233"/>
      <c r="N257" s="233"/>
      <c r="O257" s="233"/>
      <c r="P257" s="233"/>
      <c r="Q257" s="233"/>
      <c r="R257" s="233"/>
      <c r="S257" s="233"/>
      <c r="T257" s="233"/>
      <c r="U257" s="233"/>
      <c r="V257" s="233"/>
      <c r="W257" s="233"/>
      <c r="X257" s="233"/>
      <c r="Y257" s="233"/>
      <c r="Z257" s="233"/>
      <c r="AA257" s="233"/>
      <c r="AB257" s="233"/>
      <c r="AC257" s="233"/>
      <c r="AD257" s="233"/>
      <c r="AE257" s="233"/>
      <c r="AF257" s="233"/>
      <c r="AG257" s="233"/>
      <c r="AH257" s="233"/>
      <c r="AI257" s="233"/>
      <c r="AJ257" s="233"/>
      <c r="AK257" s="233"/>
      <c r="AL257" s="233"/>
    </row>
    <row r="258" spans="1:38" ht="58.5" customHeight="1">
      <c r="A258" s="1033"/>
      <c r="B258" s="688"/>
      <c r="C258" s="143" t="s">
        <v>1092</v>
      </c>
      <c r="D258" s="141">
        <v>346.24</v>
      </c>
      <c r="E258" s="141">
        <v>336.4</v>
      </c>
      <c r="F258" s="200">
        <f>E258/D258*100</f>
        <v>97.15804066543437</v>
      </c>
      <c r="G258" s="233"/>
      <c r="H258" s="233"/>
      <c r="I258" s="233"/>
      <c r="J258" s="233"/>
      <c r="K258" s="233"/>
      <c r="L258" s="233"/>
      <c r="M258" s="233"/>
      <c r="N258" s="233"/>
      <c r="O258" s="233"/>
      <c r="P258" s="233"/>
      <c r="Q258" s="233"/>
      <c r="R258" s="233"/>
      <c r="S258" s="233"/>
      <c r="T258" s="233"/>
      <c r="U258" s="233"/>
      <c r="V258" s="233"/>
      <c r="W258" s="233"/>
      <c r="X258" s="233"/>
      <c r="Y258" s="233"/>
      <c r="Z258" s="233"/>
      <c r="AA258" s="233"/>
      <c r="AB258" s="233"/>
      <c r="AC258" s="233"/>
      <c r="AD258" s="233"/>
      <c r="AE258" s="233"/>
      <c r="AF258" s="233"/>
      <c r="AG258" s="233"/>
      <c r="AH258" s="233"/>
      <c r="AI258" s="233"/>
      <c r="AJ258" s="233"/>
      <c r="AK258" s="233"/>
      <c r="AL258" s="233"/>
    </row>
    <row r="259" spans="1:38" ht="15" customHeight="1">
      <c r="A259" s="1033" t="s">
        <v>465</v>
      </c>
      <c r="B259" s="1044" t="s">
        <v>466</v>
      </c>
      <c r="C259" s="143" t="s">
        <v>1090</v>
      </c>
      <c r="D259" s="688">
        <v>755</v>
      </c>
      <c r="E259" s="688">
        <v>755</v>
      </c>
      <c r="F259" s="688">
        <v>100</v>
      </c>
      <c r="G259" s="233"/>
      <c r="H259" s="233"/>
      <c r="I259" s="233"/>
      <c r="J259" s="233"/>
      <c r="K259" s="233"/>
      <c r="L259" s="233"/>
      <c r="M259" s="233"/>
      <c r="N259" s="233"/>
      <c r="O259" s="233"/>
      <c r="P259" s="233"/>
      <c r="Q259" s="233"/>
      <c r="R259" s="233"/>
      <c r="S259" s="233"/>
      <c r="T259" s="233"/>
      <c r="U259" s="233"/>
      <c r="V259" s="233"/>
      <c r="W259" s="233"/>
      <c r="X259" s="233"/>
      <c r="Y259" s="233"/>
      <c r="Z259" s="233"/>
      <c r="AA259" s="233"/>
      <c r="AB259" s="233"/>
      <c r="AC259" s="233"/>
      <c r="AD259" s="233"/>
      <c r="AE259" s="233"/>
      <c r="AF259" s="233"/>
      <c r="AG259" s="233"/>
      <c r="AH259" s="233"/>
      <c r="AI259" s="233"/>
      <c r="AJ259" s="233"/>
      <c r="AK259" s="233"/>
      <c r="AL259" s="233"/>
    </row>
    <row r="260" spans="1:38">
      <c r="A260" s="1033"/>
      <c r="B260" s="1044"/>
      <c r="C260" s="143" t="s">
        <v>1091</v>
      </c>
      <c r="D260" s="688"/>
      <c r="E260" s="688"/>
      <c r="F260" s="688"/>
      <c r="G260" s="233"/>
      <c r="H260" s="233"/>
      <c r="I260" s="233"/>
      <c r="J260" s="233"/>
      <c r="K260" s="233"/>
      <c r="L260" s="233"/>
      <c r="M260" s="233"/>
      <c r="N260" s="233"/>
      <c r="O260" s="233"/>
      <c r="P260" s="233"/>
      <c r="Q260" s="233"/>
      <c r="R260" s="233"/>
      <c r="S260" s="233"/>
      <c r="T260" s="233"/>
      <c r="U260" s="233"/>
      <c r="V260" s="233"/>
      <c r="W260" s="233"/>
      <c r="X260" s="233"/>
      <c r="Y260" s="233"/>
      <c r="Z260" s="233"/>
      <c r="AA260" s="233"/>
      <c r="AB260" s="233"/>
      <c r="AC260" s="233"/>
      <c r="AD260" s="233"/>
      <c r="AE260" s="233"/>
      <c r="AF260" s="233"/>
      <c r="AG260" s="233"/>
      <c r="AH260" s="233"/>
      <c r="AI260" s="233"/>
      <c r="AJ260" s="233"/>
      <c r="AK260" s="233"/>
      <c r="AL260" s="233"/>
    </row>
    <row r="261" spans="1:38">
      <c r="A261" s="1033"/>
      <c r="B261" s="1044"/>
      <c r="C261" s="143" t="s">
        <v>10</v>
      </c>
      <c r="D261" s="141"/>
      <c r="E261" s="141"/>
      <c r="F261" s="141"/>
      <c r="G261" s="233"/>
      <c r="H261" s="233"/>
      <c r="I261" s="233"/>
      <c r="J261" s="233"/>
      <c r="K261" s="233"/>
      <c r="L261" s="233"/>
      <c r="M261" s="233"/>
      <c r="N261" s="233"/>
      <c r="O261" s="233"/>
      <c r="P261" s="233"/>
      <c r="Q261" s="233"/>
      <c r="R261" s="233"/>
      <c r="S261" s="233"/>
      <c r="T261" s="233"/>
      <c r="U261" s="233"/>
      <c r="V261" s="233"/>
      <c r="W261" s="233"/>
      <c r="X261" s="233"/>
      <c r="Y261" s="233"/>
      <c r="Z261" s="233"/>
      <c r="AA261" s="233"/>
      <c r="AB261" s="233"/>
      <c r="AC261" s="233"/>
      <c r="AD261" s="233"/>
      <c r="AE261" s="233"/>
      <c r="AF261" s="233"/>
      <c r="AG261" s="233"/>
      <c r="AH261" s="233"/>
      <c r="AI261" s="233"/>
      <c r="AJ261" s="233"/>
      <c r="AK261" s="233"/>
      <c r="AL261" s="233"/>
    </row>
    <row r="262" spans="1:38">
      <c r="A262" s="1033"/>
      <c r="B262" s="1044"/>
      <c r="C262" s="143" t="s">
        <v>11</v>
      </c>
      <c r="D262" s="141"/>
      <c r="E262" s="141"/>
      <c r="F262" s="141"/>
      <c r="G262" s="233"/>
      <c r="H262" s="233"/>
      <c r="I262" s="233"/>
      <c r="J262" s="233"/>
      <c r="K262" s="233"/>
      <c r="L262" s="233"/>
      <c r="M262" s="233"/>
      <c r="N262" s="233"/>
      <c r="O262" s="233"/>
      <c r="P262" s="233"/>
      <c r="Q262" s="233"/>
      <c r="R262" s="233"/>
      <c r="S262" s="233"/>
      <c r="T262" s="233"/>
      <c r="U262" s="233"/>
      <c r="V262" s="233"/>
      <c r="W262" s="233"/>
      <c r="X262" s="233"/>
      <c r="Y262" s="233"/>
      <c r="Z262" s="233"/>
      <c r="AA262" s="233"/>
      <c r="AB262" s="233"/>
      <c r="AC262" s="233"/>
      <c r="AD262" s="233"/>
      <c r="AE262" s="233"/>
      <c r="AF262" s="233"/>
      <c r="AG262" s="233"/>
      <c r="AH262" s="233"/>
      <c r="AI262" s="233"/>
      <c r="AJ262" s="233"/>
      <c r="AK262" s="233"/>
      <c r="AL262" s="233"/>
    </row>
    <row r="263" spans="1:38" ht="35.25" customHeight="1">
      <c r="A263" s="1033"/>
      <c r="B263" s="1044"/>
      <c r="C263" s="143" t="s">
        <v>1092</v>
      </c>
      <c r="D263" s="141">
        <v>755</v>
      </c>
      <c r="E263" s="141">
        <v>755</v>
      </c>
      <c r="F263" s="141">
        <v>100</v>
      </c>
      <c r="G263" s="233"/>
      <c r="H263" s="233"/>
      <c r="I263" s="233"/>
      <c r="J263" s="233"/>
      <c r="K263" s="233"/>
      <c r="L263" s="233"/>
      <c r="M263" s="233"/>
      <c r="N263" s="233"/>
      <c r="O263" s="233"/>
      <c r="P263" s="233"/>
      <c r="Q263" s="233"/>
      <c r="R263" s="233"/>
      <c r="S263" s="233"/>
      <c r="T263" s="233"/>
      <c r="U263" s="233"/>
      <c r="V263" s="233"/>
      <c r="W263" s="233"/>
      <c r="X263" s="233"/>
      <c r="Y263" s="233"/>
      <c r="Z263" s="233"/>
      <c r="AA263" s="233"/>
      <c r="AB263" s="233"/>
      <c r="AC263" s="233"/>
      <c r="AD263" s="233"/>
      <c r="AE263" s="233"/>
      <c r="AF263" s="233"/>
      <c r="AG263" s="233"/>
      <c r="AH263" s="233"/>
      <c r="AI263" s="233"/>
      <c r="AJ263" s="233"/>
      <c r="AK263" s="233"/>
      <c r="AL263" s="233"/>
    </row>
    <row r="264" spans="1:38" ht="15" customHeight="1">
      <c r="A264" s="1033" t="s">
        <v>152</v>
      </c>
      <c r="B264" s="1044" t="s">
        <v>469</v>
      </c>
      <c r="C264" s="235" t="s">
        <v>1090</v>
      </c>
      <c r="D264" s="688">
        <v>170722.07</v>
      </c>
      <c r="E264" s="688">
        <v>170722.07</v>
      </c>
      <c r="F264" s="688">
        <v>100</v>
      </c>
      <c r="G264" s="233"/>
      <c r="H264" s="233"/>
      <c r="I264" s="233"/>
      <c r="J264" s="233"/>
      <c r="K264" s="233"/>
      <c r="L264" s="233"/>
      <c r="M264" s="233"/>
      <c r="N264" s="233"/>
      <c r="O264" s="233"/>
      <c r="P264" s="233"/>
      <c r="Q264" s="233"/>
      <c r="R264" s="233"/>
      <c r="S264" s="233"/>
      <c r="T264" s="233"/>
      <c r="U264" s="233"/>
      <c r="V264" s="233"/>
      <c r="W264" s="233"/>
      <c r="X264" s="233"/>
      <c r="Y264" s="233"/>
      <c r="Z264" s="233"/>
      <c r="AA264" s="233"/>
      <c r="AB264" s="233"/>
      <c r="AC264" s="233"/>
      <c r="AD264" s="233"/>
      <c r="AE264" s="233"/>
      <c r="AF264" s="233"/>
      <c r="AG264" s="233"/>
      <c r="AH264" s="233"/>
      <c r="AI264" s="233"/>
      <c r="AJ264" s="233"/>
      <c r="AK264" s="233"/>
      <c r="AL264" s="233"/>
    </row>
    <row r="265" spans="1:38">
      <c r="A265" s="1033"/>
      <c r="B265" s="1044"/>
      <c r="C265" s="235" t="s">
        <v>1091</v>
      </c>
      <c r="D265" s="688"/>
      <c r="E265" s="688"/>
      <c r="F265" s="688"/>
      <c r="G265" s="233"/>
      <c r="H265" s="233"/>
      <c r="I265" s="233"/>
      <c r="J265" s="233"/>
      <c r="K265" s="233"/>
      <c r="L265" s="233"/>
      <c r="M265" s="233"/>
      <c r="N265" s="233"/>
      <c r="O265" s="233"/>
      <c r="P265" s="233"/>
      <c r="Q265" s="233"/>
      <c r="R265" s="233"/>
      <c r="S265" s="233"/>
      <c r="T265" s="233"/>
      <c r="U265" s="233"/>
      <c r="V265" s="233"/>
      <c r="W265" s="233"/>
      <c r="X265" s="233"/>
      <c r="Y265" s="233"/>
      <c r="Z265" s="233"/>
      <c r="AA265" s="233"/>
      <c r="AB265" s="233"/>
      <c r="AC265" s="233"/>
      <c r="AD265" s="233"/>
      <c r="AE265" s="233"/>
      <c r="AF265" s="233"/>
      <c r="AG265" s="233"/>
      <c r="AH265" s="233"/>
      <c r="AI265" s="233"/>
      <c r="AJ265" s="233"/>
      <c r="AK265" s="233"/>
      <c r="AL265" s="233"/>
    </row>
    <row r="266" spans="1:38">
      <c r="A266" s="1033"/>
      <c r="B266" s="1044"/>
      <c r="C266" s="235" t="s">
        <v>10</v>
      </c>
      <c r="D266" s="141">
        <v>165682.9</v>
      </c>
      <c r="E266" s="141">
        <v>165682.9</v>
      </c>
      <c r="F266" s="141">
        <v>100</v>
      </c>
      <c r="G266" s="233"/>
      <c r="H266" s="233"/>
      <c r="I266" s="233"/>
      <c r="J266" s="233"/>
      <c r="K266" s="233"/>
      <c r="L266" s="233"/>
      <c r="M266" s="233"/>
      <c r="N266" s="233"/>
      <c r="O266" s="233"/>
      <c r="P266" s="233"/>
      <c r="Q266" s="233"/>
      <c r="R266" s="233"/>
      <c r="S266" s="233"/>
      <c r="T266" s="233"/>
      <c r="U266" s="233"/>
      <c r="V266" s="233"/>
      <c r="W266" s="233"/>
      <c r="X266" s="233"/>
      <c r="Y266" s="233"/>
      <c r="Z266" s="233"/>
      <c r="AA266" s="233"/>
      <c r="AB266" s="233"/>
      <c r="AC266" s="233"/>
      <c r="AD266" s="233"/>
      <c r="AE266" s="233"/>
      <c r="AF266" s="233"/>
      <c r="AG266" s="233"/>
      <c r="AH266" s="233"/>
      <c r="AI266" s="233"/>
      <c r="AJ266" s="233"/>
      <c r="AK266" s="233"/>
      <c r="AL266" s="233"/>
    </row>
    <row r="267" spans="1:38">
      <c r="A267" s="1033"/>
      <c r="B267" s="1044"/>
      <c r="C267" s="235" t="s">
        <v>11</v>
      </c>
      <c r="D267" s="141">
        <v>3381.28</v>
      </c>
      <c r="E267" s="141">
        <v>3381.28</v>
      </c>
      <c r="F267" s="141">
        <v>100</v>
      </c>
      <c r="G267" s="233"/>
      <c r="H267" s="233"/>
      <c r="I267" s="233"/>
      <c r="J267" s="233"/>
      <c r="K267" s="233"/>
      <c r="L267" s="233"/>
      <c r="M267" s="233"/>
      <c r="N267" s="233"/>
      <c r="O267" s="233"/>
      <c r="P267" s="233"/>
      <c r="Q267" s="233"/>
      <c r="R267" s="233"/>
      <c r="S267" s="233"/>
      <c r="T267" s="233"/>
      <c r="U267" s="233"/>
      <c r="V267" s="233"/>
      <c r="W267" s="233"/>
      <c r="X267" s="233"/>
      <c r="Y267" s="233"/>
      <c r="Z267" s="233"/>
      <c r="AA267" s="233"/>
      <c r="AB267" s="233"/>
      <c r="AC267" s="233"/>
      <c r="AD267" s="233"/>
      <c r="AE267" s="233"/>
      <c r="AF267" s="233"/>
      <c r="AG267" s="233"/>
      <c r="AH267" s="233"/>
      <c r="AI267" s="233"/>
      <c r="AJ267" s="233"/>
      <c r="AK267" s="233"/>
      <c r="AL267" s="233"/>
    </row>
    <row r="268" spans="1:38">
      <c r="A268" s="1033"/>
      <c r="B268" s="1044"/>
      <c r="C268" s="1047" t="s">
        <v>1092</v>
      </c>
      <c r="D268" s="688">
        <v>1657.89</v>
      </c>
      <c r="E268" s="688">
        <v>1657.89</v>
      </c>
      <c r="F268" s="688">
        <v>100</v>
      </c>
      <c r="G268" s="233"/>
      <c r="H268" s="233"/>
      <c r="I268" s="233"/>
      <c r="J268" s="233"/>
      <c r="K268" s="233"/>
      <c r="L268" s="233"/>
      <c r="M268" s="233"/>
      <c r="N268" s="233"/>
      <c r="O268" s="233"/>
      <c r="P268" s="233"/>
      <c r="Q268" s="233"/>
      <c r="R268" s="233"/>
      <c r="S268" s="233"/>
      <c r="T268" s="233"/>
      <c r="U268" s="233"/>
      <c r="V268" s="233"/>
      <c r="W268" s="233"/>
      <c r="X268" s="233"/>
      <c r="Y268" s="233"/>
      <c r="Z268" s="233"/>
      <c r="AA268" s="233"/>
      <c r="AB268" s="233"/>
      <c r="AC268" s="233"/>
      <c r="AD268" s="233"/>
      <c r="AE268" s="233"/>
      <c r="AF268" s="233"/>
      <c r="AG268" s="233"/>
      <c r="AH268" s="233"/>
      <c r="AI268" s="233"/>
      <c r="AJ268" s="233"/>
      <c r="AK268" s="233"/>
      <c r="AL268" s="233"/>
    </row>
    <row r="269" spans="1:38">
      <c r="A269" s="1033"/>
      <c r="B269" s="1044"/>
      <c r="C269" s="1047"/>
      <c r="D269" s="688"/>
      <c r="E269" s="688"/>
      <c r="F269" s="688"/>
      <c r="G269" s="233"/>
      <c r="H269" s="233"/>
      <c r="I269" s="233"/>
      <c r="J269" s="233"/>
      <c r="K269" s="233"/>
      <c r="L269" s="233"/>
      <c r="M269" s="233"/>
      <c r="N269" s="233"/>
      <c r="O269" s="233"/>
      <c r="P269" s="233"/>
      <c r="Q269" s="233"/>
      <c r="R269" s="233"/>
      <c r="S269" s="233"/>
      <c r="T269" s="233"/>
      <c r="U269" s="233"/>
      <c r="V269" s="233"/>
      <c r="W269" s="233"/>
      <c r="X269" s="233"/>
      <c r="Y269" s="233"/>
      <c r="Z269" s="233"/>
      <c r="AA269" s="233"/>
      <c r="AB269" s="233"/>
      <c r="AC269" s="233"/>
      <c r="AD269" s="233"/>
      <c r="AE269" s="233"/>
      <c r="AF269" s="233"/>
      <c r="AG269" s="233"/>
      <c r="AH269" s="233"/>
      <c r="AI269" s="233"/>
      <c r="AJ269" s="233"/>
      <c r="AK269" s="233"/>
      <c r="AL269" s="233"/>
    </row>
    <row r="270" spans="1:38" ht="15" customHeight="1">
      <c r="A270" s="1045" t="s">
        <v>125</v>
      </c>
      <c r="B270" s="1046" t="s">
        <v>925</v>
      </c>
      <c r="C270" s="264" t="s">
        <v>1090</v>
      </c>
      <c r="D270" s="761">
        <v>2774.1</v>
      </c>
      <c r="E270" s="761">
        <v>2774.1</v>
      </c>
      <c r="F270" s="761">
        <v>100</v>
      </c>
      <c r="G270" s="233"/>
      <c r="H270" s="233"/>
      <c r="I270" s="233"/>
      <c r="J270" s="233"/>
      <c r="K270" s="233"/>
      <c r="L270" s="233"/>
      <c r="M270" s="233"/>
      <c r="N270" s="233"/>
      <c r="O270" s="233"/>
      <c r="P270" s="233"/>
      <c r="Q270" s="233"/>
      <c r="R270" s="233"/>
      <c r="S270" s="233"/>
      <c r="T270" s="233"/>
      <c r="U270" s="233"/>
      <c r="V270" s="233"/>
      <c r="W270" s="233"/>
      <c r="X270" s="233"/>
      <c r="Y270" s="233"/>
      <c r="Z270" s="233"/>
      <c r="AA270" s="233"/>
      <c r="AB270" s="233"/>
      <c r="AC270" s="233"/>
      <c r="AD270" s="233"/>
      <c r="AE270" s="233"/>
      <c r="AF270" s="233"/>
      <c r="AG270" s="233"/>
      <c r="AH270" s="233"/>
      <c r="AI270" s="233"/>
      <c r="AJ270" s="233"/>
      <c r="AK270" s="233"/>
      <c r="AL270" s="233"/>
    </row>
    <row r="271" spans="1:38">
      <c r="A271" s="1045"/>
      <c r="B271" s="1046"/>
      <c r="C271" s="235" t="s">
        <v>1091</v>
      </c>
      <c r="D271" s="761"/>
      <c r="E271" s="761"/>
      <c r="F271" s="761"/>
      <c r="G271" s="233"/>
      <c r="H271" s="233"/>
      <c r="I271" s="233"/>
      <c r="J271" s="233"/>
      <c r="K271" s="233"/>
      <c r="L271" s="233"/>
      <c r="M271" s="233"/>
      <c r="N271" s="233"/>
      <c r="O271" s="233"/>
      <c r="P271" s="233"/>
      <c r="Q271" s="233"/>
      <c r="R271" s="233"/>
      <c r="S271" s="233"/>
      <c r="T271" s="233"/>
      <c r="U271" s="233"/>
      <c r="V271" s="233"/>
      <c r="W271" s="233"/>
      <c r="X271" s="233"/>
      <c r="Y271" s="233"/>
      <c r="Z271" s="233"/>
      <c r="AA271" s="233"/>
      <c r="AB271" s="233"/>
      <c r="AC271" s="233"/>
      <c r="AD271" s="233"/>
      <c r="AE271" s="233"/>
      <c r="AF271" s="233"/>
      <c r="AG271" s="233"/>
      <c r="AH271" s="233"/>
      <c r="AI271" s="233"/>
      <c r="AJ271" s="233"/>
      <c r="AK271" s="233"/>
      <c r="AL271" s="233"/>
    </row>
    <row r="272" spans="1:38">
      <c r="A272" s="1045"/>
      <c r="B272" s="1046"/>
      <c r="C272" s="235" t="s">
        <v>10</v>
      </c>
      <c r="D272" s="141">
        <v>0</v>
      </c>
      <c r="E272" s="141">
        <v>0</v>
      </c>
      <c r="F272" s="141"/>
      <c r="G272" s="233"/>
      <c r="H272" s="233"/>
      <c r="I272" s="233"/>
      <c r="J272" s="233"/>
      <c r="K272" s="233"/>
      <c r="L272" s="233"/>
      <c r="M272" s="233"/>
      <c r="N272" s="233"/>
      <c r="O272" s="233"/>
      <c r="P272" s="233"/>
      <c r="Q272" s="233"/>
      <c r="R272" s="233"/>
      <c r="S272" s="233"/>
      <c r="T272" s="233"/>
      <c r="U272" s="233"/>
      <c r="V272" s="233"/>
      <c r="W272" s="233"/>
      <c r="X272" s="233"/>
      <c r="Y272" s="233"/>
      <c r="Z272" s="233"/>
      <c r="AA272" s="233"/>
      <c r="AB272" s="233"/>
      <c r="AC272" s="233"/>
      <c r="AD272" s="233"/>
      <c r="AE272" s="233"/>
      <c r="AF272" s="233"/>
      <c r="AG272" s="233"/>
      <c r="AH272" s="233"/>
      <c r="AI272" s="233"/>
      <c r="AJ272" s="233"/>
      <c r="AK272" s="233"/>
      <c r="AL272" s="233"/>
    </row>
    <row r="273" spans="1:38">
      <c r="A273" s="1045"/>
      <c r="B273" s="1046"/>
      <c r="C273" s="235" t="s">
        <v>11</v>
      </c>
      <c r="D273" s="141">
        <v>90.36</v>
      </c>
      <c r="E273" s="141">
        <v>90.36</v>
      </c>
      <c r="F273" s="141">
        <v>100</v>
      </c>
      <c r="G273" s="233"/>
      <c r="H273" s="233"/>
      <c r="I273" s="233"/>
      <c r="J273" s="233"/>
      <c r="K273" s="233"/>
      <c r="L273" s="233"/>
      <c r="M273" s="233"/>
      <c r="N273" s="233"/>
      <c r="O273" s="233"/>
      <c r="P273" s="233"/>
      <c r="Q273" s="233"/>
      <c r="R273" s="233"/>
      <c r="S273" s="233"/>
      <c r="T273" s="233"/>
      <c r="U273" s="233"/>
      <c r="V273" s="233"/>
      <c r="W273" s="233"/>
      <c r="X273" s="233"/>
      <c r="Y273" s="233"/>
      <c r="Z273" s="233"/>
      <c r="AA273" s="233"/>
      <c r="AB273" s="233"/>
      <c r="AC273" s="233"/>
      <c r="AD273" s="233"/>
      <c r="AE273" s="233"/>
      <c r="AF273" s="233"/>
      <c r="AG273" s="233"/>
      <c r="AH273" s="233"/>
      <c r="AI273" s="233"/>
      <c r="AJ273" s="233"/>
      <c r="AK273" s="233"/>
      <c r="AL273" s="233"/>
    </row>
    <row r="274" spans="1:38">
      <c r="A274" s="1045"/>
      <c r="B274" s="1046"/>
      <c r="C274" s="235" t="s">
        <v>1092</v>
      </c>
      <c r="D274" s="141">
        <v>2683.74</v>
      </c>
      <c r="E274" s="141">
        <v>2683.74</v>
      </c>
      <c r="F274" s="141">
        <v>100</v>
      </c>
      <c r="G274" s="233"/>
      <c r="H274" s="233"/>
      <c r="I274" s="233"/>
      <c r="J274" s="233"/>
      <c r="K274" s="233"/>
      <c r="L274" s="233"/>
      <c r="M274" s="233"/>
      <c r="N274" s="233"/>
      <c r="O274" s="233"/>
      <c r="P274" s="233"/>
      <c r="Q274" s="233"/>
      <c r="R274" s="233"/>
      <c r="S274" s="233"/>
      <c r="T274" s="233"/>
      <c r="U274" s="233"/>
      <c r="V274" s="233"/>
      <c r="W274" s="233"/>
      <c r="X274" s="233"/>
      <c r="Y274" s="233"/>
      <c r="Z274" s="233"/>
      <c r="AA274" s="233"/>
      <c r="AB274" s="233"/>
      <c r="AC274" s="233"/>
      <c r="AD274" s="233"/>
      <c r="AE274" s="233"/>
      <c r="AF274" s="233"/>
      <c r="AG274" s="233"/>
      <c r="AH274" s="233"/>
      <c r="AI274" s="233"/>
      <c r="AJ274" s="233"/>
      <c r="AK274" s="233"/>
      <c r="AL274" s="233"/>
    </row>
    <row r="275" spans="1:38" ht="15" customHeight="1">
      <c r="A275" s="929" t="s">
        <v>133</v>
      </c>
      <c r="B275" s="1044" t="s">
        <v>475</v>
      </c>
      <c r="C275" s="235" t="s">
        <v>1090</v>
      </c>
      <c r="D275" s="688">
        <v>2774.1</v>
      </c>
      <c r="E275" s="688">
        <v>2774.1</v>
      </c>
      <c r="F275" s="688">
        <v>100</v>
      </c>
      <c r="G275" s="233"/>
      <c r="H275" s="233"/>
      <c r="I275" s="233"/>
      <c r="J275" s="233"/>
      <c r="K275" s="233"/>
      <c r="L275" s="233"/>
      <c r="M275" s="233"/>
      <c r="N275" s="233"/>
      <c r="O275" s="233"/>
      <c r="P275" s="233"/>
      <c r="Q275" s="233"/>
      <c r="R275" s="233"/>
      <c r="S275" s="233"/>
      <c r="T275" s="233"/>
      <c r="U275" s="233"/>
      <c r="V275" s="233"/>
      <c r="W275" s="233"/>
      <c r="X275" s="233"/>
      <c r="Y275" s="233"/>
      <c r="Z275" s="233"/>
      <c r="AA275" s="233"/>
      <c r="AB275" s="233"/>
      <c r="AC275" s="233"/>
      <c r="AD275" s="233"/>
      <c r="AE275" s="233"/>
      <c r="AF275" s="233"/>
      <c r="AG275" s="233"/>
      <c r="AH275" s="233"/>
      <c r="AI275" s="233"/>
      <c r="AJ275" s="233"/>
      <c r="AK275" s="233"/>
      <c r="AL275" s="233"/>
    </row>
    <row r="276" spans="1:38">
      <c r="A276" s="964"/>
      <c r="B276" s="1044"/>
      <c r="C276" s="235" t="s">
        <v>1091</v>
      </c>
      <c r="D276" s="688"/>
      <c r="E276" s="688"/>
      <c r="F276" s="688"/>
      <c r="G276" s="233"/>
      <c r="H276" s="233"/>
      <c r="I276" s="233"/>
      <c r="J276" s="233"/>
      <c r="K276" s="233"/>
      <c r="L276" s="233"/>
      <c r="M276" s="233"/>
      <c r="N276" s="233"/>
      <c r="O276" s="233"/>
      <c r="P276" s="233"/>
      <c r="Q276" s="233"/>
      <c r="R276" s="233"/>
      <c r="S276" s="233"/>
      <c r="T276" s="233"/>
      <c r="U276" s="233"/>
      <c r="V276" s="233"/>
      <c r="W276" s="233"/>
      <c r="X276" s="233"/>
      <c r="Y276" s="233"/>
      <c r="Z276" s="233"/>
      <c r="AA276" s="233"/>
      <c r="AB276" s="233"/>
      <c r="AC276" s="233"/>
      <c r="AD276" s="233"/>
      <c r="AE276" s="233"/>
      <c r="AF276" s="233"/>
      <c r="AG276" s="233"/>
      <c r="AH276" s="233"/>
      <c r="AI276" s="233"/>
      <c r="AJ276" s="233"/>
      <c r="AK276" s="233"/>
      <c r="AL276" s="233"/>
    </row>
    <row r="277" spans="1:38">
      <c r="A277" s="964"/>
      <c r="B277" s="1044"/>
      <c r="C277" s="235" t="s">
        <v>10</v>
      </c>
      <c r="D277" s="141"/>
      <c r="E277" s="141"/>
      <c r="F277" s="141"/>
      <c r="G277" s="233"/>
      <c r="H277" s="233"/>
      <c r="I277" s="233"/>
      <c r="J277" s="233"/>
      <c r="K277" s="233"/>
      <c r="L277" s="233"/>
      <c r="M277" s="233"/>
      <c r="N277" s="233"/>
      <c r="O277" s="233"/>
      <c r="P277" s="233"/>
      <c r="Q277" s="233"/>
      <c r="R277" s="233"/>
      <c r="S277" s="233"/>
      <c r="T277" s="233"/>
      <c r="U277" s="233"/>
      <c r="V277" s="233"/>
      <c r="W277" s="233"/>
      <c r="X277" s="233"/>
      <c r="Y277" s="233"/>
      <c r="Z277" s="233"/>
      <c r="AA277" s="233"/>
      <c r="AB277" s="233"/>
      <c r="AC277" s="233"/>
      <c r="AD277" s="233"/>
      <c r="AE277" s="233"/>
      <c r="AF277" s="233"/>
      <c r="AG277" s="233"/>
      <c r="AH277" s="233"/>
      <c r="AI277" s="233"/>
      <c r="AJ277" s="233"/>
      <c r="AK277" s="233"/>
      <c r="AL277" s="233"/>
    </row>
    <row r="278" spans="1:38">
      <c r="A278" s="964"/>
      <c r="B278" s="1044"/>
      <c r="C278" s="235" t="s">
        <v>11</v>
      </c>
      <c r="D278" s="141">
        <v>90.36</v>
      </c>
      <c r="E278" s="141">
        <v>90.36</v>
      </c>
      <c r="F278" s="141">
        <v>100</v>
      </c>
      <c r="G278" s="233"/>
      <c r="H278" s="233"/>
      <c r="I278" s="233"/>
      <c r="J278" s="233"/>
      <c r="K278" s="233"/>
      <c r="L278" s="233"/>
      <c r="M278" s="233"/>
      <c r="N278" s="233"/>
      <c r="O278" s="233"/>
      <c r="P278" s="233"/>
      <c r="Q278" s="233"/>
      <c r="R278" s="233"/>
      <c r="S278" s="233"/>
      <c r="T278" s="233"/>
      <c r="U278" s="233"/>
      <c r="V278" s="233"/>
      <c r="W278" s="233"/>
      <c r="X278" s="233"/>
      <c r="Y278" s="233"/>
      <c r="Z278" s="233"/>
      <c r="AA278" s="233"/>
      <c r="AB278" s="233"/>
      <c r="AC278" s="233"/>
      <c r="AD278" s="233"/>
      <c r="AE278" s="233"/>
      <c r="AF278" s="233"/>
      <c r="AG278" s="233"/>
      <c r="AH278" s="233"/>
      <c r="AI278" s="233"/>
      <c r="AJ278" s="233"/>
      <c r="AK278" s="233"/>
      <c r="AL278" s="233"/>
    </row>
    <row r="279" spans="1:38">
      <c r="A279" s="969"/>
      <c r="B279" s="1044"/>
      <c r="C279" s="235" t="s">
        <v>1092</v>
      </c>
      <c r="D279" s="141">
        <v>2683.74</v>
      </c>
      <c r="E279" s="141">
        <v>2683.74</v>
      </c>
      <c r="F279" s="141">
        <v>100</v>
      </c>
      <c r="G279" s="233"/>
      <c r="H279" s="233"/>
      <c r="I279" s="233"/>
      <c r="J279" s="233"/>
      <c r="K279" s="233"/>
      <c r="L279" s="233"/>
      <c r="M279" s="233"/>
      <c r="N279" s="233"/>
      <c r="O279" s="233"/>
      <c r="P279" s="233"/>
      <c r="Q279" s="233"/>
      <c r="R279" s="233"/>
      <c r="S279" s="233"/>
      <c r="T279" s="233"/>
      <c r="U279" s="233"/>
      <c r="V279" s="233"/>
      <c r="W279" s="233"/>
      <c r="X279" s="233"/>
      <c r="Y279" s="233"/>
      <c r="Z279" s="233"/>
      <c r="AA279" s="233"/>
      <c r="AB279" s="233"/>
      <c r="AC279" s="233"/>
      <c r="AD279" s="233"/>
      <c r="AE279" s="233"/>
      <c r="AF279" s="233"/>
      <c r="AG279" s="233"/>
      <c r="AH279" s="233"/>
      <c r="AI279" s="233"/>
      <c r="AJ279" s="233"/>
      <c r="AK279" s="233"/>
      <c r="AL279" s="233"/>
    </row>
    <row r="280" spans="1:38" ht="51">
      <c r="A280" s="227" t="s">
        <v>13</v>
      </c>
      <c r="B280" s="227" t="s">
        <v>480</v>
      </c>
      <c r="C280" s="228" t="s">
        <v>1092</v>
      </c>
      <c r="D280" s="25">
        <f>D281+D288</f>
        <v>10655.9</v>
      </c>
      <c r="E280" s="25">
        <f>E281+E288</f>
        <v>10655.9</v>
      </c>
      <c r="F280" s="25">
        <f>E280/D280*100</f>
        <v>100</v>
      </c>
      <c r="G280" s="233"/>
      <c r="H280" s="233"/>
      <c r="I280" s="233"/>
      <c r="J280" s="233"/>
      <c r="K280" s="233"/>
      <c r="L280" s="233"/>
      <c r="M280" s="233"/>
      <c r="N280" s="233"/>
      <c r="O280" s="233"/>
      <c r="P280" s="233"/>
      <c r="Q280" s="233"/>
      <c r="R280" s="233"/>
      <c r="S280" s="233"/>
      <c r="T280" s="233"/>
      <c r="U280" s="233"/>
      <c r="V280" s="233"/>
      <c r="W280" s="233"/>
      <c r="X280" s="233"/>
      <c r="Y280" s="233"/>
      <c r="Z280" s="233"/>
      <c r="AA280" s="233"/>
      <c r="AB280" s="233"/>
      <c r="AC280" s="233"/>
      <c r="AD280" s="233"/>
      <c r="AE280" s="233"/>
      <c r="AF280" s="233"/>
      <c r="AG280" s="233"/>
      <c r="AH280" s="233"/>
      <c r="AI280" s="233"/>
      <c r="AJ280" s="233"/>
      <c r="AK280" s="233"/>
      <c r="AL280" s="233"/>
    </row>
    <row r="281" spans="1:38" ht="51">
      <c r="A281" s="142" t="s">
        <v>67</v>
      </c>
      <c r="B281" s="231" t="s">
        <v>483</v>
      </c>
      <c r="C281" s="143" t="s">
        <v>1092</v>
      </c>
      <c r="D281" s="25">
        <v>3579.9</v>
      </c>
      <c r="E281" s="25">
        <v>3579.9</v>
      </c>
      <c r="F281" s="25">
        <f t="shared" ref="F281:F307" si="20">E281/D281*100</f>
        <v>100</v>
      </c>
      <c r="G281" s="233"/>
      <c r="H281" s="233"/>
      <c r="I281" s="233"/>
      <c r="J281" s="233"/>
      <c r="K281" s="233"/>
      <c r="L281" s="233"/>
      <c r="M281" s="233"/>
      <c r="N281" s="233"/>
      <c r="O281" s="233"/>
      <c r="P281" s="233"/>
      <c r="Q281" s="233"/>
      <c r="R281" s="233"/>
      <c r="S281" s="233"/>
      <c r="T281" s="233"/>
      <c r="U281" s="233"/>
      <c r="V281" s="233"/>
      <c r="W281" s="233"/>
      <c r="X281" s="233"/>
      <c r="Y281" s="233"/>
      <c r="Z281" s="233"/>
      <c r="AA281" s="233"/>
      <c r="AB281" s="233"/>
      <c r="AC281" s="233"/>
      <c r="AD281" s="233"/>
      <c r="AE281" s="233"/>
      <c r="AF281" s="233"/>
      <c r="AG281" s="233"/>
      <c r="AH281" s="233"/>
      <c r="AI281" s="233"/>
      <c r="AJ281" s="233"/>
      <c r="AK281" s="233"/>
      <c r="AL281" s="233"/>
    </row>
    <row r="282" spans="1:38" ht="51">
      <c r="A282" s="143" t="s">
        <v>427</v>
      </c>
      <c r="B282" s="143" t="s">
        <v>487</v>
      </c>
      <c r="C282" s="143" t="s">
        <v>1092</v>
      </c>
      <c r="D282" s="140">
        <v>3579.9</v>
      </c>
      <c r="E282" s="140">
        <v>3579.9</v>
      </c>
      <c r="F282" s="25">
        <f t="shared" si="20"/>
        <v>100</v>
      </c>
      <c r="G282" s="233"/>
      <c r="H282" s="233"/>
      <c r="I282" s="233"/>
      <c r="J282" s="233"/>
      <c r="K282" s="233"/>
      <c r="L282" s="233"/>
      <c r="M282" s="233"/>
      <c r="N282" s="233"/>
      <c r="O282" s="233"/>
      <c r="P282" s="233"/>
      <c r="Q282" s="233"/>
      <c r="R282" s="233"/>
      <c r="S282" s="233"/>
      <c r="T282" s="233"/>
      <c r="U282" s="233"/>
      <c r="V282" s="233"/>
      <c r="W282" s="233"/>
      <c r="X282" s="233"/>
      <c r="Y282" s="233"/>
      <c r="Z282" s="233"/>
      <c r="AA282" s="233"/>
      <c r="AB282" s="233"/>
      <c r="AC282" s="233"/>
      <c r="AD282" s="233"/>
      <c r="AE282" s="233"/>
      <c r="AF282" s="233"/>
      <c r="AG282" s="233"/>
      <c r="AH282" s="233"/>
      <c r="AI282" s="233"/>
      <c r="AJ282" s="233"/>
      <c r="AK282" s="233"/>
      <c r="AL282" s="233"/>
    </row>
    <row r="283" spans="1:38" ht="51" hidden="1">
      <c r="A283" s="143" t="s">
        <v>435</v>
      </c>
      <c r="B283" s="143" t="s">
        <v>489</v>
      </c>
      <c r="C283" s="143" t="s">
        <v>1092</v>
      </c>
      <c r="D283" s="226"/>
      <c r="E283" s="226"/>
      <c r="F283" s="25" t="e">
        <f t="shared" si="20"/>
        <v>#DIV/0!</v>
      </c>
      <c r="G283" s="233"/>
      <c r="H283" s="233"/>
      <c r="I283" s="233"/>
      <c r="J283" s="233"/>
      <c r="K283" s="233"/>
      <c r="L283" s="233"/>
      <c r="M283" s="233"/>
      <c r="N283" s="233"/>
      <c r="O283" s="233"/>
      <c r="P283" s="233"/>
      <c r="Q283" s="233"/>
      <c r="R283" s="233"/>
      <c r="S283" s="233"/>
      <c r="T283" s="233"/>
      <c r="U283" s="233"/>
      <c r="V283" s="233"/>
      <c r="W283" s="233"/>
      <c r="X283" s="233"/>
      <c r="Y283" s="233"/>
      <c r="Z283" s="233"/>
      <c r="AA283" s="233"/>
      <c r="AB283" s="233"/>
      <c r="AC283" s="233"/>
      <c r="AD283" s="233"/>
      <c r="AE283" s="233"/>
      <c r="AF283" s="233"/>
      <c r="AG283" s="233"/>
      <c r="AH283" s="233"/>
      <c r="AI283" s="233"/>
      <c r="AJ283" s="233"/>
      <c r="AK283" s="233"/>
      <c r="AL283" s="233"/>
    </row>
    <row r="284" spans="1:38" ht="25.5" hidden="1">
      <c r="A284" s="143" t="s">
        <v>303</v>
      </c>
      <c r="B284" s="143" t="s">
        <v>492</v>
      </c>
      <c r="C284" s="143" t="s">
        <v>1092</v>
      </c>
      <c r="D284" s="226"/>
      <c r="E284" s="226"/>
      <c r="F284" s="25" t="e">
        <f t="shared" si="20"/>
        <v>#DIV/0!</v>
      </c>
      <c r="G284" s="233"/>
      <c r="H284" s="233"/>
      <c r="I284" s="233"/>
      <c r="J284" s="233"/>
      <c r="K284" s="233"/>
      <c r="L284" s="233"/>
      <c r="M284" s="233"/>
      <c r="N284" s="233"/>
      <c r="O284" s="233"/>
      <c r="P284" s="233"/>
      <c r="Q284" s="233"/>
      <c r="R284" s="233"/>
      <c r="S284" s="233"/>
      <c r="T284" s="233"/>
      <c r="U284" s="233"/>
      <c r="V284" s="233"/>
      <c r="W284" s="233"/>
      <c r="X284" s="233"/>
      <c r="Y284" s="233"/>
      <c r="Z284" s="233"/>
      <c r="AA284" s="233"/>
      <c r="AB284" s="233"/>
      <c r="AC284" s="233"/>
      <c r="AD284" s="233"/>
      <c r="AE284" s="233"/>
      <c r="AF284" s="233"/>
      <c r="AG284" s="233"/>
      <c r="AH284" s="233"/>
      <c r="AI284" s="233"/>
      <c r="AJ284" s="233"/>
      <c r="AK284" s="233"/>
      <c r="AL284" s="233"/>
    </row>
    <row r="285" spans="1:38" ht="38.25" hidden="1">
      <c r="A285" s="143" t="s">
        <v>74</v>
      </c>
      <c r="B285" s="143" t="s">
        <v>494</v>
      </c>
      <c r="C285" s="143" t="s">
        <v>1092</v>
      </c>
      <c r="D285" s="226"/>
      <c r="E285" s="226"/>
      <c r="F285" s="25" t="e">
        <f t="shared" si="20"/>
        <v>#DIV/0!</v>
      </c>
      <c r="G285" s="233"/>
      <c r="H285" s="233"/>
      <c r="I285" s="233"/>
      <c r="J285" s="233"/>
      <c r="K285" s="233"/>
      <c r="L285" s="233"/>
      <c r="M285" s="233"/>
      <c r="N285" s="233"/>
      <c r="O285" s="233"/>
      <c r="P285" s="233"/>
      <c r="Q285" s="233"/>
      <c r="R285" s="233"/>
      <c r="S285" s="233"/>
      <c r="T285" s="233"/>
      <c r="U285" s="233"/>
      <c r="V285" s="233"/>
      <c r="W285" s="233"/>
      <c r="X285" s="233"/>
      <c r="Y285" s="233"/>
      <c r="Z285" s="233"/>
      <c r="AA285" s="233"/>
      <c r="AB285" s="233"/>
      <c r="AC285" s="233"/>
      <c r="AD285" s="233"/>
      <c r="AE285" s="233"/>
      <c r="AF285" s="233"/>
      <c r="AG285" s="233"/>
      <c r="AH285" s="233"/>
      <c r="AI285" s="233"/>
      <c r="AJ285" s="233"/>
      <c r="AK285" s="233"/>
      <c r="AL285" s="233"/>
    </row>
    <row r="286" spans="1:38" ht="38.25" hidden="1">
      <c r="A286" s="143" t="s">
        <v>21</v>
      </c>
      <c r="B286" s="143" t="s">
        <v>938</v>
      </c>
      <c r="C286" s="143" t="s">
        <v>1092</v>
      </c>
      <c r="D286" s="226"/>
      <c r="E286" s="226"/>
      <c r="F286" s="25" t="e">
        <f t="shared" si="20"/>
        <v>#DIV/0!</v>
      </c>
      <c r="G286" s="233"/>
      <c r="H286" s="233"/>
      <c r="I286" s="233"/>
      <c r="J286" s="233"/>
      <c r="K286" s="233"/>
      <c r="L286" s="233"/>
      <c r="M286" s="233"/>
      <c r="N286" s="233"/>
      <c r="O286" s="233"/>
      <c r="P286" s="233"/>
      <c r="Q286" s="233"/>
      <c r="R286" s="233"/>
      <c r="S286" s="233"/>
      <c r="T286" s="233"/>
      <c r="U286" s="233"/>
      <c r="V286" s="233"/>
      <c r="W286" s="233"/>
      <c r="X286" s="233"/>
      <c r="Y286" s="233"/>
      <c r="Z286" s="233"/>
      <c r="AA286" s="233"/>
      <c r="AB286" s="233"/>
      <c r="AC286" s="233"/>
      <c r="AD286" s="233"/>
      <c r="AE286" s="233"/>
      <c r="AF286" s="233"/>
      <c r="AG286" s="233"/>
      <c r="AH286" s="233"/>
      <c r="AI286" s="233"/>
      <c r="AJ286" s="233"/>
      <c r="AK286" s="233"/>
      <c r="AL286" s="233"/>
    </row>
    <row r="287" spans="1:38" ht="38.25" hidden="1">
      <c r="A287" s="143" t="s">
        <v>465</v>
      </c>
      <c r="B287" s="143" t="s">
        <v>940</v>
      </c>
      <c r="C287" s="143" t="s">
        <v>1092</v>
      </c>
      <c r="D287" s="226"/>
      <c r="E287" s="226"/>
      <c r="F287" s="25" t="e">
        <f t="shared" si="20"/>
        <v>#DIV/0!</v>
      </c>
      <c r="G287" s="233"/>
      <c r="H287" s="233"/>
      <c r="I287" s="233"/>
      <c r="J287" s="233"/>
      <c r="K287" s="233"/>
      <c r="L287" s="233"/>
      <c r="M287" s="233"/>
      <c r="N287" s="233"/>
      <c r="O287" s="233"/>
      <c r="P287" s="233"/>
      <c r="Q287" s="233"/>
      <c r="R287" s="233"/>
      <c r="S287" s="233"/>
      <c r="T287" s="233"/>
      <c r="U287" s="233"/>
      <c r="V287" s="233"/>
      <c r="W287" s="233"/>
      <c r="X287" s="233"/>
      <c r="Y287" s="233"/>
      <c r="Z287" s="233"/>
      <c r="AA287" s="233"/>
      <c r="AB287" s="233"/>
      <c r="AC287" s="233"/>
      <c r="AD287" s="233"/>
      <c r="AE287" s="233"/>
      <c r="AF287" s="233"/>
      <c r="AG287" s="233"/>
      <c r="AH287" s="233"/>
      <c r="AI287" s="233"/>
      <c r="AJ287" s="233"/>
      <c r="AK287" s="233"/>
      <c r="AL287" s="233"/>
    </row>
    <row r="288" spans="1:38" ht="25.5">
      <c r="A288" s="231" t="s">
        <v>125</v>
      </c>
      <c r="B288" s="231" t="s">
        <v>472</v>
      </c>
      <c r="C288" s="143" t="s">
        <v>1092</v>
      </c>
      <c r="D288" s="25">
        <v>7076</v>
      </c>
      <c r="E288" s="25">
        <v>7076</v>
      </c>
      <c r="F288" s="25">
        <f t="shared" si="20"/>
        <v>100</v>
      </c>
      <c r="G288" s="233"/>
      <c r="H288" s="233"/>
      <c r="I288" s="233"/>
      <c r="J288" s="233"/>
      <c r="K288" s="233"/>
      <c r="L288" s="233"/>
      <c r="M288" s="233"/>
      <c r="N288" s="233"/>
      <c r="O288" s="233"/>
      <c r="P288" s="233"/>
      <c r="Q288" s="233"/>
      <c r="R288" s="233"/>
      <c r="S288" s="233"/>
      <c r="T288" s="233"/>
      <c r="U288" s="233"/>
      <c r="V288" s="233"/>
      <c r="W288" s="233"/>
      <c r="X288" s="233"/>
      <c r="Y288" s="233"/>
      <c r="Z288" s="233"/>
      <c r="AA288" s="233"/>
      <c r="AB288" s="233"/>
      <c r="AC288" s="233"/>
      <c r="AD288" s="233"/>
      <c r="AE288" s="233"/>
      <c r="AF288" s="233"/>
      <c r="AG288" s="233"/>
      <c r="AH288" s="233"/>
      <c r="AI288" s="233"/>
      <c r="AJ288" s="233"/>
      <c r="AK288" s="233"/>
      <c r="AL288" s="233"/>
    </row>
    <row r="289" spans="1:38" ht="63.75">
      <c r="A289" s="143" t="s">
        <v>133</v>
      </c>
      <c r="B289" s="143" t="s">
        <v>504</v>
      </c>
      <c r="C289" s="143" t="s">
        <v>1092</v>
      </c>
      <c r="D289" s="140">
        <v>7076</v>
      </c>
      <c r="E289" s="140">
        <v>7076</v>
      </c>
      <c r="F289" s="25">
        <f t="shared" si="20"/>
        <v>100</v>
      </c>
      <c r="G289" s="233"/>
      <c r="H289" s="233"/>
      <c r="I289" s="233"/>
      <c r="J289" s="233"/>
      <c r="K289" s="233"/>
      <c r="L289" s="233"/>
      <c r="M289" s="233"/>
      <c r="N289" s="233"/>
      <c r="O289" s="233"/>
      <c r="P289" s="233"/>
      <c r="Q289" s="233"/>
      <c r="R289" s="233"/>
      <c r="S289" s="233"/>
      <c r="T289" s="233"/>
      <c r="U289" s="233"/>
      <c r="V289" s="233"/>
      <c r="W289" s="233"/>
      <c r="X289" s="233"/>
      <c r="Y289" s="233"/>
      <c r="Z289" s="233"/>
      <c r="AA289" s="233"/>
      <c r="AB289" s="233"/>
      <c r="AC289" s="233"/>
      <c r="AD289" s="233"/>
      <c r="AE289" s="233"/>
      <c r="AF289" s="233"/>
      <c r="AG289" s="233"/>
      <c r="AH289" s="233"/>
      <c r="AI289" s="233"/>
      <c r="AJ289" s="233"/>
      <c r="AK289" s="233"/>
      <c r="AL289" s="233"/>
    </row>
    <row r="290" spans="1:38" ht="89.25">
      <c r="A290" s="227" t="s">
        <v>13</v>
      </c>
      <c r="B290" s="227" t="s">
        <v>508</v>
      </c>
      <c r="C290" s="242" t="s">
        <v>1098</v>
      </c>
      <c r="D290" s="238">
        <f>D291+D299+D306</f>
        <v>162825.80000000002</v>
      </c>
      <c r="E290" s="238">
        <f t="shared" ref="E290:F290" si="21">E291+E299+E306</f>
        <v>162825.80000000002</v>
      </c>
      <c r="F290" s="25">
        <f t="shared" si="20"/>
        <v>100</v>
      </c>
      <c r="G290" s="233"/>
      <c r="H290" s="233"/>
      <c r="I290" s="233"/>
      <c r="J290" s="233"/>
      <c r="K290" s="233"/>
      <c r="L290" s="233"/>
      <c r="M290" s="233"/>
      <c r="N290" s="233"/>
      <c r="O290" s="233"/>
      <c r="P290" s="233"/>
      <c r="Q290" s="233"/>
      <c r="R290" s="233"/>
      <c r="S290" s="233"/>
      <c r="T290" s="233"/>
      <c r="U290" s="233"/>
      <c r="V290" s="233"/>
      <c r="W290" s="233"/>
      <c r="X290" s="233"/>
      <c r="Y290" s="233"/>
      <c r="Z290" s="233"/>
      <c r="AA290" s="233"/>
      <c r="AB290" s="233"/>
      <c r="AC290" s="233"/>
      <c r="AD290" s="233"/>
      <c r="AE290" s="233"/>
      <c r="AF290" s="233"/>
      <c r="AG290" s="233"/>
      <c r="AH290" s="233"/>
      <c r="AI290" s="233"/>
      <c r="AJ290" s="233"/>
      <c r="AK290" s="233"/>
      <c r="AL290" s="233"/>
    </row>
    <row r="291" spans="1:38" ht="25.5">
      <c r="A291" s="231" t="s">
        <v>67</v>
      </c>
      <c r="B291" s="231" t="s">
        <v>509</v>
      </c>
      <c r="C291" s="143" t="s">
        <v>1098</v>
      </c>
      <c r="D291" s="238">
        <f>D292+D293+D294+D295+D296+D297+D298</f>
        <v>3411</v>
      </c>
      <c r="E291" s="238">
        <f t="shared" ref="E291:F291" si="22">E292+E293+E294+E295+E296+E297+E298</f>
        <v>3411</v>
      </c>
      <c r="F291" s="25">
        <f t="shared" si="20"/>
        <v>100</v>
      </c>
      <c r="G291" s="233"/>
      <c r="H291" s="233"/>
      <c r="I291" s="233"/>
      <c r="J291" s="233"/>
      <c r="K291" s="233"/>
      <c r="L291" s="233"/>
      <c r="M291" s="233"/>
      <c r="N291" s="233"/>
      <c r="O291" s="233"/>
      <c r="P291" s="233"/>
      <c r="Q291" s="233"/>
      <c r="R291" s="233"/>
      <c r="S291" s="233"/>
      <c r="T291" s="233"/>
      <c r="U291" s="233"/>
      <c r="V291" s="233"/>
      <c r="W291" s="233"/>
      <c r="X291" s="233"/>
      <c r="Y291" s="233"/>
      <c r="Z291" s="233"/>
      <c r="AA291" s="233"/>
      <c r="AB291" s="233"/>
      <c r="AC291" s="233"/>
      <c r="AD291" s="233"/>
      <c r="AE291" s="233"/>
      <c r="AF291" s="233"/>
      <c r="AG291" s="233"/>
      <c r="AH291" s="233"/>
      <c r="AI291" s="233"/>
      <c r="AJ291" s="233"/>
      <c r="AK291" s="233"/>
      <c r="AL291" s="233"/>
    </row>
    <row r="292" spans="1:38" ht="38.25">
      <c r="A292" s="143" t="s">
        <v>427</v>
      </c>
      <c r="B292" s="143" t="s">
        <v>516</v>
      </c>
      <c r="C292" s="143" t="s">
        <v>1098</v>
      </c>
      <c r="D292" s="239">
        <v>0</v>
      </c>
      <c r="E292" s="239">
        <v>0</v>
      </c>
      <c r="F292" s="25"/>
      <c r="G292" s="233"/>
      <c r="H292" s="233"/>
      <c r="I292" s="233"/>
      <c r="J292" s="233"/>
      <c r="K292" s="233"/>
      <c r="L292" s="233"/>
      <c r="M292" s="233"/>
      <c r="N292" s="233"/>
      <c r="O292" s="233"/>
      <c r="P292" s="233"/>
      <c r="Q292" s="233"/>
      <c r="R292" s="233"/>
      <c r="S292" s="233"/>
      <c r="T292" s="233"/>
      <c r="U292" s="233"/>
      <c r="V292" s="233"/>
      <c r="W292" s="233"/>
      <c r="X292" s="233"/>
      <c r="Y292" s="233"/>
      <c r="Z292" s="233"/>
      <c r="AA292" s="233"/>
      <c r="AB292" s="233"/>
      <c r="AC292" s="233"/>
      <c r="AD292" s="233"/>
      <c r="AE292" s="233"/>
      <c r="AF292" s="233"/>
      <c r="AG292" s="233"/>
      <c r="AH292" s="233"/>
      <c r="AI292" s="233"/>
      <c r="AJ292" s="233"/>
      <c r="AK292" s="233"/>
      <c r="AL292" s="233"/>
    </row>
    <row r="293" spans="1:38" ht="38.25">
      <c r="A293" s="143" t="s">
        <v>435</v>
      </c>
      <c r="B293" s="143" t="s">
        <v>520</v>
      </c>
      <c r="C293" s="143" t="s">
        <v>1098</v>
      </c>
      <c r="D293" s="239">
        <v>0</v>
      </c>
      <c r="E293" s="239">
        <v>0</v>
      </c>
      <c r="F293" s="25"/>
      <c r="G293" s="233"/>
      <c r="H293" s="233"/>
      <c r="I293" s="233"/>
      <c r="J293" s="233"/>
      <c r="K293" s="233"/>
      <c r="L293" s="233"/>
      <c r="M293" s="233"/>
      <c r="N293" s="233"/>
      <c r="O293" s="233"/>
      <c r="P293" s="233"/>
      <c r="Q293" s="233"/>
      <c r="R293" s="233"/>
      <c r="S293" s="233"/>
      <c r="T293" s="233"/>
      <c r="U293" s="233"/>
      <c r="V293" s="233"/>
      <c r="W293" s="233"/>
      <c r="X293" s="233"/>
      <c r="Y293" s="233"/>
      <c r="Z293" s="233"/>
      <c r="AA293" s="233"/>
      <c r="AB293" s="233"/>
      <c r="AC293" s="233"/>
      <c r="AD293" s="233"/>
      <c r="AE293" s="233"/>
      <c r="AF293" s="233"/>
      <c r="AG293" s="233"/>
      <c r="AH293" s="233"/>
      <c r="AI293" s="233"/>
      <c r="AJ293" s="233"/>
      <c r="AK293" s="233"/>
      <c r="AL293" s="233"/>
    </row>
    <row r="294" spans="1:38" ht="38.25">
      <c r="A294" s="143" t="s">
        <v>303</v>
      </c>
      <c r="B294" s="143" t="s">
        <v>548</v>
      </c>
      <c r="C294" s="143" t="s">
        <v>1098</v>
      </c>
      <c r="D294" s="239">
        <v>0</v>
      </c>
      <c r="E294" s="239">
        <v>0</v>
      </c>
      <c r="F294" s="25"/>
      <c r="G294" s="233"/>
      <c r="H294" s="233"/>
      <c r="I294" s="233"/>
      <c r="J294" s="233"/>
      <c r="K294" s="233"/>
      <c r="L294" s="233"/>
      <c r="M294" s="233"/>
      <c r="N294" s="233"/>
      <c r="O294" s="233"/>
      <c r="P294" s="233"/>
      <c r="Q294" s="233"/>
      <c r="R294" s="233"/>
      <c r="S294" s="233"/>
      <c r="T294" s="233"/>
      <c r="U294" s="233"/>
      <c r="V294" s="233"/>
      <c r="W294" s="233"/>
      <c r="X294" s="233"/>
      <c r="Y294" s="233"/>
      <c r="Z294" s="233"/>
      <c r="AA294" s="233"/>
      <c r="AB294" s="233"/>
      <c r="AC294" s="233"/>
      <c r="AD294" s="233"/>
      <c r="AE294" s="233"/>
      <c r="AF294" s="233"/>
      <c r="AG294" s="233"/>
      <c r="AH294" s="233"/>
      <c r="AI294" s="233"/>
      <c r="AJ294" s="233"/>
      <c r="AK294" s="233"/>
      <c r="AL294" s="233"/>
    </row>
    <row r="295" spans="1:38" ht="51">
      <c r="A295" s="143" t="s">
        <v>447</v>
      </c>
      <c r="B295" s="143" t="s">
        <v>1099</v>
      </c>
      <c r="C295" s="143" t="s">
        <v>1098</v>
      </c>
      <c r="D295" s="239">
        <v>3411</v>
      </c>
      <c r="E295" s="239">
        <v>3411</v>
      </c>
      <c r="F295" s="25">
        <f t="shared" si="20"/>
        <v>100</v>
      </c>
      <c r="G295" s="233"/>
      <c r="H295" s="233"/>
      <c r="I295" s="233"/>
      <c r="J295" s="233"/>
      <c r="K295" s="233"/>
      <c r="L295" s="233"/>
      <c r="M295" s="233"/>
      <c r="N295" s="233"/>
      <c r="O295" s="233"/>
      <c r="P295" s="233"/>
      <c r="Q295" s="233"/>
      <c r="R295" s="233"/>
      <c r="S295" s="233"/>
      <c r="T295" s="233"/>
      <c r="U295" s="233"/>
      <c r="V295" s="233"/>
      <c r="W295" s="233"/>
      <c r="X295" s="233"/>
      <c r="Y295" s="233"/>
      <c r="Z295" s="233"/>
      <c r="AA295" s="233"/>
      <c r="AB295" s="233"/>
      <c r="AC295" s="233"/>
      <c r="AD295" s="233"/>
      <c r="AE295" s="233"/>
      <c r="AF295" s="233"/>
      <c r="AG295" s="233"/>
      <c r="AH295" s="233"/>
      <c r="AI295" s="233"/>
      <c r="AJ295" s="233"/>
      <c r="AK295" s="233"/>
      <c r="AL295" s="233"/>
    </row>
    <row r="296" spans="1:38" ht="38.25">
      <c r="A296" s="143" t="s">
        <v>452</v>
      </c>
      <c r="B296" s="143" t="s">
        <v>1100</v>
      </c>
      <c r="C296" s="143" t="s">
        <v>1098</v>
      </c>
      <c r="D296" s="239">
        <v>0</v>
      </c>
      <c r="E296" s="239">
        <v>0</v>
      </c>
      <c r="F296" s="25"/>
      <c r="G296" s="233"/>
      <c r="H296" s="233"/>
      <c r="I296" s="233"/>
      <c r="J296" s="233"/>
      <c r="K296" s="233"/>
      <c r="L296" s="233"/>
      <c r="M296" s="233"/>
      <c r="N296" s="233"/>
      <c r="O296" s="233"/>
      <c r="P296" s="233"/>
      <c r="Q296" s="233"/>
      <c r="R296" s="233"/>
      <c r="S296" s="233"/>
      <c r="T296" s="233"/>
      <c r="U296" s="233"/>
      <c r="V296" s="233"/>
      <c r="W296" s="233"/>
      <c r="X296" s="233"/>
      <c r="Y296" s="233"/>
      <c r="Z296" s="233"/>
      <c r="AA296" s="233"/>
      <c r="AB296" s="233"/>
      <c r="AC296" s="233"/>
      <c r="AD296" s="233"/>
      <c r="AE296" s="233"/>
      <c r="AF296" s="233"/>
      <c r="AG296" s="233"/>
      <c r="AH296" s="233"/>
      <c r="AI296" s="233"/>
      <c r="AJ296" s="233"/>
      <c r="AK296" s="233"/>
      <c r="AL296" s="233"/>
    </row>
    <row r="297" spans="1:38" ht="25.5">
      <c r="A297" s="143" t="s">
        <v>981</v>
      </c>
      <c r="B297" s="143" t="s">
        <v>607</v>
      </c>
      <c r="C297" s="143" t="s">
        <v>1098</v>
      </c>
      <c r="D297" s="239">
        <v>0</v>
      </c>
      <c r="E297" s="239">
        <v>0</v>
      </c>
      <c r="F297" s="25"/>
      <c r="G297" s="233"/>
      <c r="H297" s="233"/>
      <c r="I297" s="233"/>
      <c r="J297" s="233"/>
      <c r="K297" s="233"/>
      <c r="L297" s="233"/>
      <c r="M297" s="233"/>
      <c r="N297" s="233"/>
      <c r="O297" s="233"/>
      <c r="P297" s="233"/>
      <c r="Q297" s="233"/>
      <c r="R297" s="233"/>
      <c r="S297" s="233"/>
      <c r="T297" s="233"/>
      <c r="U297" s="233"/>
      <c r="V297" s="233"/>
      <c r="W297" s="233"/>
      <c r="X297" s="233"/>
      <c r="Y297" s="233"/>
      <c r="Z297" s="233"/>
      <c r="AA297" s="233"/>
      <c r="AB297" s="233"/>
      <c r="AC297" s="233"/>
      <c r="AD297" s="233"/>
      <c r="AE297" s="233"/>
      <c r="AF297" s="233"/>
      <c r="AG297" s="233"/>
      <c r="AH297" s="233"/>
      <c r="AI297" s="233"/>
      <c r="AJ297" s="233"/>
      <c r="AK297" s="233"/>
      <c r="AL297" s="233"/>
    </row>
    <row r="298" spans="1:38" ht="38.25">
      <c r="A298" s="143" t="s">
        <v>985</v>
      </c>
      <c r="B298" s="143" t="s">
        <v>630</v>
      </c>
      <c r="C298" s="143" t="s">
        <v>1098</v>
      </c>
      <c r="D298" s="239">
        <v>0</v>
      </c>
      <c r="E298" s="239">
        <v>0</v>
      </c>
      <c r="F298" s="25"/>
      <c r="G298" s="233"/>
      <c r="H298" s="233"/>
      <c r="I298" s="233"/>
      <c r="J298" s="233"/>
      <c r="K298" s="233"/>
      <c r="L298" s="233"/>
      <c r="M298" s="233"/>
      <c r="N298" s="233"/>
      <c r="O298" s="233"/>
      <c r="P298" s="233"/>
      <c r="Q298" s="233"/>
      <c r="R298" s="233"/>
      <c r="S298" s="233"/>
      <c r="T298" s="233"/>
      <c r="U298" s="233"/>
      <c r="V298" s="233"/>
      <c r="W298" s="233"/>
      <c r="X298" s="233"/>
      <c r="Y298" s="233"/>
      <c r="Z298" s="233"/>
      <c r="AA298" s="233"/>
      <c r="AB298" s="233"/>
      <c r="AC298" s="233"/>
      <c r="AD298" s="233"/>
      <c r="AE298" s="233"/>
      <c r="AF298" s="233"/>
      <c r="AG298" s="233"/>
      <c r="AH298" s="233"/>
      <c r="AI298" s="233"/>
      <c r="AJ298" s="233"/>
      <c r="AK298" s="233"/>
      <c r="AL298" s="233"/>
    </row>
    <row r="299" spans="1:38" ht="38.25">
      <c r="A299" s="231" t="s">
        <v>74</v>
      </c>
      <c r="B299" s="240" t="s">
        <v>646</v>
      </c>
      <c r="C299" s="143" t="s">
        <v>1098</v>
      </c>
      <c r="D299" s="238">
        <f>D300+D301+D302+D303+D304+D305</f>
        <v>148630.20000000001</v>
      </c>
      <c r="E299" s="238">
        <f t="shared" ref="E299:F299" si="23">E300+E301+E302+E303+E304+E305</f>
        <v>148630.20000000001</v>
      </c>
      <c r="F299" s="25">
        <f t="shared" si="20"/>
        <v>100</v>
      </c>
      <c r="G299" s="233"/>
      <c r="H299" s="233"/>
      <c r="I299" s="233"/>
      <c r="J299" s="233"/>
      <c r="K299" s="233"/>
      <c r="L299" s="233"/>
      <c r="M299" s="233"/>
      <c r="N299" s="233"/>
      <c r="O299" s="233"/>
      <c r="P299" s="233"/>
      <c r="Q299" s="233"/>
      <c r="R299" s="233"/>
      <c r="S299" s="233"/>
      <c r="T299" s="233"/>
      <c r="U299" s="233"/>
      <c r="V299" s="233"/>
      <c r="W299" s="233"/>
      <c r="X299" s="233"/>
      <c r="Y299" s="233"/>
      <c r="Z299" s="233"/>
      <c r="AA299" s="233"/>
      <c r="AB299" s="233"/>
      <c r="AC299" s="233"/>
      <c r="AD299" s="233"/>
      <c r="AE299" s="233"/>
      <c r="AF299" s="233"/>
      <c r="AG299" s="233"/>
      <c r="AH299" s="233"/>
      <c r="AI299" s="233"/>
      <c r="AJ299" s="233"/>
      <c r="AK299" s="233"/>
      <c r="AL299" s="233"/>
    </row>
    <row r="300" spans="1:38" ht="63.75">
      <c r="A300" s="143" t="s">
        <v>21</v>
      </c>
      <c r="B300" s="143" t="s">
        <v>658</v>
      </c>
      <c r="C300" s="143" t="s">
        <v>1098</v>
      </c>
      <c r="D300" s="239">
        <v>0</v>
      </c>
      <c r="E300" s="239">
        <v>0</v>
      </c>
      <c r="F300" s="25"/>
      <c r="G300" s="233"/>
      <c r="H300" s="233"/>
      <c r="I300" s="233"/>
      <c r="J300" s="233"/>
      <c r="K300" s="233"/>
      <c r="L300" s="233"/>
      <c r="M300" s="233"/>
      <c r="N300" s="233"/>
      <c r="O300" s="233"/>
      <c r="P300" s="233"/>
      <c r="Q300" s="233"/>
      <c r="R300" s="233"/>
      <c r="S300" s="233"/>
      <c r="T300" s="233"/>
      <c r="U300" s="233"/>
      <c r="V300" s="233"/>
      <c r="W300" s="233"/>
      <c r="X300" s="233"/>
      <c r="Y300" s="233"/>
      <c r="Z300" s="233"/>
      <c r="AA300" s="233"/>
      <c r="AB300" s="233"/>
      <c r="AC300" s="233"/>
      <c r="AD300" s="233"/>
      <c r="AE300" s="233"/>
      <c r="AF300" s="233"/>
      <c r="AG300" s="233"/>
      <c r="AH300" s="233"/>
      <c r="AI300" s="233"/>
      <c r="AJ300" s="233"/>
      <c r="AK300" s="233"/>
      <c r="AL300" s="233"/>
    </row>
    <row r="301" spans="1:38" ht="25.5">
      <c r="A301" s="143" t="s">
        <v>465</v>
      </c>
      <c r="B301" s="143" t="s">
        <v>1101</v>
      </c>
      <c r="C301" s="143" t="s">
        <v>1098</v>
      </c>
      <c r="D301" s="241">
        <v>38769</v>
      </c>
      <c r="E301" s="241">
        <v>38769</v>
      </c>
      <c r="F301" s="25">
        <f t="shared" si="20"/>
        <v>100</v>
      </c>
      <c r="G301" s="233"/>
      <c r="H301" s="233"/>
      <c r="I301" s="233"/>
      <c r="J301" s="233"/>
      <c r="K301" s="233"/>
      <c r="L301" s="233"/>
      <c r="M301" s="233"/>
      <c r="N301" s="233"/>
      <c r="O301" s="233"/>
      <c r="P301" s="233"/>
      <c r="Q301" s="233"/>
      <c r="R301" s="233"/>
      <c r="S301" s="233"/>
      <c r="T301" s="233"/>
      <c r="U301" s="233"/>
      <c r="V301" s="233"/>
      <c r="W301" s="233"/>
      <c r="X301" s="233"/>
      <c r="Y301" s="233"/>
      <c r="Z301" s="233"/>
      <c r="AA301" s="233"/>
      <c r="AB301" s="233"/>
      <c r="AC301" s="233"/>
      <c r="AD301" s="233"/>
      <c r="AE301" s="233"/>
      <c r="AF301" s="233"/>
      <c r="AG301" s="233"/>
      <c r="AH301" s="233"/>
      <c r="AI301" s="233"/>
      <c r="AJ301" s="233"/>
      <c r="AK301" s="233"/>
      <c r="AL301" s="233"/>
    </row>
    <row r="302" spans="1:38" ht="38.25">
      <c r="A302" s="143" t="s">
        <v>152</v>
      </c>
      <c r="B302" s="143" t="s">
        <v>671</v>
      </c>
      <c r="C302" s="143" t="s">
        <v>1098</v>
      </c>
      <c r="D302" s="239">
        <v>95953.600000000006</v>
      </c>
      <c r="E302" s="239">
        <v>95953.600000000006</v>
      </c>
      <c r="F302" s="25">
        <f t="shared" si="20"/>
        <v>100</v>
      </c>
      <c r="G302" s="233"/>
      <c r="H302" s="233"/>
      <c r="I302" s="233"/>
      <c r="J302" s="233"/>
      <c r="K302" s="233"/>
      <c r="L302" s="233"/>
      <c r="M302" s="233"/>
      <c r="N302" s="233"/>
      <c r="O302" s="233"/>
      <c r="P302" s="233"/>
      <c r="Q302" s="233"/>
      <c r="R302" s="233"/>
      <c r="S302" s="233"/>
      <c r="T302" s="233"/>
      <c r="U302" s="233"/>
      <c r="V302" s="233"/>
      <c r="W302" s="233"/>
      <c r="X302" s="233"/>
      <c r="Y302" s="233"/>
      <c r="Z302" s="233"/>
      <c r="AA302" s="233"/>
      <c r="AB302" s="233"/>
      <c r="AC302" s="233"/>
      <c r="AD302" s="233"/>
      <c r="AE302" s="233"/>
      <c r="AF302" s="233"/>
      <c r="AG302" s="233"/>
      <c r="AH302" s="233"/>
      <c r="AI302" s="233"/>
      <c r="AJ302" s="233"/>
      <c r="AK302" s="233"/>
      <c r="AL302" s="233"/>
    </row>
    <row r="303" spans="1:38" ht="38.25">
      <c r="A303" s="143" t="s">
        <v>22</v>
      </c>
      <c r="B303" s="143" t="s">
        <v>1102</v>
      </c>
      <c r="C303" s="143" t="s">
        <v>1098</v>
      </c>
      <c r="D303" s="239">
        <v>0</v>
      </c>
      <c r="E303" s="239">
        <v>0</v>
      </c>
      <c r="F303" s="25"/>
      <c r="G303" s="233"/>
      <c r="H303" s="233"/>
      <c r="I303" s="233"/>
      <c r="J303" s="233"/>
      <c r="K303" s="233"/>
      <c r="L303" s="233"/>
      <c r="M303" s="233"/>
      <c r="N303" s="233"/>
      <c r="O303" s="233"/>
      <c r="P303" s="233"/>
      <c r="Q303" s="233"/>
      <c r="R303" s="233"/>
      <c r="S303" s="233"/>
      <c r="T303" s="233"/>
      <c r="U303" s="233"/>
      <c r="V303" s="233"/>
      <c r="W303" s="233"/>
      <c r="X303" s="233"/>
      <c r="Y303" s="233"/>
      <c r="Z303" s="233"/>
      <c r="AA303" s="233"/>
      <c r="AB303" s="233"/>
      <c r="AC303" s="233"/>
      <c r="AD303" s="233"/>
      <c r="AE303" s="233"/>
      <c r="AF303" s="233"/>
      <c r="AG303" s="233"/>
      <c r="AH303" s="233"/>
      <c r="AI303" s="233"/>
      <c r="AJ303" s="233"/>
      <c r="AK303" s="233"/>
      <c r="AL303" s="233"/>
    </row>
    <row r="304" spans="1:38" ht="51">
      <c r="A304" s="143" t="s">
        <v>151</v>
      </c>
      <c r="B304" s="143" t="s">
        <v>1103</v>
      </c>
      <c r="C304" s="143" t="s">
        <v>1098</v>
      </c>
      <c r="D304" s="239">
        <v>10000</v>
      </c>
      <c r="E304" s="239">
        <v>10000</v>
      </c>
      <c r="F304" s="25">
        <f t="shared" si="20"/>
        <v>100</v>
      </c>
      <c r="G304" s="233"/>
      <c r="H304" s="233"/>
      <c r="I304" s="233"/>
      <c r="J304" s="233"/>
      <c r="K304" s="233"/>
      <c r="L304" s="233"/>
      <c r="M304" s="233"/>
      <c r="N304" s="233"/>
      <c r="O304" s="233"/>
      <c r="P304" s="233"/>
      <c r="Q304" s="233"/>
      <c r="R304" s="233"/>
      <c r="S304" s="233"/>
      <c r="T304" s="233"/>
      <c r="U304" s="233"/>
      <c r="V304" s="233"/>
      <c r="W304" s="233"/>
      <c r="X304" s="233"/>
      <c r="Y304" s="233"/>
      <c r="Z304" s="233"/>
      <c r="AA304" s="233"/>
      <c r="AB304" s="233"/>
      <c r="AC304" s="233"/>
      <c r="AD304" s="233"/>
      <c r="AE304" s="233"/>
      <c r="AF304" s="233"/>
      <c r="AG304" s="233"/>
      <c r="AH304" s="233"/>
      <c r="AI304" s="233"/>
      <c r="AJ304" s="233"/>
      <c r="AK304" s="233"/>
      <c r="AL304" s="233"/>
    </row>
    <row r="305" spans="1:38" ht="102">
      <c r="A305" s="143" t="s">
        <v>157</v>
      </c>
      <c r="B305" s="143" t="s">
        <v>1104</v>
      </c>
      <c r="C305" s="143" t="s">
        <v>1098</v>
      </c>
      <c r="D305" s="241">
        <v>3907.6</v>
      </c>
      <c r="E305" s="241">
        <v>3907.6</v>
      </c>
      <c r="F305" s="25">
        <f t="shared" si="20"/>
        <v>100</v>
      </c>
      <c r="G305" s="233"/>
      <c r="H305" s="233"/>
      <c r="I305" s="233"/>
      <c r="J305" s="233"/>
      <c r="K305" s="233"/>
      <c r="L305" s="233"/>
      <c r="M305" s="233"/>
      <c r="N305" s="233"/>
      <c r="O305" s="233"/>
      <c r="P305" s="233"/>
      <c r="Q305" s="233"/>
      <c r="R305" s="233"/>
      <c r="S305" s="233"/>
      <c r="T305" s="233"/>
      <c r="U305" s="233"/>
      <c r="V305" s="233"/>
      <c r="W305" s="233"/>
      <c r="X305" s="233"/>
      <c r="Y305" s="233"/>
      <c r="Z305" s="233"/>
      <c r="AA305" s="233"/>
      <c r="AB305" s="233"/>
      <c r="AC305" s="233"/>
      <c r="AD305" s="233"/>
      <c r="AE305" s="233"/>
      <c r="AF305" s="233"/>
      <c r="AG305" s="233"/>
      <c r="AH305" s="233"/>
      <c r="AI305" s="233"/>
      <c r="AJ305" s="233"/>
      <c r="AK305" s="233"/>
      <c r="AL305" s="233"/>
    </row>
    <row r="306" spans="1:38" ht="25.5">
      <c r="A306" s="231" t="s">
        <v>125</v>
      </c>
      <c r="B306" s="231" t="s">
        <v>472</v>
      </c>
      <c r="C306" s="231" t="s">
        <v>1098</v>
      </c>
      <c r="D306" s="238">
        <f>D307</f>
        <v>10784.6</v>
      </c>
      <c r="E306" s="238">
        <f t="shared" ref="E306:F306" si="24">E307</f>
        <v>10784.6</v>
      </c>
      <c r="F306" s="25">
        <f t="shared" si="20"/>
        <v>100</v>
      </c>
      <c r="G306" s="233"/>
      <c r="H306" s="233"/>
      <c r="I306" s="233"/>
      <c r="J306" s="233"/>
      <c r="K306" s="233"/>
      <c r="L306" s="233"/>
      <c r="M306" s="233"/>
      <c r="N306" s="233"/>
      <c r="O306" s="233"/>
      <c r="P306" s="233"/>
      <c r="Q306" s="233"/>
      <c r="R306" s="233"/>
      <c r="S306" s="233"/>
      <c r="T306" s="233"/>
      <c r="U306" s="233"/>
      <c r="V306" s="233"/>
      <c r="W306" s="233"/>
      <c r="X306" s="233"/>
      <c r="Y306" s="233"/>
      <c r="Z306" s="233"/>
      <c r="AA306" s="233"/>
      <c r="AB306" s="233"/>
      <c r="AC306" s="233"/>
      <c r="AD306" s="233"/>
      <c r="AE306" s="233"/>
      <c r="AF306" s="233"/>
      <c r="AG306" s="233"/>
      <c r="AH306" s="233"/>
      <c r="AI306" s="233"/>
      <c r="AJ306" s="233"/>
      <c r="AK306" s="233"/>
      <c r="AL306" s="233"/>
    </row>
    <row r="307" spans="1:38" ht="51">
      <c r="A307" s="143" t="s">
        <v>133</v>
      </c>
      <c r="B307" s="143" t="s">
        <v>1105</v>
      </c>
      <c r="C307" s="143" t="s">
        <v>1098</v>
      </c>
      <c r="D307" s="239">
        <v>10784.6</v>
      </c>
      <c r="E307" s="239">
        <v>10784.6</v>
      </c>
      <c r="F307" s="25">
        <f t="shared" si="20"/>
        <v>100</v>
      </c>
      <c r="G307" s="233"/>
      <c r="H307" s="233"/>
      <c r="I307" s="233"/>
      <c r="J307" s="233"/>
      <c r="K307" s="233"/>
      <c r="L307" s="233"/>
      <c r="M307" s="233"/>
      <c r="N307" s="233"/>
      <c r="O307" s="233"/>
      <c r="P307" s="233"/>
      <c r="Q307" s="233"/>
      <c r="R307" s="233"/>
      <c r="S307" s="233"/>
      <c r="T307" s="233"/>
      <c r="U307" s="233"/>
      <c r="V307" s="233"/>
      <c r="W307" s="233"/>
      <c r="X307" s="233"/>
      <c r="Y307" s="233"/>
      <c r="Z307" s="233"/>
      <c r="AA307" s="233"/>
      <c r="AB307" s="233"/>
      <c r="AC307" s="233"/>
      <c r="AD307" s="233"/>
      <c r="AE307" s="233"/>
      <c r="AF307" s="233"/>
      <c r="AG307" s="233"/>
      <c r="AH307" s="233"/>
      <c r="AI307" s="233"/>
      <c r="AJ307" s="233"/>
      <c r="AK307" s="233"/>
      <c r="AL307" s="233"/>
    </row>
    <row r="308" spans="1:38" ht="12.75" customHeight="1">
      <c r="A308" s="1068" t="s">
        <v>13</v>
      </c>
      <c r="B308" s="1068" t="s">
        <v>724</v>
      </c>
      <c r="C308" s="256" t="s">
        <v>27</v>
      </c>
      <c r="D308" s="257">
        <f t="shared" ref="D308:E311" si="25">D312+D320+D328+D368</f>
        <v>116249.12</v>
      </c>
      <c r="E308" s="257">
        <f t="shared" si="25"/>
        <v>111567.12396</v>
      </c>
      <c r="F308" s="257">
        <f>E308/D308*100</f>
        <v>95.972446036580749</v>
      </c>
      <c r="G308" s="233"/>
      <c r="H308" s="233"/>
      <c r="I308" s="233"/>
      <c r="J308" s="233"/>
      <c r="K308" s="233"/>
      <c r="L308" s="233"/>
      <c r="M308" s="233"/>
      <c r="N308" s="233"/>
      <c r="O308" s="233"/>
      <c r="P308" s="233"/>
      <c r="Q308" s="233"/>
      <c r="R308" s="233"/>
      <c r="S308" s="233"/>
      <c r="T308" s="233"/>
      <c r="U308" s="233"/>
      <c r="V308" s="233"/>
      <c r="W308" s="233"/>
      <c r="X308" s="233"/>
      <c r="Y308" s="233"/>
      <c r="Z308" s="233"/>
      <c r="AA308" s="233"/>
      <c r="AB308" s="233"/>
      <c r="AC308" s="233"/>
      <c r="AD308" s="233"/>
      <c r="AE308" s="233"/>
      <c r="AF308" s="233"/>
      <c r="AG308" s="233"/>
      <c r="AH308" s="233"/>
      <c r="AI308" s="233"/>
      <c r="AJ308" s="233"/>
      <c r="AK308" s="233"/>
      <c r="AL308" s="233"/>
    </row>
    <row r="309" spans="1:38">
      <c r="A309" s="1069"/>
      <c r="B309" s="1069"/>
      <c r="C309" s="256" t="s">
        <v>28</v>
      </c>
      <c r="D309" s="251">
        <f t="shared" si="25"/>
        <v>4366.085</v>
      </c>
      <c r="E309" s="251">
        <f t="shared" si="25"/>
        <v>4366.085</v>
      </c>
      <c r="F309" s="251">
        <f t="shared" ref="F309:F344" si="26">E309/D309*100</f>
        <v>100</v>
      </c>
      <c r="G309" s="233"/>
      <c r="H309" s="233"/>
      <c r="I309" s="233"/>
      <c r="J309" s="233"/>
      <c r="K309" s="233"/>
      <c r="L309" s="233"/>
      <c r="M309" s="233"/>
      <c r="N309" s="233"/>
      <c r="O309" s="233"/>
      <c r="P309" s="233"/>
      <c r="Q309" s="233"/>
      <c r="R309" s="233"/>
      <c r="S309" s="233"/>
      <c r="T309" s="233"/>
      <c r="U309" s="233"/>
      <c r="V309" s="233"/>
      <c r="W309" s="233"/>
      <c r="X309" s="233"/>
      <c r="Y309" s="233"/>
      <c r="Z309" s="233"/>
      <c r="AA309" s="233"/>
      <c r="AB309" s="233"/>
      <c r="AC309" s="233"/>
      <c r="AD309" s="233"/>
      <c r="AE309" s="233"/>
      <c r="AF309" s="233"/>
      <c r="AG309" s="233"/>
      <c r="AH309" s="233"/>
      <c r="AI309" s="233"/>
      <c r="AJ309" s="233"/>
      <c r="AK309" s="233"/>
      <c r="AL309" s="233"/>
    </row>
    <row r="310" spans="1:38">
      <c r="A310" s="1069"/>
      <c r="B310" s="1069"/>
      <c r="C310" s="258" t="s">
        <v>11</v>
      </c>
      <c r="D310" s="251">
        <f t="shared" si="25"/>
        <v>74166.184999999998</v>
      </c>
      <c r="E310" s="251">
        <f t="shared" si="25"/>
        <v>69484.188960000014</v>
      </c>
      <c r="F310" s="251">
        <f t="shared" si="26"/>
        <v>93.687155352537033</v>
      </c>
      <c r="G310" s="233"/>
      <c r="H310" s="233"/>
      <c r="I310" s="233"/>
      <c r="J310" s="233"/>
      <c r="K310" s="233"/>
      <c r="L310" s="233"/>
      <c r="M310" s="233"/>
      <c r="N310" s="233"/>
      <c r="O310" s="233"/>
      <c r="P310" s="233"/>
      <c r="Q310" s="233"/>
      <c r="R310" s="233"/>
      <c r="S310" s="233"/>
      <c r="T310" s="233"/>
      <c r="U310" s="233"/>
      <c r="V310" s="233"/>
      <c r="W310" s="233"/>
      <c r="X310" s="233"/>
      <c r="Y310" s="233"/>
      <c r="Z310" s="233"/>
      <c r="AA310" s="233"/>
      <c r="AB310" s="233"/>
      <c r="AC310" s="233"/>
      <c r="AD310" s="233"/>
      <c r="AE310" s="233"/>
      <c r="AF310" s="233"/>
      <c r="AG310" s="233"/>
      <c r="AH310" s="233"/>
      <c r="AI310" s="233"/>
      <c r="AJ310" s="233"/>
      <c r="AK310" s="233"/>
      <c r="AL310" s="233"/>
    </row>
    <row r="311" spans="1:38">
      <c r="A311" s="1070"/>
      <c r="B311" s="1070"/>
      <c r="C311" s="259" t="s">
        <v>12</v>
      </c>
      <c r="D311" s="251">
        <f t="shared" si="25"/>
        <v>37716.850000000006</v>
      </c>
      <c r="E311" s="251">
        <f t="shared" si="25"/>
        <v>37716.850000000006</v>
      </c>
      <c r="F311" s="251">
        <f t="shared" si="26"/>
        <v>100</v>
      </c>
      <c r="G311" s="233"/>
      <c r="H311" s="233"/>
      <c r="I311" s="233"/>
      <c r="J311" s="233"/>
      <c r="K311" s="233"/>
      <c r="L311" s="233"/>
      <c r="M311" s="233"/>
      <c r="N311" s="233"/>
      <c r="O311" s="233"/>
      <c r="P311" s="233"/>
      <c r="Q311" s="233"/>
      <c r="R311" s="233"/>
      <c r="S311" s="233"/>
      <c r="T311" s="233"/>
      <c r="U311" s="233"/>
      <c r="V311" s="233"/>
      <c r="W311" s="233"/>
      <c r="X311" s="233"/>
      <c r="Y311" s="233"/>
      <c r="Z311" s="233"/>
      <c r="AA311" s="233"/>
      <c r="AB311" s="233"/>
      <c r="AC311" s="233"/>
      <c r="AD311" s="233"/>
      <c r="AE311" s="233"/>
      <c r="AF311" s="233"/>
      <c r="AG311" s="233"/>
      <c r="AH311" s="233"/>
      <c r="AI311" s="233"/>
      <c r="AJ311" s="233"/>
      <c r="AK311" s="233"/>
      <c r="AL311" s="233"/>
    </row>
    <row r="312" spans="1:38" ht="12.75" customHeight="1">
      <c r="A312" s="1071" t="s">
        <v>74</v>
      </c>
      <c r="B312" s="1071" t="s">
        <v>732</v>
      </c>
      <c r="C312" s="250" t="s">
        <v>27</v>
      </c>
      <c r="D312" s="249">
        <f>D316</f>
        <v>605.79999999999995</v>
      </c>
      <c r="E312" s="249">
        <f>E316</f>
        <v>605.77395999999999</v>
      </c>
      <c r="F312" s="257">
        <f>E312/D312*100</f>
        <v>99.995701551667224</v>
      </c>
      <c r="G312" s="233"/>
      <c r="H312" s="233"/>
      <c r="I312" s="233"/>
      <c r="J312" s="233"/>
      <c r="K312" s="233"/>
      <c r="L312" s="233"/>
      <c r="M312" s="233"/>
      <c r="N312" s="233"/>
      <c r="O312" s="233"/>
      <c r="P312" s="233"/>
      <c r="Q312" s="233"/>
      <c r="R312" s="233"/>
      <c r="S312" s="233"/>
      <c r="T312" s="233"/>
      <c r="U312" s="233"/>
      <c r="V312" s="233"/>
      <c r="W312" s="233"/>
      <c r="X312" s="233"/>
      <c r="Y312" s="233"/>
      <c r="Z312" s="233"/>
      <c r="AA312" s="233"/>
      <c r="AB312" s="233"/>
      <c r="AC312" s="233"/>
      <c r="AD312" s="233"/>
      <c r="AE312" s="233"/>
      <c r="AF312" s="233"/>
      <c r="AG312" s="233"/>
      <c r="AH312" s="233"/>
      <c r="AI312" s="233"/>
      <c r="AJ312" s="233"/>
      <c r="AK312" s="233"/>
      <c r="AL312" s="233"/>
    </row>
    <row r="313" spans="1:38">
      <c r="A313" s="1072"/>
      <c r="B313" s="1072"/>
      <c r="C313" s="252" t="s">
        <v>28</v>
      </c>
      <c r="D313" s="1">
        <v>0</v>
      </c>
      <c r="E313" s="1">
        <v>0</v>
      </c>
      <c r="F313" s="251"/>
      <c r="G313" s="233"/>
      <c r="H313" s="233"/>
      <c r="I313" s="233"/>
      <c r="J313" s="233"/>
      <c r="K313" s="233"/>
      <c r="L313" s="233"/>
      <c r="M313" s="233"/>
      <c r="N313" s="233"/>
      <c r="O313" s="233"/>
      <c r="P313" s="233"/>
      <c r="Q313" s="233"/>
      <c r="R313" s="233"/>
      <c r="S313" s="233"/>
      <c r="T313" s="233"/>
      <c r="U313" s="233"/>
      <c r="V313" s="233"/>
      <c r="W313" s="233"/>
      <c r="X313" s="233"/>
      <c r="Y313" s="233"/>
      <c r="Z313" s="233"/>
      <c r="AA313" s="233"/>
      <c r="AB313" s="233"/>
      <c r="AC313" s="233"/>
      <c r="AD313" s="233"/>
      <c r="AE313" s="233"/>
      <c r="AF313" s="233"/>
      <c r="AG313" s="233"/>
      <c r="AH313" s="233"/>
      <c r="AI313" s="233"/>
      <c r="AJ313" s="233"/>
      <c r="AK313" s="233"/>
      <c r="AL313" s="233"/>
    </row>
    <row r="314" spans="1:38">
      <c r="A314" s="1072"/>
      <c r="B314" s="1072"/>
      <c r="C314" s="250" t="s">
        <v>11</v>
      </c>
      <c r="D314" s="1">
        <f>D318</f>
        <v>605.79999999999995</v>
      </c>
      <c r="E314" s="1">
        <f>E318</f>
        <v>605.77395999999999</v>
      </c>
      <c r="F314" s="251">
        <f t="shared" si="26"/>
        <v>99.995701551667224</v>
      </c>
      <c r="G314" s="233"/>
      <c r="H314" s="233"/>
      <c r="I314" s="233"/>
      <c r="J314" s="233"/>
      <c r="K314" s="233"/>
      <c r="L314" s="233"/>
      <c r="M314" s="233"/>
      <c r="N314" s="233"/>
      <c r="O314" s="233"/>
      <c r="P314" s="233"/>
      <c r="Q314" s="233"/>
      <c r="R314" s="233"/>
      <c r="S314" s="233"/>
      <c r="T314" s="233"/>
      <c r="U314" s="233"/>
      <c r="V314" s="233"/>
      <c r="W314" s="233"/>
      <c r="X314" s="233"/>
      <c r="Y314" s="233"/>
      <c r="Z314" s="233"/>
      <c r="AA314" s="233"/>
      <c r="AB314" s="233"/>
      <c r="AC314" s="233"/>
      <c r="AD314" s="233"/>
      <c r="AE314" s="233"/>
      <c r="AF314" s="233"/>
      <c r="AG314" s="233"/>
      <c r="AH314" s="233"/>
      <c r="AI314" s="233"/>
      <c r="AJ314" s="233"/>
      <c r="AK314" s="233"/>
      <c r="AL314" s="233"/>
    </row>
    <row r="315" spans="1:38">
      <c r="A315" s="1072"/>
      <c r="B315" s="1072"/>
      <c r="C315" s="250" t="s">
        <v>12</v>
      </c>
      <c r="D315" s="1">
        <v>0</v>
      </c>
      <c r="E315" s="1">
        <v>0</v>
      </c>
      <c r="F315" s="251"/>
      <c r="G315" s="233"/>
      <c r="H315" s="233"/>
      <c r="I315" s="233"/>
      <c r="J315" s="233"/>
      <c r="K315" s="233"/>
      <c r="L315" s="233"/>
      <c r="M315" s="233"/>
      <c r="N315" s="233"/>
      <c r="O315" s="233"/>
      <c r="P315" s="233"/>
      <c r="Q315" s="233"/>
      <c r="R315" s="233"/>
      <c r="S315" s="233"/>
      <c r="T315" s="233"/>
      <c r="U315" s="233"/>
      <c r="V315" s="233"/>
      <c r="W315" s="233"/>
      <c r="X315" s="233"/>
      <c r="Y315" s="233"/>
      <c r="Z315" s="233"/>
      <c r="AA315" s="233"/>
      <c r="AB315" s="233"/>
      <c r="AC315" s="233"/>
      <c r="AD315" s="233"/>
      <c r="AE315" s="233"/>
      <c r="AF315" s="233"/>
      <c r="AG315" s="233"/>
      <c r="AH315" s="233"/>
      <c r="AI315" s="233"/>
      <c r="AJ315" s="233"/>
      <c r="AK315" s="233"/>
      <c r="AL315" s="233"/>
    </row>
    <row r="316" spans="1:38" ht="12.75" customHeight="1">
      <c r="A316" s="1080" t="s">
        <v>1106</v>
      </c>
      <c r="B316" s="1063" t="s">
        <v>1107</v>
      </c>
      <c r="C316" s="250" t="s">
        <v>27</v>
      </c>
      <c r="D316" s="1">
        <f>SUM(D317:D319)</f>
        <v>605.79999999999995</v>
      </c>
      <c r="E316" s="1">
        <f>SUM(E317:E319)</f>
        <v>605.77395999999999</v>
      </c>
      <c r="F316" s="251">
        <f t="shared" si="26"/>
        <v>99.995701551667224</v>
      </c>
      <c r="G316" s="233"/>
      <c r="H316" s="233"/>
      <c r="I316" s="233"/>
      <c r="J316" s="233"/>
      <c r="K316" s="233"/>
      <c r="L316" s="233"/>
      <c r="M316" s="233"/>
      <c r="N316" s="233"/>
      <c r="O316" s="233"/>
      <c r="P316" s="233"/>
      <c r="Q316" s="233"/>
      <c r="R316" s="233"/>
      <c r="S316" s="233"/>
      <c r="T316" s="233"/>
      <c r="U316" s="233"/>
      <c r="V316" s="233"/>
      <c r="W316" s="233"/>
      <c r="X316" s="233"/>
      <c r="Y316" s="233"/>
      <c r="Z316" s="233"/>
      <c r="AA316" s="233"/>
      <c r="AB316" s="233"/>
      <c r="AC316" s="233"/>
      <c r="AD316" s="233"/>
      <c r="AE316" s="233"/>
      <c r="AF316" s="233"/>
      <c r="AG316" s="233"/>
      <c r="AH316" s="233"/>
      <c r="AI316" s="233"/>
      <c r="AJ316" s="233"/>
      <c r="AK316" s="233"/>
      <c r="AL316" s="233"/>
    </row>
    <row r="317" spans="1:38">
      <c r="A317" s="1080"/>
      <c r="B317" s="1063"/>
      <c r="C317" s="252" t="s">
        <v>28</v>
      </c>
      <c r="D317" s="1">
        <v>0</v>
      </c>
      <c r="E317" s="1">
        <v>0</v>
      </c>
      <c r="F317" s="251"/>
      <c r="G317" s="233"/>
      <c r="H317" s="233"/>
      <c r="I317" s="233"/>
      <c r="J317" s="233"/>
      <c r="K317" s="233"/>
      <c r="L317" s="233"/>
      <c r="M317" s="233"/>
      <c r="N317" s="233"/>
      <c r="O317" s="233"/>
      <c r="P317" s="233"/>
      <c r="Q317" s="233"/>
      <c r="R317" s="233"/>
      <c r="S317" s="233"/>
      <c r="T317" s="233"/>
      <c r="U317" s="233"/>
      <c r="V317" s="233"/>
      <c r="W317" s="233"/>
      <c r="X317" s="233"/>
      <c r="Y317" s="233"/>
      <c r="Z317" s="233"/>
      <c r="AA317" s="233"/>
      <c r="AB317" s="233"/>
      <c r="AC317" s="233"/>
      <c r="AD317" s="233"/>
      <c r="AE317" s="233"/>
      <c r="AF317" s="233"/>
      <c r="AG317" s="233"/>
      <c r="AH317" s="233"/>
      <c r="AI317" s="233"/>
      <c r="AJ317" s="233"/>
      <c r="AK317" s="233"/>
      <c r="AL317" s="233"/>
    </row>
    <row r="318" spans="1:38">
      <c r="A318" s="1080"/>
      <c r="B318" s="1063"/>
      <c r="C318" s="250" t="s">
        <v>11</v>
      </c>
      <c r="D318" s="1">
        <v>605.79999999999995</v>
      </c>
      <c r="E318" s="1">
        <v>605.77395999999999</v>
      </c>
      <c r="F318" s="251">
        <f t="shared" si="26"/>
        <v>99.995701551667224</v>
      </c>
      <c r="G318" s="233"/>
      <c r="H318" s="233"/>
      <c r="I318" s="233"/>
      <c r="J318" s="233"/>
      <c r="K318" s="233"/>
      <c r="L318" s="233"/>
      <c r="M318" s="233"/>
      <c r="N318" s="233"/>
      <c r="O318" s="233"/>
      <c r="P318" s="233"/>
      <c r="Q318" s="233"/>
      <c r="R318" s="233"/>
      <c r="S318" s="233"/>
      <c r="T318" s="233"/>
      <c r="U318" s="233"/>
      <c r="V318" s="233"/>
      <c r="W318" s="233"/>
      <c r="X318" s="233"/>
      <c r="Y318" s="233"/>
      <c r="Z318" s="233"/>
      <c r="AA318" s="233"/>
      <c r="AB318" s="233"/>
      <c r="AC318" s="233"/>
      <c r="AD318" s="233"/>
      <c r="AE318" s="233"/>
      <c r="AF318" s="233"/>
      <c r="AG318" s="233"/>
      <c r="AH318" s="233"/>
      <c r="AI318" s="233"/>
      <c r="AJ318" s="233"/>
      <c r="AK318" s="233"/>
      <c r="AL318" s="233"/>
    </row>
    <row r="319" spans="1:38">
      <c r="A319" s="1080"/>
      <c r="B319" s="1063"/>
      <c r="C319" s="250" t="s">
        <v>12</v>
      </c>
      <c r="D319" s="1">
        <v>0</v>
      </c>
      <c r="E319" s="1">
        <v>0</v>
      </c>
      <c r="F319" s="251"/>
      <c r="G319" s="233"/>
      <c r="H319" s="233"/>
      <c r="I319" s="233"/>
      <c r="J319" s="233"/>
      <c r="K319" s="233"/>
      <c r="L319" s="233"/>
      <c r="M319" s="233"/>
      <c r="N319" s="233"/>
      <c r="O319" s="233"/>
      <c r="P319" s="233"/>
      <c r="Q319" s="233"/>
      <c r="R319" s="233"/>
      <c r="S319" s="233"/>
      <c r="T319" s="233"/>
      <c r="U319" s="233"/>
      <c r="V319" s="233"/>
      <c r="W319" s="233"/>
      <c r="X319" s="233"/>
      <c r="Y319" s="233"/>
      <c r="Z319" s="233"/>
      <c r="AA319" s="233"/>
      <c r="AB319" s="233"/>
      <c r="AC319" s="233"/>
      <c r="AD319" s="233"/>
      <c r="AE319" s="233"/>
      <c r="AF319" s="233"/>
      <c r="AG319" s="233"/>
      <c r="AH319" s="233"/>
      <c r="AI319" s="233"/>
      <c r="AJ319" s="233"/>
      <c r="AK319" s="233"/>
      <c r="AL319" s="233"/>
    </row>
    <row r="320" spans="1:38" ht="12.75" customHeight="1">
      <c r="A320" s="1064" t="s">
        <v>88</v>
      </c>
      <c r="B320" s="1064" t="s">
        <v>789</v>
      </c>
      <c r="C320" s="265" t="s">
        <v>27</v>
      </c>
      <c r="D320" s="249">
        <f>D324</f>
        <v>4158.3</v>
      </c>
      <c r="E320" s="249">
        <f>E324</f>
        <v>4158.3</v>
      </c>
      <c r="F320" s="257">
        <f t="shared" si="26"/>
        <v>100</v>
      </c>
      <c r="G320" s="233"/>
      <c r="H320" s="233"/>
      <c r="I320" s="233"/>
      <c r="J320" s="233"/>
      <c r="K320" s="233"/>
      <c r="L320" s="233"/>
      <c r="M320" s="233"/>
      <c r="N320" s="233"/>
      <c r="O320" s="233"/>
      <c r="P320" s="233"/>
      <c r="Q320" s="233"/>
      <c r="R320" s="233"/>
      <c r="S320" s="233"/>
      <c r="T320" s="233"/>
      <c r="U320" s="233"/>
      <c r="V320" s="233"/>
      <c r="W320" s="233"/>
      <c r="X320" s="233"/>
      <c r="Y320" s="233"/>
      <c r="Z320" s="233"/>
      <c r="AA320" s="233"/>
      <c r="AB320" s="233"/>
      <c r="AC320" s="233"/>
      <c r="AD320" s="233"/>
      <c r="AE320" s="233"/>
      <c r="AF320" s="233"/>
      <c r="AG320" s="233"/>
      <c r="AH320" s="233"/>
      <c r="AI320" s="233"/>
      <c r="AJ320" s="233"/>
      <c r="AK320" s="233"/>
      <c r="AL320" s="233"/>
    </row>
    <row r="321" spans="1:38">
      <c r="A321" s="1064"/>
      <c r="B321" s="1064"/>
      <c r="C321" s="252" t="s">
        <v>28</v>
      </c>
      <c r="D321" s="1">
        <f t="shared" ref="D321:E323" si="27">D325</f>
        <v>0</v>
      </c>
      <c r="E321" s="1">
        <f t="shared" si="27"/>
        <v>0</v>
      </c>
      <c r="F321" s="251"/>
      <c r="G321" s="233"/>
      <c r="H321" s="233"/>
      <c r="I321" s="233"/>
      <c r="J321" s="233"/>
      <c r="K321" s="233"/>
      <c r="L321" s="233"/>
      <c r="M321" s="233"/>
      <c r="N321" s="233"/>
      <c r="O321" s="233"/>
      <c r="P321" s="233"/>
      <c r="Q321" s="233"/>
      <c r="R321" s="233"/>
      <c r="S321" s="233"/>
      <c r="T321" s="233"/>
      <c r="U321" s="233"/>
      <c r="V321" s="233"/>
      <c r="W321" s="233"/>
      <c r="X321" s="233"/>
      <c r="Y321" s="233"/>
      <c r="Z321" s="233"/>
      <c r="AA321" s="233"/>
      <c r="AB321" s="233"/>
      <c r="AC321" s="233"/>
      <c r="AD321" s="233"/>
      <c r="AE321" s="233"/>
      <c r="AF321" s="233"/>
      <c r="AG321" s="233"/>
      <c r="AH321" s="233"/>
      <c r="AI321" s="233"/>
      <c r="AJ321" s="233"/>
      <c r="AK321" s="233"/>
      <c r="AL321" s="233"/>
    </row>
    <row r="322" spans="1:38">
      <c r="A322" s="1064"/>
      <c r="B322" s="1064"/>
      <c r="C322" s="250" t="s">
        <v>11</v>
      </c>
      <c r="D322" s="1">
        <f t="shared" si="27"/>
        <v>0</v>
      </c>
      <c r="E322" s="1">
        <f t="shared" si="27"/>
        <v>0</v>
      </c>
      <c r="F322" s="251"/>
      <c r="G322" s="233"/>
      <c r="H322" s="233"/>
      <c r="I322" s="233"/>
      <c r="J322" s="233"/>
      <c r="K322" s="233"/>
      <c r="L322" s="233"/>
      <c r="M322" s="233"/>
      <c r="N322" s="233"/>
      <c r="O322" s="233"/>
      <c r="P322" s="233"/>
      <c r="Q322" s="233"/>
      <c r="R322" s="233"/>
      <c r="S322" s="233"/>
      <c r="T322" s="233"/>
      <c r="U322" s="233"/>
      <c r="V322" s="233"/>
      <c r="W322" s="233"/>
      <c r="X322" s="233"/>
      <c r="Y322" s="233"/>
      <c r="Z322" s="233"/>
      <c r="AA322" s="233"/>
      <c r="AB322" s="233"/>
      <c r="AC322" s="233"/>
      <c r="AD322" s="233"/>
      <c r="AE322" s="233"/>
      <c r="AF322" s="233"/>
      <c r="AG322" s="233"/>
      <c r="AH322" s="233"/>
      <c r="AI322" s="233"/>
      <c r="AJ322" s="233"/>
      <c r="AK322" s="233"/>
      <c r="AL322" s="233"/>
    </row>
    <row r="323" spans="1:38">
      <c r="A323" s="1064"/>
      <c r="B323" s="1064"/>
      <c r="C323" s="250" t="s">
        <v>12</v>
      </c>
      <c r="D323" s="1">
        <f t="shared" si="27"/>
        <v>4158.3</v>
      </c>
      <c r="E323" s="1">
        <f t="shared" si="27"/>
        <v>4158.3</v>
      </c>
      <c r="F323" s="251">
        <f t="shared" si="26"/>
        <v>100</v>
      </c>
      <c r="G323" s="233"/>
      <c r="H323" s="233"/>
      <c r="I323" s="233"/>
      <c r="J323" s="233"/>
      <c r="K323" s="233"/>
      <c r="L323" s="233"/>
      <c r="M323" s="233"/>
      <c r="N323" s="233"/>
      <c r="O323" s="233"/>
      <c r="P323" s="233"/>
      <c r="Q323" s="233"/>
      <c r="R323" s="233"/>
      <c r="S323" s="233"/>
      <c r="T323" s="233"/>
      <c r="U323" s="233"/>
      <c r="V323" s="233"/>
      <c r="W323" s="233"/>
      <c r="X323" s="233"/>
      <c r="Y323" s="233"/>
      <c r="Z323" s="233"/>
      <c r="AA323" s="233"/>
      <c r="AB323" s="233"/>
      <c r="AC323" s="233"/>
      <c r="AD323" s="233"/>
      <c r="AE323" s="233"/>
      <c r="AF323" s="233"/>
      <c r="AG323" s="233"/>
      <c r="AH323" s="233"/>
      <c r="AI323" s="233"/>
      <c r="AJ323" s="233"/>
      <c r="AK323" s="233"/>
      <c r="AL323" s="233"/>
    </row>
    <row r="324" spans="1:38" ht="12.75" customHeight="1">
      <c r="A324" s="1080" t="s">
        <v>29</v>
      </c>
      <c r="B324" s="1063" t="s">
        <v>1108</v>
      </c>
      <c r="C324" s="250" t="s">
        <v>27</v>
      </c>
      <c r="D324" s="1">
        <f>SUM(D325:D327)</f>
        <v>4158.3</v>
      </c>
      <c r="E324" s="1">
        <f>SUM(E325:E327)</f>
        <v>4158.3</v>
      </c>
      <c r="F324" s="251">
        <f t="shared" si="26"/>
        <v>100</v>
      </c>
      <c r="G324" s="233"/>
      <c r="H324" s="233"/>
      <c r="I324" s="233"/>
      <c r="J324" s="233"/>
      <c r="K324" s="233"/>
      <c r="L324" s="233"/>
      <c r="M324" s="233"/>
      <c r="N324" s="233"/>
      <c r="O324" s="233"/>
      <c r="P324" s="233"/>
      <c r="Q324" s="233"/>
      <c r="R324" s="233"/>
      <c r="S324" s="233"/>
      <c r="T324" s="233"/>
      <c r="U324" s="233"/>
      <c r="V324" s="233"/>
      <c r="W324" s="233"/>
      <c r="X324" s="233"/>
      <c r="Y324" s="233"/>
      <c r="Z324" s="233"/>
      <c r="AA324" s="233"/>
      <c r="AB324" s="233"/>
      <c r="AC324" s="233"/>
      <c r="AD324" s="233"/>
      <c r="AE324" s="233"/>
      <c r="AF324" s="233"/>
      <c r="AG324" s="233"/>
      <c r="AH324" s="233"/>
      <c r="AI324" s="233"/>
      <c r="AJ324" s="233"/>
      <c r="AK324" s="233"/>
      <c r="AL324" s="233"/>
    </row>
    <row r="325" spans="1:38">
      <c r="A325" s="1080"/>
      <c r="B325" s="1063"/>
      <c r="C325" s="252" t="s">
        <v>28</v>
      </c>
      <c r="D325" s="1">
        <v>0</v>
      </c>
      <c r="E325" s="1">
        <v>0</v>
      </c>
      <c r="F325" s="251"/>
      <c r="G325" s="233"/>
      <c r="H325" s="233"/>
      <c r="I325" s="233"/>
      <c r="J325" s="233"/>
      <c r="K325" s="233"/>
      <c r="L325" s="233"/>
      <c r="M325" s="233"/>
      <c r="N325" s="233"/>
      <c r="O325" s="233"/>
      <c r="P325" s="233"/>
      <c r="Q325" s="233"/>
      <c r="R325" s="233"/>
      <c r="S325" s="233"/>
      <c r="T325" s="233"/>
      <c r="U325" s="233"/>
      <c r="V325" s="233"/>
      <c r="W325" s="233"/>
      <c r="X325" s="233"/>
      <c r="Y325" s="233"/>
      <c r="Z325" s="233"/>
      <c r="AA325" s="233"/>
      <c r="AB325" s="233"/>
      <c r="AC325" s="233"/>
      <c r="AD325" s="233"/>
      <c r="AE325" s="233"/>
      <c r="AF325" s="233"/>
      <c r="AG325" s="233"/>
      <c r="AH325" s="233"/>
      <c r="AI325" s="233"/>
      <c r="AJ325" s="233"/>
      <c r="AK325" s="233"/>
      <c r="AL325" s="233"/>
    </row>
    <row r="326" spans="1:38">
      <c r="A326" s="1080"/>
      <c r="B326" s="1063"/>
      <c r="C326" s="250" t="s">
        <v>11</v>
      </c>
      <c r="D326" s="1">
        <v>0</v>
      </c>
      <c r="E326" s="1">
        <v>0</v>
      </c>
      <c r="F326" s="251"/>
      <c r="G326" s="233"/>
      <c r="H326" s="233"/>
      <c r="I326" s="233"/>
      <c r="J326" s="233"/>
      <c r="K326" s="233"/>
      <c r="L326" s="233"/>
      <c r="M326" s="233"/>
      <c r="N326" s="233"/>
      <c r="O326" s="233"/>
      <c r="P326" s="233"/>
      <c r="Q326" s="233"/>
      <c r="R326" s="233"/>
      <c r="S326" s="233"/>
      <c r="T326" s="233"/>
      <c r="U326" s="233"/>
      <c r="V326" s="233"/>
      <c r="W326" s="233"/>
      <c r="X326" s="233"/>
      <c r="Y326" s="233"/>
      <c r="Z326" s="233"/>
      <c r="AA326" s="233"/>
      <c r="AB326" s="233"/>
      <c r="AC326" s="233"/>
      <c r="AD326" s="233"/>
      <c r="AE326" s="233"/>
      <c r="AF326" s="233"/>
      <c r="AG326" s="233"/>
      <c r="AH326" s="233"/>
      <c r="AI326" s="233"/>
      <c r="AJ326" s="233"/>
      <c r="AK326" s="233"/>
      <c r="AL326" s="233"/>
    </row>
    <row r="327" spans="1:38">
      <c r="A327" s="1080"/>
      <c r="B327" s="1063"/>
      <c r="C327" s="250" t="s">
        <v>12</v>
      </c>
      <c r="D327" s="1">
        <v>4158.3</v>
      </c>
      <c r="E327" s="1">
        <v>4158.3</v>
      </c>
      <c r="F327" s="251">
        <f t="shared" si="26"/>
        <v>100</v>
      </c>
      <c r="G327" s="233"/>
      <c r="H327" s="233"/>
      <c r="I327" s="233"/>
      <c r="J327" s="233"/>
      <c r="K327" s="233"/>
      <c r="L327" s="233"/>
      <c r="M327" s="233"/>
      <c r="N327" s="233"/>
      <c r="O327" s="233"/>
      <c r="P327" s="233"/>
      <c r="Q327" s="233"/>
      <c r="R327" s="233"/>
      <c r="S327" s="233"/>
      <c r="T327" s="233"/>
      <c r="U327" s="233"/>
      <c r="V327" s="233"/>
      <c r="W327" s="233"/>
      <c r="X327" s="233"/>
      <c r="Y327" s="233"/>
      <c r="Z327" s="233"/>
      <c r="AA327" s="233"/>
      <c r="AB327" s="233"/>
      <c r="AC327" s="233"/>
      <c r="AD327" s="233"/>
      <c r="AE327" s="233"/>
      <c r="AF327" s="233"/>
      <c r="AG327" s="233"/>
      <c r="AH327" s="233"/>
      <c r="AI327" s="233"/>
      <c r="AJ327" s="233"/>
      <c r="AK327" s="233"/>
      <c r="AL327" s="233"/>
    </row>
    <row r="328" spans="1:38">
      <c r="A328" s="1064" t="s">
        <v>109</v>
      </c>
      <c r="B328" s="1064" t="s">
        <v>809</v>
      </c>
      <c r="C328" s="265" t="s">
        <v>27</v>
      </c>
      <c r="D328" s="260">
        <f t="shared" ref="D328:E331" si="28">D332+D336+D340+D352+D364</f>
        <v>111335.01999999999</v>
      </c>
      <c r="E328" s="260">
        <f t="shared" si="28"/>
        <v>106653.05</v>
      </c>
      <c r="F328" s="257">
        <f t="shared" si="26"/>
        <v>95.794701433565123</v>
      </c>
      <c r="G328" s="233"/>
      <c r="H328" s="233"/>
      <c r="I328" s="233"/>
      <c r="J328" s="233"/>
      <c r="K328" s="233"/>
      <c r="L328" s="233"/>
      <c r="M328" s="233"/>
      <c r="N328" s="233"/>
      <c r="O328" s="233"/>
      <c r="P328" s="233"/>
      <c r="Q328" s="233"/>
      <c r="R328" s="233"/>
      <c r="S328" s="233"/>
      <c r="T328" s="233"/>
      <c r="U328" s="233"/>
      <c r="V328" s="233"/>
      <c r="W328" s="233"/>
      <c r="X328" s="233"/>
      <c r="Y328" s="233"/>
      <c r="Z328" s="233"/>
      <c r="AA328" s="233"/>
      <c r="AB328" s="233"/>
      <c r="AC328" s="233"/>
      <c r="AD328" s="233"/>
      <c r="AE328" s="233"/>
      <c r="AF328" s="233"/>
      <c r="AG328" s="233"/>
      <c r="AH328" s="233"/>
      <c r="AI328" s="233"/>
      <c r="AJ328" s="233"/>
      <c r="AK328" s="233"/>
      <c r="AL328" s="233"/>
    </row>
    <row r="329" spans="1:38">
      <c r="A329" s="1064"/>
      <c r="B329" s="1064"/>
      <c r="C329" s="252" t="s">
        <v>28</v>
      </c>
      <c r="D329" s="253">
        <f t="shared" si="28"/>
        <v>4366.085</v>
      </c>
      <c r="E329" s="253">
        <f t="shared" si="28"/>
        <v>4366.085</v>
      </c>
      <c r="F329" s="251">
        <f t="shared" si="26"/>
        <v>100</v>
      </c>
      <c r="G329" s="233"/>
      <c r="H329" s="233"/>
      <c r="I329" s="233"/>
      <c r="J329" s="233"/>
      <c r="K329" s="233"/>
      <c r="L329" s="233"/>
      <c r="M329" s="233"/>
      <c r="N329" s="233"/>
      <c r="O329" s="233"/>
      <c r="P329" s="233"/>
      <c r="Q329" s="233"/>
      <c r="R329" s="233"/>
      <c r="S329" s="233"/>
      <c r="T329" s="233"/>
      <c r="U329" s="233"/>
      <c r="V329" s="233"/>
      <c r="W329" s="233"/>
      <c r="X329" s="233"/>
      <c r="Y329" s="233"/>
      <c r="Z329" s="233"/>
      <c r="AA329" s="233"/>
      <c r="AB329" s="233"/>
      <c r="AC329" s="233"/>
      <c r="AD329" s="233"/>
      <c r="AE329" s="233"/>
      <c r="AF329" s="233"/>
      <c r="AG329" s="233"/>
      <c r="AH329" s="233"/>
      <c r="AI329" s="233"/>
      <c r="AJ329" s="233"/>
      <c r="AK329" s="233"/>
      <c r="AL329" s="233"/>
    </row>
    <row r="330" spans="1:38">
      <c r="A330" s="1064"/>
      <c r="B330" s="1064"/>
      <c r="C330" s="250" t="s">
        <v>11</v>
      </c>
      <c r="D330" s="253">
        <f t="shared" si="28"/>
        <v>73560.384999999995</v>
      </c>
      <c r="E330" s="253">
        <f t="shared" si="28"/>
        <v>68878.415000000008</v>
      </c>
      <c r="F330" s="251">
        <f t="shared" si="26"/>
        <v>93.635201882100006</v>
      </c>
      <c r="G330" s="233"/>
      <c r="H330" s="233"/>
      <c r="I330" s="233"/>
      <c r="J330" s="233"/>
      <c r="K330" s="233"/>
      <c r="L330" s="233"/>
      <c r="M330" s="233"/>
      <c r="N330" s="233"/>
      <c r="O330" s="233"/>
      <c r="P330" s="233"/>
      <c r="Q330" s="233"/>
      <c r="R330" s="233"/>
      <c r="S330" s="233"/>
      <c r="T330" s="233"/>
      <c r="U330" s="233"/>
      <c r="V330" s="233"/>
      <c r="W330" s="233"/>
      <c r="X330" s="233"/>
      <c r="Y330" s="233"/>
      <c r="Z330" s="233"/>
      <c r="AA330" s="233"/>
      <c r="AB330" s="233"/>
      <c r="AC330" s="233"/>
      <c r="AD330" s="233"/>
      <c r="AE330" s="233"/>
      <c r="AF330" s="233"/>
      <c r="AG330" s="233"/>
      <c r="AH330" s="233"/>
      <c r="AI330" s="233"/>
      <c r="AJ330" s="233"/>
      <c r="AK330" s="233"/>
      <c r="AL330" s="233"/>
    </row>
    <row r="331" spans="1:38">
      <c r="A331" s="1064"/>
      <c r="B331" s="1064"/>
      <c r="C331" s="250" t="s">
        <v>12</v>
      </c>
      <c r="D331" s="253">
        <f t="shared" si="28"/>
        <v>33408.550000000003</v>
      </c>
      <c r="E331" s="253">
        <f t="shared" si="28"/>
        <v>33408.550000000003</v>
      </c>
      <c r="F331" s="251">
        <f t="shared" si="26"/>
        <v>100</v>
      </c>
      <c r="G331" s="233"/>
      <c r="H331" s="233"/>
      <c r="I331" s="233"/>
      <c r="J331" s="233"/>
      <c r="K331" s="233"/>
      <c r="L331" s="233"/>
      <c r="M331" s="233"/>
      <c r="N331" s="233"/>
      <c r="O331" s="233"/>
      <c r="P331" s="233"/>
      <c r="Q331" s="233"/>
      <c r="R331" s="233"/>
      <c r="S331" s="233"/>
      <c r="T331" s="233"/>
      <c r="U331" s="233"/>
      <c r="V331" s="233"/>
      <c r="W331" s="233"/>
      <c r="X331" s="233"/>
      <c r="Y331" s="233"/>
      <c r="Z331" s="233"/>
      <c r="AA331" s="233"/>
      <c r="AB331" s="233"/>
      <c r="AC331" s="233"/>
      <c r="AD331" s="233"/>
      <c r="AE331" s="233"/>
      <c r="AF331" s="233"/>
      <c r="AG331" s="233"/>
      <c r="AH331" s="233"/>
      <c r="AI331" s="233"/>
      <c r="AJ331" s="233"/>
      <c r="AK331" s="233"/>
      <c r="AL331" s="233"/>
    </row>
    <row r="332" spans="1:38" ht="12.75" customHeight="1">
      <c r="A332" s="1081" t="s">
        <v>229</v>
      </c>
      <c r="B332" s="1084" t="s">
        <v>818</v>
      </c>
      <c r="C332" s="254" t="s">
        <v>27</v>
      </c>
      <c r="D332" s="255">
        <f>D333+D334+D335</f>
        <v>1521.54</v>
      </c>
      <c r="E332" s="255">
        <f>E333+E334+E335</f>
        <v>1521.45</v>
      </c>
      <c r="F332" s="220">
        <f t="shared" si="26"/>
        <v>99.994084940257892</v>
      </c>
      <c r="G332" s="233"/>
      <c r="H332" s="233"/>
      <c r="I332" s="233"/>
      <c r="J332" s="233"/>
      <c r="K332" s="233"/>
      <c r="L332" s="233"/>
      <c r="M332" s="233"/>
      <c r="N332" s="233"/>
      <c r="O332" s="233"/>
      <c r="P332" s="233"/>
      <c r="Q332" s="233"/>
      <c r="R332" s="233"/>
      <c r="S332" s="233"/>
      <c r="T332" s="233"/>
      <c r="U332" s="233"/>
      <c r="V332" s="233"/>
      <c r="W332" s="233"/>
      <c r="X332" s="233"/>
      <c r="Y332" s="233"/>
      <c r="Z332" s="233"/>
      <c r="AA332" s="233"/>
      <c r="AB332" s="233"/>
      <c r="AC332" s="233"/>
      <c r="AD332" s="233"/>
      <c r="AE332" s="233"/>
      <c r="AF332" s="233"/>
      <c r="AG332" s="233"/>
      <c r="AH332" s="233"/>
      <c r="AI332" s="233"/>
      <c r="AJ332" s="233"/>
      <c r="AK332" s="233"/>
      <c r="AL332" s="233"/>
    </row>
    <row r="333" spans="1:38" ht="12.75" customHeight="1">
      <c r="A333" s="1082"/>
      <c r="B333" s="1085"/>
      <c r="C333" s="211" t="s">
        <v>28</v>
      </c>
      <c r="D333" s="255">
        <v>717.255</v>
      </c>
      <c r="E333" s="115">
        <v>717.255</v>
      </c>
      <c r="F333" s="220">
        <f t="shared" si="26"/>
        <v>100</v>
      </c>
      <c r="G333" s="233"/>
      <c r="H333" s="233"/>
      <c r="I333" s="233"/>
      <c r="J333" s="233"/>
      <c r="K333" s="233"/>
      <c r="L333" s="233"/>
      <c r="M333" s="233"/>
      <c r="N333" s="233"/>
      <c r="O333" s="233"/>
      <c r="P333" s="233"/>
      <c r="Q333" s="233"/>
      <c r="R333" s="233"/>
      <c r="S333" s="233"/>
      <c r="T333" s="233"/>
      <c r="U333" s="233"/>
      <c r="V333" s="233"/>
      <c r="W333" s="233"/>
      <c r="X333" s="233"/>
      <c r="Y333" s="233"/>
      <c r="Z333" s="233"/>
      <c r="AA333" s="233"/>
      <c r="AB333" s="233"/>
      <c r="AC333" s="233"/>
      <c r="AD333" s="233"/>
      <c r="AE333" s="233"/>
      <c r="AF333" s="233"/>
      <c r="AG333" s="233"/>
      <c r="AH333" s="233"/>
      <c r="AI333" s="233"/>
      <c r="AJ333" s="233"/>
      <c r="AK333" s="233"/>
      <c r="AL333" s="233"/>
    </row>
    <row r="334" spans="1:38" ht="12.75" customHeight="1">
      <c r="A334" s="1082"/>
      <c r="B334" s="1085"/>
      <c r="C334" s="254" t="s">
        <v>11</v>
      </c>
      <c r="D334" s="255">
        <v>717.34500000000003</v>
      </c>
      <c r="E334" s="115">
        <v>717.255</v>
      </c>
      <c r="F334" s="220">
        <f t="shared" si="26"/>
        <v>99.987453735650206</v>
      </c>
      <c r="G334" s="233"/>
      <c r="H334" s="233"/>
      <c r="I334" s="233"/>
      <c r="J334" s="233"/>
      <c r="K334" s="233"/>
      <c r="L334" s="233"/>
      <c r="M334" s="233"/>
      <c r="N334" s="233"/>
      <c r="O334" s="233"/>
      <c r="P334" s="233"/>
      <c r="Q334" s="233"/>
      <c r="R334" s="233"/>
      <c r="S334" s="233"/>
      <c r="T334" s="233"/>
      <c r="U334" s="233"/>
      <c r="V334" s="233"/>
      <c r="W334" s="233"/>
      <c r="X334" s="233"/>
      <c r="Y334" s="233"/>
      <c r="Z334" s="233"/>
      <c r="AA334" s="233"/>
      <c r="AB334" s="233"/>
      <c r="AC334" s="233"/>
      <c r="AD334" s="233"/>
      <c r="AE334" s="233"/>
      <c r="AF334" s="233"/>
      <c r="AG334" s="233"/>
      <c r="AH334" s="233"/>
      <c r="AI334" s="233"/>
      <c r="AJ334" s="233"/>
      <c r="AK334" s="233"/>
      <c r="AL334" s="233"/>
    </row>
    <row r="335" spans="1:38" ht="12.75" customHeight="1">
      <c r="A335" s="1083"/>
      <c r="B335" s="1086"/>
      <c r="C335" s="254" t="s">
        <v>12</v>
      </c>
      <c r="D335" s="255">
        <v>86.94</v>
      </c>
      <c r="E335" s="115">
        <v>86.94</v>
      </c>
      <c r="F335" s="220">
        <f t="shared" si="26"/>
        <v>100</v>
      </c>
      <c r="G335" s="233"/>
      <c r="H335" s="233"/>
      <c r="I335" s="233"/>
      <c r="J335" s="233"/>
      <c r="K335" s="233"/>
      <c r="L335" s="233"/>
      <c r="M335" s="233"/>
      <c r="N335" s="233"/>
      <c r="O335" s="233"/>
      <c r="P335" s="233"/>
      <c r="Q335" s="233"/>
      <c r="R335" s="233"/>
      <c r="S335" s="233"/>
      <c r="T335" s="233"/>
      <c r="U335" s="233"/>
      <c r="V335" s="233"/>
      <c r="W335" s="233"/>
      <c r="X335" s="233"/>
      <c r="Y335" s="233"/>
      <c r="Z335" s="233"/>
      <c r="AA335" s="233"/>
      <c r="AB335" s="233"/>
      <c r="AC335" s="233"/>
      <c r="AD335" s="233"/>
      <c r="AE335" s="233"/>
      <c r="AF335" s="233"/>
      <c r="AG335" s="233"/>
      <c r="AH335" s="233"/>
      <c r="AI335" s="233"/>
      <c r="AJ335" s="233"/>
      <c r="AK335" s="233"/>
      <c r="AL335" s="233"/>
    </row>
    <row r="336" spans="1:38" ht="12.75" customHeight="1">
      <c r="A336" s="1080" t="s">
        <v>1109</v>
      </c>
      <c r="B336" s="1080" t="s">
        <v>823</v>
      </c>
      <c r="C336" s="254" t="s">
        <v>27</v>
      </c>
      <c r="D336" s="255">
        <f>SUM(D337:D339)</f>
        <v>4733.91</v>
      </c>
      <c r="E336" s="115">
        <f>SUM(E337:E339)</f>
        <v>4733.91</v>
      </c>
      <c r="F336" s="220">
        <f t="shared" si="26"/>
        <v>100</v>
      </c>
      <c r="G336" s="233"/>
      <c r="H336" s="233"/>
      <c r="I336" s="233"/>
      <c r="J336" s="233"/>
      <c r="K336" s="233"/>
      <c r="L336" s="233"/>
      <c r="M336" s="233"/>
      <c r="N336" s="233"/>
      <c r="O336" s="233"/>
      <c r="P336" s="233"/>
      <c r="Q336" s="233"/>
      <c r="R336" s="233"/>
      <c r="S336" s="233"/>
      <c r="T336" s="233"/>
      <c r="U336" s="233"/>
      <c r="V336" s="233"/>
      <c r="W336" s="233"/>
      <c r="X336" s="233"/>
      <c r="Y336" s="233"/>
      <c r="Z336" s="233"/>
      <c r="AA336" s="233"/>
      <c r="AB336" s="233"/>
      <c r="AC336" s="233"/>
      <c r="AD336" s="233"/>
      <c r="AE336" s="233"/>
      <c r="AF336" s="233"/>
      <c r="AG336" s="233"/>
      <c r="AH336" s="233"/>
      <c r="AI336" s="233"/>
      <c r="AJ336" s="233"/>
      <c r="AK336" s="233"/>
      <c r="AL336" s="233"/>
    </row>
    <row r="337" spans="1:38">
      <c r="A337" s="1080"/>
      <c r="B337" s="1080"/>
      <c r="C337" s="211" t="s">
        <v>28</v>
      </c>
      <c r="D337" s="115">
        <v>3648.83</v>
      </c>
      <c r="E337" s="115">
        <v>3648.83</v>
      </c>
      <c r="F337" s="220">
        <f>E337/D337*100</f>
        <v>100</v>
      </c>
      <c r="G337" s="233"/>
      <c r="H337" s="233"/>
      <c r="I337" s="233"/>
      <c r="J337" s="233"/>
      <c r="K337" s="233"/>
      <c r="L337" s="233"/>
      <c r="M337" s="233"/>
      <c r="N337" s="233"/>
      <c r="O337" s="233"/>
      <c r="P337" s="233"/>
      <c r="Q337" s="233"/>
      <c r="R337" s="233"/>
      <c r="S337" s="233"/>
      <c r="T337" s="233"/>
      <c r="U337" s="233"/>
      <c r="V337" s="233"/>
      <c r="W337" s="233"/>
      <c r="X337" s="233"/>
      <c r="Y337" s="233"/>
      <c r="Z337" s="233"/>
      <c r="AA337" s="233"/>
      <c r="AB337" s="233"/>
      <c r="AC337" s="233"/>
      <c r="AD337" s="233"/>
      <c r="AE337" s="233"/>
      <c r="AF337" s="233"/>
      <c r="AG337" s="233"/>
      <c r="AH337" s="233"/>
      <c r="AI337" s="233"/>
      <c r="AJ337" s="233"/>
      <c r="AK337" s="233"/>
      <c r="AL337" s="233"/>
    </row>
    <row r="338" spans="1:38">
      <c r="A338" s="1080"/>
      <c r="B338" s="1080"/>
      <c r="C338" s="254" t="s">
        <v>11</v>
      </c>
      <c r="D338" s="115">
        <v>74.47</v>
      </c>
      <c r="E338" s="115">
        <v>74.47</v>
      </c>
      <c r="F338" s="220">
        <f>E338/D338*100</f>
        <v>100</v>
      </c>
      <c r="G338" s="233"/>
      <c r="H338" s="233"/>
      <c r="I338" s="233"/>
      <c r="J338" s="233"/>
      <c r="K338" s="233"/>
      <c r="L338" s="233"/>
      <c r="M338" s="233"/>
      <c r="N338" s="233"/>
      <c r="O338" s="233"/>
      <c r="P338" s="233"/>
      <c r="Q338" s="233"/>
      <c r="R338" s="233"/>
      <c r="S338" s="233"/>
      <c r="T338" s="233"/>
      <c r="U338" s="233"/>
      <c r="V338" s="233"/>
      <c r="W338" s="233"/>
      <c r="X338" s="233"/>
      <c r="Y338" s="233"/>
      <c r="Z338" s="233"/>
      <c r="AA338" s="233"/>
      <c r="AB338" s="233"/>
      <c r="AC338" s="233"/>
      <c r="AD338" s="233"/>
      <c r="AE338" s="233"/>
      <c r="AF338" s="233"/>
      <c r="AG338" s="233"/>
      <c r="AH338" s="233"/>
      <c r="AI338" s="233"/>
      <c r="AJ338" s="233"/>
      <c r="AK338" s="233"/>
      <c r="AL338" s="233"/>
    </row>
    <row r="339" spans="1:38">
      <c r="A339" s="1080"/>
      <c r="B339" s="1080"/>
      <c r="C339" s="254" t="s">
        <v>12</v>
      </c>
      <c r="D339" s="255">
        <v>1010.61</v>
      </c>
      <c r="E339" s="115">
        <v>1010.61</v>
      </c>
      <c r="F339" s="220">
        <f t="shared" si="26"/>
        <v>100</v>
      </c>
      <c r="G339" s="233"/>
      <c r="H339" s="233"/>
      <c r="I339" s="233"/>
      <c r="J339" s="233"/>
      <c r="K339" s="233"/>
      <c r="L339" s="233"/>
      <c r="M339" s="233"/>
      <c r="N339" s="233"/>
      <c r="O339" s="233"/>
      <c r="P339" s="233"/>
      <c r="Q339" s="233"/>
      <c r="R339" s="233"/>
      <c r="S339" s="233"/>
      <c r="T339" s="233"/>
      <c r="U339" s="233"/>
      <c r="V339" s="233"/>
      <c r="W339" s="233"/>
      <c r="X339" s="233"/>
      <c r="Y339" s="233"/>
      <c r="Z339" s="233"/>
      <c r="AA339" s="233"/>
      <c r="AB339" s="233"/>
      <c r="AC339" s="233"/>
      <c r="AD339" s="233"/>
      <c r="AE339" s="233"/>
      <c r="AF339" s="233"/>
      <c r="AG339" s="233"/>
      <c r="AH339" s="233"/>
      <c r="AI339" s="233"/>
      <c r="AJ339" s="233"/>
      <c r="AK339" s="233"/>
      <c r="AL339" s="233"/>
    </row>
    <row r="340" spans="1:38">
      <c r="A340" s="1080" t="s">
        <v>1110</v>
      </c>
      <c r="B340" s="1080" t="s">
        <v>1111</v>
      </c>
      <c r="C340" s="254" t="s">
        <v>27</v>
      </c>
      <c r="D340" s="255">
        <f>D341+D342+D343</f>
        <v>102627.2</v>
      </c>
      <c r="E340" s="255">
        <f t="shared" ref="E340" si="29">E341+E342+E343</f>
        <v>97945.32</v>
      </c>
      <c r="F340" s="220">
        <f t="shared" si="26"/>
        <v>95.437973558666727</v>
      </c>
      <c r="G340" s="233"/>
      <c r="H340" s="233"/>
      <c r="I340" s="233"/>
      <c r="J340" s="233"/>
      <c r="K340" s="233"/>
      <c r="L340" s="233"/>
      <c r="M340" s="233"/>
      <c r="N340" s="233"/>
      <c r="O340" s="233"/>
      <c r="P340" s="233"/>
      <c r="Q340" s="233"/>
      <c r="R340" s="233"/>
      <c r="S340" s="233"/>
      <c r="T340" s="233"/>
      <c r="U340" s="233"/>
      <c r="V340" s="233"/>
      <c r="W340" s="233"/>
      <c r="X340" s="233"/>
      <c r="Y340" s="233"/>
      <c r="Z340" s="233"/>
      <c r="AA340" s="233"/>
      <c r="AB340" s="233"/>
      <c r="AC340" s="233"/>
      <c r="AD340" s="233"/>
      <c r="AE340" s="233"/>
      <c r="AF340" s="233"/>
      <c r="AG340" s="233"/>
      <c r="AH340" s="233"/>
      <c r="AI340" s="233"/>
      <c r="AJ340" s="233"/>
      <c r="AK340" s="233"/>
      <c r="AL340" s="233"/>
    </row>
    <row r="341" spans="1:38">
      <c r="A341" s="1080"/>
      <c r="B341" s="1080"/>
      <c r="C341" s="211" t="s">
        <v>28</v>
      </c>
      <c r="D341" s="255">
        <f>D345+D349</f>
        <v>0</v>
      </c>
      <c r="E341" s="255">
        <f t="shared" ref="E341:E343" si="30">E345+E349</f>
        <v>0</v>
      </c>
      <c r="F341" s="220">
        <v>0</v>
      </c>
      <c r="G341" s="233"/>
      <c r="H341" s="233"/>
      <c r="I341" s="233"/>
      <c r="J341" s="233"/>
      <c r="K341" s="233"/>
      <c r="L341" s="233"/>
      <c r="M341" s="233"/>
      <c r="N341" s="233"/>
      <c r="O341" s="233"/>
      <c r="P341" s="233"/>
      <c r="Q341" s="233"/>
      <c r="R341" s="233"/>
      <c r="S341" s="233"/>
      <c r="T341" s="233"/>
      <c r="U341" s="233"/>
      <c r="V341" s="233"/>
      <c r="W341" s="233"/>
      <c r="X341" s="233"/>
      <c r="Y341" s="233"/>
      <c r="Z341" s="233"/>
      <c r="AA341" s="233"/>
      <c r="AB341" s="233"/>
      <c r="AC341" s="233"/>
      <c r="AD341" s="233"/>
      <c r="AE341" s="233"/>
      <c r="AF341" s="233"/>
      <c r="AG341" s="233"/>
      <c r="AH341" s="233"/>
      <c r="AI341" s="233"/>
      <c r="AJ341" s="233"/>
      <c r="AK341" s="233"/>
      <c r="AL341" s="233"/>
    </row>
    <row r="342" spans="1:38">
      <c r="A342" s="1080"/>
      <c r="B342" s="1080"/>
      <c r="C342" s="254" t="s">
        <v>11</v>
      </c>
      <c r="D342" s="255">
        <f>D346+D350</f>
        <v>70316.2</v>
      </c>
      <c r="E342" s="255">
        <f t="shared" si="30"/>
        <v>65634.320000000007</v>
      </c>
      <c r="F342" s="220">
        <f t="shared" si="26"/>
        <v>93.341676597995928</v>
      </c>
      <c r="G342" s="233"/>
      <c r="H342" s="233"/>
      <c r="I342" s="233"/>
      <c r="J342" s="233"/>
      <c r="K342" s="233"/>
      <c r="L342" s="233"/>
      <c r="M342" s="233"/>
      <c r="N342" s="233"/>
      <c r="O342" s="233"/>
      <c r="P342" s="233"/>
      <c r="Q342" s="233"/>
      <c r="R342" s="233"/>
      <c r="S342" s="233"/>
      <c r="T342" s="233"/>
      <c r="U342" s="233"/>
      <c r="V342" s="233"/>
      <c r="W342" s="233"/>
      <c r="X342" s="233"/>
      <c r="Y342" s="233"/>
      <c r="Z342" s="233"/>
      <c r="AA342" s="233"/>
      <c r="AB342" s="233"/>
      <c r="AC342" s="233"/>
      <c r="AD342" s="233"/>
      <c r="AE342" s="233"/>
      <c r="AF342" s="233"/>
      <c r="AG342" s="233"/>
      <c r="AH342" s="233"/>
      <c r="AI342" s="233"/>
      <c r="AJ342" s="233"/>
      <c r="AK342" s="233"/>
      <c r="AL342" s="233"/>
    </row>
    <row r="343" spans="1:38">
      <c r="A343" s="1080"/>
      <c r="B343" s="1080"/>
      <c r="C343" s="254" t="s">
        <v>12</v>
      </c>
      <c r="D343" s="255">
        <f>D347+D351</f>
        <v>32311</v>
      </c>
      <c r="E343" s="255">
        <f t="shared" si="30"/>
        <v>32311</v>
      </c>
      <c r="F343" s="220">
        <f t="shared" si="26"/>
        <v>100</v>
      </c>
      <c r="G343" s="233"/>
      <c r="H343" s="233"/>
      <c r="I343" s="233"/>
      <c r="J343" s="233"/>
      <c r="K343" s="233"/>
      <c r="L343" s="233"/>
      <c r="M343" s="233"/>
      <c r="N343" s="233"/>
      <c r="O343" s="233"/>
      <c r="P343" s="233"/>
      <c r="Q343" s="233"/>
      <c r="R343" s="233"/>
      <c r="S343" s="233"/>
      <c r="T343" s="233"/>
      <c r="U343" s="233"/>
      <c r="V343" s="233"/>
      <c r="W343" s="233"/>
      <c r="X343" s="233"/>
      <c r="Y343" s="233"/>
      <c r="Z343" s="233"/>
      <c r="AA343" s="233"/>
      <c r="AB343" s="233"/>
      <c r="AC343" s="233"/>
      <c r="AD343" s="233"/>
      <c r="AE343" s="233"/>
      <c r="AF343" s="233"/>
      <c r="AG343" s="233"/>
      <c r="AH343" s="233"/>
      <c r="AI343" s="233"/>
      <c r="AJ343" s="233"/>
      <c r="AK343" s="233"/>
      <c r="AL343" s="233"/>
    </row>
    <row r="344" spans="1:38" ht="12.75" customHeight="1">
      <c r="A344" s="1087" t="s">
        <v>829</v>
      </c>
      <c r="B344" s="1084" t="s">
        <v>830</v>
      </c>
      <c r="C344" s="254" t="s">
        <v>27</v>
      </c>
      <c r="D344" s="255">
        <f>D345+D346+D347</f>
        <v>32311</v>
      </c>
      <c r="E344" s="115">
        <f>E345+E346+E347</f>
        <v>32311</v>
      </c>
      <c r="F344" s="220">
        <f t="shared" si="26"/>
        <v>100</v>
      </c>
      <c r="G344" s="233"/>
      <c r="H344" s="233"/>
      <c r="I344" s="233"/>
      <c r="J344" s="233"/>
      <c r="K344" s="233"/>
      <c r="L344" s="233"/>
      <c r="M344" s="233"/>
      <c r="N344" s="233"/>
      <c r="O344" s="233"/>
      <c r="P344" s="233"/>
      <c r="Q344" s="233"/>
      <c r="R344" s="233"/>
      <c r="S344" s="233"/>
      <c r="T344" s="233"/>
      <c r="U344" s="233"/>
      <c r="V344" s="233"/>
      <c r="W344" s="233"/>
      <c r="X344" s="233"/>
      <c r="Y344" s="233"/>
      <c r="Z344" s="233"/>
      <c r="AA344" s="233"/>
      <c r="AB344" s="233"/>
      <c r="AC344" s="233"/>
      <c r="AD344" s="233"/>
      <c r="AE344" s="233"/>
      <c r="AF344" s="233"/>
      <c r="AG344" s="233"/>
      <c r="AH344" s="233"/>
      <c r="AI344" s="233"/>
      <c r="AJ344" s="233"/>
      <c r="AK344" s="233"/>
      <c r="AL344" s="233"/>
    </row>
    <row r="345" spans="1:38" ht="12.75" customHeight="1">
      <c r="A345" s="1085"/>
      <c r="B345" s="1088"/>
      <c r="C345" s="211" t="s">
        <v>28</v>
      </c>
      <c r="D345" s="255">
        <v>0</v>
      </c>
      <c r="E345" s="115">
        <v>0</v>
      </c>
      <c r="F345" s="220"/>
      <c r="G345" s="233"/>
      <c r="H345" s="233"/>
      <c r="I345" s="233"/>
      <c r="J345" s="233"/>
      <c r="K345" s="233"/>
      <c r="L345" s="233"/>
      <c r="M345" s="233"/>
      <c r="N345" s="233"/>
      <c r="O345" s="233"/>
      <c r="P345" s="233"/>
      <c r="Q345" s="233"/>
      <c r="R345" s="233"/>
      <c r="S345" s="233"/>
      <c r="T345" s="233"/>
      <c r="U345" s="233"/>
      <c r="V345" s="233"/>
      <c r="W345" s="233"/>
      <c r="X345" s="233"/>
      <c r="Y345" s="233"/>
      <c r="Z345" s="233"/>
      <c r="AA345" s="233"/>
      <c r="AB345" s="233"/>
      <c r="AC345" s="233"/>
      <c r="AD345" s="233"/>
      <c r="AE345" s="233"/>
      <c r="AF345" s="233"/>
      <c r="AG345" s="233"/>
      <c r="AH345" s="233"/>
      <c r="AI345" s="233"/>
      <c r="AJ345" s="233"/>
      <c r="AK345" s="233"/>
      <c r="AL345" s="233"/>
    </row>
    <row r="346" spans="1:38" ht="12.75" customHeight="1">
      <c r="A346" s="1085"/>
      <c r="B346" s="1088"/>
      <c r="C346" s="254" t="s">
        <v>11</v>
      </c>
      <c r="D346" s="255">
        <v>0</v>
      </c>
      <c r="E346" s="115">
        <v>0</v>
      </c>
      <c r="F346" s="220">
        <v>0</v>
      </c>
      <c r="G346" s="233"/>
      <c r="H346" s="233"/>
      <c r="I346" s="233"/>
      <c r="J346" s="233"/>
      <c r="K346" s="233"/>
      <c r="L346" s="233"/>
      <c r="M346" s="233"/>
      <c r="N346" s="233"/>
      <c r="O346" s="233"/>
      <c r="P346" s="233"/>
      <c r="Q346" s="233"/>
      <c r="R346" s="233"/>
      <c r="S346" s="233"/>
      <c r="T346" s="233"/>
      <c r="U346" s="233"/>
      <c r="V346" s="233"/>
      <c r="W346" s="233"/>
      <c r="X346" s="233"/>
      <c r="Y346" s="233"/>
      <c r="Z346" s="233"/>
      <c r="AA346" s="233"/>
      <c r="AB346" s="233"/>
      <c r="AC346" s="233"/>
      <c r="AD346" s="233"/>
      <c r="AE346" s="233"/>
      <c r="AF346" s="233"/>
      <c r="AG346" s="233"/>
      <c r="AH346" s="233"/>
      <c r="AI346" s="233"/>
      <c r="AJ346" s="233"/>
      <c r="AK346" s="233"/>
      <c r="AL346" s="233"/>
    </row>
    <row r="347" spans="1:38" ht="12.75" customHeight="1">
      <c r="A347" s="1086"/>
      <c r="B347" s="1089"/>
      <c r="C347" s="254" t="s">
        <v>12</v>
      </c>
      <c r="D347" s="255">
        <v>32311</v>
      </c>
      <c r="E347" s="115">
        <v>32311</v>
      </c>
      <c r="F347" s="220">
        <f t="shared" ref="F347:F348" si="31">E347/D347*100</f>
        <v>100</v>
      </c>
      <c r="G347" s="233"/>
      <c r="H347" s="233"/>
      <c r="I347" s="233"/>
      <c r="J347" s="233"/>
      <c r="K347" s="233"/>
      <c r="L347" s="233"/>
      <c r="M347" s="233"/>
      <c r="N347" s="233"/>
      <c r="O347" s="233"/>
      <c r="P347" s="233"/>
      <c r="Q347" s="233"/>
      <c r="R347" s="233"/>
      <c r="S347" s="233"/>
      <c r="T347" s="233"/>
      <c r="U347" s="233"/>
      <c r="V347" s="233"/>
      <c r="W347" s="233"/>
      <c r="X347" s="233"/>
      <c r="Y347" s="233"/>
      <c r="Z347" s="233"/>
      <c r="AA347" s="233"/>
      <c r="AB347" s="233"/>
      <c r="AC347" s="233"/>
      <c r="AD347" s="233"/>
      <c r="AE347" s="233"/>
      <c r="AF347" s="233"/>
      <c r="AG347" s="233"/>
      <c r="AH347" s="233"/>
      <c r="AI347" s="233"/>
      <c r="AJ347" s="233"/>
      <c r="AK347" s="233"/>
      <c r="AL347" s="233"/>
    </row>
    <row r="348" spans="1:38" ht="12.75" customHeight="1">
      <c r="A348" s="1087" t="s">
        <v>831</v>
      </c>
      <c r="B348" s="1084" t="s">
        <v>832</v>
      </c>
      <c r="C348" s="254" t="s">
        <v>27</v>
      </c>
      <c r="D348" s="255">
        <f>D349+D350+D351</f>
        <v>70316.2</v>
      </c>
      <c r="E348" s="255">
        <f>E349+E350+E351</f>
        <v>65634.320000000007</v>
      </c>
      <c r="F348" s="220">
        <f t="shared" si="31"/>
        <v>93.341676597995928</v>
      </c>
      <c r="G348" s="233"/>
      <c r="H348" s="233"/>
      <c r="I348" s="233"/>
      <c r="J348" s="233"/>
      <c r="K348" s="233"/>
      <c r="L348" s="233"/>
      <c r="M348" s="233"/>
      <c r="N348" s="233"/>
      <c r="O348" s="233"/>
      <c r="P348" s="233"/>
      <c r="Q348" s="233"/>
      <c r="R348" s="233"/>
      <c r="S348" s="233"/>
      <c r="T348" s="233"/>
      <c r="U348" s="233"/>
      <c r="V348" s="233"/>
      <c r="W348" s="233"/>
      <c r="X348" s="233"/>
      <c r="Y348" s="233"/>
      <c r="Z348" s="233"/>
      <c r="AA348" s="233"/>
      <c r="AB348" s="233"/>
      <c r="AC348" s="233"/>
      <c r="AD348" s="233"/>
      <c r="AE348" s="233"/>
      <c r="AF348" s="233"/>
      <c r="AG348" s="233"/>
      <c r="AH348" s="233"/>
      <c r="AI348" s="233"/>
      <c r="AJ348" s="233"/>
      <c r="AK348" s="233"/>
      <c r="AL348" s="233"/>
    </row>
    <row r="349" spans="1:38" ht="12.75" customHeight="1">
      <c r="A349" s="1085"/>
      <c r="B349" s="1088"/>
      <c r="C349" s="211" t="s">
        <v>28</v>
      </c>
      <c r="D349" s="255">
        <v>0</v>
      </c>
      <c r="E349" s="115">
        <v>0</v>
      </c>
      <c r="F349" s="220"/>
      <c r="G349" s="233"/>
      <c r="H349" s="233"/>
      <c r="I349" s="233"/>
      <c r="J349" s="233"/>
      <c r="K349" s="233"/>
      <c r="L349" s="233"/>
      <c r="M349" s="233"/>
      <c r="N349" s="233"/>
      <c r="O349" s="233"/>
      <c r="P349" s="233"/>
      <c r="Q349" s="233"/>
      <c r="R349" s="233"/>
      <c r="S349" s="233"/>
      <c r="T349" s="233"/>
      <c r="U349" s="233"/>
      <c r="V349" s="233"/>
      <c r="W349" s="233"/>
      <c r="X349" s="233"/>
      <c r="Y349" s="233"/>
      <c r="Z349" s="233"/>
      <c r="AA349" s="233"/>
      <c r="AB349" s="233"/>
      <c r="AC349" s="233"/>
      <c r="AD349" s="233"/>
      <c r="AE349" s="233"/>
      <c r="AF349" s="233"/>
      <c r="AG349" s="233"/>
      <c r="AH349" s="233"/>
      <c r="AI349" s="233"/>
      <c r="AJ349" s="233"/>
      <c r="AK349" s="233"/>
      <c r="AL349" s="233"/>
    </row>
    <row r="350" spans="1:38" ht="12.75" customHeight="1">
      <c r="A350" s="1085"/>
      <c r="B350" s="1088"/>
      <c r="C350" s="254" t="s">
        <v>11</v>
      </c>
      <c r="D350" s="255">
        <v>70316.2</v>
      </c>
      <c r="E350" s="115">
        <v>65634.320000000007</v>
      </c>
      <c r="F350" s="220">
        <f t="shared" ref="F350" si="32">E350/D350*100</f>
        <v>93.341676597995928</v>
      </c>
      <c r="G350" s="233"/>
      <c r="H350" s="233"/>
      <c r="I350" s="233"/>
      <c r="J350" s="233"/>
      <c r="K350" s="233"/>
      <c r="L350" s="233"/>
      <c r="M350" s="233"/>
      <c r="N350" s="233"/>
      <c r="O350" s="233"/>
      <c r="P350" s="233"/>
      <c r="Q350" s="233"/>
      <c r="R350" s="233"/>
      <c r="S350" s="233"/>
      <c r="T350" s="233"/>
      <c r="U350" s="233"/>
      <c r="V350" s="233"/>
      <c r="W350" s="233"/>
      <c r="X350" s="233"/>
      <c r="Y350" s="233"/>
      <c r="Z350" s="233"/>
      <c r="AA350" s="233"/>
      <c r="AB350" s="233"/>
      <c r="AC350" s="233"/>
      <c r="AD350" s="233"/>
      <c r="AE350" s="233"/>
      <c r="AF350" s="233"/>
      <c r="AG350" s="233"/>
      <c r="AH350" s="233"/>
      <c r="AI350" s="233"/>
      <c r="AJ350" s="233"/>
      <c r="AK350" s="233"/>
      <c r="AL350" s="233"/>
    </row>
    <row r="351" spans="1:38" ht="12.75" customHeight="1">
      <c r="A351" s="1086"/>
      <c r="B351" s="1089"/>
      <c r="C351" s="254" t="s">
        <v>12</v>
      </c>
      <c r="D351" s="255">
        <v>0</v>
      </c>
      <c r="E351" s="115">
        <v>0</v>
      </c>
      <c r="F351" s="220"/>
      <c r="G351" s="233"/>
      <c r="H351" s="233"/>
      <c r="I351" s="233"/>
      <c r="J351" s="233"/>
      <c r="K351" s="233"/>
      <c r="L351" s="233"/>
      <c r="M351" s="233"/>
      <c r="N351" s="233"/>
      <c r="O351" s="233"/>
      <c r="P351" s="233"/>
      <c r="Q351" s="233"/>
      <c r="R351" s="233"/>
      <c r="S351" s="233"/>
      <c r="T351" s="233"/>
      <c r="U351" s="233"/>
      <c r="V351" s="233"/>
      <c r="W351" s="233"/>
      <c r="X351" s="233"/>
      <c r="Y351" s="233"/>
      <c r="Z351" s="233"/>
      <c r="AA351" s="233"/>
      <c r="AB351" s="233"/>
      <c r="AC351" s="233"/>
      <c r="AD351" s="233"/>
      <c r="AE351" s="233"/>
      <c r="AF351" s="233"/>
      <c r="AG351" s="233"/>
      <c r="AH351" s="233"/>
      <c r="AI351" s="233"/>
      <c r="AJ351" s="233"/>
      <c r="AK351" s="233"/>
      <c r="AL351" s="233"/>
    </row>
    <row r="352" spans="1:38">
      <c r="A352" s="1084" t="s">
        <v>1112</v>
      </c>
      <c r="B352" s="1084" t="s">
        <v>834</v>
      </c>
      <c r="C352" s="254" t="s">
        <v>27</v>
      </c>
      <c r="D352" s="255">
        <f>D356+D360</f>
        <v>0</v>
      </c>
      <c r="E352" s="255">
        <f>E356+E360</f>
        <v>0</v>
      </c>
      <c r="F352" s="220"/>
      <c r="G352" s="233"/>
      <c r="H352" s="233"/>
      <c r="I352" s="233"/>
      <c r="J352" s="233"/>
      <c r="K352" s="233"/>
      <c r="L352" s="233"/>
      <c r="M352" s="233"/>
      <c r="N352" s="233"/>
      <c r="O352" s="233"/>
      <c r="P352" s="233"/>
      <c r="Q352" s="233"/>
      <c r="R352" s="233"/>
      <c r="S352" s="233"/>
      <c r="T352" s="233"/>
      <c r="U352" s="233"/>
      <c r="V352" s="233"/>
      <c r="W352" s="233"/>
      <c r="X352" s="233"/>
      <c r="Y352" s="233"/>
      <c r="Z352" s="233"/>
      <c r="AA352" s="233"/>
      <c r="AB352" s="233"/>
      <c r="AC352" s="233"/>
      <c r="AD352" s="233"/>
      <c r="AE352" s="233"/>
      <c r="AF352" s="233"/>
      <c r="AG352" s="233"/>
      <c r="AH352" s="233"/>
      <c r="AI352" s="233"/>
      <c r="AJ352" s="233"/>
      <c r="AK352" s="233"/>
      <c r="AL352" s="233"/>
    </row>
    <row r="353" spans="1:38" ht="12.75" customHeight="1">
      <c r="A353" s="1085"/>
      <c r="B353" s="1085"/>
      <c r="C353" s="211" t="s">
        <v>28</v>
      </c>
      <c r="D353" s="255">
        <f t="shared" ref="D353:E355" si="33">D357+D361</f>
        <v>0</v>
      </c>
      <c r="E353" s="255">
        <f t="shared" si="33"/>
        <v>0</v>
      </c>
      <c r="F353" s="220"/>
      <c r="G353" s="233"/>
      <c r="H353" s="233"/>
      <c r="I353" s="233"/>
      <c r="J353" s="233"/>
      <c r="K353" s="233"/>
      <c r="L353" s="233"/>
      <c r="M353" s="233"/>
      <c r="N353" s="233"/>
      <c r="O353" s="233"/>
      <c r="P353" s="233"/>
      <c r="Q353" s="233"/>
      <c r="R353" s="233"/>
      <c r="S353" s="233"/>
      <c r="T353" s="233"/>
      <c r="U353" s="233"/>
      <c r="V353" s="233"/>
      <c r="W353" s="233"/>
      <c r="X353" s="233"/>
      <c r="Y353" s="233"/>
      <c r="Z353" s="233"/>
      <c r="AA353" s="233"/>
      <c r="AB353" s="233"/>
      <c r="AC353" s="233"/>
      <c r="AD353" s="233"/>
      <c r="AE353" s="233"/>
      <c r="AF353" s="233"/>
      <c r="AG353" s="233"/>
      <c r="AH353" s="233"/>
      <c r="AI353" s="233"/>
      <c r="AJ353" s="233"/>
      <c r="AK353" s="233"/>
      <c r="AL353" s="233"/>
    </row>
    <row r="354" spans="1:38" ht="12.75" customHeight="1">
      <c r="A354" s="1085"/>
      <c r="B354" s="1085"/>
      <c r="C354" s="254" t="s">
        <v>11</v>
      </c>
      <c r="D354" s="255">
        <v>0</v>
      </c>
      <c r="E354" s="255">
        <v>0</v>
      </c>
      <c r="F354" s="220"/>
      <c r="G354" s="233"/>
      <c r="H354" s="233"/>
      <c r="I354" s="233"/>
      <c r="J354" s="233"/>
      <c r="K354" s="233"/>
      <c r="L354" s="233"/>
      <c r="M354" s="233"/>
      <c r="N354" s="233"/>
      <c r="O354" s="233"/>
      <c r="P354" s="233"/>
      <c r="Q354" s="233"/>
      <c r="R354" s="233"/>
      <c r="S354" s="233"/>
      <c r="T354" s="233"/>
      <c r="U354" s="233"/>
      <c r="V354" s="233"/>
      <c r="W354" s="233"/>
      <c r="X354" s="233"/>
      <c r="Y354" s="233"/>
      <c r="Z354" s="233"/>
      <c r="AA354" s="233"/>
      <c r="AB354" s="233"/>
      <c r="AC354" s="233"/>
      <c r="AD354" s="233"/>
      <c r="AE354" s="233"/>
      <c r="AF354" s="233"/>
      <c r="AG354" s="233"/>
      <c r="AH354" s="233"/>
      <c r="AI354" s="233"/>
      <c r="AJ354" s="233"/>
      <c r="AK354" s="233"/>
      <c r="AL354" s="233"/>
    </row>
    <row r="355" spans="1:38" ht="12.75" customHeight="1">
      <c r="A355" s="1086"/>
      <c r="B355" s="1086"/>
      <c r="C355" s="254" t="s">
        <v>12</v>
      </c>
      <c r="D355" s="255">
        <f t="shared" si="33"/>
        <v>0</v>
      </c>
      <c r="E355" s="255">
        <f t="shared" si="33"/>
        <v>0</v>
      </c>
      <c r="F355" s="220"/>
      <c r="G355" s="233"/>
      <c r="H355" s="233"/>
      <c r="I355" s="233"/>
      <c r="J355" s="233"/>
      <c r="K355" s="233"/>
      <c r="L355" s="233"/>
      <c r="M355" s="233"/>
      <c r="N355" s="233"/>
      <c r="O355" s="233"/>
      <c r="P355" s="233"/>
      <c r="Q355" s="233"/>
      <c r="R355" s="233"/>
      <c r="S355" s="233"/>
      <c r="T355" s="233"/>
      <c r="U355" s="233"/>
      <c r="V355" s="233"/>
      <c r="W355" s="233"/>
      <c r="X355" s="233"/>
      <c r="Y355" s="233"/>
      <c r="Z355" s="233"/>
      <c r="AA355" s="233"/>
      <c r="AB355" s="233"/>
      <c r="AC355" s="233"/>
      <c r="AD355" s="233"/>
      <c r="AE355" s="233"/>
      <c r="AF355" s="233"/>
      <c r="AG355" s="233"/>
      <c r="AH355" s="233"/>
      <c r="AI355" s="233"/>
      <c r="AJ355" s="233"/>
      <c r="AK355" s="233"/>
      <c r="AL355" s="233"/>
    </row>
    <row r="356" spans="1:38" ht="12.75" customHeight="1">
      <c r="A356" s="1090" t="s">
        <v>835</v>
      </c>
      <c r="B356" s="1065" t="s">
        <v>836</v>
      </c>
      <c r="C356" s="250" t="s">
        <v>27</v>
      </c>
      <c r="D356" s="253">
        <f>D357+D358+D359</f>
        <v>0</v>
      </c>
      <c r="E356" s="1">
        <f>E357+E358+E359</f>
        <v>0</v>
      </c>
      <c r="F356" s="220"/>
      <c r="G356" s="233"/>
      <c r="H356" s="233"/>
      <c r="I356" s="233"/>
      <c r="J356" s="233"/>
      <c r="K356" s="233"/>
      <c r="L356" s="233"/>
      <c r="M356" s="233"/>
      <c r="N356" s="233"/>
      <c r="O356" s="233"/>
      <c r="P356" s="233"/>
      <c r="Q356" s="233"/>
      <c r="R356" s="233"/>
      <c r="S356" s="233"/>
      <c r="T356" s="233"/>
      <c r="U356" s="233"/>
      <c r="V356" s="233"/>
      <c r="W356" s="233"/>
      <c r="X356" s="233"/>
      <c r="Y356" s="233"/>
      <c r="Z356" s="233"/>
      <c r="AA356" s="233"/>
      <c r="AB356" s="233"/>
      <c r="AC356" s="233"/>
      <c r="AD356" s="233"/>
      <c r="AE356" s="233"/>
      <c r="AF356" s="233"/>
      <c r="AG356" s="233"/>
      <c r="AH356" s="233"/>
      <c r="AI356" s="233"/>
      <c r="AJ356" s="233"/>
      <c r="AK356" s="233"/>
      <c r="AL356" s="233"/>
    </row>
    <row r="357" spans="1:38" ht="12.75" customHeight="1">
      <c r="A357" s="1091"/>
      <c r="B357" s="1091"/>
      <c r="C357" s="252" t="s">
        <v>28</v>
      </c>
      <c r="D357" s="253">
        <v>0</v>
      </c>
      <c r="E357" s="1">
        <v>0</v>
      </c>
      <c r="F357" s="220"/>
      <c r="G357" s="233"/>
      <c r="H357" s="233"/>
      <c r="I357" s="233"/>
      <c r="J357" s="233"/>
      <c r="K357" s="233"/>
      <c r="L357" s="233"/>
      <c r="M357" s="233"/>
      <c r="N357" s="233"/>
      <c r="O357" s="233"/>
      <c r="P357" s="233"/>
      <c r="Q357" s="233"/>
      <c r="R357" s="233"/>
      <c r="S357" s="233"/>
      <c r="T357" s="233"/>
      <c r="U357" s="233"/>
      <c r="V357" s="233"/>
      <c r="W357" s="233"/>
      <c r="X357" s="233"/>
      <c r="Y357" s="233"/>
      <c r="Z357" s="233"/>
      <c r="AA357" s="233"/>
      <c r="AB357" s="233"/>
      <c r="AC357" s="233"/>
      <c r="AD357" s="233"/>
      <c r="AE357" s="233"/>
      <c r="AF357" s="233"/>
      <c r="AG357" s="233"/>
      <c r="AH357" s="233"/>
      <c r="AI357" s="233"/>
      <c r="AJ357" s="233"/>
      <c r="AK357" s="233"/>
      <c r="AL357" s="233"/>
    </row>
    <row r="358" spans="1:38" ht="12.75" customHeight="1">
      <c r="A358" s="1091"/>
      <c r="B358" s="1091"/>
      <c r="C358" s="250" t="s">
        <v>11</v>
      </c>
      <c r="D358" s="253">
        <v>0</v>
      </c>
      <c r="E358" s="1">
        <v>0</v>
      </c>
      <c r="F358" s="220"/>
      <c r="G358" s="233"/>
      <c r="H358" s="233"/>
      <c r="I358" s="233"/>
      <c r="J358" s="233"/>
      <c r="K358" s="233"/>
      <c r="L358" s="233"/>
      <c r="M358" s="233"/>
      <c r="N358" s="233"/>
      <c r="O358" s="233"/>
      <c r="P358" s="233"/>
      <c r="Q358" s="233"/>
      <c r="R358" s="233"/>
      <c r="S358" s="233"/>
      <c r="T358" s="233"/>
      <c r="U358" s="233"/>
      <c r="V358" s="233"/>
      <c r="W358" s="233"/>
      <c r="X358" s="233"/>
      <c r="Y358" s="233"/>
      <c r="Z358" s="233"/>
      <c r="AA358" s="233"/>
      <c r="AB358" s="233"/>
      <c r="AC358" s="233"/>
      <c r="AD358" s="233"/>
      <c r="AE358" s="233"/>
      <c r="AF358" s="233"/>
      <c r="AG358" s="233"/>
      <c r="AH358" s="233"/>
      <c r="AI358" s="233"/>
      <c r="AJ358" s="233"/>
      <c r="AK358" s="233"/>
      <c r="AL358" s="233"/>
    </row>
    <row r="359" spans="1:38" ht="12.75" customHeight="1">
      <c r="A359" s="1092"/>
      <c r="B359" s="1092"/>
      <c r="C359" s="250" t="s">
        <v>12</v>
      </c>
      <c r="D359" s="253">
        <v>0</v>
      </c>
      <c r="E359" s="1">
        <v>0</v>
      </c>
      <c r="F359" s="220"/>
      <c r="G359" s="233"/>
      <c r="H359" s="233"/>
      <c r="I359" s="233"/>
      <c r="J359" s="233"/>
      <c r="K359" s="233"/>
      <c r="L359" s="233"/>
      <c r="M359" s="233"/>
      <c r="N359" s="233"/>
      <c r="O359" s="233"/>
      <c r="P359" s="233"/>
      <c r="Q359" s="233"/>
      <c r="R359" s="233"/>
      <c r="S359" s="233"/>
      <c r="T359" s="233"/>
      <c r="U359" s="233"/>
      <c r="V359" s="233"/>
      <c r="W359" s="233"/>
      <c r="X359" s="233"/>
      <c r="Y359" s="233"/>
      <c r="Z359" s="233"/>
      <c r="AA359" s="233"/>
      <c r="AB359" s="233"/>
      <c r="AC359" s="233"/>
      <c r="AD359" s="233"/>
      <c r="AE359" s="233"/>
      <c r="AF359" s="233"/>
      <c r="AG359" s="233"/>
      <c r="AH359" s="233"/>
      <c r="AI359" s="233"/>
      <c r="AJ359" s="233"/>
      <c r="AK359" s="233"/>
      <c r="AL359" s="233"/>
    </row>
    <row r="360" spans="1:38" ht="12.75" customHeight="1">
      <c r="A360" s="1090" t="s">
        <v>837</v>
      </c>
      <c r="B360" s="1065" t="s">
        <v>838</v>
      </c>
      <c r="C360" s="250" t="s">
        <v>27</v>
      </c>
      <c r="D360" s="253">
        <f>D361+D362+D363</f>
        <v>0</v>
      </c>
      <c r="E360" s="253">
        <f>E361+E362+E363</f>
        <v>0</v>
      </c>
      <c r="F360" s="220"/>
      <c r="G360" s="233"/>
      <c r="H360" s="233"/>
      <c r="I360" s="233"/>
      <c r="J360" s="233"/>
      <c r="K360" s="233"/>
      <c r="L360" s="233"/>
      <c r="M360" s="233"/>
      <c r="N360" s="233"/>
      <c r="O360" s="233"/>
      <c r="P360" s="233"/>
      <c r="Q360" s="233"/>
      <c r="R360" s="233"/>
      <c r="S360" s="233"/>
      <c r="T360" s="233"/>
      <c r="U360" s="233"/>
      <c r="V360" s="233"/>
      <c r="W360" s="233"/>
      <c r="X360" s="233"/>
      <c r="Y360" s="233"/>
      <c r="Z360" s="233"/>
      <c r="AA360" s="233"/>
      <c r="AB360" s="233"/>
      <c r="AC360" s="233"/>
      <c r="AD360" s="233"/>
      <c r="AE360" s="233"/>
      <c r="AF360" s="233"/>
      <c r="AG360" s="233"/>
      <c r="AH360" s="233"/>
      <c r="AI360" s="233"/>
      <c r="AJ360" s="233"/>
      <c r="AK360" s="233"/>
      <c r="AL360" s="233"/>
    </row>
    <row r="361" spans="1:38" ht="12.75" customHeight="1">
      <c r="A361" s="1091"/>
      <c r="B361" s="1091"/>
      <c r="C361" s="252" t="s">
        <v>28</v>
      </c>
      <c r="D361" s="253">
        <v>0</v>
      </c>
      <c r="E361" s="1">
        <v>0</v>
      </c>
      <c r="F361" s="220"/>
      <c r="G361" s="233"/>
      <c r="H361" s="233"/>
      <c r="I361" s="233"/>
      <c r="J361" s="233"/>
      <c r="K361" s="233"/>
      <c r="L361" s="233"/>
      <c r="M361" s="233"/>
      <c r="N361" s="233"/>
      <c r="O361" s="233"/>
      <c r="P361" s="233"/>
      <c r="Q361" s="233"/>
      <c r="R361" s="233"/>
      <c r="S361" s="233"/>
      <c r="T361" s="233"/>
      <c r="U361" s="233"/>
      <c r="V361" s="233"/>
      <c r="W361" s="233"/>
      <c r="X361" s="233"/>
      <c r="Y361" s="233"/>
      <c r="Z361" s="233"/>
      <c r="AA361" s="233"/>
      <c r="AB361" s="233"/>
      <c r="AC361" s="233"/>
      <c r="AD361" s="233"/>
      <c r="AE361" s="233"/>
      <c r="AF361" s="233"/>
      <c r="AG361" s="233"/>
      <c r="AH361" s="233"/>
      <c r="AI361" s="233"/>
      <c r="AJ361" s="233"/>
      <c r="AK361" s="233"/>
      <c r="AL361" s="233"/>
    </row>
    <row r="362" spans="1:38" ht="12.75" customHeight="1">
      <c r="A362" s="1091"/>
      <c r="B362" s="1091"/>
      <c r="C362" s="250" t="s">
        <v>11</v>
      </c>
      <c r="D362" s="253">
        <v>0</v>
      </c>
      <c r="E362" s="1">
        <v>0</v>
      </c>
      <c r="F362" s="220"/>
      <c r="G362" s="233"/>
      <c r="H362" s="233"/>
      <c r="I362" s="233"/>
      <c r="J362" s="233"/>
      <c r="K362" s="233"/>
      <c r="L362" s="233"/>
      <c r="M362" s="233"/>
      <c r="N362" s="233"/>
      <c r="O362" s="233"/>
      <c r="P362" s="233"/>
      <c r="Q362" s="233"/>
      <c r="R362" s="233"/>
      <c r="S362" s="233"/>
      <c r="T362" s="233"/>
      <c r="U362" s="233"/>
      <c r="V362" s="233"/>
      <c r="W362" s="233"/>
      <c r="X362" s="233"/>
      <c r="Y362" s="233"/>
      <c r="Z362" s="233"/>
      <c r="AA362" s="233"/>
      <c r="AB362" s="233"/>
      <c r="AC362" s="233"/>
      <c r="AD362" s="233"/>
      <c r="AE362" s="233"/>
      <c r="AF362" s="233"/>
      <c r="AG362" s="233"/>
      <c r="AH362" s="233"/>
      <c r="AI362" s="233"/>
      <c r="AJ362" s="233"/>
      <c r="AK362" s="233"/>
      <c r="AL362" s="233"/>
    </row>
    <row r="363" spans="1:38" ht="12.75" customHeight="1">
      <c r="A363" s="1092"/>
      <c r="B363" s="1092"/>
      <c r="C363" s="250" t="s">
        <v>12</v>
      </c>
      <c r="D363" s="253">
        <v>0</v>
      </c>
      <c r="E363" s="1">
        <v>0</v>
      </c>
      <c r="F363" s="220"/>
      <c r="G363" s="233"/>
      <c r="H363" s="233"/>
      <c r="I363" s="233"/>
      <c r="J363" s="233"/>
      <c r="K363" s="233"/>
      <c r="L363" s="233"/>
      <c r="M363" s="233"/>
      <c r="N363" s="233"/>
      <c r="O363" s="233"/>
      <c r="P363" s="233"/>
      <c r="Q363" s="233"/>
      <c r="R363" s="233"/>
      <c r="S363" s="233"/>
      <c r="T363" s="233"/>
      <c r="U363" s="233"/>
      <c r="V363" s="233"/>
      <c r="W363" s="233"/>
      <c r="X363" s="233"/>
      <c r="Y363" s="233"/>
      <c r="Z363" s="233"/>
      <c r="AA363" s="233"/>
      <c r="AB363" s="233"/>
      <c r="AC363" s="233"/>
      <c r="AD363" s="233"/>
      <c r="AE363" s="233"/>
      <c r="AF363" s="233"/>
      <c r="AG363" s="233"/>
      <c r="AH363" s="233"/>
      <c r="AI363" s="233"/>
      <c r="AJ363" s="233"/>
      <c r="AK363" s="233"/>
      <c r="AL363" s="233"/>
    </row>
    <row r="364" spans="1:38" ht="12.75" customHeight="1">
      <c r="A364" s="1084" t="s">
        <v>1113</v>
      </c>
      <c r="B364" s="1084" t="s">
        <v>1114</v>
      </c>
      <c r="C364" s="254" t="s">
        <v>27</v>
      </c>
      <c r="D364" s="115">
        <f>D365+D366+D367</f>
        <v>2452.37</v>
      </c>
      <c r="E364" s="115">
        <f>E365+E366+E367</f>
        <v>2452.37</v>
      </c>
      <c r="F364" s="220">
        <f t="shared" ref="F364" si="34">E364/D364*100</f>
        <v>100</v>
      </c>
      <c r="G364" s="233"/>
      <c r="H364" s="233"/>
      <c r="I364" s="233"/>
      <c r="J364" s="233"/>
      <c r="K364" s="233"/>
      <c r="L364" s="233"/>
      <c r="M364" s="233"/>
      <c r="N364" s="233"/>
      <c r="O364" s="233"/>
      <c r="P364" s="233"/>
      <c r="Q364" s="233"/>
      <c r="R364" s="233"/>
      <c r="S364" s="233"/>
      <c r="T364" s="233"/>
      <c r="U364" s="233"/>
      <c r="V364" s="233"/>
      <c r="W364" s="233"/>
      <c r="X364" s="233"/>
      <c r="Y364" s="233"/>
      <c r="Z364" s="233"/>
      <c r="AA364" s="233"/>
      <c r="AB364" s="233"/>
      <c r="AC364" s="233"/>
      <c r="AD364" s="233"/>
      <c r="AE364" s="233"/>
      <c r="AF364" s="233"/>
      <c r="AG364" s="233"/>
      <c r="AH364" s="233"/>
      <c r="AI364" s="233"/>
      <c r="AJ364" s="233"/>
      <c r="AK364" s="233"/>
      <c r="AL364" s="233"/>
    </row>
    <row r="365" spans="1:38" ht="12.75" customHeight="1">
      <c r="A365" s="1085"/>
      <c r="B365" s="1085"/>
      <c r="C365" s="211" t="s">
        <v>28</v>
      </c>
      <c r="D365" s="115">
        <v>0</v>
      </c>
      <c r="E365" s="115">
        <v>0</v>
      </c>
      <c r="F365" s="220"/>
      <c r="G365" s="233"/>
      <c r="H365" s="233"/>
      <c r="I365" s="233"/>
      <c r="J365" s="233"/>
      <c r="K365" s="233"/>
      <c r="L365" s="233"/>
      <c r="M365" s="233"/>
      <c r="N365" s="233"/>
      <c r="O365" s="233"/>
      <c r="P365" s="233"/>
      <c r="Q365" s="233"/>
      <c r="R365" s="233"/>
      <c r="S365" s="233"/>
      <c r="T365" s="233"/>
      <c r="U365" s="233"/>
      <c r="V365" s="233"/>
      <c r="W365" s="233"/>
      <c r="X365" s="233"/>
      <c r="Y365" s="233"/>
      <c r="Z365" s="233"/>
      <c r="AA365" s="233"/>
      <c r="AB365" s="233"/>
      <c r="AC365" s="233"/>
      <c r="AD365" s="233"/>
      <c r="AE365" s="233"/>
      <c r="AF365" s="233"/>
      <c r="AG365" s="233"/>
      <c r="AH365" s="233"/>
      <c r="AI365" s="233"/>
      <c r="AJ365" s="233"/>
      <c r="AK365" s="233"/>
      <c r="AL365" s="233"/>
    </row>
    <row r="366" spans="1:38" ht="12.75" customHeight="1">
      <c r="A366" s="1085"/>
      <c r="B366" s="1085"/>
      <c r="C366" s="254" t="s">
        <v>11</v>
      </c>
      <c r="D366" s="115">
        <v>2452.37</v>
      </c>
      <c r="E366" s="115">
        <v>2452.37</v>
      </c>
      <c r="F366" s="220">
        <f>E366/D366*100</f>
        <v>100</v>
      </c>
      <c r="G366" s="233"/>
      <c r="H366" s="233"/>
      <c r="I366" s="233"/>
      <c r="J366" s="233"/>
      <c r="K366" s="233"/>
      <c r="L366" s="233"/>
      <c r="M366" s="233"/>
      <c r="N366" s="233"/>
      <c r="O366" s="233"/>
      <c r="P366" s="233"/>
      <c r="Q366" s="233"/>
      <c r="R366" s="233"/>
      <c r="S366" s="233"/>
      <c r="T366" s="233"/>
      <c r="U366" s="233"/>
      <c r="V366" s="233"/>
      <c r="W366" s="233"/>
      <c r="X366" s="233"/>
      <c r="Y366" s="233"/>
      <c r="Z366" s="233"/>
      <c r="AA366" s="233"/>
      <c r="AB366" s="233"/>
      <c r="AC366" s="233"/>
      <c r="AD366" s="233"/>
      <c r="AE366" s="233"/>
      <c r="AF366" s="233"/>
      <c r="AG366" s="233"/>
      <c r="AH366" s="233"/>
      <c r="AI366" s="233"/>
      <c r="AJ366" s="233"/>
      <c r="AK366" s="233"/>
      <c r="AL366" s="233"/>
    </row>
    <row r="367" spans="1:38" ht="12.75" customHeight="1">
      <c r="A367" s="1086"/>
      <c r="B367" s="1086"/>
      <c r="C367" s="254" t="s">
        <v>12</v>
      </c>
      <c r="D367" s="115">
        <v>0</v>
      </c>
      <c r="E367" s="115">
        <v>0</v>
      </c>
      <c r="F367" s="220"/>
      <c r="G367" s="233"/>
      <c r="H367" s="233"/>
      <c r="I367" s="233"/>
      <c r="J367" s="233"/>
      <c r="K367" s="233"/>
      <c r="L367" s="233"/>
      <c r="M367" s="233"/>
      <c r="N367" s="233"/>
      <c r="O367" s="233"/>
      <c r="P367" s="233"/>
      <c r="Q367" s="233"/>
      <c r="R367" s="233"/>
      <c r="S367" s="233"/>
      <c r="T367" s="233"/>
      <c r="U367" s="233"/>
      <c r="V367" s="233"/>
      <c r="W367" s="233"/>
      <c r="X367" s="233"/>
      <c r="Y367" s="233"/>
      <c r="Z367" s="233"/>
      <c r="AA367" s="233"/>
      <c r="AB367" s="233"/>
      <c r="AC367" s="233"/>
      <c r="AD367" s="233"/>
      <c r="AE367" s="233"/>
      <c r="AF367" s="233"/>
      <c r="AG367" s="233"/>
      <c r="AH367" s="233"/>
      <c r="AI367" s="233"/>
      <c r="AJ367" s="233"/>
      <c r="AK367" s="233"/>
      <c r="AL367" s="233"/>
    </row>
    <row r="368" spans="1:38" ht="12.75" customHeight="1">
      <c r="A368" s="1064" t="s">
        <v>116</v>
      </c>
      <c r="B368" s="1064" t="s">
        <v>842</v>
      </c>
      <c r="C368" s="265" t="s">
        <v>27</v>
      </c>
      <c r="D368" s="249">
        <f>SUM(D369:D371)</f>
        <v>150</v>
      </c>
      <c r="E368" s="249">
        <f>SUM(E369:E371)</f>
        <v>150</v>
      </c>
      <c r="F368" s="257">
        <f t="shared" ref="F368:F375" si="35">E368/D368*100</f>
        <v>100</v>
      </c>
      <c r="G368" s="233"/>
      <c r="H368" s="233"/>
      <c r="I368" s="233"/>
      <c r="J368" s="233"/>
      <c r="K368" s="233"/>
      <c r="L368" s="233"/>
      <c r="M368" s="233"/>
      <c r="N368" s="233"/>
      <c r="O368" s="233"/>
      <c r="P368" s="233"/>
      <c r="Q368" s="233"/>
      <c r="R368" s="233"/>
      <c r="S368" s="233"/>
      <c r="T368" s="233"/>
      <c r="U368" s="233"/>
      <c r="V368" s="233"/>
      <c r="W368" s="233"/>
      <c r="X368" s="233"/>
      <c r="Y368" s="233"/>
      <c r="Z368" s="233"/>
      <c r="AA368" s="233"/>
      <c r="AB368" s="233"/>
      <c r="AC368" s="233"/>
      <c r="AD368" s="233"/>
      <c r="AE368" s="233"/>
      <c r="AF368" s="233"/>
      <c r="AG368" s="233"/>
      <c r="AH368" s="233"/>
      <c r="AI368" s="233"/>
      <c r="AJ368" s="233"/>
      <c r="AK368" s="233"/>
      <c r="AL368" s="233"/>
    </row>
    <row r="369" spans="1:38">
      <c r="A369" s="1064"/>
      <c r="B369" s="1064"/>
      <c r="C369" s="252" t="s">
        <v>28</v>
      </c>
      <c r="D369" s="1">
        <f>D373</f>
        <v>0</v>
      </c>
      <c r="E369" s="1">
        <v>0</v>
      </c>
      <c r="F369" s="251"/>
      <c r="G369" s="233"/>
      <c r="H369" s="233"/>
      <c r="I369" s="233"/>
      <c r="J369" s="233"/>
      <c r="K369" s="233"/>
      <c r="L369" s="233"/>
      <c r="M369" s="233"/>
      <c r="N369" s="233"/>
      <c r="O369" s="233"/>
      <c r="P369" s="233"/>
      <c r="Q369" s="233"/>
      <c r="R369" s="233"/>
      <c r="S369" s="233"/>
      <c r="T369" s="233"/>
      <c r="U369" s="233"/>
      <c r="V369" s="233"/>
      <c r="W369" s="233"/>
      <c r="X369" s="233"/>
      <c r="Y369" s="233"/>
      <c r="Z369" s="233"/>
      <c r="AA369" s="233"/>
      <c r="AB369" s="233"/>
      <c r="AC369" s="233"/>
      <c r="AD369" s="233"/>
      <c r="AE369" s="233"/>
      <c r="AF369" s="233"/>
      <c r="AG369" s="233"/>
      <c r="AH369" s="233"/>
      <c r="AI369" s="233"/>
      <c r="AJ369" s="233"/>
      <c r="AK369" s="233"/>
      <c r="AL369" s="233"/>
    </row>
    <row r="370" spans="1:38">
      <c r="A370" s="1064"/>
      <c r="B370" s="1064"/>
      <c r="C370" s="250" t="s">
        <v>11</v>
      </c>
      <c r="D370" s="1">
        <f>D374</f>
        <v>0</v>
      </c>
      <c r="E370" s="1">
        <v>0</v>
      </c>
      <c r="F370" s="251"/>
      <c r="G370" s="233"/>
      <c r="H370" s="233"/>
      <c r="I370" s="233"/>
      <c r="J370" s="233"/>
      <c r="K370" s="233"/>
      <c r="L370" s="233"/>
      <c r="M370" s="233"/>
      <c r="N370" s="233"/>
      <c r="O370" s="233"/>
      <c r="P370" s="233"/>
      <c r="Q370" s="233"/>
      <c r="R370" s="233"/>
      <c r="S370" s="233"/>
      <c r="T370" s="233"/>
      <c r="U370" s="233"/>
      <c r="V370" s="233"/>
      <c r="W370" s="233"/>
      <c r="X370" s="233"/>
      <c r="Y370" s="233"/>
      <c r="Z370" s="233"/>
      <c r="AA370" s="233"/>
      <c r="AB370" s="233"/>
      <c r="AC370" s="233"/>
      <c r="AD370" s="233"/>
      <c r="AE370" s="233"/>
      <c r="AF370" s="233"/>
      <c r="AG370" s="233"/>
      <c r="AH370" s="233"/>
      <c r="AI370" s="233"/>
      <c r="AJ370" s="233"/>
      <c r="AK370" s="233"/>
      <c r="AL370" s="233"/>
    </row>
    <row r="371" spans="1:38">
      <c r="A371" s="1064"/>
      <c r="B371" s="1064"/>
      <c r="C371" s="250" t="s">
        <v>12</v>
      </c>
      <c r="D371" s="1">
        <f>D375</f>
        <v>150</v>
      </c>
      <c r="E371" s="1">
        <f>E375</f>
        <v>150</v>
      </c>
      <c r="F371" s="251">
        <f t="shared" si="35"/>
        <v>100</v>
      </c>
      <c r="G371" s="233"/>
      <c r="H371" s="233"/>
      <c r="I371" s="233"/>
      <c r="J371" s="233"/>
      <c r="K371" s="233"/>
      <c r="L371" s="233"/>
      <c r="M371" s="233"/>
      <c r="N371" s="233"/>
      <c r="O371" s="233"/>
      <c r="P371" s="233"/>
      <c r="Q371" s="233"/>
      <c r="R371" s="233"/>
      <c r="S371" s="233"/>
      <c r="T371" s="233"/>
      <c r="U371" s="233"/>
      <c r="V371" s="233"/>
      <c r="W371" s="233"/>
      <c r="X371" s="233"/>
      <c r="Y371" s="233"/>
      <c r="Z371" s="233"/>
      <c r="AA371" s="233"/>
      <c r="AB371" s="233"/>
      <c r="AC371" s="233"/>
      <c r="AD371" s="233"/>
      <c r="AE371" s="233"/>
      <c r="AF371" s="233"/>
      <c r="AG371" s="233"/>
      <c r="AH371" s="233"/>
      <c r="AI371" s="233"/>
      <c r="AJ371" s="233"/>
      <c r="AK371" s="233"/>
      <c r="AL371" s="233"/>
    </row>
    <row r="372" spans="1:38" ht="12.75" customHeight="1">
      <c r="A372" s="1080" t="s">
        <v>42</v>
      </c>
      <c r="B372" s="1063" t="s">
        <v>845</v>
      </c>
      <c r="C372" s="250" t="s">
        <v>27</v>
      </c>
      <c r="D372" s="1">
        <f>SUM(D373:D375)</f>
        <v>150</v>
      </c>
      <c r="E372" s="1">
        <f>SUM(E373:E375)</f>
        <v>150</v>
      </c>
      <c r="F372" s="251">
        <f t="shared" si="35"/>
        <v>100</v>
      </c>
      <c r="G372" s="233"/>
      <c r="H372" s="233"/>
      <c r="I372" s="233"/>
      <c r="J372" s="233"/>
      <c r="K372" s="233"/>
      <c r="L372" s="233"/>
      <c r="M372" s="233"/>
      <c r="N372" s="233"/>
      <c r="O372" s="233"/>
      <c r="P372" s="233"/>
      <c r="Q372" s="233"/>
      <c r="R372" s="233"/>
      <c r="S372" s="233"/>
      <c r="T372" s="233"/>
      <c r="U372" s="233"/>
      <c r="V372" s="233"/>
      <c r="W372" s="233"/>
      <c r="X372" s="233"/>
      <c r="Y372" s="233"/>
      <c r="Z372" s="233"/>
      <c r="AA372" s="233"/>
      <c r="AB372" s="233"/>
      <c r="AC372" s="233"/>
      <c r="AD372" s="233"/>
      <c r="AE372" s="233"/>
      <c r="AF372" s="233"/>
      <c r="AG372" s="233"/>
      <c r="AH372" s="233"/>
      <c r="AI372" s="233"/>
      <c r="AJ372" s="233"/>
      <c r="AK372" s="233"/>
      <c r="AL372" s="233"/>
    </row>
    <row r="373" spans="1:38">
      <c r="A373" s="1080"/>
      <c r="B373" s="1063"/>
      <c r="C373" s="252" t="s">
        <v>28</v>
      </c>
      <c r="D373" s="1">
        <v>0</v>
      </c>
      <c r="E373" s="1">
        <v>0</v>
      </c>
      <c r="F373" s="251"/>
      <c r="G373" s="233"/>
      <c r="H373" s="233"/>
      <c r="I373" s="233"/>
      <c r="J373" s="233"/>
      <c r="K373" s="233"/>
      <c r="L373" s="233"/>
      <c r="M373" s="233"/>
      <c r="N373" s="233"/>
      <c r="O373" s="233"/>
      <c r="P373" s="233"/>
      <c r="Q373" s="233"/>
      <c r="R373" s="233"/>
      <c r="S373" s="233"/>
      <c r="T373" s="233"/>
      <c r="U373" s="233"/>
      <c r="V373" s="233"/>
      <c r="W373" s="233"/>
      <c r="X373" s="233"/>
      <c r="Y373" s="233"/>
      <c r="Z373" s="233"/>
      <c r="AA373" s="233"/>
      <c r="AB373" s="233"/>
      <c r="AC373" s="233"/>
      <c r="AD373" s="233"/>
      <c r="AE373" s="233"/>
      <c r="AF373" s="233"/>
      <c r="AG373" s="233"/>
      <c r="AH373" s="233"/>
      <c r="AI373" s="233"/>
      <c r="AJ373" s="233"/>
      <c r="AK373" s="233"/>
      <c r="AL373" s="233"/>
    </row>
    <row r="374" spans="1:38">
      <c r="A374" s="1080"/>
      <c r="B374" s="1063"/>
      <c r="C374" s="250" t="s">
        <v>11</v>
      </c>
      <c r="D374" s="1">
        <v>0</v>
      </c>
      <c r="E374" s="1">
        <v>0</v>
      </c>
      <c r="F374" s="251"/>
      <c r="G374" s="233"/>
      <c r="H374" s="233"/>
      <c r="I374" s="233"/>
      <c r="J374" s="233"/>
      <c r="K374" s="233"/>
      <c r="L374" s="233"/>
      <c r="M374" s="233"/>
      <c r="N374" s="233"/>
      <c r="O374" s="233"/>
      <c r="P374" s="233"/>
      <c r="Q374" s="233"/>
      <c r="R374" s="233"/>
      <c r="S374" s="233"/>
      <c r="T374" s="233"/>
      <c r="U374" s="233"/>
      <c r="V374" s="233"/>
      <c r="W374" s="233"/>
      <c r="X374" s="233"/>
      <c r="Y374" s="233"/>
      <c r="Z374" s="233"/>
      <c r="AA374" s="233"/>
      <c r="AB374" s="233"/>
      <c r="AC374" s="233"/>
      <c r="AD374" s="233"/>
      <c r="AE374" s="233"/>
      <c r="AF374" s="233"/>
      <c r="AG374" s="233"/>
      <c r="AH374" s="233"/>
      <c r="AI374" s="233"/>
      <c r="AJ374" s="233"/>
      <c r="AK374" s="233"/>
      <c r="AL374" s="233"/>
    </row>
    <row r="375" spans="1:38">
      <c r="A375" s="1080"/>
      <c r="B375" s="1063"/>
      <c r="C375" s="250" t="s">
        <v>12</v>
      </c>
      <c r="D375" s="1">
        <v>150</v>
      </c>
      <c r="E375" s="1">
        <v>150</v>
      </c>
      <c r="F375" s="251">
        <f t="shared" si="35"/>
        <v>100</v>
      </c>
      <c r="G375" s="233"/>
      <c r="H375" s="233"/>
      <c r="I375" s="233"/>
      <c r="J375" s="233"/>
      <c r="K375" s="233"/>
      <c r="L375" s="233"/>
      <c r="M375" s="233"/>
      <c r="N375" s="233"/>
      <c r="O375" s="233"/>
      <c r="P375" s="233"/>
      <c r="Q375" s="233"/>
      <c r="R375" s="233"/>
      <c r="S375" s="233"/>
      <c r="T375" s="233"/>
      <c r="U375" s="233"/>
      <c r="V375" s="233"/>
      <c r="W375" s="233"/>
      <c r="X375" s="233"/>
      <c r="Y375" s="233"/>
      <c r="Z375" s="233"/>
      <c r="AA375" s="233"/>
      <c r="AB375" s="233"/>
      <c r="AC375" s="233"/>
      <c r="AD375" s="233"/>
      <c r="AE375" s="233"/>
      <c r="AF375" s="233"/>
      <c r="AG375" s="233"/>
      <c r="AH375" s="233"/>
      <c r="AI375" s="233"/>
      <c r="AJ375" s="233"/>
      <c r="AK375" s="233"/>
      <c r="AL375" s="233"/>
    </row>
    <row r="376" spans="1:38">
      <c r="C376" s="233"/>
      <c r="D376" s="236"/>
      <c r="E376" s="236"/>
      <c r="F376" s="236"/>
      <c r="G376" s="233"/>
      <c r="H376" s="233"/>
      <c r="I376" s="233"/>
      <c r="J376" s="233"/>
      <c r="K376" s="233"/>
      <c r="L376" s="233"/>
      <c r="M376" s="233"/>
      <c r="N376" s="233"/>
      <c r="O376" s="233"/>
      <c r="P376" s="233"/>
      <c r="Q376" s="233"/>
      <c r="R376" s="233"/>
      <c r="S376" s="233"/>
      <c r="T376" s="233"/>
      <c r="U376" s="233"/>
      <c r="V376" s="233"/>
      <c r="W376" s="233"/>
      <c r="X376" s="233"/>
      <c r="Y376" s="233"/>
      <c r="Z376" s="233"/>
      <c r="AA376" s="233"/>
      <c r="AB376" s="233"/>
      <c r="AC376" s="233"/>
      <c r="AD376" s="233"/>
      <c r="AE376" s="233"/>
      <c r="AF376" s="233"/>
      <c r="AG376" s="233"/>
      <c r="AH376" s="233"/>
      <c r="AI376" s="233"/>
      <c r="AJ376" s="233"/>
      <c r="AK376" s="233"/>
      <c r="AL376" s="233"/>
    </row>
    <row r="377" spans="1:38">
      <c r="C377" s="233"/>
      <c r="D377" s="236"/>
      <c r="E377" s="236"/>
      <c r="F377" s="236"/>
      <c r="G377" s="233"/>
      <c r="H377" s="233"/>
      <c r="I377" s="233"/>
      <c r="J377" s="233"/>
      <c r="K377" s="233"/>
      <c r="L377" s="233"/>
      <c r="M377" s="233"/>
      <c r="N377" s="233"/>
      <c r="O377" s="233"/>
      <c r="P377" s="233"/>
      <c r="Q377" s="233"/>
      <c r="R377" s="233"/>
      <c r="S377" s="233"/>
      <c r="T377" s="233"/>
      <c r="U377" s="233"/>
      <c r="V377" s="233"/>
      <c r="W377" s="233"/>
      <c r="X377" s="233"/>
      <c r="Y377" s="233"/>
      <c r="Z377" s="233"/>
      <c r="AA377" s="233"/>
      <c r="AB377" s="233"/>
      <c r="AC377" s="233"/>
      <c r="AD377" s="233"/>
      <c r="AE377" s="233"/>
      <c r="AF377" s="233"/>
      <c r="AG377" s="233"/>
      <c r="AH377" s="233"/>
      <c r="AI377" s="233"/>
      <c r="AJ377" s="233"/>
      <c r="AK377" s="233"/>
      <c r="AL377" s="233"/>
    </row>
    <row r="378" spans="1:38">
      <c r="C378" s="233"/>
      <c r="D378" s="236"/>
      <c r="E378" s="236"/>
      <c r="F378" s="236"/>
      <c r="G378" s="233"/>
      <c r="H378" s="233"/>
      <c r="I378" s="233"/>
      <c r="J378" s="233"/>
      <c r="K378" s="233"/>
      <c r="L378" s="233"/>
      <c r="M378" s="233"/>
      <c r="N378" s="233"/>
      <c r="O378" s="233"/>
      <c r="P378" s="233"/>
      <c r="Q378" s="233"/>
      <c r="R378" s="233"/>
      <c r="S378" s="233"/>
      <c r="T378" s="233"/>
      <c r="U378" s="233"/>
      <c r="V378" s="233"/>
      <c r="W378" s="233"/>
      <c r="X378" s="233"/>
      <c r="Y378" s="233"/>
      <c r="Z378" s="233"/>
      <c r="AA378" s="233"/>
      <c r="AB378" s="233"/>
      <c r="AC378" s="233"/>
      <c r="AD378" s="233"/>
      <c r="AE378" s="233"/>
      <c r="AF378" s="233"/>
      <c r="AG378" s="233"/>
      <c r="AH378" s="233"/>
      <c r="AI378" s="233"/>
      <c r="AJ378" s="233"/>
      <c r="AK378" s="233"/>
      <c r="AL378" s="233"/>
    </row>
    <row r="379" spans="1:38">
      <c r="C379" s="233"/>
      <c r="D379" s="236"/>
      <c r="E379" s="236"/>
      <c r="F379" s="236"/>
      <c r="G379" s="233"/>
      <c r="H379" s="233"/>
      <c r="I379" s="233"/>
      <c r="J379" s="233"/>
      <c r="K379" s="233"/>
      <c r="L379" s="233"/>
      <c r="M379" s="233"/>
      <c r="N379" s="233"/>
      <c r="O379" s="233"/>
      <c r="P379" s="233"/>
      <c r="Q379" s="233"/>
      <c r="R379" s="233"/>
      <c r="S379" s="233"/>
      <c r="T379" s="233"/>
      <c r="U379" s="233"/>
      <c r="V379" s="233"/>
      <c r="W379" s="233"/>
      <c r="X379" s="233"/>
      <c r="Y379" s="233"/>
      <c r="Z379" s="233"/>
      <c r="AA379" s="233"/>
      <c r="AB379" s="233"/>
      <c r="AC379" s="233"/>
      <c r="AD379" s="233"/>
      <c r="AE379" s="233"/>
      <c r="AF379" s="233"/>
      <c r="AG379" s="233"/>
      <c r="AH379" s="233"/>
      <c r="AI379" s="233"/>
      <c r="AJ379" s="233"/>
      <c r="AK379" s="233"/>
      <c r="AL379" s="233"/>
    </row>
    <row r="380" spans="1:38">
      <c r="C380" s="233"/>
      <c r="D380" s="236"/>
      <c r="E380" s="236"/>
      <c r="F380" s="236"/>
      <c r="G380" s="233"/>
      <c r="H380" s="233"/>
      <c r="I380" s="233"/>
      <c r="J380" s="233"/>
      <c r="K380" s="233"/>
      <c r="L380" s="233"/>
      <c r="M380" s="233"/>
      <c r="N380" s="233"/>
      <c r="O380" s="233"/>
      <c r="P380" s="233"/>
      <c r="Q380" s="233"/>
      <c r="R380" s="233"/>
      <c r="S380" s="233"/>
      <c r="T380" s="233"/>
      <c r="U380" s="233"/>
      <c r="V380" s="233"/>
      <c r="W380" s="233"/>
      <c r="X380" s="233"/>
      <c r="Y380" s="233"/>
      <c r="Z380" s="233"/>
      <c r="AA380" s="233"/>
      <c r="AB380" s="233"/>
      <c r="AC380" s="233"/>
      <c r="AD380" s="233"/>
      <c r="AE380" s="233"/>
      <c r="AF380" s="233"/>
      <c r="AG380" s="233"/>
      <c r="AH380" s="233"/>
      <c r="AI380" s="233"/>
      <c r="AJ380" s="233"/>
      <c r="AK380" s="233"/>
      <c r="AL380" s="233"/>
    </row>
    <row r="381" spans="1:38">
      <c r="C381" s="233"/>
      <c r="D381" s="236"/>
      <c r="E381" s="236"/>
      <c r="F381" s="236"/>
      <c r="G381" s="233"/>
      <c r="H381" s="233"/>
      <c r="I381" s="233"/>
      <c r="J381" s="233"/>
      <c r="K381" s="233"/>
      <c r="L381" s="233"/>
      <c r="M381" s="233"/>
      <c r="N381" s="233"/>
      <c r="O381" s="233"/>
      <c r="P381" s="233"/>
      <c r="Q381" s="233"/>
      <c r="R381" s="233"/>
      <c r="S381" s="233"/>
      <c r="T381" s="233"/>
      <c r="U381" s="233"/>
      <c r="V381" s="233"/>
      <c r="W381" s="233"/>
      <c r="X381" s="233"/>
      <c r="Y381" s="233"/>
      <c r="Z381" s="233"/>
      <c r="AA381" s="233"/>
      <c r="AB381" s="233"/>
      <c r="AC381" s="233"/>
      <c r="AD381" s="233"/>
      <c r="AE381" s="233"/>
      <c r="AF381" s="233"/>
      <c r="AG381" s="233"/>
      <c r="AH381" s="233"/>
      <c r="AI381" s="233"/>
      <c r="AJ381" s="233"/>
      <c r="AK381" s="233"/>
      <c r="AL381" s="233"/>
    </row>
    <row r="382" spans="1:38">
      <c r="C382" s="233"/>
      <c r="D382" s="236"/>
      <c r="E382" s="236"/>
      <c r="F382" s="236"/>
      <c r="G382" s="233"/>
      <c r="H382" s="233"/>
      <c r="I382" s="233"/>
      <c r="J382" s="233"/>
      <c r="K382" s="233"/>
      <c r="L382" s="233"/>
      <c r="M382" s="233"/>
      <c r="N382" s="233"/>
      <c r="O382" s="233"/>
      <c r="P382" s="233"/>
      <c r="Q382" s="233"/>
      <c r="R382" s="233"/>
      <c r="S382" s="233"/>
      <c r="T382" s="233"/>
      <c r="U382" s="233"/>
      <c r="V382" s="233"/>
      <c r="W382" s="233"/>
      <c r="X382" s="233"/>
      <c r="Y382" s="233"/>
      <c r="Z382" s="233"/>
      <c r="AA382" s="233"/>
      <c r="AB382" s="233"/>
      <c r="AC382" s="233"/>
      <c r="AD382" s="233"/>
      <c r="AE382" s="233"/>
      <c r="AF382" s="233"/>
      <c r="AG382" s="233"/>
      <c r="AH382" s="233"/>
      <c r="AI382" s="233"/>
      <c r="AJ382" s="233"/>
      <c r="AK382" s="233"/>
      <c r="AL382" s="233"/>
    </row>
    <row r="383" spans="1:38">
      <c r="C383" s="233"/>
      <c r="D383" s="236"/>
      <c r="E383" s="236"/>
      <c r="F383" s="236"/>
      <c r="G383" s="233"/>
      <c r="H383" s="233"/>
      <c r="I383" s="233"/>
      <c r="J383" s="233"/>
      <c r="K383" s="233"/>
      <c r="L383" s="233"/>
      <c r="M383" s="233"/>
      <c r="N383" s="233"/>
      <c r="O383" s="233"/>
      <c r="P383" s="233"/>
      <c r="Q383" s="233"/>
      <c r="R383" s="233"/>
      <c r="S383" s="233"/>
      <c r="T383" s="233"/>
      <c r="U383" s="233"/>
      <c r="V383" s="233"/>
      <c r="W383" s="233"/>
      <c r="X383" s="233"/>
      <c r="Y383" s="233"/>
      <c r="Z383" s="233"/>
      <c r="AA383" s="233"/>
      <c r="AB383" s="233"/>
      <c r="AC383" s="233"/>
      <c r="AD383" s="233"/>
      <c r="AE383" s="233"/>
      <c r="AF383" s="233"/>
      <c r="AG383" s="233"/>
      <c r="AH383" s="233"/>
      <c r="AI383" s="233"/>
      <c r="AJ383" s="233"/>
      <c r="AK383" s="233"/>
      <c r="AL383" s="233"/>
    </row>
    <row r="384" spans="1:38">
      <c r="C384" s="233"/>
      <c r="D384" s="236"/>
      <c r="E384" s="236"/>
      <c r="F384" s="236"/>
      <c r="G384" s="233"/>
      <c r="H384" s="233"/>
      <c r="I384" s="233"/>
      <c r="J384" s="233"/>
      <c r="K384" s="233"/>
      <c r="L384" s="233"/>
      <c r="M384" s="233"/>
      <c r="N384" s="233"/>
      <c r="O384" s="233"/>
      <c r="P384" s="233"/>
      <c r="Q384" s="233"/>
      <c r="R384" s="233"/>
      <c r="S384" s="233"/>
      <c r="T384" s="233"/>
      <c r="U384" s="233"/>
      <c r="V384" s="233"/>
      <c r="W384" s="233"/>
      <c r="X384" s="233"/>
      <c r="Y384" s="233"/>
      <c r="Z384" s="233"/>
      <c r="AA384" s="233"/>
      <c r="AB384" s="233"/>
      <c r="AC384" s="233"/>
      <c r="AD384" s="233"/>
      <c r="AE384" s="233"/>
      <c r="AF384" s="233"/>
      <c r="AG384" s="233"/>
      <c r="AH384" s="233"/>
      <c r="AI384" s="233"/>
      <c r="AJ384" s="233"/>
      <c r="AK384" s="233"/>
      <c r="AL384" s="233"/>
    </row>
    <row r="385" spans="3:38">
      <c r="C385" s="233"/>
      <c r="D385" s="236"/>
      <c r="E385" s="236"/>
      <c r="F385" s="236"/>
      <c r="G385" s="233"/>
      <c r="H385" s="233"/>
      <c r="I385" s="233"/>
      <c r="J385" s="233"/>
      <c r="K385" s="233"/>
      <c r="L385" s="233"/>
      <c r="M385" s="233"/>
      <c r="N385" s="233"/>
      <c r="O385" s="233"/>
      <c r="P385" s="233"/>
      <c r="Q385" s="233"/>
      <c r="R385" s="233"/>
      <c r="S385" s="233"/>
      <c r="T385" s="233"/>
      <c r="U385" s="233"/>
      <c r="V385" s="233"/>
      <c r="W385" s="233"/>
      <c r="X385" s="233"/>
      <c r="Y385" s="233"/>
      <c r="Z385" s="233"/>
      <c r="AA385" s="233"/>
      <c r="AB385" s="233"/>
      <c r="AC385" s="233"/>
      <c r="AD385" s="233"/>
      <c r="AE385" s="233"/>
      <c r="AF385" s="233"/>
      <c r="AG385" s="233"/>
      <c r="AH385" s="233"/>
      <c r="AI385" s="233"/>
      <c r="AJ385" s="233"/>
      <c r="AK385" s="233"/>
      <c r="AL385" s="233"/>
    </row>
    <row r="386" spans="3:38">
      <c r="C386" s="233"/>
      <c r="D386" s="236"/>
      <c r="E386" s="236"/>
      <c r="F386" s="236"/>
      <c r="G386" s="233"/>
      <c r="H386" s="233"/>
      <c r="I386" s="233"/>
      <c r="J386" s="233"/>
      <c r="K386" s="233"/>
      <c r="L386" s="233"/>
      <c r="M386" s="233"/>
      <c r="N386" s="233"/>
      <c r="O386" s="233"/>
      <c r="P386" s="233"/>
      <c r="Q386" s="233"/>
      <c r="R386" s="233"/>
      <c r="S386" s="233"/>
      <c r="T386" s="233"/>
      <c r="U386" s="233"/>
      <c r="V386" s="233"/>
      <c r="W386" s="233"/>
      <c r="X386" s="233"/>
      <c r="Y386" s="233"/>
      <c r="Z386" s="233"/>
      <c r="AA386" s="233"/>
      <c r="AB386" s="233"/>
      <c r="AC386" s="233"/>
      <c r="AD386" s="233"/>
      <c r="AE386" s="233"/>
      <c r="AF386" s="233"/>
      <c r="AG386" s="233"/>
      <c r="AH386" s="233"/>
      <c r="AI386" s="233"/>
      <c r="AJ386" s="233"/>
      <c r="AK386" s="233"/>
      <c r="AL386" s="233"/>
    </row>
    <row r="387" spans="3:38">
      <c r="C387" s="233"/>
      <c r="D387" s="236"/>
      <c r="E387" s="236"/>
      <c r="F387" s="236"/>
      <c r="G387" s="233"/>
      <c r="H387" s="233"/>
      <c r="I387" s="233"/>
      <c r="J387" s="233"/>
      <c r="K387" s="233"/>
      <c r="L387" s="233"/>
      <c r="M387" s="233"/>
      <c r="N387" s="233"/>
      <c r="O387" s="233"/>
      <c r="P387" s="233"/>
      <c r="Q387" s="233"/>
      <c r="R387" s="233"/>
      <c r="S387" s="233"/>
      <c r="T387" s="233"/>
      <c r="U387" s="233"/>
      <c r="V387" s="233"/>
      <c r="W387" s="233"/>
      <c r="X387" s="233"/>
      <c r="Y387" s="233"/>
      <c r="Z387" s="233"/>
      <c r="AA387" s="233"/>
      <c r="AB387" s="233"/>
      <c r="AC387" s="233"/>
      <c r="AD387" s="233"/>
      <c r="AE387" s="233"/>
      <c r="AF387" s="233"/>
      <c r="AG387" s="233"/>
      <c r="AH387" s="233"/>
      <c r="AI387" s="233"/>
      <c r="AJ387" s="233"/>
      <c r="AK387" s="233"/>
      <c r="AL387" s="233"/>
    </row>
    <row r="388" spans="3:38">
      <c r="C388" s="233"/>
      <c r="D388" s="236"/>
      <c r="E388" s="236"/>
      <c r="F388" s="236"/>
      <c r="G388" s="233"/>
      <c r="H388" s="233"/>
      <c r="I388" s="233"/>
      <c r="J388" s="233"/>
      <c r="K388" s="233"/>
      <c r="L388" s="233"/>
      <c r="M388" s="233"/>
      <c r="N388" s="233"/>
      <c r="O388" s="233"/>
      <c r="P388" s="233"/>
      <c r="Q388" s="233"/>
      <c r="R388" s="233"/>
      <c r="S388" s="233"/>
      <c r="T388" s="233"/>
      <c r="U388" s="233"/>
      <c r="V388" s="233"/>
      <c r="W388" s="233"/>
      <c r="X388" s="233"/>
      <c r="Y388" s="233"/>
      <c r="Z388" s="233"/>
      <c r="AA388" s="233"/>
      <c r="AB388" s="233"/>
      <c r="AC388" s="233"/>
      <c r="AD388" s="233"/>
      <c r="AE388" s="233"/>
      <c r="AF388" s="233"/>
      <c r="AG388" s="233"/>
      <c r="AH388" s="233"/>
      <c r="AI388" s="233"/>
      <c r="AJ388" s="233"/>
      <c r="AK388" s="233"/>
      <c r="AL388" s="233"/>
    </row>
    <row r="389" spans="3:38">
      <c r="C389" s="233"/>
      <c r="D389" s="236"/>
      <c r="E389" s="236"/>
      <c r="F389" s="236"/>
      <c r="G389" s="233"/>
      <c r="H389" s="233"/>
      <c r="I389" s="233"/>
      <c r="J389" s="233"/>
      <c r="K389" s="233"/>
      <c r="L389" s="233"/>
      <c r="M389" s="233"/>
      <c r="N389" s="233"/>
      <c r="O389" s="233"/>
      <c r="P389" s="233"/>
      <c r="Q389" s="233"/>
      <c r="R389" s="233"/>
      <c r="S389" s="233"/>
      <c r="T389" s="233"/>
      <c r="U389" s="233"/>
      <c r="V389" s="233"/>
      <c r="W389" s="233"/>
      <c r="X389" s="233"/>
      <c r="Y389" s="233"/>
      <c r="Z389" s="233"/>
      <c r="AA389" s="233"/>
      <c r="AB389" s="233"/>
      <c r="AC389" s="233"/>
      <c r="AD389" s="233"/>
      <c r="AE389" s="233"/>
      <c r="AF389" s="233"/>
      <c r="AG389" s="233"/>
      <c r="AH389" s="233"/>
      <c r="AI389" s="233"/>
      <c r="AJ389" s="233"/>
      <c r="AK389" s="233"/>
      <c r="AL389" s="233"/>
    </row>
    <row r="390" spans="3:38">
      <c r="C390" s="233"/>
      <c r="D390" s="236"/>
      <c r="E390" s="236"/>
      <c r="F390" s="236"/>
      <c r="G390" s="233"/>
      <c r="H390" s="233"/>
      <c r="I390" s="233"/>
      <c r="J390" s="233"/>
      <c r="K390" s="233"/>
      <c r="L390" s="233"/>
      <c r="M390" s="233"/>
      <c r="N390" s="233"/>
      <c r="O390" s="233"/>
      <c r="P390" s="233"/>
      <c r="Q390" s="233"/>
      <c r="R390" s="233"/>
      <c r="S390" s="233"/>
      <c r="T390" s="233"/>
      <c r="U390" s="233"/>
      <c r="V390" s="233"/>
      <c r="W390" s="233"/>
      <c r="X390" s="233"/>
      <c r="Y390" s="233"/>
      <c r="Z390" s="233"/>
      <c r="AA390" s="233"/>
      <c r="AB390" s="233"/>
      <c r="AC390" s="233"/>
      <c r="AD390" s="233"/>
      <c r="AE390" s="233"/>
      <c r="AF390" s="233"/>
      <c r="AG390" s="233"/>
      <c r="AH390" s="233"/>
      <c r="AI390" s="233"/>
      <c r="AJ390" s="233"/>
      <c r="AK390" s="233"/>
      <c r="AL390" s="233"/>
    </row>
    <row r="391" spans="3:38">
      <c r="C391" s="233"/>
      <c r="D391" s="236"/>
      <c r="E391" s="236"/>
      <c r="F391" s="236"/>
      <c r="G391" s="233"/>
      <c r="H391" s="233"/>
      <c r="I391" s="233"/>
      <c r="J391" s="233"/>
      <c r="K391" s="233"/>
      <c r="L391" s="233"/>
      <c r="M391" s="233"/>
      <c r="N391" s="233"/>
      <c r="O391" s="233"/>
      <c r="P391" s="233"/>
      <c r="Q391" s="233"/>
      <c r="R391" s="233"/>
      <c r="S391" s="233"/>
      <c r="T391" s="233"/>
      <c r="U391" s="233"/>
      <c r="V391" s="233"/>
      <c r="W391" s="233"/>
      <c r="X391" s="233"/>
      <c r="Y391" s="233"/>
      <c r="Z391" s="233"/>
      <c r="AA391" s="233"/>
      <c r="AB391" s="233"/>
      <c r="AC391" s="233"/>
      <c r="AD391" s="233"/>
      <c r="AE391" s="233"/>
      <c r="AF391" s="233"/>
      <c r="AG391" s="233"/>
      <c r="AH391" s="233"/>
      <c r="AI391" s="233"/>
      <c r="AJ391" s="233"/>
      <c r="AK391" s="233"/>
      <c r="AL391" s="233"/>
    </row>
    <row r="392" spans="3:38">
      <c r="C392" s="233"/>
      <c r="D392" s="236"/>
      <c r="E392" s="236"/>
      <c r="F392" s="236"/>
      <c r="G392" s="233"/>
      <c r="H392" s="233"/>
      <c r="I392" s="233"/>
      <c r="J392" s="233"/>
      <c r="K392" s="233"/>
      <c r="L392" s="233"/>
      <c r="M392" s="233"/>
      <c r="N392" s="233"/>
      <c r="O392" s="233"/>
      <c r="P392" s="233"/>
      <c r="Q392" s="233"/>
      <c r="R392" s="233"/>
      <c r="S392" s="233"/>
      <c r="T392" s="233"/>
      <c r="U392" s="233"/>
      <c r="V392" s="233"/>
      <c r="W392" s="233"/>
      <c r="X392" s="233"/>
      <c r="Y392" s="233"/>
      <c r="Z392" s="233"/>
      <c r="AA392" s="233"/>
      <c r="AB392" s="233"/>
      <c r="AC392" s="233"/>
      <c r="AD392" s="233"/>
      <c r="AE392" s="233"/>
      <c r="AF392" s="233"/>
      <c r="AG392" s="233"/>
      <c r="AH392" s="233"/>
      <c r="AI392" s="233"/>
      <c r="AJ392" s="233"/>
      <c r="AK392" s="233"/>
      <c r="AL392" s="233"/>
    </row>
    <row r="393" spans="3:38">
      <c r="C393" s="233"/>
      <c r="D393" s="236"/>
      <c r="E393" s="236"/>
      <c r="F393" s="236"/>
      <c r="G393" s="233"/>
      <c r="H393" s="233"/>
      <c r="I393" s="233"/>
      <c r="J393" s="233"/>
      <c r="K393" s="233"/>
      <c r="L393" s="233"/>
      <c r="M393" s="233"/>
      <c r="N393" s="233"/>
      <c r="O393" s="233"/>
      <c r="P393" s="233"/>
      <c r="Q393" s="233"/>
      <c r="R393" s="233"/>
      <c r="S393" s="233"/>
      <c r="T393" s="233"/>
      <c r="U393" s="233"/>
      <c r="V393" s="233"/>
      <c r="W393" s="233"/>
      <c r="X393" s="233"/>
      <c r="Y393" s="233"/>
      <c r="Z393" s="233"/>
      <c r="AA393" s="233"/>
      <c r="AB393" s="233"/>
      <c r="AC393" s="233"/>
      <c r="AD393" s="233"/>
      <c r="AE393" s="233"/>
      <c r="AF393" s="233"/>
      <c r="AG393" s="233"/>
      <c r="AH393" s="233"/>
      <c r="AI393" s="233"/>
      <c r="AJ393" s="233"/>
      <c r="AK393" s="233"/>
      <c r="AL393" s="233"/>
    </row>
    <row r="394" spans="3:38">
      <c r="C394" s="233"/>
      <c r="D394" s="236"/>
      <c r="E394" s="236"/>
      <c r="F394" s="236"/>
      <c r="G394" s="233"/>
      <c r="H394" s="233"/>
      <c r="I394" s="233"/>
      <c r="J394" s="233"/>
      <c r="K394" s="233"/>
      <c r="L394" s="233"/>
      <c r="M394" s="233"/>
      <c r="N394" s="233"/>
      <c r="O394" s="233"/>
      <c r="P394" s="233"/>
      <c r="Q394" s="233"/>
      <c r="R394" s="233"/>
      <c r="S394" s="233"/>
      <c r="T394" s="233"/>
      <c r="U394" s="233"/>
      <c r="V394" s="233"/>
      <c r="W394" s="233"/>
      <c r="X394" s="233"/>
      <c r="Y394" s="233"/>
      <c r="Z394" s="233"/>
      <c r="AA394" s="233"/>
      <c r="AB394" s="233"/>
      <c r="AC394" s="233"/>
      <c r="AD394" s="233"/>
      <c r="AE394" s="233"/>
      <c r="AF394" s="233"/>
      <c r="AG394" s="233"/>
      <c r="AH394" s="233"/>
      <c r="AI394" s="233"/>
      <c r="AJ394" s="233"/>
      <c r="AK394" s="233"/>
      <c r="AL394" s="233"/>
    </row>
    <row r="395" spans="3:38">
      <c r="C395" s="233"/>
      <c r="D395" s="236"/>
      <c r="E395" s="236"/>
      <c r="F395" s="236"/>
      <c r="G395" s="233"/>
      <c r="H395" s="233"/>
      <c r="I395" s="233"/>
      <c r="J395" s="233"/>
      <c r="K395" s="233"/>
      <c r="L395" s="233"/>
      <c r="M395" s="233"/>
      <c r="N395" s="233"/>
      <c r="O395" s="233"/>
      <c r="P395" s="233"/>
      <c r="Q395" s="233"/>
      <c r="R395" s="233"/>
      <c r="S395" s="233"/>
      <c r="T395" s="233"/>
      <c r="U395" s="233"/>
      <c r="V395" s="233"/>
      <c r="W395" s="233"/>
      <c r="X395" s="233"/>
      <c r="Y395" s="233"/>
      <c r="Z395" s="233"/>
      <c r="AA395" s="233"/>
      <c r="AB395" s="233"/>
      <c r="AC395" s="233"/>
      <c r="AD395" s="233"/>
      <c r="AE395" s="233"/>
      <c r="AF395" s="233"/>
      <c r="AG395" s="233"/>
      <c r="AH395" s="233"/>
      <c r="AI395" s="233"/>
      <c r="AJ395" s="233"/>
      <c r="AK395" s="233"/>
      <c r="AL395" s="233"/>
    </row>
    <row r="396" spans="3:38">
      <c r="C396" s="233"/>
      <c r="D396" s="236"/>
      <c r="E396" s="236"/>
      <c r="F396" s="236"/>
      <c r="G396" s="233"/>
      <c r="H396" s="233"/>
      <c r="I396" s="233"/>
      <c r="J396" s="233"/>
      <c r="K396" s="233"/>
      <c r="L396" s="233"/>
      <c r="M396" s="233"/>
      <c r="N396" s="233"/>
      <c r="O396" s="233"/>
      <c r="P396" s="233"/>
      <c r="Q396" s="233"/>
      <c r="R396" s="233"/>
      <c r="S396" s="233"/>
      <c r="T396" s="233"/>
      <c r="U396" s="233"/>
      <c r="V396" s="233"/>
      <c r="W396" s="233"/>
      <c r="X396" s="233"/>
      <c r="Y396" s="233"/>
      <c r="Z396" s="233"/>
      <c r="AA396" s="233"/>
      <c r="AB396" s="233"/>
      <c r="AC396" s="233"/>
      <c r="AD396" s="233"/>
      <c r="AE396" s="233"/>
      <c r="AF396" s="233"/>
      <c r="AG396" s="233"/>
      <c r="AH396" s="233"/>
      <c r="AI396" s="233"/>
      <c r="AJ396" s="233"/>
      <c r="AK396" s="233"/>
      <c r="AL396" s="233"/>
    </row>
    <row r="397" spans="3:38">
      <c r="C397" s="233"/>
      <c r="D397" s="236"/>
      <c r="E397" s="236"/>
      <c r="F397" s="236"/>
      <c r="G397" s="233"/>
      <c r="H397" s="233"/>
      <c r="I397" s="233"/>
      <c r="J397" s="233"/>
      <c r="K397" s="233"/>
      <c r="L397" s="233"/>
      <c r="M397" s="233"/>
      <c r="N397" s="233"/>
      <c r="O397" s="233"/>
      <c r="P397" s="233"/>
      <c r="Q397" s="233"/>
      <c r="R397" s="233"/>
      <c r="S397" s="233"/>
      <c r="T397" s="233"/>
      <c r="U397" s="233"/>
      <c r="V397" s="233"/>
      <c r="W397" s="233"/>
      <c r="X397" s="233"/>
      <c r="Y397" s="233"/>
      <c r="Z397" s="233"/>
      <c r="AA397" s="233"/>
      <c r="AB397" s="233"/>
      <c r="AC397" s="233"/>
      <c r="AD397" s="233"/>
      <c r="AE397" s="233"/>
      <c r="AF397" s="233"/>
      <c r="AG397" s="233"/>
      <c r="AH397" s="233"/>
      <c r="AI397" s="233"/>
      <c r="AJ397" s="233"/>
      <c r="AK397" s="233"/>
      <c r="AL397" s="233"/>
    </row>
    <row r="398" spans="3:38">
      <c r="C398" s="233"/>
      <c r="D398" s="236"/>
      <c r="E398" s="236"/>
      <c r="F398" s="236"/>
      <c r="G398" s="233"/>
      <c r="H398" s="233"/>
      <c r="I398" s="233"/>
      <c r="J398" s="233"/>
      <c r="K398" s="233"/>
      <c r="L398" s="233"/>
      <c r="M398" s="233"/>
      <c r="N398" s="233"/>
      <c r="O398" s="233"/>
      <c r="P398" s="233"/>
      <c r="Q398" s="233"/>
      <c r="R398" s="233"/>
      <c r="S398" s="233"/>
      <c r="T398" s="233"/>
      <c r="U398" s="233"/>
      <c r="V398" s="233"/>
      <c r="W398" s="233"/>
      <c r="X398" s="233"/>
      <c r="Y398" s="233"/>
      <c r="Z398" s="233"/>
      <c r="AA398" s="233"/>
      <c r="AB398" s="233"/>
      <c r="AC398" s="233"/>
      <c r="AD398" s="233"/>
      <c r="AE398" s="233"/>
      <c r="AF398" s="233"/>
      <c r="AG398" s="233"/>
      <c r="AH398" s="233"/>
      <c r="AI398" s="233"/>
      <c r="AJ398" s="233"/>
      <c r="AK398" s="233"/>
      <c r="AL398" s="233"/>
    </row>
    <row r="399" spans="3:38">
      <c r="C399" s="233"/>
      <c r="D399" s="236"/>
      <c r="E399" s="236"/>
      <c r="F399" s="236"/>
      <c r="G399" s="233"/>
      <c r="H399" s="233"/>
      <c r="I399" s="233"/>
      <c r="J399" s="233"/>
      <c r="K399" s="233"/>
      <c r="L399" s="233"/>
      <c r="M399" s="233"/>
      <c r="N399" s="233"/>
      <c r="O399" s="233"/>
      <c r="P399" s="233"/>
      <c r="Q399" s="233"/>
      <c r="R399" s="233"/>
      <c r="S399" s="233"/>
      <c r="T399" s="233"/>
      <c r="U399" s="233"/>
      <c r="V399" s="233"/>
      <c r="W399" s="233"/>
      <c r="X399" s="233"/>
      <c r="Y399" s="233"/>
      <c r="Z399" s="233"/>
      <c r="AA399" s="233"/>
      <c r="AB399" s="233"/>
      <c r="AC399" s="233"/>
      <c r="AD399" s="233"/>
      <c r="AE399" s="233"/>
      <c r="AF399" s="233"/>
      <c r="AG399" s="233"/>
      <c r="AH399" s="233"/>
      <c r="AI399" s="233"/>
      <c r="AJ399" s="233"/>
      <c r="AK399" s="233"/>
      <c r="AL399" s="233"/>
    </row>
    <row r="400" spans="3:38">
      <c r="C400" s="233"/>
      <c r="D400" s="236"/>
      <c r="E400" s="236"/>
      <c r="F400" s="236"/>
      <c r="G400" s="233"/>
      <c r="H400" s="233"/>
      <c r="I400" s="233"/>
      <c r="J400" s="233"/>
      <c r="K400" s="233"/>
      <c r="L400" s="233"/>
      <c r="M400" s="233"/>
      <c r="N400" s="233"/>
      <c r="O400" s="233"/>
      <c r="P400" s="233"/>
      <c r="Q400" s="233"/>
      <c r="R400" s="233"/>
      <c r="S400" s="233"/>
      <c r="T400" s="233"/>
      <c r="U400" s="233"/>
      <c r="V400" s="233"/>
      <c r="W400" s="233"/>
      <c r="X400" s="233"/>
      <c r="Y400" s="233"/>
      <c r="Z400" s="233"/>
      <c r="AA400" s="233"/>
      <c r="AB400" s="233"/>
      <c r="AC400" s="233"/>
      <c r="AD400" s="233"/>
      <c r="AE400" s="233"/>
      <c r="AF400" s="233"/>
      <c r="AG400" s="233"/>
      <c r="AH400" s="233"/>
      <c r="AI400" s="233"/>
      <c r="AJ400" s="233"/>
      <c r="AK400" s="233"/>
      <c r="AL400" s="233"/>
    </row>
    <row r="401" spans="3:38">
      <c r="C401" s="233"/>
      <c r="D401" s="236"/>
      <c r="E401" s="236"/>
      <c r="F401" s="236"/>
      <c r="G401" s="233"/>
      <c r="H401" s="233"/>
      <c r="I401" s="233"/>
      <c r="J401" s="233"/>
      <c r="K401" s="233"/>
      <c r="L401" s="233"/>
      <c r="M401" s="233"/>
      <c r="N401" s="233"/>
      <c r="O401" s="233"/>
      <c r="P401" s="233"/>
      <c r="Q401" s="233"/>
      <c r="R401" s="233"/>
      <c r="S401" s="233"/>
      <c r="T401" s="233"/>
      <c r="U401" s="233"/>
      <c r="V401" s="233"/>
      <c r="W401" s="233"/>
      <c r="X401" s="233"/>
      <c r="Y401" s="233"/>
      <c r="Z401" s="233"/>
      <c r="AA401" s="233"/>
      <c r="AB401" s="233"/>
      <c r="AC401" s="233"/>
      <c r="AD401" s="233"/>
      <c r="AE401" s="233"/>
      <c r="AF401" s="233"/>
      <c r="AG401" s="233"/>
      <c r="AH401" s="233"/>
      <c r="AI401" s="233"/>
      <c r="AJ401" s="233"/>
      <c r="AK401" s="233"/>
      <c r="AL401" s="233"/>
    </row>
    <row r="402" spans="3:38">
      <c r="C402" s="233"/>
      <c r="D402" s="236"/>
      <c r="E402" s="236"/>
      <c r="F402" s="236"/>
      <c r="G402" s="233"/>
      <c r="H402" s="233"/>
      <c r="I402" s="233"/>
      <c r="J402" s="233"/>
      <c r="K402" s="233"/>
      <c r="L402" s="233"/>
      <c r="M402" s="233"/>
      <c r="N402" s="233"/>
      <c r="O402" s="233"/>
      <c r="P402" s="233"/>
      <c r="Q402" s="233"/>
      <c r="R402" s="233"/>
      <c r="S402" s="233"/>
      <c r="T402" s="233"/>
      <c r="U402" s="233"/>
      <c r="V402" s="233"/>
      <c r="W402" s="233"/>
      <c r="X402" s="233"/>
      <c r="Y402" s="233"/>
      <c r="Z402" s="233"/>
      <c r="AA402" s="233"/>
      <c r="AB402" s="233"/>
      <c r="AC402" s="233"/>
      <c r="AD402" s="233"/>
      <c r="AE402" s="233"/>
      <c r="AF402" s="233"/>
      <c r="AG402" s="233"/>
      <c r="AH402" s="233"/>
      <c r="AI402" s="233"/>
      <c r="AJ402" s="233"/>
      <c r="AK402" s="233"/>
      <c r="AL402" s="233"/>
    </row>
    <row r="403" spans="3:38">
      <c r="C403" s="233"/>
      <c r="D403" s="236"/>
      <c r="E403" s="236"/>
      <c r="F403" s="236"/>
      <c r="G403" s="233"/>
      <c r="H403" s="233"/>
      <c r="I403" s="233"/>
      <c r="J403" s="233"/>
      <c r="K403" s="233"/>
      <c r="L403" s="233"/>
      <c r="M403" s="233"/>
      <c r="N403" s="233"/>
      <c r="O403" s="233"/>
      <c r="P403" s="233"/>
      <c r="Q403" s="233"/>
      <c r="R403" s="233"/>
      <c r="S403" s="233"/>
      <c r="T403" s="233"/>
      <c r="U403" s="233"/>
      <c r="V403" s="233"/>
      <c r="W403" s="233"/>
      <c r="X403" s="233"/>
      <c r="Y403" s="233"/>
      <c r="Z403" s="233"/>
      <c r="AA403" s="233"/>
      <c r="AB403" s="233"/>
      <c r="AC403" s="233"/>
      <c r="AD403" s="233"/>
      <c r="AE403" s="233"/>
      <c r="AF403" s="233"/>
      <c r="AG403" s="233"/>
      <c r="AH403" s="233"/>
      <c r="AI403" s="233"/>
      <c r="AJ403" s="233"/>
      <c r="AK403" s="233"/>
      <c r="AL403" s="233"/>
    </row>
    <row r="404" spans="3:38">
      <c r="C404" s="233"/>
      <c r="D404" s="236"/>
      <c r="E404" s="236"/>
      <c r="F404" s="236"/>
      <c r="G404" s="233"/>
      <c r="H404" s="233"/>
      <c r="I404" s="233"/>
      <c r="J404" s="233"/>
      <c r="K404" s="233"/>
      <c r="L404" s="233"/>
      <c r="M404" s="233"/>
      <c r="N404" s="233"/>
      <c r="O404" s="233"/>
      <c r="P404" s="233"/>
      <c r="Q404" s="233"/>
      <c r="R404" s="233"/>
      <c r="S404" s="233"/>
      <c r="T404" s="233"/>
      <c r="U404" s="233"/>
      <c r="V404" s="233"/>
      <c r="W404" s="233"/>
      <c r="X404" s="233"/>
      <c r="Y404" s="233"/>
      <c r="Z404" s="233"/>
      <c r="AA404" s="233"/>
      <c r="AB404" s="233"/>
      <c r="AC404" s="233"/>
      <c r="AD404" s="233"/>
      <c r="AE404" s="233"/>
      <c r="AF404" s="233"/>
      <c r="AG404" s="233"/>
      <c r="AH404" s="233"/>
      <c r="AI404" s="233"/>
      <c r="AJ404" s="233"/>
      <c r="AK404" s="233"/>
      <c r="AL404" s="233"/>
    </row>
    <row r="405" spans="3:38">
      <c r="C405" s="233"/>
      <c r="D405" s="236"/>
      <c r="E405" s="236"/>
      <c r="F405" s="236"/>
      <c r="G405" s="233"/>
      <c r="H405" s="233"/>
      <c r="I405" s="233"/>
      <c r="J405" s="233"/>
      <c r="K405" s="233"/>
      <c r="L405" s="233"/>
      <c r="M405" s="233"/>
      <c r="N405" s="233"/>
      <c r="O405" s="233"/>
      <c r="P405" s="233"/>
      <c r="Q405" s="233"/>
      <c r="R405" s="233"/>
      <c r="S405" s="233"/>
      <c r="T405" s="233"/>
      <c r="U405" s="233"/>
      <c r="V405" s="233"/>
      <c r="W405" s="233"/>
      <c r="X405" s="233"/>
      <c r="Y405" s="233"/>
      <c r="Z405" s="233"/>
      <c r="AA405" s="233"/>
      <c r="AB405" s="233"/>
      <c r="AC405" s="233"/>
      <c r="AD405" s="233"/>
      <c r="AE405" s="233"/>
      <c r="AF405" s="233"/>
      <c r="AG405" s="233"/>
      <c r="AH405" s="233"/>
      <c r="AI405" s="233"/>
      <c r="AJ405" s="233"/>
      <c r="AK405" s="233"/>
      <c r="AL405" s="233"/>
    </row>
    <row r="406" spans="3:38">
      <c r="C406" s="233"/>
      <c r="D406" s="236"/>
      <c r="E406" s="236"/>
      <c r="F406" s="236"/>
      <c r="G406" s="233"/>
      <c r="H406" s="233"/>
      <c r="I406" s="233"/>
      <c r="J406" s="233"/>
      <c r="K406" s="233"/>
      <c r="L406" s="233"/>
      <c r="M406" s="233"/>
      <c r="N406" s="233"/>
      <c r="O406" s="233"/>
      <c r="P406" s="233"/>
      <c r="Q406" s="233"/>
      <c r="R406" s="233"/>
      <c r="S406" s="233"/>
      <c r="T406" s="233"/>
      <c r="U406" s="233"/>
      <c r="V406" s="233"/>
      <c r="W406" s="233"/>
      <c r="X406" s="233"/>
      <c r="Y406" s="233"/>
      <c r="Z406" s="233"/>
      <c r="AA406" s="233"/>
      <c r="AB406" s="233"/>
      <c r="AC406" s="233"/>
      <c r="AD406" s="233"/>
      <c r="AE406" s="233"/>
      <c r="AF406" s="233"/>
      <c r="AG406" s="233"/>
      <c r="AH406" s="233"/>
      <c r="AI406" s="233"/>
      <c r="AJ406" s="233"/>
      <c r="AK406" s="233"/>
      <c r="AL406" s="233"/>
    </row>
    <row r="407" spans="3:38">
      <c r="C407" s="233"/>
      <c r="D407" s="236"/>
      <c r="E407" s="236"/>
      <c r="F407" s="236"/>
      <c r="G407" s="233"/>
      <c r="H407" s="233"/>
      <c r="I407" s="233"/>
      <c r="J407" s="233"/>
      <c r="K407" s="233"/>
      <c r="L407" s="233"/>
      <c r="M407" s="233"/>
      <c r="N407" s="233"/>
      <c r="O407" s="233"/>
      <c r="P407" s="233"/>
      <c r="Q407" s="233"/>
      <c r="R407" s="233"/>
      <c r="S407" s="233"/>
      <c r="T407" s="233"/>
      <c r="U407" s="233"/>
      <c r="V407" s="233"/>
      <c r="W407" s="233"/>
      <c r="X407" s="233"/>
      <c r="Y407" s="233"/>
      <c r="Z407" s="233"/>
      <c r="AA407" s="233"/>
      <c r="AB407" s="233"/>
      <c r="AC407" s="233"/>
      <c r="AD407" s="233"/>
      <c r="AE407" s="233"/>
      <c r="AF407" s="233"/>
      <c r="AG407" s="233"/>
      <c r="AH407" s="233"/>
      <c r="AI407" s="233"/>
      <c r="AJ407" s="233"/>
      <c r="AK407" s="233"/>
      <c r="AL407" s="233"/>
    </row>
    <row r="408" spans="3:38">
      <c r="C408" s="233"/>
      <c r="D408" s="236"/>
      <c r="E408" s="236"/>
      <c r="F408" s="236"/>
      <c r="G408" s="233"/>
      <c r="H408" s="233"/>
      <c r="I408" s="233"/>
      <c r="J408" s="233"/>
      <c r="K408" s="233"/>
      <c r="L408" s="233"/>
      <c r="M408" s="233"/>
      <c r="N408" s="233"/>
      <c r="O408" s="233"/>
      <c r="P408" s="233"/>
      <c r="Q408" s="233"/>
      <c r="R408" s="233"/>
      <c r="S408" s="233"/>
      <c r="T408" s="233"/>
      <c r="U408" s="233"/>
      <c r="V408" s="233"/>
      <c r="W408" s="233"/>
      <c r="X408" s="233"/>
      <c r="Y408" s="233"/>
      <c r="Z408" s="233"/>
      <c r="AA408" s="233"/>
      <c r="AB408" s="233"/>
      <c r="AC408" s="233"/>
      <c r="AD408" s="233"/>
      <c r="AE408" s="233"/>
      <c r="AF408" s="233"/>
      <c r="AG408" s="233"/>
      <c r="AH408" s="233"/>
      <c r="AI408" s="233"/>
      <c r="AJ408" s="233"/>
      <c r="AK408" s="233"/>
      <c r="AL408" s="233"/>
    </row>
    <row r="409" spans="3:38">
      <c r="C409" s="233"/>
      <c r="D409" s="236"/>
      <c r="E409" s="236"/>
      <c r="F409" s="236"/>
      <c r="G409" s="233"/>
      <c r="H409" s="233"/>
      <c r="I409" s="233"/>
      <c r="J409" s="233"/>
      <c r="K409" s="233"/>
      <c r="L409" s="233"/>
      <c r="M409" s="233"/>
      <c r="N409" s="233"/>
      <c r="O409" s="233"/>
      <c r="P409" s="233"/>
      <c r="Q409" s="233"/>
      <c r="R409" s="233"/>
      <c r="S409" s="233"/>
      <c r="T409" s="233"/>
      <c r="U409" s="233"/>
      <c r="V409" s="233"/>
      <c r="W409" s="233"/>
      <c r="X409" s="233"/>
      <c r="Y409" s="233"/>
      <c r="Z409" s="233"/>
      <c r="AA409" s="233"/>
      <c r="AB409" s="233"/>
      <c r="AC409" s="233"/>
      <c r="AD409" s="233"/>
      <c r="AE409" s="233"/>
      <c r="AF409" s="233"/>
      <c r="AG409" s="233"/>
      <c r="AH409" s="233"/>
      <c r="AI409" s="233"/>
      <c r="AJ409" s="233"/>
      <c r="AK409" s="233"/>
      <c r="AL409" s="233"/>
    </row>
    <row r="410" spans="3:38">
      <c r="C410" s="233"/>
      <c r="D410" s="236"/>
      <c r="E410" s="236"/>
      <c r="F410" s="236"/>
      <c r="G410" s="233"/>
      <c r="H410" s="233"/>
      <c r="I410" s="233"/>
      <c r="J410" s="233"/>
      <c r="K410" s="233"/>
      <c r="L410" s="233"/>
      <c r="M410" s="233"/>
      <c r="N410" s="233"/>
      <c r="O410" s="233"/>
      <c r="P410" s="233"/>
      <c r="Q410" s="233"/>
      <c r="R410" s="233"/>
      <c r="S410" s="233"/>
      <c r="T410" s="233"/>
      <c r="U410" s="233"/>
      <c r="V410" s="233"/>
      <c r="W410" s="233"/>
      <c r="X410" s="233"/>
      <c r="Y410" s="233"/>
      <c r="Z410" s="233"/>
      <c r="AA410" s="233"/>
      <c r="AB410" s="233"/>
      <c r="AC410" s="233"/>
      <c r="AD410" s="233"/>
      <c r="AE410" s="233"/>
      <c r="AF410" s="233"/>
      <c r="AG410" s="233"/>
      <c r="AH410" s="233"/>
      <c r="AI410" s="233"/>
      <c r="AJ410" s="233"/>
      <c r="AK410" s="233"/>
      <c r="AL410" s="233"/>
    </row>
    <row r="411" spans="3:38">
      <c r="C411" s="233"/>
      <c r="D411" s="236"/>
      <c r="E411" s="236"/>
      <c r="F411" s="236"/>
      <c r="G411" s="233"/>
      <c r="H411" s="233"/>
      <c r="I411" s="233"/>
      <c r="J411" s="233"/>
      <c r="K411" s="233"/>
      <c r="L411" s="233"/>
      <c r="M411" s="233"/>
      <c r="N411" s="233"/>
      <c r="O411" s="233"/>
      <c r="P411" s="233"/>
      <c r="Q411" s="233"/>
      <c r="R411" s="233"/>
      <c r="S411" s="233"/>
      <c r="T411" s="233"/>
      <c r="U411" s="233"/>
      <c r="V411" s="233"/>
      <c r="W411" s="233"/>
      <c r="X411" s="233"/>
      <c r="Y411" s="233"/>
      <c r="Z411" s="233"/>
      <c r="AA411" s="233"/>
      <c r="AB411" s="233"/>
      <c r="AC411" s="233"/>
      <c r="AD411" s="233"/>
      <c r="AE411" s="233"/>
      <c r="AF411" s="233"/>
      <c r="AG411" s="233"/>
      <c r="AH411" s="233"/>
      <c r="AI411" s="233"/>
      <c r="AJ411" s="233"/>
      <c r="AK411" s="233"/>
      <c r="AL411" s="233"/>
    </row>
    <row r="412" spans="3:38">
      <c r="C412" s="233"/>
      <c r="D412" s="236"/>
      <c r="E412" s="236"/>
      <c r="F412" s="236"/>
      <c r="G412" s="233"/>
      <c r="H412" s="233"/>
      <c r="I412" s="233"/>
      <c r="J412" s="233"/>
      <c r="K412" s="233"/>
      <c r="L412" s="233"/>
      <c r="M412" s="233"/>
      <c r="N412" s="233"/>
      <c r="O412" s="233"/>
      <c r="P412" s="233"/>
      <c r="Q412" s="233"/>
      <c r="R412" s="233"/>
      <c r="S412" s="233"/>
      <c r="T412" s="233"/>
      <c r="U412" s="233"/>
      <c r="V412" s="233"/>
      <c r="W412" s="233"/>
      <c r="X412" s="233"/>
      <c r="Y412" s="233"/>
      <c r="Z412" s="233"/>
      <c r="AA412" s="233"/>
      <c r="AB412" s="233"/>
      <c r="AC412" s="233"/>
      <c r="AD412" s="233"/>
      <c r="AE412" s="233"/>
      <c r="AF412" s="233"/>
      <c r="AG412" s="233"/>
      <c r="AH412" s="233"/>
      <c r="AI412" s="233"/>
      <c r="AJ412" s="233"/>
      <c r="AK412" s="233"/>
      <c r="AL412" s="233"/>
    </row>
    <row r="413" spans="3:38">
      <c r="C413" s="233"/>
      <c r="D413" s="236"/>
      <c r="E413" s="236"/>
      <c r="F413" s="236"/>
      <c r="G413" s="233"/>
      <c r="H413" s="233"/>
      <c r="I413" s="233"/>
      <c r="J413" s="233"/>
      <c r="K413" s="233"/>
      <c r="L413" s="233"/>
      <c r="M413" s="233"/>
      <c r="N413" s="233"/>
      <c r="O413" s="233"/>
      <c r="P413" s="233"/>
      <c r="Q413" s="233"/>
      <c r="R413" s="233"/>
      <c r="S413" s="233"/>
      <c r="T413" s="233"/>
      <c r="U413" s="233"/>
      <c r="V413" s="233"/>
      <c r="W413" s="233"/>
      <c r="X413" s="233"/>
      <c r="Y413" s="233"/>
      <c r="Z413" s="233"/>
      <c r="AA413" s="233"/>
      <c r="AB413" s="233"/>
      <c r="AC413" s="233"/>
      <c r="AD413" s="233"/>
      <c r="AE413" s="233"/>
      <c r="AF413" s="233"/>
      <c r="AG413" s="233"/>
      <c r="AH413" s="233"/>
      <c r="AI413" s="233"/>
      <c r="AJ413" s="233"/>
      <c r="AK413" s="233"/>
      <c r="AL413" s="233"/>
    </row>
    <row r="414" spans="3:38">
      <c r="C414" s="233"/>
      <c r="D414" s="236"/>
      <c r="E414" s="236"/>
      <c r="F414" s="236"/>
      <c r="G414" s="233"/>
      <c r="H414" s="233"/>
      <c r="I414" s="233"/>
      <c r="J414" s="233"/>
      <c r="K414" s="233"/>
      <c r="L414" s="233"/>
      <c r="M414" s="233"/>
      <c r="N414" s="233"/>
      <c r="O414" s="233"/>
      <c r="P414" s="233"/>
      <c r="Q414" s="233"/>
      <c r="R414" s="233"/>
      <c r="S414" s="233"/>
      <c r="T414" s="233"/>
      <c r="U414" s="233"/>
      <c r="V414" s="233"/>
      <c r="W414" s="233"/>
      <c r="X414" s="233"/>
      <c r="Y414" s="233"/>
      <c r="Z414" s="233"/>
      <c r="AA414" s="233"/>
      <c r="AB414" s="233"/>
      <c r="AC414" s="233"/>
      <c r="AD414" s="233"/>
      <c r="AE414" s="233"/>
      <c r="AF414" s="233"/>
      <c r="AG414" s="233"/>
      <c r="AH414" s="233"/>
      <c r="AI414" s="233"/>
      <c r="AJ414" s="233"/>
      <c r="AK414" s="233"/>
      <c r="AL414" s="233"/>
    </row>
    <row r="415" spans="3:38">
      <c r="C415" s="233"/>
      <c r="D415" s="236"/>
      <c r="E415" s="236"/>
      <c r="F415" s="236"/>
      <c r="G415" s="233"/>
      <c r="H415" s="233"/>
      <c r="I415" s="233"/>
      <c r="J415" s="233"/>
      <c r="K415" s="233"/>
      <c r="L415" s="233"/>
      <c r="M415" s="233"/>
      <c r="N415" s="233"/>
      <c r="O415" s="233"/>
      <c r="P415" s="233"/>
      <c r="Q415" s="233"/>
      <c r="R415" s="233"/>
      <c r="S415" s="233"/>
      <c r="T415" s="233"/>
      <c r="U415" s="233"/>
      <c r="V415" s="233"/>
      <c r="W415" s="233"/>
      <c r="X415" s="233"/>
      <c r="Y415" s="233"/>
      <c r="Z415" s="233"/>
      <c r="AA415" s="233"/>
      <c r="AB415" s="233"/>
      <c r="AC415" s="233"/>
      <c r="AD415" s="233"/>
      <c r="AE415" s="233"/>
      <c r="AF415" s="233"/>
      <c r="AG415" s="233"/>
      <c r="AH415" s="233"/>
      <c r="AI415" s="233"/>
      <c r="AJ415" s="233"/>
      <c r="AK415" s="233"/>
      <c r="AL415" s="233"/>
    </row>
    <row r="416" spans="3:38">
      <c r="C416" s="233"/>
      <c r="D416" s="236"/>
      <c r="E416" s="236"/>
      <c r="F416" s="236"/>
      <c r="G416" s="233"/>
      <c r="H416" s="233"/>
      <c r="I416" s="233"/>
      <c r="J416" s="233"/>
      <c r="K416" s="233"/>
      <c r="L416" s="233"/>
      <c r="M416" s="233"/>
      <c r="N416" s="233"/>
      <c r="O416" s="233"/>
      <c r="P416" s="233"/>
      <c r="Q416" s="233"/>
      <c r="R416" s="233"/>
      <c r="S416" s="233"/>
      <c r="T416" s="233"/>
      <c r="U416" s="233"/>
      <c r="V416" s="233"/>
      <c r="W416" s="233"/>
      <c r="X416" s="233"/>
      <c r="Y416" s="233"/>
      <c r="Z416" s="233"/>
      <c r="AA416" s="233"/>
      <c r="AB416" s="233"/>
      <c r="AC416" s="233"/>
      <c r="AD416" s="233"/>
      <c r="AE416" s="233"/>
      <c r="AF416" s="233"/>
      <c r="AG416" s="233"/>
      <c r="AH416" s="233"/>
      <c r="AI416" s="233"/>
      <c r="AJ416" s="233"/>
      <c r="AK416" s="233"/>
      <c r="AL416" s="233"/>
    </row>
    <row r="417" spans="3:38">
      <c r="C417" s="233"/>
      <c r="D417" s="236"/>
      <c r="E417" s="236"/>
      <c r="F417" s="236"/>
      <c r="G417" s="233"/>
      <c r="H417" s="233"/>
      <c r="I417" s="233"/>
      <c r="J417" s="233"/>
      <c r="K417" s="233"/>
      <c r="L417" s="233"/>
      <c r="M417" s="233"/>
      <c r="N417" s="233"/>
      <c r="O417" s="233"/>
      <c r="P417" s="233"/>
      <c r="Q417" s="233"/>
      <c r="R417" s="233"/>
      <c r="S417" s="233"/>
      <c r="T417" s="233"/>
      <c r="U417" s="233"/>
      <c r="V417" s="233"/>
      <c r="W417" s="233"/>
      <c r="X417" s="233"/>
      <c r="Y417" s="233"/>
      <c r="Z417" s="233"/>
      <c r="AA417" s="233"/>
      <c r="AB417" s="233"/>
      <c r="AC417" s="233"/>
      <c r="AD417" s="233"/>
      <c r="AE417" s="233"/>
      <c r="AF417" s="233"/>
      <c r="AG417" s="233"/>
      <c r="AH417" s="233"/>
      <c r="AI417" s="233"/>
      <c r="AJ417" s="233"/>
      <c r="AK417" s="233"/>
      <c r="AL417" s="233"/>
    </row>
    <row r="418" spans="3:38">
      <c r="C418" s="233"/>
      <c r="D418" s="236"/>
      <c r="E418" s="236"/>
      <c r="F418" s="236"/>
      <c r="G418" s="233"/>
      <c r="H418" s="233"/>
      <c r="I418" s="233"/>
      <c r="J418" s="233"/>
      <c r="K418" s="233"/>
      <c r="L418" s="233"/>
      <c r="M418" s="233"/>
      <c r="N418" s="233"/>
      <c r="O418" s="233"/>
      <c r="P418" s="233"/>
      <c r="Q418" s="233"/>
      <c r="R418" s="233"/>
      <c r="S418" s="233"/>
      <c r="T418" s="233"/>
      <c r="U418" s="233"/>
      <c r="V418" s="233"/>
      <c r="W418" s="233"/>
      <c r="X418" s="233"/>
      <c r="Y418" s="233"/>
      <c r="Z418" s="233"/>
      <c r="AA418" s="233"/>
      <c r="AB418" s="233"/>
      <c r="AC418" s="233"/>
      <c r="AD418" s="233"/>
      <c r="AE418" s="233"/>
      <c r="AF418" s="233"/>
      <c r="AG418" s="233"/>
      <c r="AH418" s="233"/>
      <c r="AI418" s="233"/>
      <c r="AJ418" s="233"/>
      <c r="AK418" s="233"/>
      <c r="AL418" s="233"/>
    </row>
    <row r="419" spans="3:38">
      <c r="C419" s="233"/>
      <c r="D419" s="236"/>
      <c r="E419" s="236"/>
      <c r="F419" s="236"/>
      <c r="G419" s="233"/>
      <c r="H419" s="233"/>
      <c r="I419" s="233"/>
      <c r="J419" s="233"/>
      <c r="K419" s="233"/>
      <c r="L419" s="233"/>
      <c r="M419" s="233"/>
      <c r="N419" s="233"/>
      <c r="O419" s="233"/>
      <c r="P419" s="233"/>
      <c r="Q419" s="233"/>
      <c r="R419" s="233"/>
      <c r="S419" s="233"/>
      <c r="T419" s="233"/>
      <c r="U419" s="233"/>
      <c r="V419" s="233"/>
      <c r="W419" s="233"/>
      <c r="X419" s="233"/>
      <c r="Y419" s="233"/>
      <c r="Z419" s="233"/>
      <c r="AA419" s="233"/>
      <c r="AB419" s="233"/>
      <c r="AC419" s="233"/>
      <c r="AD419" s="233"/>
      <c r="AE419" s="233"/>
      <c r="AF419" s="233"/>
      <c r="AG419" s="233"/>
      <c r="AH419" s="233"/>
      <c r="AI419" s="233"/>
      <c r="AJ419" s="233"/>
      <c r="AK419" s="233"/>
      <c r="AL419" s="233"/>
    </row>
    <row r="420" spans="3:38">
      <c r="C420" s="233"/>
      <c r="D420" s="236"/>
      <c r="E420" s="236"/>
      <c r="F420" s="236"/>
      <c r="G420" s="233"/>
      <c r="H420" s="233"/>
      <c r="I420" s="233"/>
      <c r="J420" s="233"/>
      <c r="K420" s="233"/>
      <c r="L420" s="233"/>
      <c r="M420" s="233"/>
      <c r="N420" s="233"/>
      <c r="O420" s="233"/>
      <c r="P420" s="233"/>
      <c r="Q420" s="233"/>
      <c r="R420" s="233"/>
      <c r="S420" s="233"/>
      <c r="T420" s="233"/>
      <c r="U420" s="233"/>
      <c r="V420" s="233"/>
      <c r="W420" s="233"/>
      <c r="X420" s="233"/>
      <c r="Y420" s="233"/>
      <c r="Z420" s="233"/>
      <c r="AA420" s="233"/>
      <c r="AB420" s="233"/>
      <c r="AC420" s="233"/>
      <c r="AD420" s="233"/>
      <c r="AE420" s="233"/>
      <c r="AF420" s="233"/>
      <c r="AG420" s="233"/>
      <c r="AH420" s="233"/>
      <c r="AI420" s="233"/>
      <c r="AJ420" s="233"/>
      <c r="AK420" s="233"/>
      <c r="AL420" s="233"/>
    </row>
    <row r="421" spans="3:38">
      <c r="C421" s="233"/>
      <c r="D421" s="236"/>
      <c r="E421" s="236"/>
      <c r="F421" s="236"/>
      <c r="G421" s="233"/>
      <c r="H421" s="233"/>
      <c r="I421" s="233"/>
      <c r="J421" s="233"/>
      <c r="K421" s="233"/>
      <c r="L421" s="233"/>
      <c r="M421" s="233"/>
      <c r="N421" s="233"/>
      <c r="O421" s="233"/>
      <c r="P421" s="233"/>
      <c r="Q421" s="233"/>
      <c r="R421" s="233"/>
      <c r="S421" s="233"/>
      <c r="T421" s="233"/>
      <c r="U421" s="233"/>
      <c r="V421" s="233"/>
      <c r="W421" s="233"/>
      <c r="X421" s="233"/>
      <c r="Y421" s="233"/>
      <c r="Z421" s="233"/>
      <c r="AA421" s="233"/>
      <c r="AB421" s="233"/>
      <c r="AC421" s="233"/>
      <c r="AD421" s="233"/>
      <c r="AE421" s="233"/>
      <c r="AF421" s="233"/>
      <c r="AG421" s="233"/>
      <c r="AH421" s="233"/>
      <c r="AI421" s="233"/>
      <c r="AJ421" s="233"/>
      <c r="AK421" s="233"/>
      <c r="AL421" s="233"/>
    </row>
    <row r="422" spans="3:38">
      <c r="C422" s="233"/>
      <c r="D422" s="236"/>
      <c r="E422" s="236"/>
      <c r="F422" s="236"/>
      <c r="G422" s="233"/>
      <c r="H422" s="233"/>
      <c r="I422" s="233"/>
      <c r="J422" s="233"/>
      <c r="K422" s="233"/>
      <c r="L422" s="233"/>
      <c r="M422" s="233"/>
      <c r="N422" s="233"/>
      <c r="O422" s="233"/>
      <c r="P422" s="233"/>
      <c r="Q422" s="233"/>
      <c r="R422" s="233"/>
      <c r="S422" s="233"/>
      <c r="T422" s="233"/>
      <c r="U422" s="233"/>
      <c r="V422" s="233"/>
      <c r="W422" s="233"/>
      <c r="X422" s="233"/>
      <c r="Y422" s="233"/>
      <c r="Z422" s="233"/>
      <c r="AA422" s="233"/>
      <c r="AB422" s="233"/>
      <c r="AC422" s="233"/>
      <c r="AD422" s="233"/>
      <c r="AE422" s="233"/>
      <c r="AF422" s="233"/>
      <c r="AG422" s="233"/>
      <c r="AH422" s="233"/>
      <c r="AI422" s="233"/>
      <c r="AJ422" s="233"/>
      <c r="AK422" s="233"/>
      <c r="AL422" s="233"/>
    </row>
    <row r="423" spans="3:38">
      <c r="C423" s="233"/>
      <c r="D423" s="236"/>
      <c r="E423" s="236"/>
      <c r="F423" s="236"/>
      <c r="G423" s="233"/>
      <c r="H423" s="233"/>
      <c r="I423" s="233"/>
      <c r="J423" s="233"/>
      <c r="K423" s="233"/>
      <c r="L423" s="233"/>
      <c r="M423" s="233"/>
      <c r="N423" s="233"/>
      <c r="O423" s="233"/>
      <c r="P423" s="233"/>
      <c r="Q423" s="233"/>
      <c r="R423" s="233"/>
      <c r="S423" s="233"/>
      <c r="T423" s="233"/>
      <c r="U423" s="233"/>
      <c r="V423" s="233"/>
      <c r="W423" s="233"/>
      <c r="X423" s="233"/>
      <c r="Y423" s="233"/>
      <c r="Z423" s="233"/>
      <c r="AA423" s="233"/>
      <c r="AB423" s="233"/>
      <c r="AC423" s="233"/>
      <c r="AD423" s="233"/>
      <c r="AE423" s="233"/>
      <c r="AF423" s="233"/>
      <c r="AG423" s="233"/>
      <c r="AH423" s="233"/>
      <c r="AI423" s="233"/>
      <c r="AJ423" s="233"/>
      <c r="AK423" s="233"/>
      <c r="AL423" s="233"/>
    </row>
    <row r="424" spans="3:38">
      <c r="C424" s="233"/>
      <c r="D424" s="236"/>
      <c r="E424" s="236"/>
      <c r="F424" s="236"/>
      <c r="G424" s="233"/>
      <c r="H424" s="233"/>
      <c r="I424" s="233"/>
      <c r="J424" s="233"/>
      <c r="K424" s="233"/>
      <c r="L424" s="233"/>
      <c r="M424" s="233"/>
      <c r="N424" s="233"/>
      <c r="O424" s="233"/>
      <c r="P424" s="233"/>
      <c r="Q424" s="233"/>
      <c r="R424" s="233"/>
      <c r="S424" s="233"/>
      <c r="T424" s="233"/>
      <c r="U424" s="233"/>
      <c r="V424" s="233"/>
      <c r="W424" s="233"/>
      <c r="X424" s="233"/>
      <c r="Y424" s="233"/>
      <c r="Z424" s="233"/>
      <c r="AA424" s="233"/>
      <c r="AB424" s="233"/>
      <c r="AC424" s="233"/>
      <c r="AD424" s="233"/>
      <c r="AE424" s="233"/>
      <c r="AF424" s="233"/>
      <c r="AG424" s="233"/>
      <c r="AH424" s="233"/>
      <c r="AI424" s="233"/>
      <c r="AJ424" s="233"/>
      <c r="AK424" s="233"/>
      <c r="AL424" s="233"/>
    </row>
    <row r="425" spans="3:38">
      <c r="C425" s="233"/>
      <c r="D425" s="236"/>
      <c r="E425" s="236"/>
      <c r="F425" s="236"/>
      <c r="G425" s="233"/>
      <c r="H425" s="233"/>
      <c r="I425" s="233"/>
      <c r="J425" s="233"/>
      <c r="K425" s="233"/>
      <c r="L425" s="233"/>
      <c r="M425" s="233"/>
      <c r="N425" s="233"/>
      <c r="O425" s="233"/>
      <c r="P425" s="233"/>
      <c r="Q425" s="233"/>
      <c r="R425" s="233"/>
      <c r="S425" s="233"/>
      <c r="T425" s="233"/>
      <c r="U425" s="233"/>
      <c r="V425" s="233"/>
      <c r="W425" s="233"/>
      <c r="X425" s="233"/>
      <c r="Y425" s="233"/>
      <c r="Z425" s="233"/>
      <c r="AA425" s="233"/>
      <c r="AB425" s="233"/>
      <c r="AC425" s="233"/>
      <c r="AD425" s="233"/>
      <c r="AE425" s="233"/>
      <c r="AF425" s="233"/>
      <c r="AG425" s="233"/>
      <c r="AH425" s="233"/>
      <c r="AI425" s="233"/>
      <c r="AJ425" s="233"/>
      <c r="AK425" s="233"/>
      <c r="AL425" s="233"/>
    </row>
    <row r="426" spans="3:38">
      <c r="C426" s="233"/>
      <c r="D426" s="236"/>
      <c r="E426" s="236"/>
      <c r="F426" s="236"/>
      <c r="G426" s="233"/>
      <c r="H426" s="233"/>
      <c r="I426" s="233"/>
      <c r="J426" s="233"/>
      <c r="K426" s="233"/>
      <c r="L426" s="233"/>
      <c r="M426" s="233"/>
      <c r="N426" s="233"/>
      <c r="O426" s="233"/>
      <c r="P426" s="233"/>
      <c r="Q426" s="233"/>
      <c r="R426" s="233"/>
      <c r="S426" s="233"/>
      <c r="T426" s="233"/>
      <c r="U426" s="233"/>
      <c r="V426" s="233"/>
      <c r="W426" s="233"/>
      <c r="X426" s="233"/>
      <c r="Y426" s="233"/>
      <c r="Z426" s="233"/>
      <c r="AA426" s="233"/>
      <c r="AB426" s="233"/>
      <c r="AC426" s="233"/>
      <c r="AD426" s="233"/>
      <c r="AE426" s="233"/>
      <c r="AF426" s="233"/>
      <c r="AG426" s="233"/>
      <c r="AH426" s="233"/>
      <c r="AI426" s="233"/>
      <c r="AJ426" s="233"/>
      <c r="AK426" s="233"/>
      <c r="AL426" s="233"/>
    </row>
    <row r="427" spans="3:38">
      <c r="C427" s="233"/>
      <c r="D427" s="236"/>
      <c r="E427" s="236"/>
      <c r="F427" s="236"/>
      <c r="G427" s="233"/>
      <c r="H427" s="233"/>
      <c r="I427" s="233"/>
      <c r="J427" s="233"/>
      <c r="K427" s="233"/>
      <c r="L427" s="233"/>
      <c r="M427" s="233"/>
      <c r="N427" s="233"/>
      <c r="O427" s="233"/>
      <c r="P427" s="233"/>
      <c r="Q427" s="233"/>
      <c r="R427" s="233"/>
      <c r="S427" s="233"/>
      <c r="T427" s="233"/>
      <c r="U427" s="233"/>
      <c r="V427" s="233"/>
      <c r="W427" s="233"/>
      <c r="X427" s="233"/>
      <c r="Y427" s="233"/>
      <c r="Z427" s="233"/>
      <c r="AA427" s="233"/>
      <c r="AB427" s="233"/>
      <c r="AC427" s="233"/>
      <c r="AD427" s="233"/>
      <c r="AE427" s="233"/>
      <c r="AF427" s="233"/>
      <c r="AG427" s="233"/>
      <c r="AH427" s="233"/>
      <c r="AI427" s="233"/>
      <c r="AJ427" s="233"/>
      <c r="AK427" s="233"/>
      <c r="AL427" s="233"/>
    </row>
    <row r="428" spans="3:38">
      <c r="C428" s="233"/>
      <c r="D428" s="236"/>
      <c r="E428" s="236"/>
      <c r="F428" s="236"/>
      <c r="G428" s="233"/>
      <c r="H428" s="233"/>
      <c r="I428" s="233"/>
      <c r="J428" s="233"/>
      <c r="K428" s="233"/>
      <c r="L428" s="233"/>
      <c r="M428" s="233"/>
      <c r="N428" s="233"/>
      <c r="O428" s="233"/>
      <c r="P428" s="233"/>
      <c r="Q428" s="233"/>
      <c r="R428" s="233"/>
      <c r="S428" s="233"/>
      <c r="T428" s="233"/>
      <c r="U428" s="233"/>
      <c r="V428" s="233"/>
      <c r="W428" s="233"/>
      <c r="X428" s="233"/>
      <c r="Y428" s="233"/>
      <c r="Z428" s="233"/>
      <c r="AA428" s="233"/>
      <c r="AB428" s="233"/>
      <c r="AC428" s="233"/>
      <c r="AD428" s="233"/>
      <c r="AE428" s="233"/>
      <c r="AF428" s="233"/>
      <c r="AG428" s="233"/>
      <c r="AH428" s="233"/>
      <c r="AI428" s="233"/>
      <c r="AJ428" s="233"/>
      <c r="AK428" s="233"/>
      <c r="AL428" s="233"/>
    </row>
    <row r="429" spans="3:38">
      <c r="C429" s="233"/>
      <c r="D429" s="236"/>
      <c r="E429" s="236"/>
      <c r="F429" s="236"/>
      <c r="G429" s="233"/>
      <c r="H429" s="233"/>
      <c r="I429" s="233"/>
      <c r="J429" s="233"/>
      <c r="K429" s="233"/>
      <c r="L429" s="233"/>
      <c r="M429" s="233"/>
      <c r="N429" s="233"/>
      <c r="O429" s="233"/>
      <c r="P429" s="233"/>
      <c r="Q429" s="233"/>
      <c r="R429" s="233"/>
      <c r="S429" s="233"/>
      <c r="T429" s="233"/>
      <c r="U429" s="233"/>
      <c r="V429" s="233"/>
      <c r="W429" s="233"/>
      <c r="X429" s="233"/>
      <c r="Y429" s="233"/>
      <c r="Z429" s="233"/>
      <c r="AA429" s="233"/>
      <c r="AB429" s="233"/>
      <c r="AC429" s="233"/>
      <c r="AD429" s="233"/>
      <c r="AE429" s="233"/>
      <c r="AF429" s="233"/>
      <c r="AG429" s="233"/>
      <c r="AH429" s="233"/>
      <c r="AI429" s="233"/>
      <c r="AJ429" s="233"/>
      <c r="AK429" s="233"/>
      <c r="AL429" s="233"/>
    </row>
    <row r="430" spans="3:38">
      <c r="C430" s="233"/>
      <c r="D430" s="236"/>
      <c r="E430" s="236"/>
      <c r="F430" s="236"/>
      <c r="G430" s="233"/>
      <c r="H430" s="233"/>
      <c r="I430" s="233"/>
      <c r="J430" s="233"/>
      <c r="K430" s="233"/>
      <c r="L430" s="233"/>
      <c r="M430" s="233"/>
      <c r="N430" s="233"/>
      <c r="O430" s="233"/>
      <c r="P430" s="233"/>
      <c r="Q430" s="233"/>
      <c r="R430" s="233"/>
      <c r="S430" s="233"/>
      <c r="T430" s="233"/>
      <c r="U430" s="233"/>
      <c r="V430" s="233"/>
      <c r="W430" s="233"/>
      <c r="X430" s="233"/>
      <c r="Y430" s="233"/>
      <c r="Z430" s="233"/>
      <c r="AA430" s="233"/>
      <c r="AB430" s="233"/>
      <c r="AC430" s="233"/>
      <c r="AD430" s="233"/>
      <c r="AE430" s="233"/>
      <c r="AF430" s="233"/>
      <c r="AG430" s="233"/>
      <c r="AH430" s="233"/>
      <c r="AI430" s="233"/>
      <c r="AJ430" s="233"/>
      <c r="AK430" s="233"/>
      <c r="AL430" s="233"/>
    </row>
    <row r="431" spans="3:38">
      <c r="C431" s="233"/>
      <c r="D431" s="236"/>
      <c r="E431" s="236"/>
      <c r="F431" s="236"/>
      <c r="G431" s="233"/>
      <c r="H431" s="233"/>
      <c r="I431" s="233"/>
      <c r="J431" s="233"/>
      <c r="K431" s="233"/>
      <c r="L431" s="233"/>
      <c r="M431" s="233"/>
      <c r="N431" s="233"/>
      <c r="O431" s="233"/>
      <c r="P431" s="233"/>
      <c r="Q431" s="233"/>
      <c r="R431" s="233"/>
      <c r="S431" s="233"/>
      <c r="T431" s="233"/>
      <c r="U431" s="233"/>
      <c r="V431" s="233"/>
      <c r="W431" s="233"/>
      <c r="X431" s="233"/>
      <c r="Y431" s="233"/>
      <c r="Z431" s="233"/>
      <c r="AA431" s="233"/>
      <c r="AB431" s="233"/>
      <c r="AC431" s="233"/>
      <c r="AD431" s="233"/>
      <c r="AE431" s="233"/>
      <c r="AF431" s="233"/>
      <c r="AG431" s="233"/>
      <c r="AH431" s="233"/>
      <c r="AI431" s="233"/>
      <c r="AJ431" s="233"/>
      <c r="AK431" s="233"/>
      <c r="AL431" s="233"/>
    </row>
    <row r="432" spans="3:38">
      <c r="C432" s="233"/>
      <c r="D432" s="236"/>
      <c r="E432" s="236"/>
      <c r="F432" s="236"/>
      <c r="G432" s="233"/>
      <c r="H432" s="233"/>
      <c r="I432" s="233"/>
      <c r="J432" s="233"/>
      <c r="K432" s="233"/>
      <c r="L432" s="233"/>
      <c r="M432" s="233"/>
      <c r="N432" s="233"/>
      <c r="O432" s="233"/>
      <c r="P432" s="233"/>
      <c r="Q432" s="233"/>
      <c r="R432" s="233"/>
      <c r="S432" s="233"/>
      <c r="T432" s="233"/>
      <c r="U432" s="233"/>
      <c r="V432" s="233"/>
      <c r="W432" s="233"/>
      <c r="X432" s="233"/>
      <c r="Y432" s="233"/>
      <c r="Z432" s="233"/>
      <c r="AA432" s="233"/>
      <c r="AB432" s="233"/>
      <c r="AC432" s="233"/>
      <c r="AD432" s="233"/>
      <c r="AE432" s="233"/>
      <c r="AF432" s="233"/>
      <c r="AG432" s="233"/>
      <c r="AH432" s="233"/>
      <c r="AI432" s="233"/>
      <c r="AJ432" s="233"/>
      <c r="AK432" s="233"/>
      <c r="AL432" s="233"/>
    </row>
    <row r="433" spans="3:38">
      <c r="C433" s="233"/>
      <c r="D433" s="236"/>
      <c r="E433" s="236"/>
      <c r="F433" s="236"/>
      <c r="G433" s="233"/>
      <c r="H433" s="233"/>
      <c r="I433" s="233"/>
      <c r="J433" s="233"/>
      <c r="K433" s="233"/>
      <c r="L433" s="233"/>
      <c r="M433" s="233"/>
      <c r="N433" s="233"/>
      <c r="O433" s="233"/>
      <c r="P433" s="233"/>
      <c r="Q433" s="233"/>
      <c r="R433" s="233"/>
      <c r="S433" s="233"/>
      <c r="T433" s="233"/>
      <c r="U433" s="233"/>
      <c r="V433" s="233"/>
      <c r="W433" s="233"/>
      <c r="X433" s="233"/>
      <c r="Y433" s="233"/>
      <c r="Z433" s="233"/>
      <c r="AA433" s="233"/>
      <c r="AB433" s="233"/>
      <c r="AC433" s="233"/>
      <c r="AD433" s="233"/>
      <c r="AE433" s="233"/>
      <c r="AF433" s="233"/>
      <c r="AG433" s="233"/>
      <c r="AH433" s="233"/>
      <c r="AI433" s="233"/>
      <c r="AJ433" s="233"/>
      <c r="AK433" s="233"/>
      <c r="AL433" s="233"/>
    </row>
    <row r="434" spans="3:38">
      <c r="C434" s="233"/>
      <c r="D434" s="236"/>
      <c r="E434" s="236"/>
      <c r="F434" s="236"/>
      <c r="G434" s="233"/>
      <c r="H434" s="233"/>
      <c r="I434" s="233"/>
      <c r="J434" s="233"/>
      <c r="K434" s="233"/>
      <c r="L434" s="233"/>
      <c r="M434" s="233"/>
      <c r="N434" s="233"/>
      <c r="O434" s="233"/>
      <c r="P434" s="233"/>
      <c r="Q434" s="233"/>
      <c r="R434" s="233"/>
      <c r="S434" s="233"/>
      <c r="T434" s="233"/>
      <c r="U434" s="233"/>
      <c r="V434" s="233"/>
      <c r="W434" s="233"/>
      <c r="X434" s="233"/>
      <c r="Y434" s="233"/>
      <c r="Z434" s="233"/>
      <c r="AA434" s="233"/>
      <c r="AB434" s="233"/>
      <c r="AC434" s="233"/>
      <c r="AD434" s="233"/>
      <c r="AE434" s="233"/>
      <c r="AF434" s="233"/>
      <c r="AG434" s="233"/>
      <c r="AH434" s="233"/>
      <c r="AI434" s="233"/>
      <c r="AJ434" s="233"/>
      <c r="AK434" s="233"/>
      <c r="AL434" s="233"/>
    </row>
    <row r="435" spans="3:38">
      <c r="C435" s="233"/>
      <c r="D435" s="236"/>
      <c r="E435" s="236"/>
      <c r="F435" s="236"/>
      <c r="G435" s="233"/>
      <c r="H435" s="233"/>
      <c r="I435" s="233"/>
      <c r="J435" s="233"/>
      <c r="K435" s="233"/>
      <c r="L435" s="233"/>
      <c r="M435" s="233"/>
      <c r="N435" s="233"/>
      <c r="O435" s="233"/>
      <c r="P435" s="233"/>
      <c r="Q435" s="233"/>
      <c r="R435" s="233"/>
      <c r="S435" s="233"/>
      <c r="T435" s="233"/>
      <c r="U435" s="233"/>
      <c r="V435" s="233"/>
      <c r="W435" s="233"/>
      <c r="X435" s="233"/>
      <c r="Y435" s="233"/>
      <c r="Z435" s="233"/>
      <c r="AA435" s="233"/>
      <c r="AB435" s="233"/>
      <c r="AC435" s="233"/>
      <c r="AD435" s="233"/>
      <c r="AE435" s="233"/>
      <c r="AF435" s="233"/>
      <c r="AG435" s="233"/>
      <c r="AH435" s="233"/>
      <c r="AI435" s="233"/>
      <c r="AJ435" s="233"/>
      <c r="AK435" s="233"/>
      <c r="AL435" s="233"/>
    </row>
    <row r="436" spans="3:38">
      <c r="C436" s="233"/>
      <c r="D436" s="236"/>
      <c r="E436" s="236"/>
      <c r="F436" s="236"/>
      <c r="G436" s="233"/>
      <c r="H436" s="233"/>
      <c r="I436" s="233"/>
      <c r="J436" s="233"/>
      <c r="K436" s="233"/>
      <c r="L436" s="233"/>
      <c r="M436" s="233"/>
      <c r="N436" s="233"/>
      <c r="O436" s="233"/>
      <c r="P436" s="233"/>
      <c r="Q436" s="233"/>
      <c r="R436" s="233"/>
      <c r="S436" s="233"/>
      <c r="T436" s="233"/>
      <c r="U436" s="233"/>
      <c r="V436" s="233"/>
      <c r="W436" s="233"/>
      <c r="X436" s="233"/>
      <c r="Y436" s="233"/>
      <c r="Z436" s="233"/>
      <c r="AA436" s="233"/>
      <c r="AB436" s="233"/>
      <c r="AC436" s="233"/>
      <c r="AD436" s="233"/>
      <c r="AE436" s="233"/>
      <c r="AF436" s="233"/>
      <c r="AG436" s="233"/>
      <c r="AH436" s="233"/>
      <c r="AI436" s="233"/>
      <c r="AJ436" s="233"/>
      <c r="AK436" s="233"/>
      <c r="AL436" s="233"/>
    </row>
    <row r="437" spans="3:38">
      <c r="C437" s="233"/>
      <c r="D437" s="236"/>
      <c r="E437" s="236"/>
      <c r="F437" s="236"/>
      <c r="G437" s="233"/>
      <c r="H437" s="233"/>
      <c r="I437" s="233"/>
      <c r="J437" s="233"/>
      <c r="K437" s="233"/>
      <c r="L437" s="233"/>
      <c r="M437" s="233"/>
      <c r="N437" s="233"/>
      <c r="O437" s="233"/>
      <c r="P437" s="233"/>
      <c r="Q437" s="233"/>
      <c r="R437" s="233"/>
      <c r="S437" s="233"/>
      <c r="T437" s="233"/>
      <c r="U437" s="233"/>
      <c r="V437" s="233"/>
      <c r="W437" s="233"/>
      <c r="X437" s="233"/>
      <c r="Y437" s="233"/>
      <c r="Z437" s="233"/>
      <c r="AA437" s="233"/>
      <c r="AB437" s="233"/>
      <c r="AC437" s="233"/>
      <c r="AD437" s="233"/>
      <c r="AE437" s="233"/>
      <c r="AF437" s="233"/>
      <c r="AG437" s="233"/>
      <c r="AH437" s="233"/>
      <c r="AI437" s="233"/>
      <c r="AJ437" s="233"/>
      <c r="AK437" s="233"/>
      <c r="AL437" s="233"/>
    </row>
    <row r="438" spans="3:38">
      <c r="C438" s="233"/>
      <c r="D438" s="236"/>
      <c r="E438" s="236"/>
      <c r="F438" s="236"/>
      <c r="G438" s="233"/>
      <c r="H438" s="233"/>
      <c r="I438" s="233"/>
      <c r="J438" s="233"/>
      <c r="K438" s="233"/>
      <c r="L438" s="233"/>
      <c r="M438" s="233"/>
      <c r="N438" s="233"/>
      <c r="O438" s="233"/>
      <c r="P438" s="233"/>
      <c r="Q438" s="233"/>
      <c r="R438" s="233"/>
      <c r="S438" s="233"/>
      <c r="T438" s="233"/>
      <c r="U438" s="233"/>
      <c r="V438" s="233"/>
      <c r="W438" s="233"/>
      <c r="X438" s="233"/>
      <c r="Y438" s="233"/>
      <c r="Z438" s="233"/>
      <c r="AA438" s="233"/>
      <c r="AB438" s="233"/>
      <c r="AC438" s="233"/>
      <c r="AD438" s="233"/>
      <c r="AE438" s="233"/>
      <c r="AF438" s="233"/>
      <c r="AG438" s="233"/>
      <c r="AH438" s="233"/>
      <c r="AI438" s="233"/>
      <c r="AJ438" s="233"/>
      <c r="AK438" s="233"/>
      <c r="AL438" s="233"/>
    </row>
    <row r="439" spans="3:38">
      <c r="C439" s="233"/>
      <c r="D439" s="236"/>
      <c r="E439" s="236"/>
      <c r="F439" s="236"/>
      <c r="G439" s="233"/>
      <c r="H439" s="233"/>
      <c r="I439" s="233"/>
      <c r="J439" s="233"/>
      <c r="K439" s="233"/>
      <c r="L439" s="233"/>
      <c r="M439" s="233"/>
      <c r="N439" s="233"/>
      <c r="O439" s="233"/>
      <c r="P439" s="233"/>
      <c r="Q439" s="233"/>
      <c r="R439" s="233"/>
      <c r="S439" s="233"/>
      <c r="T439" s="233"/>
      <c r="U439" s="233"/>
      <c r="V439" s="233"/>
      <c r="W439" s="233"/>
      <c r="X439" s="233"/>
      <c r="Y439" s="233"/>
      <c r="Z439" s="233"/>
      <c r="AA439" s="233"/>
      <c r="AB439" s="233"/>
      <c r="AC439" s="233"/>
      <c r="AD439" s="233"/>
      <c r="AE439" s="233"/>
      <c r="AF439" s="233"/>
      <c r="AG439" s="233"/>
      <c r="AH439" s="233"/>
      <c r="AI439" s="233"/>
      <c r="AJ439" s="233"/>
      <c r="AK439" s="233"/>
      <c r="AL439" s="233"/>
    </row>
    <row r="440" spans="3:38">
      <c r="C440" s="233"/>
      <c r="D440" s="236"/>
      <c r="E440" s="236"/>
      <c r="F440" s="236"/>
      <c r="G440" s="233"/>
      <c r="H440" s="233"/>
      <c r="I440" s="233"/>
      <c r="J440" s="233"/>
      <c r="K440" s="233"/>
      <c r="L440" s="233"/>
      <c r="M440" s="233"/>
      <c r="N440" s="233"/>
      <c r="O440" s="233"/>
      <c r="P440" s="233"/>
      <c r="Q440" s="233"/>
      <c r="R440" s="233"/>
      <c r="S440" s="233"/>
      <c r="T440" s="233"/>
      <c r="U440" s="233"/>
      <c r="V440" s="233"/>
      <c r="W440" s="233"/>
      <c r="X440" s="233"/>
      <c r="Y440" s="233"/>
      <c r="Z440" s="233"/>
      <c r="AA440" s="233"/>
      <c r="AB440" s="233"/>
      <c r="AC440" s="233"/>
      <c r="AD440" s="233"/>
      <c r="AE440" s="233"/>
      <c r="AF440" s="233"/>
      <c r="AG440" s="233"/>
      <c r="AH440" s="233"/>
      <c r="AI440" s="233"/>
      <c r="AJ440" s="233"/>
      <c r="AK440" s="233"/>
      <c r="AL440" s="233"/>
    </row>
    <row r="441" spans="3:38">
      <c r="C441" s="233"/>
      <c r="D441" s="236"/>
      <c r="E441" s="236"/>
      <c r="F441" s="236"/>
      <c r="G441" s="233"/>
      <c r="H441" s="233"/>
      <c r="I441" s="233"/>
      <c r="J441" s="233"/>
      <c r="K441" s="233"/>
      <c r="L441" s="233"/>
      <c r="M441" s="233"/>
      <c r="N441" s="233"/>
      <c r="O441" s="233"/>
      <c r="P441" s="233"/>
      <c r="Q441" s="233"/>
      <c r="R441" s="233"/>
      <c r="S441" s="233"/>
      <c r="T441" s="233"/>
      <c r="U441" s="233"/>
      <c r="V441" s="233"/>
      <c r="W441" s="233"/>
      <c r="X441" s="233"/>
      <c r="Y441" s="233"/>
      <c r="Z441" s="233"/>
      <c r="AA441" s="233"/>
      <c r="AB441" s="233"/>
      <c r="AC441" s="233"/>
      <c r="AD441" s="233"/>
      <c r="AE441" s="233"/>
      <c r="AF441" s="233"/>
      <c r="AG441" s="233"/>
      <c r="AH441" s="233"/>
      <c r="AI441" s="233"/>
      <c r="AJ441" s="233"/>
      <c r="AK441" s="233"/>
      <c r="AL441" s="233"/>
    </row>
    <row r="442" spans="3:38">
      <c r="C442" s="233"/>
      <c r="D442" s="236"/>
      <c r="E442" s="236"/>
      <c r="F442" s="236"/>
      <c r="G442" s="233"/>
      <c r="H442" s="233"/>
      <c r="I442" s="233"/>
      <c r="J442" s="233"/>
      <c r="K442" s="233"/>
      <c r="L442" s="233"/>
      <c r="M442" s="233"/>
      <c r="N442" s="233"/>
      <c r="O442" s="233"/>
      <c r="P442" s="233"/>
      <c r="Q442" s="233"/>
      <c r="R442" s="233"/>
      <c r="S442" s="233"/>
      <c r="T442" s="233"/>
      <c r="U442" s="233"/>
      <c r="V442" s="233"/>
      <c r="W442" s="233"/>
      <c r="X442" s="233"/>
      <c r="Y442" s="233"/>
      <c r="Z442" s="233"/>
      <c r="AA442" s="233"/>
      <c r="AB442" s="233"/>
      <c r="AC442" s="233"/>
      <c r="AD442" s="233"/>
      <c r="AE442" s="233"/>
      <c r="AF442" s="233"/>
      <c r="AG442" s="233"/>
      <c r="AH442" s="233"/>
      <c r="AI442" s="233"/>
      <c r="AJ442" s="233"/>
      <c r="AK442" s="233"/>
      <c r="AL442" s="233"/>
    </row>
    <row r="443" spans="3:38">
      <c r="C443" s="233"/>
      <c r="D443" s="236"/>
      <c r="E443" s="236"/>
      <c r="F443" s="236"/>
      <c r="G443" s="233"/>
      <c r="H443" s="233"/>
      <c r="I443" s="233"/>
      <c r="J443" s="233"/>
      <c r="K443" s="233"/>
      <c r="L443" s="233"/>
      <c r="M443" s="233"/>
      <c r="N443" s="233"/>
      <c r="O443" s="233"/>
      <c r="P443" s="233"/>
      <c r="Q443" s="233"/>
      <c r="R443" s="233"/>
      <c r="S443" s="233"/>
      <c r="T443" s="233"/>
      <c r="U443" s="233"/>
      <c r="V443" s="233"/>
      <c r="W443" s="233"/>
      <c r="X443" s="233"/>
      <c r="Y443" s="233"/>
      <c r="Z443" s="233"/>
      <c r="AA443" s="233"/>
      <c r="AB443" s="233"/>
      <c r="AC443" s="233"/>
      <c r="AD443" s="233"/>
      <c r="AE443" s="233"/>
      <c r="AF443" s="233"/>
      <c r="AG443" s="233"/>
      <c r="AH443" s="233"/>
      <c r="AI443" s="233"/>
      <c r="AJ443" s="233"/>
      <c r="AK443" s="233"/>
      <c r="AL443" s="233"/>
    </row>
    <row r="444" spans="3:38">
      <c r="C444" s="233"/>
      <c r="D444" s="236"/>
      <c r="E444" s="236"/>
      <c r="F444" s="236"/>
      <c r="G444" s="233"/>
      <c r="H444" s="233"/>
      <c r="I444" s="233"/>
      <c r="J444" s="233"/>
      <c r="K444" s="233"/>
      <c r="L444" s="233"/>
      <c r="M444" s="233"/>
      <c r="N444" s="233"/>
      <c r="O444" s="233"/>
      <c r="P444" s="233"/>
      <c r="Q444" s="233"/>
      <c r="R444" s="233"/>
      <c r="S444" s="233"/>
      <c r="T444" s="233"/>
      <c r="U444" s="233"/>
      <c r="V444" s="233"/>
      <c r="W444" s="233"/>
      <c r="X444" s="233"/>
      <c r="Y444" s="233"/>
      <c r="Z444" s="233"/>
      <c r="AA444" s="233"/>
      <c r="AB444" s="233"/>
      <c r="AC444" s="233"/>
      <c r="AD444" s="233"/>
      <c r="AE444" s="233"/>
      <c r="AF444" s="233"/>
      <c r="AG444" s="233"/>
      <c r="AH444" s="233"/>
      <c r="AI444" s="233"/>
      <c r="AJ444" s="233"/>
      <c r="AK444" s="233"/>
      <c r="AL444" s="233"/>
    </row>
    <row r="445" spans="3:38">
      <c r="C445" s="233"/>
      <c r="D445" s="236"/>
      <c r="E445" s="236"/>
      <c r="F445" s="236"/>
      <c r="G445" s="233"/>
      <c r="H445" s="233"/>
      <c r="I445" s="233"/>
      <c r="J445" s="233"/>
      <c r="K445" s="233"/>
      <c r="L445" s="233"/>
      <c r="M445" s="233"/>
      <c r="N445" s="233"/>
      <c r="O445" s="233"/>
      <c r="P445" s="233"/>
      <c r="Q445" s="233"/>
      <c r="R445" s="233"/>
      <c r="S445" s="233"/>
      <c r="T445" s="233"/>
      <c r="U445" s="233"/>
      <c r="V445" s="233"/>
      <c r="W445" s="233"/>
      <c r="X445" s="233"/>
      <c r="Y445" s="233"/>
      <c r="Z445" s="233"/>
      <c r="AA445" s="233"/>
      <c r="AB445" s="233"/>
      <c r="AC445" s="233"/>
      <c r="AD445" s="233"/>
      <c r="AE445" s="233"/>
      <c r="AF445" s="233"/>
      <c r="AG445" s="233"/>
      <c r="AH445" s="233"/>
      <c r="AI445" s="233"/>
      <c r="AJ445" s="233"/>
      <c r="AK445" s="233"/>
      <c r="AL445" s="233"/>
    </row>
    <row r="446" spans="3:38">
      <c r="C446" s="233"/>
      <c r="D446" s="236"/>
      <c r="E446" s="236"/>
      <c r="F446" s="236"/>
      <c r="G446" s="233"/>
      <c r="H446" s="233"/>
      <c r="I446" s="233"/>
      <c r="J446" s="233"/>
      <c r="K446" s="233"/>
      <c r="L446" s="233"/>
      <c r="M446" s="233"/>
      <c r="N446" s="233"/>
      <c r="O446" s="233"/>
      <c r="P446" s="233"/>
      <c r="Q446" s="233"/>
      <c r="R446" s="233"/>
      <c r="S446" s="233"/>
      <c r="T446" s="233"/>
      <c r="U446" s="233"/>
      <c r="V446" s="233"/>
      <c r="W446" s="233"/>
      <c r="X446" s="233"/>
      <c r="Y446" s="233"/>
      <c r="Z446" s="233"/>
      <c r="AA446" s="233"/>
      <c r="AB446" s="233"/>
      <c r="AC446" s="233"/>
      <c r="AD446" s="233"/>
      <c r="AE446" s="233"/>
      <c r="AF446" s="233"/>
      <c r="AG446" s="233"/>
      <c r="AH446" s="233"/>
      <c r="AI446" s="233"/>
      <c r="AJ446" s="233"/>
      <c r="AK446" s="233"/>
      <c r="AL446" s="233"/>
    </row>
    <row r="447" spans="3:38">
      <c r="C447" s="233"/>
      <c r="D447" s="236"/>
      <c r="E447" s="236"/>
      <c r="F447" s="236"/>
      <c r="G447" s="233"/>
      <c r="H447" s="233"/>
      <c r="I447" s="233"/>
      <c r="J447" s="233"/>
      <c r="K447" s="233"/>
      <c r="L447" s="233"/>
      <c r="M447" s="233"/>
      <c r="N447" s="233"/>
      <c r="O447" s="233"/>
      <c r="P447" s="233"/>
      <c r="Q447" s="233"/>
      <c r="R447" s="233"/>
      <c r="S447" s="233"/>
      <c r="T447" s="233"/>
      <c r="U447" s="233"/>
      <c r="V447" s="233"/>
      <c r="W447" s="233"/>
      <c r="X447" s="233"/>
      <c r="Y447" s="233"/>
      <c r="Z447" s="233"/>
      <c r="AA447" s="233"/>
      <c r="AB447" s="233"/>
      <c r="AC447" s="233"/>
      <c r="AD447" s="233"/>
      <c r="AE447" s="233"/>
      <c r="AF447" s="233"/>
      <c r="AG447" s="233"/>
      <c r="AH447" s="233"/>
      <c r="AI447" s="233"/>
      <c r="AJ447" s="233"/>
      <c r="AK447" s="233"/>
      <c r="AL447" s="233"/>
    </row>
    <row r="448" spans="3:38">
      <c r="C448" s="233"/>
      <c r="D448" s="236"/>
      <c r="E448" s="236"/>
      <c r="F448" s="236"/>
      <c r="G448" s="233"/>
      <c r="H448" s="233"/>
      <c r="I448" s="233"/>
      <c r="J448" s="233"/>
      <c r="K448" s="233"/>
      <c r="L448" s="233"/>
      <c r="M448" s="233"/>
      <c r="N448" s="233"/>
      <c r="O448" s="233"/>
      <c r="P448" s="233"/>
      <c r="Q448" s="233"/>
      <c r="R448" s="233"/>
      <c r="S448" s="233"/>
      <c r="T448" s="233"/>
      <c r="U448" s="233"/>
      <c r="V448" s="233"/>
      <c r="W448" s="233"/>
      <c r="X448" s="233"/>
      <c r="Y448" s="233"/>
      <c r="Z448" s="233"/>
      <c r="AA448" s="233"/>
      <c r="AB448" s="233"/>
      <c r="AC448" s="233"/>
      <c r="AD448" s="233"/>
      <c r="AE448" s="233"/>
      <c r="AF448" s="233"/>
      <c r="AG448" s="233"/>
      <c r="AH448" s="233"/>
      <c r="AI448" s="233"/>
      <c r="AJ448" s="233"/>
      <c r="AK448" s="233"/>
      <c r="AL448" s="233"/>
    </row>
    <row r="449" spans="3:38">
      <c r="C449" s="233"/>
      <c r="D449" s="236"/>
      <c r="E449" s="236"/>
      <c r="F449" s="236"/>
      <c r="G449" s="233"/>
      <c r="H449" s="233"/>
      <c r="I449" s="233"/>
      <c r="J449" s="233"/>
      <c r="K449" s="233"/>
      <c r="L449" s="233"/>
      <c r="M449" s="233"/>
      <c r="N449" s="233"/>
      <c r="O449" s="233"/>
      <c r="P449" s="233"/>
      <c r="Q449" s="233"/>
      <c r="R449" s="233"/>
      <c r="S449" s="233"/>
      <c r="T449" s="233"/>
      <c r="U449" s="233"/>
      <c r="V449" s="233"/>
      <c r="W449" s="233"/>
      <c r="X449" s="233"/>
      <c r="Y449" s="233"/>
      <c r="Z449" s="233"/>
      <c r="AA449" s="233"/>
      <c r="AB449" s="233"/>
      <c r="AC449" s="233"/>
      <c r="AD449" s="233"/>
      <c r="AE449" s="233"/>
      <c r="AF449" s="233"/>
      <c r="AG449" s="233"/>
      <c r="AH449" s="233"/>
      <c r="AI449" s="233"/>
      <c r="AJ449" s="233"/>
      <c r="AK449" s="233"/>
      <c r="AL449" s="233"/>
    </row>
    <row r="450" spans="3:38">
      <c r="C450" s="233"/>
      <c r="D450" s="236"/>
      <c r="E450" s="236"/>
      <c r="F450" s="236"/>
      <c r="G450" s="233"/>
      <c r="H450" s="233"/>
      <c r="I450" s="233"/>
      <c r="J450" s="233"/>
      <c r="K450" s="233"/>
      <c r="L450" s="233"/>
      <c r="M450" s="233"/>
      <c r="N450" s="233"/>
      <c r="O450" s="233"/>
      <c r="P450" s="233"/>
      <c r="Q450" s="233"/>
      <c r="R450" s="233"/>
      <c r="S450" s="233"/>
      <c r="T450" s="233"/>
      <c r="U450" s="233"/>
      <c r="V450" s="233"/>
      <c r="W450" s="233"/>
      <c r="X450" s="233"/>
      <c r="Y450" s="233"/>
      <c r="Z450" s="233"/>
      <c r="AA450" s="233"/>
      <c r="AB450" s="233"/>
      <c r="AC450" s="233"/>
      <c r="AD450" s="233"/>
      <c r="AE450" s="233"/>
      <c r="AF450" s="233"/>
      <c r="AG450" s="233"/>
      <c r="AH450" s="233"/>
      <c r="AI450" s="233"/>
      <c r="AJ450" s="233"/>
      <c r="AK450" s="233"/>
      <c r="AL450" s="233"/>
    </row>
    <row r="451" spans="3:38">
      <c r="C451" s="233"/>
      <c r="D451" s="236"/>
      <c r="E451" s="236"/>
      <c r="F451" s="236"/>
      <c r="G451" s="233"/>
      <c r="H451" s="233"/>
      <c r="I451" s="233"/>
      <c r="J451" s="233"/>
      <c r="K451" s="233"/>
      <c r="L451" s="233"/>
      <c r="M451" s="233"/>
      <c r="N451" s="233"/>
      <c r="O451" s="233"/>
      <c r="P451" s="233"/>
      <c r="Q451" s="233"/>
      <c r="R451" s="233"/>
      <c r="S451" s="233"/>
      <c r="T451" s="233"/>
      <c r="U451" s="233"/>
      <c r="V451" s="233"/>
      <c r="W451" s="233"/>
      <c r="X451" s="233"/>
      <c r="Y451" s="233"/>
      <c r="Z451" s="233"/>
      <c r="AA451" s="233"/>
      <c r="AB451" s="233"/>
      <c r="AC451" s="233"/>
      <c r="AD451" s="233"/>
      <c r="AE451" s="233"/>
      <c r="AF451" s="233"/>
      <c r="AG451" s="233"/>
      <c r="AH451" s="233"/>
      <c r="AI451" s="233"/>
      <c r="AJ451" s="233"/>
      <c r="AK451" s="233"/>
      <c r="AL451" s="233"/>
    </row>
    <row r="452" spans="3:38">
      <c r="C452" s="233"/>
      <c r="D452" s="236"/>
      <c r="E452" s="236"/>
      <c r="F452" s="236"/>
      <c r="G452" s="233"/>
      <c r="H452" s="233"/>
      <c r="I452" s="233"/>
      <c r="J452" s="233"/>
      <c r="K452" s="233"/>
      <c r="L452" s="233"/>
      <c r="M452" s="233"/>
      <c r="N452" s="233"/>
      <c r="O452" s="233"/>
      <c r="P452" s="233"/>
      <c r="Q452" s="233"/>
      <c r="R452" s="233"/>
      <c r="S452" s="233"/>
      <c r="T452" s="233"/>
      <c r="U452" s="233"/>
      <c r="V452" s="233"/>
      <c r="W452" s="233"/>
      <c r="X452" s="233"/>
      <c r="Y452" s="233"/>
      <c r="Z452" s="233"/>
      <c r="AA452" s="233"/>
      <c r="AB452" s="233"/>
      <c r="AC452" s="233"/>
      <c r="AD452" s="233"/>
      <c r="AE452" s="233"/>
      <c r="AF452" s="233"/>
      <c r="AG452" s="233"/>
      <c r="AH452" s="233"/>
      <c r="AI452" s="233"/>
      <c r="AJ452" s="233"/>
      <c r="AK452" s="233"/>
      <c r="AL452" s="233"/>
    </row>
    <row r="453" spans="3:38">
      <c r="C453" s="233"/>
      <c r="D453" s="236"/>
      <c r="E453" s="236"/>
      <c r="F453" s="236"/>
      <c r="G453" s="233"/>
      <c r="H453" s="233"/>
      <c r="I453" s="233"/>
      <c r="J453" s="233"/>
      <c r="K453" s="233"/>
      <c r="L453" s="233"/>
      <c r="M453" s="233"/>
      <c r="N453" s="233"/>
      <c r="O453" s="233"/>
      <c r="P453" s="233"/>
      <c r="Q453" s="233"/>
      <c r="R453" s="233"/>
      <c r="S453" s="233"/>
      <c r="T453" s="233"/>
      <c r="U453" s="233"/>
      <c r="V453" s="233"/>
      <c r="W453" s="233"/>
      <c r="X453" s="233"/>
      <c r="Y453" s="233"/>
      <c r="Z453" s="233"/>
      <c r="AA453" s="233"/>
      <c r="AB453" s="233"/>
      <c r="AC453" s="233"/>
      <c r="AD453" s="233"/>
      <c r="AE453" s="233"/>
      <c r="AF453" s="233"/>
      <c r="AG453" s="233"/>
      <c r="AH453" s="233"/>
      <c r="AI453" s="233"/>
      <c r="AJ453" s="233"/>
      <c r="AK453" s="233"/>
      <c r="AL453" s="233"/>
    </row>
    <row r="454" spans="3:38">
      <c r="C454" s="233"/>
      <c r="D454" s="236"/>
      <c r="E454" s="236"/>
      <c r="F454" s="236"/>
      <c r="G454" s="233"/>
      <c r="H454" s="233"/>
      <c r="I454" s="233"/>
      <c r="J454" s="233"/>
      <c r="K454" s="233"/>
      <c r="L454" s="233"/>
      <c r="M454" s="233"/>
      <c r="N454" s="233"/>
      <c r="O454" s="233"/>
      <c r="P454" s="233"/>
      <c r="Q454" s="233"/>
      <c r="R454" s="233"/>
      <c r="S454" s="233"/>
      <c r="T454" s="233"/>
      <c r="U454" s="233"/>
      <c r="V454" s="233"/>
      <c r="W454" s="233"/>
      <c r="X454" s="233"/>
      <c r="Y454" s="233"/>
      <c r="Z454" s="233"/>
      <c r="AA454" s="233"/>
      <c r="AB454" s="233"/>
      <c r="AC454" s="233"/>
      <c r="AD454" s="233"/>
      <c r="AE454" s="233"/>
      <c r="AF454" s="233"/>
      <c r="AG454" s="233"/>
      <c r="AH454" s="233"/>
      <c r="AI454" s="233"/>
      <c r="AJ454" s="233"/>
      <c r="AK454" s="233"/>
      <c r="AL454" s="233"/>
    </row>
    <row r="455" spans="3:38">
      <c r="C455" s="233"/>
      <c r="D455" s="236"/>
      <c r="E455" s="236"/>
      <c r="F455" s="236"/>
      <c r="G455" s="233"/>
      <c r="H455" s="233"/>
      <c r="I455" s="233"/>
      <c r="J455" s="233"/>
      <c r="K455" s="233"/>
      <c r="L455" s="233"/>
      <c r="M455" s="233"/>
      <c r="N455" s="233"/>
      <c r="O455" s="233"/>
      <c r="P455" s="233"/>
      <c r="Q455" s="233"/>
      <c r="R455" s="233"/>
      <c r="S455" s="233"/>
      <c r="T455" s="233"/>
      <c r="U455" s="233"/>
      <c r="V455" s="233"/>
      <c r="W455" s="233"/>
      <c r="X455" s="233"/>
      <c r="Y455" s="233"/>
      <c r="Z455" s="233"/>
      <c r="AA455" s="233"/>
      <c r="AB455" s="233"/>
      <c r="AC455" s="233"/>
      <c r="AD455" s="233"/>
      <c r="AE455" s="233"/>
      <c r="AF455" s="233"/>
      <c r="AG455" s="233"/>
      <c r="AH455" s="233"/>
      <c r="AI455" s="233"/>
      <c r="AJ455" s="233"/>
      <c r="AK455" s="233"/>
      <c r="AL455" s="233"/>
    </row>
    <row r="456" spans="3:38">
      <c r="C456" s="233"/>
      <c r="D456" s="236"/>
      <c r="E456" s="236"/>
      <c r="F456" s="236"/>
      <c r="G456" s="233"/>
      <c r="H456" s="233"/>
      <c r="I456" s="233"/>
      <c r="J456" s="233"/>
      <c r="K456" s="233"/>
      <c r="L456" s="233"/>
      <c r="M456" s="233"/>
      <c r="N456" s="233"/>
      <c r="O456" s="233"/>
      <c r="P456" s="233"/>
      <c r="Q456" s="233"/>
      <c r="R456" s="233"/>
      <c r="S456" s="233"/>
      <c r="T456" s="233"/>
      <c r="U456" s="233"/>
      <c r="V456" s="233"/>
      <c r="W456" s="233"/>
      <c r="X456" s="233"/>
      <c r="Y456" s="233"/>
      <c r="Z456" s="233"/>
      <c r="AA456" s="233"/>
      <c r="AB456" s="233"/>
      <c r="AC456" s="233"/>
      <c r="AD456" s="233"/>
      <c r="AE456" s="233"/>
      <c r="AF456" s="233"/>
      <c r="AG456" s="233"/>
      <c r="AH456" s="233"/>
      <c r="AI456" s="233"/>
      <c r="AJ456" s="233"/>
      <c r="AK456" s="233"/>
      <c r="AL456" s="233"/>
    </row>
    <row r="457" spans="3:38">
      <c r="C457" s="233"/>
      <c r="D457" s="236"/>
      <c r="E457" s="236"/>
      <c r="F457" s="236"/>
      <c r="G457" s="233"/>
      <c r="H457" s="233"/>
      <c r="I457" s="233"/>
      <c r="J457" s="233"/>
      <c r="K457" s="233"/>
      <c r="L457" s="233"/>
      <c r="M457" s="233"/>
      <c r="N457" s="233"/>
      <c r="O457" s="233"/>
      <c r="P457" s="233"/>
      <c r="Q457" s="233"/>
      <c r="R457" s="233"/>
      <c r="S457" s="233"/>
      <c r="T457" s="233"/>
      <c r="U457" s="233"/>
      <c r="V457" s="233"/>
      <c r="W457" s="233"/>
      <c r="X457" s="233"/>
      <c r="Y457" s="233"/>
      <c r="Z457" s="233"/>
      <c r="AA457" s="233"/>
      <c r="AB457" s="233"/>
      <c r="AC457" s="233"/>
      <c r="AD457" s="233"/>
      <c r="AE457" s="233"/>
      <c r="AF457" s="233"/>
      <c r="AG457" s="233"/>
      <c r="AH457" s="233"/>
      <c r="AI457" s="233"/>
      <c r="AJ457" s="233"/>
      <c r="AK457" s="233"/>
      <c r="AL457" s="233"/>
    </row>
    <row r="458" spans="3:38">
      <c r="C458" s="233"/>
      <c r="D458" s="236"/>
      <c r="E458" s="236"/>
      <c r="F458" s="236"/>
      <c r="G458" s="233"/>
      <c r="H458" s="233"/>
      <c r="I458" s="233"/>
      <c r="J458" s="233"/>
      <c r="K458" s="233"/>
      <c r="L458" s="233"/>
      <c r="M458" s="233"/>
      <c r="N458" s="233"/>
      <c r="O458" s="233"/>
      <c r="P458" s="233"/>
      <c r="Q458" s="233"/>
      <c r="R458" s="233"/>
      <c r="S458" s="233"/>
      <c r="T458" s="233"/>
      <c r="U458" s="233"/>
      <c r="V458" s="233"/>
      <c r="W458" s="233"/>
      <c r="X458" s="233"/>
      <c r="Y458" s="233"/>
      <c r="Z458" s="233"/>
      <c r="AA458" s="233"/>
      <c r="AB458" s="233"/>
      <c r="AC458" s="233"/>
      <c r="AD458" s="233"/>
      <c r="AE458" s="233"/>
      <c r="AF458" s="233"/>
      <c r="AG458" s="233"/>
      <c r="AH458" s="233"/>
      <c r="AI458" s="233"/>
      <c r="AJ458" s="233"/>
      <c r="AK458" s="233"/>
      <c r="AL458" s="233"/>
    </row>
    <row r="459" spans="3:38">
      <c r="C459" s="233"/>
      <c r="D459" s="236"/>
      <c r="E459" s="236"/>
      <c r="F459" s="236"/>
      <c r="G459" s="233"/>
      <c r="H459" s="233"/>
      <c r="I459" s="233"/>
      <c r="J459" s="233"/>
      <c r="K459" s="233"/>
      <c r="L459" s="233"/>
      <c r="M459" s="233"/>
      <c r="N459" s="233"/>
      <c r="O459" s="233"/>
      <c r="P459" s="233"/>
      <c r="Q459" s="233"/>
      <c r="R459" s="233"/>
      <c r="S459" s="233"/>
      <c r="T459" s="233"/>
      <c r="U459" s="233"/>
      <c r="V459" s="233"/>
      <c r="W459" s="233"/>
      <c r="X459" s="233"/>
      <c r="Y459" s="233"/>
      <c r="Z459" s="233"/>
      <c r="AA459" s="233"/>
      <c r="AB459" s="233"/>
      <c r="AC459" s="233"/>
      <c r="AD459" s="233"/>
      <c r="AE459" s="233"/>
      <c r="AF459" s="233"/>
      <c r="AG459" s="233"/>
      <c r="AH459" s="233"/>
      <c r="AI459" s="233"/>
      <c r="AJ459" s="233"/>
      <c r="AK459" s="233"/>
      <c r="AL459" s="233"/>
    </row>
    <row r="460" spans="3:38">
      <c r="C460" s="233"/>
      <c r="D460" s="236"/>
      <c r="E460" s="236"/>
      <c r="F460" s="236"/>
      <c r="G460" s="233"/>
      <c r="H460" s="233"/>
      <c r="I460" s="233"/>
      <c r="J460" s="233"/>
      <c r="K460" s="233"/>
      <c r="L460" s="233"/>
      <c r="M460" s="233"/>
      <c r="N460" s="233"/>
      <c r="O460" s="233"/>
      <c r="P460" s="233"/>
      <c r="Q460" s="233"/>
      <c r="R460" s="233"/>
      <c r="S460" s="233"/>
      <c r="T460" s="233"/>
      <c r="U460" s="233"/>
      <c r="V460" s="233"/>
      <c r="W460" s="233"/>
      <c r="X460" s="233"/>
      <c r="Y460" s="233"/>
      <c r="Z460" s="233"/>
      <c r="AA460" s="233"/>
      <c r="AB460" s="233"/>
      <c r="AC460" s="233"/>
      <c r="AD460" s="233"/>
      <c r="AE460" s="233"/>
      <c r="AF460" s="233"/>
      <c r="AG460" s="233"/>
      <c r="AH460" s="233"/>
      <c r="AI460" s="233"/>
      <c r="AJ460" s="233"/>
      <c r="AK460" s="233"/>
      <c r="AL460" s="233"/>
    </row>
    <row r="461" spans="3:38">
      <c r="C461" s="233"/>
      <c r="D461" s="236"/>
      <c r="E461" s="236"/>
      <c r="F461" s="236"/>
      <c r="G461" s="233"/>
      <c r="H461" s="233"/>
      <c r="I461" s="233"/>
      <c r="J461" s="233"/>
      <c r="K461" s="233"/>
      <c r="L461" s="233"/>
      <c r="M461" s="233"/>
      <c r="N461" s="233"/>
      <c r="O461" s="233"/>
      <c r="P461" s="233"/>
      <c r="Q461" s="233"/>
      <c r="R461" s="233"/>
      <c r="S461" s="233"/>
      <c r="T461" s="233"/>
      <c r="U461" s="233"/>
      <c r="V461" s="233"/>
      <c r="W461" s="233"/>
      <c r="X461" s="233"/>
      <c r="Y461" s="233"/>
      <c r="Z461" s="233"/>
      <c r="AA461" s="233"/>
      <c r="AB461" s="233"/>
      <c r="AC461" s="233"/>
      <c r="AD461" s="233"/>
      <c r="AE461" s="233"/>
      <c r="AF461" s="233"/>
      <c r="AG461" s="233"/>
      <c r="AH461" s="233"/>
      <c r="AI461" s="233"/>
      <c r="AJ461" s="233"/>
      <c r="AK461" s="233"/>
      <c r="AL461" s="233"/>
    </row>
    <row r="462" spans="3:38">
      <c r="C462" s="233"/>
      <c r="D462" s="236"/>
      <c r="E462" s="236"/>
      <c r="F462" s="236"/>
      <c r="G462" s="233"/>
      <c r="H462" s="233"/>
      <c r="I462" s="233"/>
      <c r="J462" s="233"/>
      <c r="K462" s="233"/>
      <c r="L462" s="233"/>
      <c r="M462" s="233"/>
      <c r="N462" s="233"/>
      <c r="O462" s="233"/>
      <c r="P462" s="233"/>
      <c r="Q462" s="233"/>
      <c r="R462" s="233"/>
      <c r="S462" s="233"/>
      <c r="T462" s="233"/>
      <c r="U462" s="233"/>
      <c r="V462" s="233"/>
      <c r="W462" s="233"/>
      <c r="X462" s="233"/>
      <c r="Y462" s="233"/>
      <c r="Z462" s="233"/>
      <c r="AA462" s="233"/>
      <c r="AB462" s="233"/>
      <c r="AC462" s="233"/>
      <c r="AD462" s="233"/>
      <c r="AE462" s="233"/>
      <c r="AF462" s="233"/>
      <c r="AG462" s="233"/>
      <c r="AH462" s="233"/>
      <c r="AI462" s="233"/>
      <c r="AJ462" s="233"/>
      <c r="AK462" s="233"/>
      <c r="AL462" s="233"/>
    </row>
    <row r="463" spans="3:38">
      <c r="C463" s="233"/>
      <c r="D463" s="236"/>
      <c r="E463" s="236"/>
      <c r="F463" s="236"/>
      <c r="G463" s="233"/>
      <c r="H463" s="233"/>
      <c r="I463" s="233"/>
      <c r="J463" s="233"/>
      <c r="K463" s="233"/>
      <c r="L463" s="233"/>
      <c r="M463" s="233"/>
      <c r="N463" s="233"/>
      <c r="O463" s="233"/>
      <c r="P463" s="233"/>
      <c r="Q463" s="233"/>
      <c r="R463" s="233"/>
      <c r="S463" s="233"/>
      <c r="T463" s="233"/>
      <c r="U463" s="233"/>
      <c r="V463" s="233"/>
      <c r="W463" s="233"/>
      <c r="X463" s="233"/>
      <c r="Y463" s="233"/>
      <c r="Z463" s="233"/>
      <c r="AA463" s="233"/>
      <c r="AB463" s="233"/>
      <c r="AC463" s="233"/>
      <c r="AD463" s="233"/>
      <c r="AE463" s="233"/>
      <c r="AF463" s="233"/>
      <c r="AG463" s="233"/>
      <c r="AH463" s="233"/>
      <c r="AI463" s="233"/>
      <c r="AJ463" s="233"/>
      <c r="AK463" s="233"/>
      <c r="AL463" s="233"/>
    </row>
    <row r="464" spans="3:38">
      <c r="C464" s="233"/>
      <c r="D464" s="236"/>
      <c r="E464" s="236"/>
      <c r="F464" s="236"/>
      <c r="G464" s="233"/>
      <c r="H464" s="233"/>
      <c r="I464" s="233"/>
      <c r="J464" s="233"/>
      <c r="K464" s="233"/>
      <c r="L464" s="233"/>
      <c r="M464" s="233"/>
      <c r="N464" s="233"/>
      <c r="O464" s="233"/>
      <c r="P464" s="233"/>
      <c r="Q464" s="233"/>
      <c r="R464" s="233"/>
      <c r="S464" s="233"/>
      <c r="T464" s="233"/>
      <c r="U464" s="233"/>
      <c r="V464" s="233"/>
      <c r="W464" s="233"/>
      <c r="X464" s="233"/>
      <c r="Y464" s="233"/>
      <c r="Z464" s="233"/>
      <c r="AA464" s="233"/>
      <c r="AB464" s="233"/>
      <c r="AC464" s="233"/>
      <c r="AD464" s="233"/>
      <c r="AE464" s="233"/>
      <c r="AF464" s="233"/>
      <c r="AG464" s="233"/>
      <c r="AH464" s="233"/>
      <c r="AI464" s="233"/>
      <c r="AJ464" s="233"/>
      <c r="AK464" s="233"/>
      <c r="AL464" s="233"/>
    </row>
    <row r="465" spans="3:38">
      <c r="C465" s="233"/>
      <c r="D465" s="236"/>
      <c r="E465" s="236"/>
      <c r="F465" s="236"/>
      <c r="G465" s="233"/>
      <c r="H465" s="233"/>
      <c r="I465" s="233"/>
      <c r="J465" s="233"/>
      <c r="K465" s="233"/>
      <c r="L465" s="233"/>
      <c r="M465" s="233"/>
      <c r="N465" s="233"/>
      <c r="O465" s="233"/>
      <c r="P465" s="233"/>
      <c r="Q465" s="233"/>
      <c r="R465" s="233"/>
      <c r="S465" s="233"/>
      <c r="T465" s="233"/>
      <c r="U465" s="233"/>
      <c r="V465" s="233"/>
      <c r="W465" s="233"/>
      <c r="X465" s="233"/>
      <c r="Y465" s="233"/>
      <c r="Z465" s="233"/>
      <c r="AA465" s="233"/>
      <c r="AB465" s="233"/>
      <c r="AC465" s="233"/>
      <c r="AD465" s="233"/>
      <c r="AE465" s="233"/>
      <c r="AF465" s="233"/>
      <c r="AG465" s="233"/>
      <c r="AH465" s="233"/>
      <c r="AI465" s="233"/>
      <c r="AJ465" s="233"/>
      <c r="AK465" s="233"/>
      <c r="AL465" s="233"/>
    </row>
    <row r="466" spans="3:38">
      <c r="C466" s="233"/>
      <c r="D466" s="236"/>
      <c r="E466" s="236"/>
      <c r="F466" s="236"/>
      <c r="G466" s="233"/>
      <c r="H466" s="233"/>
      <c r="I466" s="233"/>
      <c r="J466" s="233"/>
      <c r="K466" s="233"/>
      <c r="L466" s="233"/>
      <c r="M466" s="233"/>
      <c r="N466" s="233"/>
      <c r="O466" s="233"/>
      <c r="P466" s="233"/>
      <c r="Q466" s="233"/>
      <c r="R466" s="233"/>
      <c r="S466" s="233"/>
      <c r="T466" s="233"/>
      <c r="U466" s="233"/>
      <c r="V466" s="233"/>
      <c r="W466" s="233"/>
      <c r="X466" s="233"/>
      <c r="Y466" s="233"/>
      <c r="Z466" s="233"/>
      <c r="AA466" s="233"/>
      <c r="AB466" s="233"/>
      <c r="AC466" s="233"/>
      <c r="AD466" s="233"/>
      <c r="AE466" s="233"/>
      <c r="AF466" s="233"/>
      <c r="AG466" s="233"/>
      <c r="AH466" s="233"/>
      <c r="AI466" s="233"/>
      <c r="AJ466" s="233"/>
      <c r="AK466" s="233"/>
      <c r="AL466" s="233"/>
    </row>
    <row r="467" spans="3:38">
      <c r="C467" s="233"/>
      <c r="D467" s="236"/>
      <c r="E467" s="236"/>
      <c r="F467" s="236"/>
      <c r="G467" s="233"/>
      <c r="H467" s="233"/>
      <c r="I467" s="233"/>
      <c r="J467" s="233"/>
      <c r="K467" s="233"/>
      <c r="L467" s="233"/>
      <c r="M467" s="233"/>
      <c r="N467" s="233"/>
      <c r="O467" s="233"/>
      <c r="P467" s="233"/>
      <c r="Q467" s="233"/>
      <c r="R467" s="233"/>
      <c r="S467" s="233"/>
      <c r="T467" s="233"/>
      <c r="U467" s="233"/>
      <c r="V467" s="233"/>
      <c r="W467" s="233"/>
      <c r="X467" s="233"/>
      <c r="Y467" s="233"/>
      <c r="Z467" s="233"/>
      <c r="AA467" s="233"/>
      <c r="AB467" s="233"/>
      <c r="AC467" s="233"/>
      <c r="AD467" s="233"/>
      <c r="AE467" s="233"/>
      <c r="AF467" s="233"/>
      <c r="AG467" s="233"/>
      <c r="AH467" s="233"/>
      <c r="AI467" s="233"/>
      <c r="AJ467" s="233"/>
      <c r="AK467" s="233"/>
      <c r="AL467" s="233"/>
    </row>
    <row r="468" spans="3:38">
      <c r="C468" s="233"/>
      <c r="D468" s="236"/>
      <c r="E468" s="236"/>
      <c r="F468" s="236"/>
      <c r="G468" s="233"/>
      <c r="H468" s="233"/>
      <c r="I468" s="233"/>
      <c r="J468" s="233"/>
      <c r="K468" s="233"/>
      <c r="L468" s="233"/>
      <c r="M468" s="233"/>
      <c r="N468" s="233"/>
      <c r="O468" s="233"/>
      <c r="P468" s="233"/>
      <c r="Q468" s="233"/>
      <c r="R468" s="233"/>
      <c r="S468" s="233"/>
      <c r="T468" s="233"/>
      <c r="U468" s="233"/>
      <c r="V468" s="233"/>
      <c r="W468" s="233"/>
      <c r="X468" s="233"/>
      <c r="Y468" s="233"/>
      <c r="Z468" s="233"/>
      <c r="AA468" s="233"/>
      <c r="AB468" s="233"/>
      <c r="AC468" s="233"/>
      <c r="AD468" s="233"/>
      <c r="AE468" s="233"/>
      <c r="AF468" s="233"/>
      <c r="AG468" s="233"/>
      <c r="AH468" s="233"/>
      <c r="AI468" s="233"/>
      <c r="AJ468" s="233"/>
      <c r="AK468" s="233"/>
      <c r="AL468" s="233"/>
    </row>
    <row r="469" spans="3:38">
      <c r="C469" s="233"/>
      <c r="D469" s="236"/>
      <c r="E469" s="236"/>
      <c r="F469" s="236"/>
      <c r="G469" s="233"/>
      <c r="H469" s="233"/>
      <c r="I469" s="233"/>
      <c r="J469" s="233"/>
      <c r="K469" s="233"/>
      <c r="L469" s="233"/>
      <c r="M469" s="233"/>
      <c r="N469" s="233"/>
      <c r="O469" s="233"/>
      <c r="P469" s="233"/>
      <c r="Q469" s="233"/>
      <c r="R469" s="233"/>
      <c r="S469" s="233"/>
      <c r="T469" s="233"/>
      <c r="U469" s="233"/>
      <c r="V469" s="233"/>
      <c r="W469" s="233"/>
      <c r="X469" s="233"/>
      <c r="Y469" s="233"/>
      <c r="Z469" s="233"/>
      <c r="AA469" s="233"/>
      <c r="AB469" s="233"/>
      <c r="AC469" s="233"/>
      <c r="AD469" s="233"/>
      <c r="AE469" s="233"/>
      <c r="AF469" s="233"/>
      <c r="AG469" s="233"/>
      <c r="AH469" s="233"/>
      <c r="AI469" s="233"/>
      <c r="AJ469" s="233"/>
      <c r="AK469" s="233"/>
      <c r="AL469" s="233"/>
    </row>
    <row r="470" spans="3:38">
      <c r="C470" s="233"/>
      <c r="D470" s="236"/>
      <c r="E470" s="236"/>
      <c r="F470" s="236"/>
      <c r="G470" s="233"/>
      <c r="H470" s="233"/>
      <c r="I470" s="233"/>
      <c r="J470" s="233"/>
      <c r="K470" s="233"/>
      <c r="L470" s="233"/>
      <c r="M470" s="233"/>
      <c r="N470" s="233"/>
      <c r="O470" s="233"/>
      <c r="P470" s="233"/>
      <c r="Q470" s="233"/>
      <c r="R470" s="233"/>
      <c r="S470" s="233"/>
      <c r="T470" s="233"/>
      <c r="U470" s="233"/>
      <c r="V470" s="233"/>
      <c r="W470" s="233"/>
      <c r="X470" s="233"/>
      <c r="Y470" s="233"/>
      <c r="Z470" s="233"/>
      <c r="AA470" s="233"/>
      <c r="AB470" s="233"/>
      <c r="AC470" s="233"/>
      <c r="AD470" s="233"/>
      <c r="AE470" s="233"/>
      <c r="AF470" s="233"/>
      <c r="AG470" s="233"/>
      <c r="AH470" s="233"/>
      <c r="AI470" s="233"/>
      <c r="AJ470" s="233"/>
      <c r="AK470" s="233"/>
      <c r="AL470" s="233"/>
    </row>
    <row r="471" spans="3:38">
      <c r="C471" s="233"/>
      <c r="D471" s="236"/>
      <c r="E471" s="236"/>
      <c r="F471" s="236"/>
      <c r="G471" s="233"/>
      <c r="H471" s="233"/>
      <c r="I471" s="233"/>
      <c r="J471" s="233"/>
      <c r="K471" s="233"/>
      <c r="L471" s="233"/>
      <c r="M471" s="233"/>
      <c r="N471" s="233"/>
      <c r="O471" s="233"/>
      <c r="P471" s="233"/>
      <c r="Q471" s="233"/>
      <c r="R471" s="233"/>
      <c r="S471" s="233"/>
      <c r="T471" s="233"/>
      <c r="U471" s="233"/>
      <c r="V471" s="233"/>
      <c r="W471" s="233"/>
      <c r="X471" s="233"/>
      <c r="Y471" s="233"/>
      <c r="Z471" s="233"/>
      <c r="AA471" s="233"/>
      <c r="AB471" s="233"/>
      <c r="AC471" s="233"/>
      <c r="AD471" s="233"/>
      <c r="AE471" s="233"/>
      <c r="AF471" s="233"/>
      <c r="AG471" s="233"/>
      <c r="AH471" s="233"/>
      <c r="AI471" s="233"/>
      <c r="AJ471" s="233"/>
      <c r="AK471" s="233"/>
      <c r="AL471" s="233"/>
    </row>
    <row r="472" spans="3:38">
      <c r="C472" s="233"/>
      <c r="D472" s="236"/>
      <c r="E472" s="236"/>
      <c r="F472" s="236"/>
      <c r="G472" s="233"/>
      <c r="H472" s="233"/>
      <c r="I472" s="233"/>
      <c r="J472" s="233"/>
      <c r="K472" s="233"/>
      <c r="L472" s="233"/>
      <c r="M472" s="233"/>
      <c r="N472" s="233"/>
      <c r="O472" s="233"/>
      <c r="P472" s="233"/>
      <c r="Q472" s="233"/>
      <c r="R472" s="233"/>
      <c r="S472" s="233"/>
      <c r="T472" s="233"/>
      <c r="U472" s="233"/>
      <c r="V472" s="233"/>
      <c r="W472" s="233"/>
      <c r="X472" s="233"/>
      <c r="Y472" s="233"/>
      <c r="Z472" s="233"/>
      <c r="AA472" s="233"/>
      <c r="AB472" s="233"/>
      <c r="AC472" s="233"/>
      <c r="AD472" s="233"/>
      <c r="AE472" s="233"/>
      <c r="AF472" s="233"/>
      <c r="AG472" s="233"/>
      <c r="AH472" s="233"/>
      <c r="AI472" s="233"/>
      <c r="AJ472" s="233"/>
      <c r="AK472" s="233"/>
      <c r="AL472" s="233"/>
    </row>
    <row r="473" spans="3:38">
      <c r="C473" s="233"/>
      <c r="D473" s="236"/>
      <c r="E473" s="236"/>
      <c r="F473" s="236"/>
      <c r="G473" s="233"/>
      <c r="H473" s="233"/>
      <c r="I473" s="233"/>
      <c r="J473" s="233"/>
      <c r="K473" s="233"/>
      <c r="L473" s="233"/>
      <c r="M473" s="233"/>
      <c r="N473" s="233"/>
      <c r="O473" s="233"/>
      <c r="P473" s="233"/>
      <c r="Q473" s="233"/>
      <c r="R473" s="233"/>
      <c r="S473" s="233"/>
      <c r="T473" s="233"/>
      <c r="U473" s="233"/>
      <c r="V473" s="233"/>
      <c r="W473" s="233"/>
      <c r="X473" s="233"/>
      <c r="Y473" s="233"/>
      <c r="Z473" s="233"/>
      <c r="AA473" s="233"/>
      <c r="AB473" s="233"/>
      <c r="AC473" s="233"/>
      <c r="AD473" s="233"/>
      <c r="AE473" s="233"/>
      <c r="AF473" s="233"/>
      <c r="AG473" s="233"/>
      <c r="AH473" s="233"/>
      <c r="AI473" s="233"/>
      <c r="AJ473" s="233"/>
      <c r="AK473" s="233"/>
      <c r="AL473" s="233"/>
    </row>
    <row r="474" spans="3:38">
      <c r="C474" s="233"/>
      <c r="D474" s="236"/>
      <c r="E474" s="236"/>
      <c r="F474" s="236"/>
      <c r="G474" s="233"/>
      <c r="H474" s="233"/>
      <c r="I474" s="233"/>
      <c r="J474" s="233"/>
      <c r="K474" s="233"/>
      <c r="L474" s="233"/>
      <c r="M474" s="233"/>
      <c r="N474" s="233"/>
      <c r="O474" s="233"/>
      <c r="P474" s="233"/>
      <c r="Q474" s="233"/>
      <c r="R474" s="233"/>
      <c r="S474" s="233"/>
      <c r="T474" s="233"/>
      <c r="U474" s="233"/>
      <c r="V474" s="233"/>
      <c r="W474" s="233"/>
      <c r="X474" s="233"/>
      <c r="Y474" s="233"/>
      <c r="Z474" s="233"/>
      <c r="AA474" s="233"/>
      <c r="AB474" s="233"/>
      <c r="AC474" s="233"/>
      <c r="AD474" s="233"/>
      <c r="AE474" s="233"/>
      <c r="AF474" s="233"/>
      <c r="AG474" s="233"/>
      <c r="AH474" s="233"/>
      <c r="AI474" s="233"/>
      <c r="AJ474" s="233"/>
      <c r="AK474" s="233"/>
      <c r="AL474" s="233"/>
    </row>
    <row r="475" spans="3:38">
      <c r="C475" s="233"/>
      <c r="D475" s="236"/>
      <c r="E475" s="236"/>
      <c r="F475" s="236"/>
      <c r="G475" s="233"/>
      <c r="H475" s="233"/>
      <c r="I475" s="233"/>
      <c r="J475" s="233"/>
      <c r="K475" s="233"/>
      <c r="L475" s="233"/>
      <c r="M475" s="233"/>
      <c r="N475" s="233"/>
      <c r="O475" s="233"/>
      <c r="P475" s="233"/>
      <c r="Q475" s="233"/>
      <c r="R475" s="233"/>
      <c r="S475" s="233"/>
      <c r="T475" s="233"/>
      <c r="U475" s="233"/>
      <c r="V475" s="233"/>
      <c r="W475" s="233"/>
      <c r="X475" s="233"/>
      <c r="Y475" s="233"/>
      <c r="Z475" s="233"/>
      <c r="AA475" s="233"/>
      <c r="AB475" s="233"/>
      <c r="AC475" s="233"/>
      <c r="AD475" s="233"/>
      <c r="AE475" s="233"/>
      <c r="AF475" s="233"/>
      <c r="AG475" s="233"/>
      <c r="AH475" s="233"/>
      <c r="AI475" s="233"/>
      <c r="AJ475" s="233"/>
      <c r="AK475" s="233"/>
      <c r="AL475" s="233"/>
    </row>
    <row r="476" spans="3:38">
      <c r="C476" s="233"/>
      <c r="D476" s="236"/>
      <c r="E476" s="236"/>
      <c r="F476" s="236"/>
      <c r="G476" s="233"/>
      <c r="H476" s="233"/>
      <c r="I476" s="233"/>
      <c r="J476" s="233"/>
      <c r="K476" s="233"/>
      <c r="L476" s="233"/>
      <c r="M476" s="233"/>
      <c r="N476" s="233"/>
      <c r="O476" s="233"/>
      <c r="P476" s="233"/>
      <c r="Q476" s="233"/>
      <c r="R476" s="233"/>
      <c r="S476" s="233"/>
      <c r="T476" s="233"/>
      <c r="U476" s="233"/>
      <c r="V476" s="233"/>
      <c r="W476" s="233"/>
      <c r="X476" s="233"/>
      <c r="Y476" s="233"/>
      <c r="Z476" s="233"/>
      <c r="AA476" s="233"/>
      <c r="AB476" s="233"/>
      <c r="AC476" s="233"/>
      <c r="AD476" s="233"/>
      <c r="AE476" s="233"/>
      <c r="AF476" s="233"/>
      <c r="AG476" s="233"/>
      <c r="AH476" s="233"/>
      <c r="AI476" s="233"/>
      <c r="AJ476" s="233"/>
      <c r="AK476" s="233"/>
      <c r="AL476" s="233"/>
    </row>
    <row r="477" spans="3:38">
      <c r="C477" s="233"/>
      <c r="D477" s="236"/>
      <c r="E477" s="236"/>
      <c r="F477" s="236"/>
      <c r="G477" s="233"/>
      <c r="H477" s="233"/>
      <c r="I477" s="233"/>
      <c r="J477" s="233"/>
      <c r="K477" s="233"/>
      <c r="L477" s="233"/>
      <c r="M477" s="233"/>
      <c r="N477" s="233"/>
      <c r="O477" s="233"/>
      <c r="P477" s="233"/>
      <c r="Q477" s="233"/>
      <c r="R477" s="233"/>
      <c r="S477" s="233"/>
      <c r="T477" s="233"/>
      <c r="U477" s="233"/>
      <c r="V477" s="233"/>
      <c r="W477" s="233"/>
      <c r="X477" s="233"/>
      <c r="Y477" s="233"/>
      <c r="Z477" s="233"/>
      <c r="AA477" s="233"/>
      <c r="AB477" s="233"/>
      <c r="AC477" s="233"/>
      <c r="AD477" s="233"/>
      <c r="AE477" s="233"/>
      <c r="AF477" s="233"/>
      <c r="AG477" s="233"/>
      <c r="AH477" s="233"/>
      <c r="AI477" s="233"/>
      <c r="AJ477" s="233"/>
      <c r="AK477" s="233"/>
      <c r="AL477" s="233"/>
    </row>
    <row r="478" spans="3:38">
      <c r="C478" s="233"/>
      <c r="D478" s="236"/>
      <c r="E478" s="236"/>
      <c r="F478" s="236"/>
      <c r="G478" s="233"/>
      <c r="H478" s="233"/>
      <c r="I478" s="233"/>
      <c r="J478" s="233"/>
      <c r="K478" s="233"/>
      <c r="L478" s="233"/>
      <c r="M478" s="233"/>
      <c r="N478" s="233"/>
      <c r="O478" s="233"/>
      <c r="P478" s="233"/>
      <c r="Q478" s="233"/>
      <c r="R478" s="233"/>
      <c r="S478" s="233"/>
      <c r="T478" s="233"/>
      <c r="U478" s="233"/>
      <c r="V478" s="233"/>
      <c r="W478" s="233"/>
      <c r="X478" s="233"/>
      <c r="Y478" s="233"/>
      <c r="Z478" s="233"/>
      <c r="AA478" s="233"/>
      <c r="AB478" s="233"/>
      <c r="AC478" s="233"/>
      <c r="AD478" s="233"/>
      <c r="AE478" s="233"/>
      <c r="AF478" s="233"/>
      <c r="AG478" s="233"/>
      <c r="AH478" s="233"/>
      <c r="AI478" s="233"/>
      <c r="AJ478" s="233"/>
      <c r="AK478" s="233"/>
      <c r="AL478" s="233"/>
    </row>
    <row r="479" spans="3:38">
      <c r="C479" s="233"/>
      <c r="D479" s="236"/>
      <c r="E479" s="236"/>
      <c r="F479" s="236"/>
      <c r="G479" s="233"/>
      <c r="H479" s="233"/>
      <c r="I479" s="233"/>
      <c r="J479" s="233"/>
      <c r="K479" s="233"/>
      <c r="L479" s="233"/>
      <c r="M479" s="233"/>
      <c r="N479" s="233"/>
      <c r="O479" s="233"/>
      <c r="P479" s="233"/>
      <c r="Q479" s="233"/>
      <c r="R479" s="233"/>
      <c r="S479" s="233"/>
      <c r="T479" s="233"/>
      <c r="U479" s="233"/>
      <c r="V479" s="233"/>
      <c r="W479" s="233"/>
      <c r="X479" s="233"/>
      <c r="Y479" s="233"/>
      <c r="Z479" s="233"/>
      <c r="AA479" s="233"/>
      <c r="AB479" s="233"/>
      <c r="AC479" s="233"/>
      <c r="AD479" s="233"/>
      <c r="AE479" s="233"/>
      <c r="AF479" s="233"/>
      <c r="AG479" s="233"/>
      <c r="AH479" s="233"/>
      <c r="AI479" s="233"/>
      <c r="AJ479" s="233"/>
      <c r="AK479" s="233"/>
      <c r="AL479" s="233"/>
    </row>
    <row r="480" spans="3:38">
      <c r="C480" s="233"/>
      <c r="D480" s="236"/>
      <c r="E480" s="236"/>
      <c r="F480" s="236"/>
      <c r="G480" s="233"/>
      <c r="H480" s="233"/>
      <c r="I480" s="233"/>
      <c r="J480" s="233"/>
      <c r="K480" s="233"/>
      <c r="L480" s="233"/>
      <c r="M480" s="233"/>
      <c r="N480" s="233"/>
      <c r="O480" s="233"/>
      <c r="P480" s="233"/>
      <c r="Q480" s="233"/>
      <c r="R480" s="233"/>
      <c r="S480" s="233"/>
      <c r="T480" s="233"/>
      <c r="U480" s="233"/>
      <c r="V480" s="233"/>
      <c r="W480" s="233"/>
      <c r="X480" s="233"/>
      <c r="Y480" s="233"/>
      <c r="Z480" s="233"/>
      <c r="AA480" s="233"/>
      <c r="AB480" s="233"/>
      <c r="AC480" s="233"/>
      <c r="AD480" s="233"/>
      <c r="AE480" s="233"/>
      <c r="AF480" s="233"/>
      <c r="AG480" s="233"/>
      <c r="AH480" s="233"/>
      <c r="AI480" s="233"/>
      <c r="AJ480" s="233"/>
      <c r="AK480" s="233"/>
      <c r="AL480" s="233"/>
    </row>
    <row r="481" spans="3:38">
      <c r="C481" s="233"/>
      <c r="D481" s="236"/>
      <c r="E481" s="236"/>
      <c r="F481" s="236"/>
      <c r="G481" s="233"/>
      <c r="H481" s="233"/>
      <c r="I481" s="233"/>
      <c r="J481" s="233"/>
      <c r="K481" s="233"/>
      <c r="L481" s="233"/>
      <c r="M481" s="233"/>
      <c r="N481" s="233"/>
      <c r="O481" s="233"/>
      <c r="P481" s="233"/>
      <c r="Q481" s="233"/>
      <c r="R481" s="233"/>
      <c r="S481" s="233"/>
      <c r="T481" s="233"/>
      <c r="U481" s="233"/>
      <c r="V481" s="233"/>
      <c r="W481" s="233"/>
      <c r="X481" s="233"/>
      <c r="Y481" s="233"/>
      <c r="Z481" s="233"/>
      <c r="AA481" s="233"/>
      <c r="AB481" s="233"/>
      <c r="AC481" s="233"/>
      <c r="AD481" s="233"/>
      <c r="AE481" s="233"/>
      <c r="AF481" s="233"/>
      <c r="AG481" s="233"/>
      <c r="AH481" s="233"/>
      <c r="AI481" s="233"/>
      <c r="AJ481" s="233"/>
      <c r="AK481" s="233"/>
      <c r="AL481" s="233"/>
    </row>
    <row r="482" spans="3:38">
      <c r="C482" s="233"/>
      <c r="D482" s="236"/>
      <c r="E482" s="236"/>
      <c r="F482" s="236"/>
      <c r="G482" s="233"/>
      <c r="H482" s="233"/>
      <c r="I482" s="233"/>
      <c r="J482" s="233"/>
      <c r="K482" s="233"/>
      <c r="L482" s="233"/>
      <c r="M482" s="233"/>
      <c r="N482" s="233"/>
      <c r="O482" s="233"/>
      <c r="P482" s="233"/>
      <c r="Q482" s="233"/>
      <c r="R482" s="233"/>
      <c r="S482" s="233"/>
      <c r="T482" s="233"/>
      <c r="U482" s="233"/>
      <c r="V482" s="233"/>
      <c r="W482" s="233"/>
      <c r="X482" s="233"/>
      <c r="Y482" s="233"/>
      <c r="Z482" s="233"/>
      <c r="AA482" s="233"/>
      <c r="AB482" s="233"/>
      <c r="AC482" s="233"/>
      <c r="AD482" s="233"/>
      <c r="AE482" s="233"/>
      <c r="AF482" s="233"/>
      <c r="AG482" s="233"/>
      <c r="AH482" s="233"/>
      <c r="AI482" s="233"/>
      <c r="AJ482" s="233"/>
      <c r="AK482" s="233"/>
      <c r="AL482" s="233"/>
    </row>
    <row r="483" spans="3:38">
      <c r="C483" s="233"/>
      <c r="D483" s="236"/>
      <c r="E483" s="236"/>
      <c r="F483" s="236"/>
      <c r="G483" s="233"/>
      <c r="H483" s="233"/>
      <c r="I483" s="233"/>
      <c r="J483" s="233"/>
      <c r="K483" s="233"/>
      <c r="L483" s="233"/>
      <c r="M483" s="233"/>
      <c r="N483" s="233"/>
      <c r="O483" s="233"/>
      <c r="P483" s="233"/>
      <c r="Q483" s="233"/>
      <c r="R483" s="233"/>
      <c r="S483" s="233"/>
      <c r="T483" s="233"/>
      <c r="U483" s="233"/>
      <c r="V483" s="233"/>
      <c r="W483" s="233"/>
      <c r="X483" s="233"/>
      <c r="Y483" s="233"/>
      <c r="Z483" s="233"/>
      <c r="AA483" s="233"/>
      <c r="AB483" s="233"/>
      <c r="AC483" s="233"/>
      <c r="AD483" s="233"/>
      <c r="AE483" s="233"/>
      <c r="AF483" s="233"/>
      <c r="AG483" s="233"/>
      <c r="AH483" s="233"/>
      <c r="AI483" s="233"/>
      <c r="AJ483" s="233"/>
      <c r="AK483" s="233"/>
      <c r="AL483" s="233"/>
    </row>
    <row r="484" spans="3:38">
      <c r="C484" s="233"/>
      <c r="D484" s="236"/>
      <c r="E484" s="236"/>
      <c r="F484" s="236"/>
      <c r="G484" s="233"/>
      <c r="H484" s="233"/>
      <c r="I484" s="233"/>
      <c r="J484" s="233"/>
      <c r="K484" s="233"/>
      <c r="L484" s="233"/>
      <c r="M484" s="233"/>
      <c r="N484" s="233"/>
      <c r="O484" s="233"/>
      <c r="P484" s="233"/>
      <c r="Q484" s="233"/>
      <c r="R484" s="233"/>
      <c r="S484" s="233"/>
      <c r="T484" s="233"/>
      <c r="U484" s="233"/>
      <c r="V484" s="233"/>
      <c r="W484" s="233"/>
      <c r="X484" s="233"/>
      <c r="Y484" s="233"/>
      <c r="Z484" s="233"/>
      <c r="AA484" s="233"/>
      <c r="AB484" s="233"/>
      <c r="AC484" s="233"/>
      <c r="AD484" s="233"/>
      <c r="AE484" s="233"/>
      <c r="AF484" s="233"/>
      <c r="AG484" s="233"/>
      <c r="AH484" s="233"/>
      <c r="AI484" s="233"/>
      <c r="AJ484" s="233"/>
      <c r="AK484" s="233"/>
      <c r="AL484" s="233"/>
    </row>
    <row r="485" spans="3:38">
      <c r="C485" s="233"/>
      <c r="D485" s="236"/>
      <c r="E485" s="236"/>
      <c r="F485" s="236"/>
      <c r="G485" s="233"/>
      <c r="H485" s="233"/>
      <c r="I485" s="233"/>
      <c r="J485" s="233"/>
      <c r="K485" s="233"/>
      <c r="L485" s="233"/>
      <c r="M485" s="233"/>
      <c r="N485" s="233"/>
      <c r="O485" s="233"/>
      <c r="P485" s="233"/>
      <c r="Q485" s="233"/>
      <c r="R485" s="233"/>
      <c r="S485" s="233"/>
      <c r="T485" s="233"/>
      <c r="U485" s="233"/>
      <c r="V485" s="233"/>
      <c r="W485" s="233"/>
      <c r="X485" s="233"/>
      <c r="Y485" s="233"/>
      <c r="Z485" s="233"/>
      <c r="AA485" s="233"/>
      <c r="AB485" s="233"/>
      <c r="AC485" s="233"/>
      <c r="AD485" s="233"/>
      <c r="AE485" s="233"/>
      <c r="AF485" s="233"/>
      <c r="AG485" s="233"/>
      <c r="AH485" s="233"/>
      <c r="AI485" s="233"/>
      <c r="AJ485" s="233"/>
      <c r="AK485" s="233"/>
      <c r="AL485" s="233"/>
    </row>
    <row r="486" spans="3:38">
      <c r="C486" s="233"/>
      <c r="D486" s="236"/>
      <c r="E486" s="236"/>
      <c r="F486" s="236"/>
      <c r="G486" s="233"/>
      <c r="H486" s="233"/>
      <c r="I486" s="233"/>
      <c r="J486" s="233"/>
      <c r="K486" s="233"/>
      <c r="L486" s="233"/>
      <c r="M486" s="233"/>
      <c r="N486" s="233"/>
      <c r="O486" s="233"/>
      <c r="P486" s="233"/>
      <c r="Q486" s="233"/>
      <c r="R486" s="233"/>
      <c r="S486" s="233"/>
      <c r="T486" s="233"/>
      <c r="U486" s="233"/>
      <c r="V486" s="233"/>
      <c r="W486" s="233"/>
      <c r="X486" s="233"/>
      <c r="Y486" s="233"/>
      <c r="Z486" s="233"/>
      <c r="AA486" s="233"/>
      <c r="AB486" s="233"/>
      <c r="AC486" s="233"/>
      <c r="AD486" s="233"/>
      <c r="AE486" s="233"/>
      <c r="AF486" s="233"/>
      <c r="AG486" s="233"/>
      <c r="AH486" s="233"/>
      <c r="AI486" s="233"/>
      <c r="AJ486" s="233"/>
      <c r="AK486" s="233"/>
      <c r="AL486" s="233"/>
    </row>
    <row r="487" spans="3:38">
      <c r="C487" s="233"/>
      <c r="D487" s="236"/>
      <c r="E487" s="236"/>
      <c r="F487" s="236"/>
      <c r="G487" s="233"/>
      <c r="H487" s="233"/>
      <c r="I487" s="233"/>
      <c r="J487" s="233"/>
      <c r="K487" s="233"/>
      <c r="L487" s="233"/>
      <c r="M487" s="233"/>
      <c r="N487" s="233"/>
      <c r="O487" s="233"/>
      <c r="P487" s="233"/>
      <c r="Q487" s="233"/>
      <c r="R487" s="233"/>
      <c r="S487" s="233"/>
      <c r="T487" s="233"/>
      <c r="U487" s="233"/>
      <c r="V487" s="233"/>
      <c r="W487" s="233"/>
      <c r="X487" s="233"/>
      <c r="Y487" s="233"/>
      <c r="Z487" s="233"/>
      <c r="AA487" s="233"/>
      <c r="AB487" s="233"/>
      <c r="AC487" s="233"/>
      <c r="AD487" s="233"/>
      <c r="AE487" s="233"/>
      <c r="AF487" s="233"/>
      <c r="AG487" s="233"/>
      <c r="AH487" s="233"/>
      <c r="AI487" s="233"/>
      <c r="AJ487" s="233"/>
      <c r="AK487" s="233"/>
      <c r="AL487" s="233"/>
    </row>
    <row r="488" spans="3:38">
      <c r="C488" s="233"/>
      <c r="D488" s="236"/>
      <c r="E488" s="236"/>
      <c r="F488" s="236"/>
      <c r="G488" s="233"/>
      <c r="H488" s="233"/>
      <c r="I488" s="233"/>
      <c r="J488" s="233"/>
      <c r="K488" s="233"/>
      <c r="L488" s="233"/>
      <c r="M488" s="233"/>
      <c r="N488" s="233"/>
      <c r="O488" s="233"/>
      <c r="P488" s="233"/>
      <c r="Q488" s="233"/>
      <c r="R488" s="233"/>
      <c r="S488" s="233"/>
      <c r="T488" s="233"/>
      <c r="U488" s="233"/>
      <c r="V488" s="233"/>
      <c r="W488" s="233"/>
      <c r="X488" s="233"/>
      <c r="Y488" s="233"/>
      <c r="Z488" s="233"/>
      <c r="AA488" s="233"/>
      <c r="AB488" s="233"/>
      <c r="AC488" s="233"/>
      <c r="AD488" s="233"/>
      <c r="AE488" s="233"/>
      <c r="AF488" s="233"/>
      <c r="AG488" s="233"/>
      <c r="AH488" s="233"/>
      <c r="AI488" s="233"/>
      <c r="AJ488" s="233"/>
      <c r="AK488" s="233"/>
      <c r="AL488" s="233"/>
    </row>
    <row r="489" spans="3:38">
      <c r="C489" s="233"/>
      <c r="D489" s="236"/>
      <c r="E489" s="236"/>
      <c r="F489" s="236"/>
      <c r="G489" s="233"/>
      <c r="H489" s="233"/>
      <c r="I489" s="233"/>
      <c r="J489" s="233"/>
      <c r="K489" s="233"/>
      <c r="L489" s="233"/>
      <c r="M489" s="233"/>
      <c r="N489" s="233"/>
      <c r="O489" s="233"/>
      <c r="P489" s="233"/>
      <c r="Q489" s="233"/>
      <c r="R489" s="233"/>
      <c r="S489" s="233"/>
      <c r="T489" s="233"/>
      <c r="U489" s="233"/>
      <c r="V489" s="233"/>
      <c r="W489" s="233"/>
      <c r="X489" s="233"/>
      <c r="Y489" s="233"/>
      <c r="Z489" s="233"/>
      <c r="AA489" s="233"/>
      <c r="AB489" s="233"/>
      <c r="AC489" s="233"/>
      <c r="AD489" s="233"/>
      <c r="AE489" s="233"/>
      <c r="AF489" s="233"/>
      <c r="AG489" s="233"/>
      <c r="AH489" s="233"/>
      <c r="AI489" s="233"/>
      <c r="AJ489" s="233"/>
      <c r="AK489" s="233"/>
      <c r="AL489" s="233"/>
    </row>
    <row r="490" spans="3:38">
      <c r="C490" s="233"/>
      <c r="D490" s="236"/>
      <c r="E490" s="236"/>
      <c r="F490" s="236"/>
      <c r="G490" s="233"/>
      <c r="H490" s="233"/>
      <c r="I490" s="233"/>
      <c r="J490" s="233"/>
      <c r="K490" s="233"/>
      <c r="L490" s="233"/>
      <c r="M490" s="233"/>
      <c r="N490" s="233"/>
      <c r="O490" s="233"/>
      <c r="P490" s="233"/>
      <c r="Q490" s="233"/>
      <c r="R490" s="233"/>
      <c r="S490" s="233"/>
      <c r="T490" s="233"/>
      <c r="U490" s="233"/>
      <c r="V490" s="233"/>
      <c r="W490" s="233"/>
      <c r="X490" s="233"/>
      <c r="Y490" s="233"/>
      <c r="Z490" s="233"/>
      <c r="AA490" s="233"/>
      <c r="AB490" s="233"/>
      <c r="AC490" s="233"/>
      <c r="AD490" s="233"/>
      <c r="AE490" s="233"/>
      <c r="AF490" s="233"/>
      <c r="AG490" s="233"/>
      <c r="AH490" s="233"/>
      <c r="AI490" s="233"/>
      <c r="AJ490" s="233"/>
      <c r="AK490" s="233"/>
      <c r="AL490" s="233"/>
    </row>
    <row r="491" spans="3:38">
      <c r="C491" s="233"/>
      <c r="D491" s="236"/>
      <c r="E491" s="236"/>
      <c r="F491" s="236"/>
      <c r="G491" s="233"/>
      <c r="H491" s="233"/>
      <c r="I491" s="233"/>
      <c r="J491" s="233"/>
      <c r="K491" s="233"/>
      <c r="L491" s="233"/>
      <c r="M491" s="233"/>
      <c r="N491" s="233"/>
      <c r="O491" s="233"/>
      <c r="P491" s="233"/>
      <c r="Q491" s="233"/>
      <c r="R491" s="233"/>
      <c r="S491" s="233"/>
      <c r="T491" s="233"/>
      <c r="U491" s="233"/>
      <c r="V491" s="233"/>
      <c r="W491" s="233"/>
      <c r="X491" s="233"/>
      <c r="Y491" s="233"/>
      <c r="Z491" s="233"/>
      <c r="AA491" s="233"/>
      <c r="AB491" s="233"/>
      <c r="AC491" s="233"/>
      <c r="AD491" s="233"/>
      <c r="AE491" s="233"/>
      <c r="AF491" s="233"/>
      <c r="AG491" s="233"/>
      <c r="AH491" s="233"/>
      <c r="AI491" s="233"/>
      <c r="AJ491" s="233"/>
      <c r="AK491" s="233"/>
      <c r="AL491" s="233"/>
    </row>
    <row r="492" spans="3:38">
      <c r="C492" s="233"/>
      <c r="D492" s="236"/>
      <c r="E492" s="236"/>
      <c r="F492" s="236"/>
      <c r="G492" s="233"/>
      <c r="H492" s="233"/>
      <c r="I492" s="233"/>
      <c r="J492" s="233"/>
      <c r="K492" s="233"/>
      <c r="L492" s="233"/>
      <c r="M492" s="233"/>
      <c r="N492" s="233"/>
      <c r="O492" s="233"/>
      <c r="P492" s="233"/>
      <c r="Q492" s="233"/>
      <c r="R492" s="233"/>
      <c r="S492" s="233"/>
      <c r="T492" s="233"/>
      <c r="U492" s="233"/>
      <c r="V492" s="233"/>
      <c r="W492" s="233"/>
      <c r="X492" s="233"/>
      <c r="Y492" s="233"/>
      <c r="Z492" s="233"/>
      <c r="AA492" s="233"/>
      <c r="AB492" s="233"/>
      <c r="AC492" s="233"/>
      <c r="AD492" s="233"/>
      <c r="AE492" s="233"/>
      <c r="AF492" s="233"/>
      <c r="AG492" s="233"/>
      <c r="AH492" s="233"/>
      <c r="AI492" s="233"/>
      <c r="AJ492" s="233"/>
      <c r="AK492" s="233"/>
      <c r="AL492" s="233"/>
    </row>
    <row r="493" spans="3:38">
      <c r="C493" s="233"/>
      <c r="D493" s="236"/>
      <c r="E493" s="236"/>
      <c r="F493" s="236"/>
      <c r="G493" s="233"/>
      <c r="H493" s="233"/>
      <c r="I493" s="233"/>
      <c r="J493" s="233"/>
      <c r="K493" s="233"/>
      <c r="L493" s="233"/>
      <c r="M493" s="233"/>
      <c r="N493" s="233"/>
      <c r="O493" s="233"/>
      <c r="P493" s="233"/>
      <c r="Q493" s="233"/>
      <c r="R493" s="233"/>
      <c r="S493" s="233"/>
      <c r="T493" s="233"/>
      <c r="U493" s="233"/>
      <c r="V493" s="233"/>
      <c r="W493" s="233"/>
      <c r="X493" s="233"/>
      <c r="Y493" s="233"/>
      <c r="Z493" s="233"/>
      <c r="AA493" s="233"/>
      <c r="AB493" s="233"/>
      <c r="AC493" s="233"/>
      <c r="AD493" s="233"/>
      <c r="AE493" s="233"/>
      <c r="AF493" s="233"/>
      <c r="AG493" s="233"/>
      <c r="AH493" s="233"/>
      <c r="AI493" s="233"/>
      <c r="AJ493" s="233"/>
      <c r="AK493" s="233"/>
      <c r="AL493" s="233"/>
    </row>
    <row r="494" spans="3:38">
      <c r="C494" s="233"/>
      <c r="D494" s="236"/>
      <c r="E494" s="236"/>
      <c r="F494" s="236"/>
      <c r="G494" s="233"/>
      <c r="H494" s="233"/>
      <c r="I494" s="233"/>
      <c r="J494" s="233"/>
      <c r="K494" s="233"/>
      <c r="L494" s="233"/>
      <c r="M494" s="233"/>
      <c r="N494" s="233"/>
      <c r="O494" s="233"/>
      <c r="P494" s="233"/>
      <c r="Q494" s="233"/>
      <c r="R494" s="233"/>
      <c r="S494" s="233"/>
      <c r="T494" s="233"/>
      <c r="U494" s="233"/>
      <c r="V494" s="233"/>
      <c r="W494" s="233"/>
      <c r="X494" s="233"/>
      <c r="Y494" s="233"/>
      <c r="Z494" s="233"/>
      <c r="AA494" s="233"/>
      <c r="AB494" s="233"/>
      <c r="AC494" s="233"/>
      <c r="AD494" s="233"/>
      <c r="AE494" s="233"/>
      <c r="AF494" s="233"/>
      <c r="AG494" s="233"/>
      <c r="AH494" s="233"/>
      <c r="AI494" s="233"/>
      <c r="AJ494" s="233"/>
      <c r="AK494" s="233"/>
      <c r="AL494" s="233"/>
    </row>
    <row r="495" spans="3:38">
      <c r="C495" s="233"/>
      <c r="D495" s="236"/>
      <c r="E495" s="236"/>
      <c r="F495" s="236"/>
      <c r="G495" s="233"/>
      <c r="H495" s="233"/>
      <c r="I495" s="233"/>
      <c r="J495" s="233"/>
      <c r="K495" s="233"/>
      <c r="L495" s="233"/>
      <c r="M495" s="233"/>
      <c r="N495" s="233"/>
      <c r="O495" s="233"/>
      <c r="P495" s="233"/>
      <c r="Q495" s="233"/>
      <c r="R495" s="233"/>
      <c r="S495" s="233"/>
      <c r="T495" s="233"/>
      <c r="U495" s="233"/>
      <c r="V495" s="233"/>
      <c r="W495" s="233"/>
      <c r="X495" s="233"/>
      <c r="Y495" s="233"/>
      <c r="Z495" s="233"/>
      <c r="AA495" s="233"/>
      <c r="AB495" s="233"/>
      <c r="AC495" s="233"/>
      <c r="AD495" s="233"/>
      <c r="AE495" s="233"/>
      <c r="AF495" s="233"/>
      <c r="AG495" s="233"/>
      <c r="AH495" s="233"/>
      <c r="AI495" s="233"/>
      <c r="AJ495" s="233"/>
      <c r="AK495" s="233"/>
      <c r="AL495" s="233"/>
    </row>
    <row r="496" spans="3:38">
      <c r="C496" s="233"/>
      <c r="D496" s="236"/>
      <c r="E496" s="236"/>
      <c r="F496" s="236"/>
      <c r="G496" s="233"/>
      <c r="H496" s="233"/>
      <c r="I496" s="233"/>
      <c r="J496" s="233"/>
      <c r="K496" s="233"/>
      <c r="L496" s="233"/>
      <c r="M496" s="233"/>
      <c r="N496" s="233"/>
      <c r="O496" s="233"/>
      <c r="P496" s="233"/>
      <c r="Q496" s="233"/>
      <c r="R496" s="233"/>
      <c r="S496" s="233"/>
      <c r="T496" s="233"/>
      <c r="U496" s="233"/>
      <c r="V496" s="233"/>
      <c r="W496" s="233"/>
      <c r="X496" s="233"/>
      <c r="Y496" s="233"/>
      <c r="Z496" s="233"/>
      <c r="AA496" s="233"/>
      <c r="AB496" s="233"/>
      <c r="AC496" s="233"/>
      <c r="AD496" s="233"/>
      <c r="AE496" s="233"/>
      <c r="AF496" s="233"/>
      <c r="AG496" s="233"/>
      <c r="AH496" s="233"/>
      <c r="AI496" s="233"/>
      <c r="AJ496" s="233"/>
      <c r="AK496" s="233"/>
      <c r="AL496" s="233"/>
    </row>
    <row r="497" spans="3:38">
      <c r="C497" s="233"/>
      <c r="D497" s="236"/>
      <c r="E497" s="236"/>
      <c r="F497" s="236"/>
      <c r="G497" s="233"/>
      <c r="H497" s="233"/>
      <c r="I497" s="233"/>
      <c r="J497" s="233"/>
      <c r="K497" s="233"/>
      <c r="L497" s="233"/>
      <c r="M497" s="233"/>
      <c r="N497" s="233"/>
      <c r="O497" s="233"/>
      <c r="P497" s="233"/>
      <c r="Q497" s="233"/>
      <c r="R497" s="233"/>
      <c r="S497" s="233"/>
      <c r="T497" s="233"/>
      <c r="U497" s="233"/>
      <c r="V497" s="233"/>
      <c r="W497" s="233"/>
      <c r="X497" s="233"/>
      <c r="Y497" s="233"/>
      <c r="Z497" s="233"/>
      <c r="AA497" s="233"/>
      <c r="AB497" s="233"/>
      <c r="AC497" s="233"/>
      <c r="AD497" s="233"/>
      <c r="AE497" s="233"/>
      <c r="AF497" s="233"/>
      <c r="AG497" s="233"/>
      <c r="AH497" s="233"/>
      <c r="AI497" s="233"/>
      <c r="AJ497" s="233"/>
      <c r="AK497" s="233"/>
      <c r="AL497" s="233"/>
    </row>
    <row r="498" spans="3:38">
      <c r="C498" s="233"/>
      <c r="D498" s="236"/>
      <c r="E498" s="236"/>
      <c r="F498" s="236"/>
      <c r="G498" s="233"/>
      <c r="H498" s="233"/>
      <c r="I498" s="233"/>
      <c r="J498" s="233"/>
      <c r="K498" s="233"/>
      <c r="L498" s="233"/>
      <c r="M498" s="233"/>
      <c r="N498" s="233"/>
      <c r="O498" s="233"/>
      <c r="P498" s="233"/>
      <c r="Q498" s="233"/>
      <c r="R498" s="233"/>
      <c r="S498" s="233"/>
      <c r="T498" s="233"/>
      <c r="U498" s="233"/>
      <c r="V498" s="233"/>
      <c r="W498" s="233"/>
      <c r="X498" s="233"/>
      <c r="Y498" s="233"/>
      <c r="Z498" s="233"/>
      <c r="AA498" s="233"/>
      <c r="AB498" s="233"/>
      <c r="AC498" s="233"/>
      <c r="AD498" s="233"/>
      <c r="AE498" s="233"/>
      <c r="AF498" s="233"/>
      <c r="AG498" s="233"/>
      <c r="AH498" s="233"/>
      <c r="AI498" s="233"/>
      <c r="AJ498" s="233"/>
      <c r="AK498" s="233"/>
      <c r="AL498" s="233"/>
    </row>
    <row r="499" spans="3:38">
      <c r="C499" s="233"/>
      <c r="D499" s="236"/>
      <c r="E499" s="236"/>
      <c r="F499" s="236"/>
      <c r="G499" s="233"/>
      <c r="H499" s="233"/>
      <c r="I499" s="233"/>
      <c r="J499" s="233"/>
      <c r="K499" s="233"/>
      <c r="L499" s="233"/>
      <c r="M499" s="233"/>
      <c r="N499" s="233"/>
      <c r="O499" s="233"/>
      <c r="P499" s="233"/>
      <c r="Q499" s="233"/>
      <c r="R499" s="233"/>
      <c r="S499" s="233"/>
      <c r="T499" s="233"/>
      <c r="U499" s="233"/>
      <c r="V499" s="233"/>
      <c r="W499" s="233"/>
      <c r="X499" s="233"/>
      <c r="Y499" s="233"/>
      <c r="Z499" s="233"/>
      <c r="AA499" s="233"/>
      <c r="AB499" s="233"/>
      <c r="AC499" s="233"/>
      <c r="AD499" s="233"/>
      <c r="AE499" s="233"/>
      <c r="AF499" s="233"/>
      <c r="AG499" s="233"/>
      <c r="AH499" s="233"/>
      <c r="AI499" s="233"/>
      <c r="AJ499" s="233"/>
      <c r="AK499" s="233"/>
      <c r="AL499" s="233"/>
    </row>
    <row r="500" spans="3:38">
      <c r="C500" s="233"/>
      <c r="D500" s="236"/>
      <c r="E500" s="236"/>
      <c r="F500" s="236"/>
      <c r="G500" s="233"/>
      <c r="H500" s="233"/>
      <c r="I500" s="233"/>
      <c r="J500" s="233"/>
      <c r="K500" s="233"/>
      <c r="L500" s="233"/>
      <c r="M500" s="233"/>
      <c r="N500" s="233"/>
      <c r="O500" s="233"/>
      <c r="P500" s="233"/>
      <c r="Q500" s="233"/>
      <c r="R500" s="233"/>
      <c r="S500" s="233"/>
      <c r="T500" s="233"/>
      <c r="U500" s="233"/>
      <c r="V500" s="233"/>
      <c r="W500" s="233"/>
      <c r="X500" s="233"/>
      <c r="Y500" s="233"/>
      <c r="Z500" s="233"/>
      <c r="AA500" s="233"/>
      <c r="AB500" s="233"/>
      <c r="AC500" s="233"/>
      <c r="AD500" s="233"/>
      <c r="AE500" s="233"/>
      <c r="AF500" s="233"/>
      <c r="AG500" s="233"/>
      <c r="AH500" s="233"/>
      <c r="AI500" s="233"/>
      <c r="AJ500" s="233"/>
      <c r="AK500" s="233"/>
      <c r="AL500" s="233"/>
    </row>
    <row r="501" spans="3:38">
      <c r="C501" s="233"/>
      <c r="D501" s="236"/>
      <c r="E501" s="236"/>
      <c r="F501" s="236"/>
      <c r="G501" s="233"/>
      <c r="H501" s="233"/>
      <c r="I501" s="233"/>
      <c r="J501" s="233"/>
      <c r="K501" s="233"/>
      <c r="L501" s="233"/>
      <c r="M501" s="233"/>
      <c r="N501" s="233"/>
      <c r="O501" s="233"/>
      <c r="P501" s="233"/>
      <c r="Q501" s="233"/>
      <c r="R501" s="233"/>
      <c r="S501" s="233"/>
      <c r="T501" s="233"/>
      <c r="U501" s="233"/>
      <c r="V501" s="233"/>
      <c r="W501" s="233"/>
      <c r="X501" s="233"/>
      <c r="Y501" s="233"/>
      <c r="Z501" s="233"/>
      <c r="AA501" s="233"/>
      <c r="AB501" s="233"/>
      <c r="AC501" s="233"/>
      <c r="AD501" s="233"/>
      <c r="AE501" s="233"/>
      <c r="AF501" s="233"/>
      <c r="AG501" s="233"/>
      <c r="AH501" s="233"/>
      <c r="AI501" s="233"/>
      <c r="AJ501" s="233"/>
      <c r="AK501" s="233"/>
      <c r="AL501" s="233"/>
    </row>
    <row r="502" spans="3:38">
      <c r="C502" s="233"/>
      <c r="D502" s="236"/>
      <c r="E502" s="236"/>
      <c r="F502" s="236"/>
      <c r="G502" s="233"/>
      <c r="H502" s="233"/>
      <c r="I502" s="233"/>
      <c r="J502" s="233"/>
      <c r="K502" s="233"/>
      <c r="L502" s="233"/>
      <c r="M502" s="233"/>
      <c r="N502" s="233"/>
      <c r="O502" s="233"/>
      <c r="P502" s="233"/>
      <c r="Q502" s="233"/>
      <c r="R502" s="233"/>
      <c r="S502" s="233"/>
      <c r="T502" s="233"/>
      <c r="U502" s="233"/>
      <c r="V502" s="233"/>
      <c r="W502" s="233"/>
      <c r="X502" s="233"/>
      <c r="Y502" s="233"/>
      <c r="Z502" s="233"/>
      <c r="AA502" s="233"/>
      <c r="AB502" s="233"/>
      <c r="AC502" s="233"/>
      <c r="AD502" s="233"/>
      <c r="AE502" s="233"/>
      <c r="AF502" s="233"/>
      <c r="AG502" s="233"/>
      <c r="AH502" s="233"/>
      <c r="AI502" s="233"/>
      <c r="AJ502" s="233"/>
      <c r="AK502" s="233"/>
      <c r="AL502" s="233"/>
    </row>
    <row r="503" spans="3:38">
      <c r="C503" s="233"/>
      <c r="D503" s="236"/>
      <c r="E503" s="236"/>
      <c r="F503" s="236"/>
      <c r="G503" s="233"/>
      <c r="H503" s="233"/>
      <c r="I503" s="233"/>
      <c r="J503" s="233"/>
      <c r="K503" s="233"/>
      <c r="L503" s="233"/>
      <c r="M503" s="233"/>
      <c r="N503" s="233"/>
      <c r="O503" s="233"/>
      <c r="P503" s="233"/>
      <c r="Q503" s="233"/>
      <c r="R503" s="233"/>
      <c r="S503" s="233"/>
      <c r="T503" s="233"/>
      <c r="U503" s="233"/>
      <c r="V503" s="233"/>
      <c r="W503" s="233"/>
      <c r="X503" s="233"/>
      <c r="Y503" s="233"/>
      <c r="Z503" s="233"/>
      <c r="AA503" s="233"/>
      <c r="AB503" s="233"/>
      <c r="AC503" s="233"/>
      <c r="AD503" s="233"/>
      <c r="AE503" s="233"/>
      <c r="AF503" s="233"/>
      <c r="AG503" s="233"/>
      <c r="AH503" s="233"/>
      <c r="AI503" s="233"/>
      <c r="AJ503" s="233"/>
      <c r="AK503" s="233"/>
      <c r="AL503" s="233"/>
    </row>
    <row r="504" spans="3:38">
      <c r="C504" s="233"/>
      <c r="D504" s="236"/>
      <c r="E504" s="236"/>
      <c r="F504" s="236"/>
      <c r="G504" s="233"/>
      <c r="H504" s="233"/>
      <c r="I504" s="233"/>
      <c r="J504" s="233"/>
      <c r="K504" s="233"/>
      <c r="L504" s="233"/>
      <c r="M504" s="233"/>
      <c r="N504" s="233"/>
      <c r="O504" s="233"/>
      <c r="P504" s="233"/>
      <c r="Q504" s="233"/>
      <c r="R504" s="233"/>
      <c r="S504" s="233"/>
      <c r="T504" s="233"/>
      <c r="U504" s="233"/>
      <c r="V504" s="233"/>
      <c r="W504" s="233"/>
      <c r="X504" s="233"/>
      <c r="Y504" s="233"/>
      <c r="Z504" s="233"/>
      <c r="AA504" s="233"/>
      <c r="AB504" s="233"/>
      <c r="AC504" s="233"/>
      <c r="AD504" s="233"/>
      <c r="AE504" s="233"/>
      <c r="AF504" s="233"/>
      <c r="AG504" s="233"/>
      <c r="AH504" s="233"/>
      <c r="AI504" s="233"/>
      <c r="AJ504" s="233"/>
      <c r="AK504" s="233"/>
      <c r="AL504" s="233"/>
    </row>
    <row r="505" spans="3:38">
      <c r="C505" s="233"/>
      <c r="D505" s="236"/>
      <c r="E505" s="236"/>
      <c r="F505" s="236"/>
      <c r="G505" s="233"/>
      <c r="H505" s="233"/>
      <c r="I505" s="233"/>
      <c r="J505" s="233"/>
      <c r="K505" s="233"/>
      <c r="L505" s="233"/>
      <c r="M505" s="233"/>
      <c r="N505" s="233"/>
      <c r="O505" s="233"/>
      <c r="P505" s="233"/>
      <c r="Q505" s="233"/>
      <c r="R505" s="233"/>
      <c r="S505" s="233"/>
      <c r="T505" s="233"/>
      <c r="U505" s="233"/>
      <c r="V505" s="233"/>
      <c r="W505" s="233"/>
      <c r="X505" s="233"/>
      <c r="Y505" s="233"/>
      <c r="Z505" s="233"/>
      <c r="AA505" s="233"/>
      <c r="AB505" s="233"/>
      <c r="AC505" s="233"/>
      <c r="AD505" s="233"/>
      <c r="AE505" s="233"/>
      <c r="AF505" s="233"/>
      <c r="AG505" s="233"/>
      <c r="AH505" s="233"/>
      <c r="AI505" s="233"/>
      <c r="AJ505" s="233"/>
      <c r="AK505" s="233"/>
      <c r="AL505" s="233"/>
    </row>
    <row r="506" spans="3:38">
      <c r="C506" s="233"/>
      <c r="D506" s="236"/>
      <c r="E506" s="236"/>
      <c r="F506" s="236"/>
      <c r="G506" s="233"/>
      <c r="H506" s="233"/>
      <c r="I506" s="233"/>
      <c r="J506" s="233"/>
      <c r="K506" s="233"/>
      <c r="L506" s="233"/>
      <c r="M506" s="233"/>
      <c r="N506" s="233"/>
      <c r="O506" s="233"/>
      <c r="P506" s="233"/>
      <c r="Q506" s="233"/>
      <c r="R506" s="233"/>
      <c r="S506" s="233"/>
      <c r="T506" s="233"/>
      <c r="U506" s="233"/>
      <c r="V506" s="233"/>
      <c r="W506" s="233"/>
      <c r="X506" s="233"/>
      <c r="Y506" s="233"/>
      <c r="Z506" s="233"/>
      <c r="AA506" s="233"/>
      <c r="AB506" s="233"/>
      <c r="AC506" s="233"/>
      <c r="AD506" s="233"/>
      <c r="AE506" s="233"/>
      <c r="AF506" s="233"/>
      <c r="AG506" s="233"/>
      <c r="AH506" s="233"/>
      <c r="AI506" s="233"/>
      <c r="AJ506" s="233"/>
      <c r="AK506" s="233"/>
      <c r="AL506" s="233"/>
    </row>
    <row r="507" spans="3:38">
      <c r="C507" s="233"/>
      <c r="D507" s="236"/>
      <c r="E507" s="236"/>
      <c r="F507" s="236"/>
      <c r="G507" s="233"/>
      <c r="H507" s="233"/>
      <c r="I507" s="233"/>
      <c r="J507" s="233"/>
      <c r="K507" s="233"/>
      <c r="L507" s="233"/>
      <c r="M507" s="233"/>
      <c r="N507" s="233"/>
      <c r="O507" s="233"/>
      <c r="P507" s="233"/>
      <c r="Q507" s="233"/>
      <c r="R507" s="233"/>
      <c r="S507" s="233"/>
      <c r="T507" s="233"/>
      <c r="U507" s="233"/>
      <c r="V507" s="233"/>
      <c r="W507" s="233"/>
      <c r="X507" s="233"/>
      <c r="Y507" s="233"/>
      <c r="Z507" s="233"/>
      <c r="AA507" s="233"/>
      <c r="AB507" s="233"/>
      <c r="AC507" s="233"/>
      <c r="AD507" s="233"/>
      <c r="AE507" s="233"/>
      <c r="AF507" s="233"/>
      <c r="AG507" s="233"/>
      <c r="AH507" s="233"/>
      <c r="AI507" s="233"/>
      <c r="AJ507" s="233"/>
      <c r="AK507" s="233"/>
      <c r="AL507" s="233"/>
    </row>
    <row r="508" spans="3:38">
      <c r="C508" s="233"/>
      <c r="D508" s="236"/>
      <c r="E508" s="236"/>
      <c r="F508" s="236"/>
      <c r="G508" s="233"/>
      <c r="H508" s="233"/>
      <c r="I508" s="233"/>
      <c r="J508" s="233"/>
      <c r="K508" s="233"/>
      <c r="L508" s="233"/>
      <c r="M508" s="233"/>
      <c r="N508" s="233"/>
      <c r="O508" s="233"/>
      <c r="P508" s="233"/>
      <c r="Q508" s="233"/>
      <c r="R508" s="233"/>
      <c r="S508" s="233"/>
      <c r="T508" s="233"/>
      <c r="U508" s="233"/>
      <c r="V508" s="233"/>
      <c r="W508" s="233"/>
      <c r="X508" s="233"/>
      <c r="Y508" s="233"/>
      <c r="Z508" s="233"/>
      <c r="AA508" s="233"/>
      <c r="AB508" s="233"/>
      <c r="AC508" s="233"/>
      <c r="AD508" s="233"/>
      <c r="AE508" s="233"/>
      <c r="AF508" s="233"/>
      <c r="AG508" s="233"/>
      <c r="AH508" s="233"/>
      <c r="AI508" s="233"/>
      <c r="AJ508" s="233"/>
      <c r="AK508" s="233"/>
      <c r="AL508" s="233"/>
    </row>
    <row r="509" spans="3:38">
      <c r="C509" s="233"/>
      <c r="D509" s="236"/>
      <c r="E509" s="236"/>
      <c r="F509" s="236"/>
      <c r="G509" s="233"/>
      <c r="H509" s="233"/>
      <c r="I509" s="233"/>
      <c r="J509" s="233"/>
      <c r="K509" s="233"/>
      <c r="L509" s="233"/>
      <c r="M509" s="233"/>
      <c r="N509" s="233"/>
      <c r="O509" s="233"/>
      <c r="P509" s="233"/>
      <c r="Q509" s="233"/>
      <c r="R509" s="233"/>
      <c r="S509" s="233"/>
      <c r="T509" s="233"/>
      <c r="U509" s="233"/>
      <c r="V509" s="233"/>
      <c r="W509" s="233"/>
      <c r="X509" s="233"/>
      <c r="Y509" s="233"/>
      <c r="Z509" s="233"/>
      <c r="AA509" s="233"/>
      <c r="AB509" s="233"/>
      <c r="AC509" s="233"/>
      <c r="AD509" s="233"/>
      <c r="AE509" s="233"/>
      <c r="AF509" s="233"/>
      <c r="AG509" s="233"/>
      <c r="AH509" s="233"/>
      <c r="AI509" s="233"/>
      <c r="AJ509" s="233"/>
      <c r="AK509" s="233"/>
      <c r="AL509" s="233"/>
    </row>
    <row r="510" spans="3:38">
      <c r="C510" s="233"/>
      <c r="D510" s="236"/>
      <c r="E510" s="236"/>
      <c r="F510" s="236"/>
      <c r="G510" s="233"/>
      <c r="H510" s="233"/>
      <c r="I510" s="233"/>
      <c r="J510" s="233"/>
      <c r="K510" s="233"/>
      <c r="L510" s="233"/>
      <c r="M510" s="233"/>
      <c r="N510" s="233"/>
      <c r="O510" s="233"/>
      <c r="P510" s="233"/>
      <c r="Q510" s="233"/>
      <c r="R510" s="233"/>
      <c r="S510" s="233"/>
      <c r="T510" s="233"/>
      <c r="U510" s="233"/>
      <c r="V510" s="233"/>
      <c r="W510" s="233"/>
      <c r="X510" s="233"/>
      <c r="Y510" s="233"/>
      <c r="Z510" s="233"/>
      <c r="AA510" s="233"/>
      <c r="AB510" s="233"/>
      <c r="AC510" s="233"/>
      <c r="AD510" s="233"/>
      <c r="AE510" s="233"/>
      <c r="AF510" s="233"/>
      <c r="AG510" s="233"/>
      <c r="AH510" s="233"/>
      <c r="AI510" s="233"/>
      <c r="AJ510" s="233"/>
      <c r="AK510" s="233"/>
      <c r="AL510" s="233"/>
    </row>
    <row r="511" spans="3:38">
      <c r="C511" s="233"/>
      <c r="D511" s="236"/>
      <c r="E511" s="236"/>
      <c r="F511" s="236"/>
      <c r="G511" s="233"/>
      <c r="H511" s="233"/>
      <c r="I511" s="233"/>
      <c r="J511" s="233"/>
      <c r="K511" s="233"/>
      <c r="L511" s="233"/>
      <c r="M511" s="233"/>
      <c r="N511" s="233"/>
      <c r="O511" s="233"/>
      <c r="P511" s="233"/>
      <c r="Q511" s="233"/>
      <c r="R511" s="233"/>
      <c r="S511" s="233"/>
      <c r="T511" s="233"/>
      <c r="U511" s="233"/>
      <c r="V511" s="233"/>
      <c r="W511" s="233"/>
      <c r="X511" s="233"/>
      <c r="Y511" s="233"/>
      <c r="Z511" s="233"/>
      <c r="AA511" s="233"/>
      <c r="AB511" s="233"/>
      <c r="AC511" s="233"/>
      <c r="AD511" s="233"/>
      <c r="AE511" s="233"/>
      <c r="AF511" s="233"/>
      <c r="AG511" s="233"/>
      <c r="AH511" s="233"/>
      <c r="AI511" s="233"/>
      <c r="AJ511" s="233"/>
      <c r="AK511" s="233"/>
      <c r="AL511" s="233"/>
    </row>
    <row r="512" spans="3:38">
      <c r="C512" s="233"/>
      <c r="D512" s="236"/>
      <c r="E512" s="236"/>
      <c r="F512" s="236"/>
      <c r="G512" s="233"/>
      <c r="H512" s="233"/>
      <c r="I512" s="233"/>
      <c r="J512" s="233"/>
      <c r="K512" s="233"/>
      <c r="L512" s="233"/>
      <c r="M512" s="233"/>
      <c r="N512" s="233"/>
      <c r="O512" s="233"/>
      <c r="P512" s="233"/>
      <c r="Q512" s="233"/>
      <c r="R512" s="233"/>
      <c r="S512" s="233"/>
      <c r="T512" s="233"/>
      <c r="U512" s="233"/>
      <c r="V512" s="233"/>
      <c r="W512" s="233"/>
      <c r="X512" s="233"/>
      <c r="Y512" s="233"/>
      <c r="Z512" s="233"/>
      <c r="AA512" s="233"/>
      <c r="AB512" s="233"/>
      <c r="AC512" s="233"/>
      <c r="AD512" s="233"/>
      <c r="AE512" s="233"/>
      <c r="AF512" s="233"/>
      <c r="AG512" s="233"/>
      <c r="AH512" s="233"/>
      <c r="AI512" s="233"/>
      <c r="AJ512" s="233"/>
      <c r="AK512" s="233"/>
      <c r="AL512" s="233"/>
    </row>
    <row r="513" spans="3:38">
      <c r="C513" s="233"/>
      <c r="D513" s="236"/>
      <c r="E513" s="236"/>
      <c r="F513" s="236"/>
      <c r="G513" s="233"/>
      <c r="H513" s="233"/>
      <c r="I513" s="233"/>
      <c r="J513" s="233"/>
      <c r="K513" s="233"/>
      <c r="L513" s="233"/>
      <c r="M513" s="233"/>
      <c r="N513" s="233"/>
      <c r="O513" s="233"/>
      <c r="P513" s="233"/>
      <c r="Q513" s="233"/>
      <c r="R513" s="233"/>
      <c r="S513" s="233"/>
      <c r="T513" s="233"/>
      <c r="U513" s="233"/>
      <c r="V513" s="233"/>
      <c r="W513" s="233"/>
      <c r="X513" s="233"/>
      <c r="Y513" s="233"/>
      <c r="Z513" s="233"/>
      <c r="AA513" s="233"/>
      <c r="AB513" s="233"/>
      <c r="AC513" s="233"/>
      <c r="AD513" s="233"/>
      <c r="AE513" s="233"/>
      <c r="AF513" s="233"/>
      <c r="AG513" s="233"/>
      <c r="AH513" s="233"/>
      <c r="AI513" s="233"/>
      <c r="AJ513" s="233"/>
      <c r="AK513" s="233"/>
      <c r="AL513" s="233"/>
    </row>
    <row r="514" spans="3:38">
      <c r="C514" s="233"/>
      <c r="D514" s="236"/>
      <c r="E514" s="236"/>
      <c r="F514" s="236"/>
      <c r="G514" s="233"/>
      <c r="H514" s="233"/>
      <c r="I514" s="233"/>
      <c r="J514" s="233"/>
      <c r="K514" s="233"/>
      <c r="L514" s="233"/>
      <c r="M514" s="233"/>
      <c r="N514" s="233"/>
      <c r="O514" s="233"/>
      <c r="P514" s="233"/>
      <c r="Q514" s="233"/>
      <c r="R514" s="233"/>
      <c r="S514" s="233"/>
      <c r="T514" s="233"/>
      <c r="U514" s="233"/>
      <c r="V514" s="233"/>
      <c r="W514" s="233"/>
      <c r="X514" s="233"/>
      <c r="Y514" s="233"/>
      <c r="Z514" s="233"/>
      <c r="AA514" s="233"/>
      <c r="AB514" s="233"/>
      <c r="AC514" s="233"/>
      <c r="AD514" s="233"/>
      <c r="AE514" s="233"/>
      <c r="AF514" s="233"/>
      <c r="AG514" s="233"/>
      <c r="AH514" s="233"/>
      <c r="AI514" s="233"/>
      <c r="AJ514" s="233"/>
      <c r="AK514" s="233"/>
      <c r="AL514" s="233"/>
    </row>
    <row r="515" spans="3:38">
      <c r="C515" s="233"/>
      <c r="D515" s="236"/>
      <c r="E515" s="236"/>
      <c r="F515" s="236"/>
      <c r="G515" s="233"/>
      <c r="H515" s="233"/>
      <c r="I515" s="233"/>
      <c r="J515" s="233"/>
      <c r="K515" s="233"/>
      <c r="L515" s="233"/>
      <c r="M515" s="233"/>
      <c r="N515" s="233"/>
      <c r="O515" s="233"/>
      <c r="P515" s="233"/>
      <c r="Q515" s="233"/>
      <c r="R515" s="233"/>
      <c r="S515" s="233"/>
      <c r="T515" s="233"/>
      <c r="U515" s="233"/>
      <c r="V515" s="233"/>
      <c r="W515" s="233"/>
      <c r="X515" s="233"/>
      <c r="Y515" s="233"/>
      <c r="Z515" s="233"/>
      <c r="AA515" s="233"/>
      <c r="AB515" s="233"/>
      <c r="AC515" s="233"/>
      <c r="AD515" s="233"/>
      <c r="AE515" s="233"/>
      <c r="AF515" s="233"/>
      <c r="AG515" s="233"/>
      <c r="AH515" s="233"/>
      <c r="AI515" s="233"/>
      <c r="AJ515" s="233"/>
      <c r="AK515" s="233"/>
      <c r="AL515" s="233"/>
    </row>
    <row r="516" spans="3:38">
      <c r="C516" s="233"/>
      <c r="D516" s="236"/>
      <c r="E516" s="236"/>
      <c r="F516" s="236"/>
      <c r="G516" s="233"/>
      <c r="H516" s="233"/>
      <c r="I516" s="233"/>
      <c r="J516" s="233"/>
      <c r="K516" s="233"/>
      <c r="L516" s="233"/>
      <c r="M516" s="233"/>
      <c r="N516" s="233"/>
      <c r="O516" s="233"/>
      <c r="P516" s="233"/>
      <c r="Q516" s="233"/>
      <c r="R516" s="233"/>
      <c r="S516" s="233"/>
      <c r="T516" s="233"/>
      <c r="U516" s="233"/>
      <c r="V516" s="233"/>
      <c r="W516" s="233"/>
      <c r="X516" s="233"/>
      <c r="Y516" s="233"/>
      <c r="Z516" s="233"/>
      <c r="AA516" s="233"/>
      <c r="AB516" s="233"/>
      <c r="AC516" s="233"/>
      <c r="AD516" s="233"/>
      <c r="AE516" s="233"/>
      <c r="AF516" s="233"/>
      <c r="AG516" s="233"/>
      <c r="AH516" s="233"/>
      <c r="AI516" s="233"/>
      <c r="AJ516" s="233"/>
      <c r="AK516" s="233"/>
      <c r="AL516" s="233"/>
    </row>
    <row r="517" spans="3:38">
      <c r="C517" s="233"/>
      <c r="D517" s="236"/>
      <c r="E517" s="236"/>
      <c r="F517" s="236"/>
      <c r="G517" s="233"/>
      <c r="H517" s="233"/>
      <c r="I517" s="233"/>
      <c r="J517" s="233"/>
      <c r="K517" s="233"/>
      <c r="L517" s="233"/>
      <c r="M517" s="233"/>
      <c r="N517" s="233"/>
      <c r="O517" s="233"/>
      <c r="P517" s="233"/>
      <c r="Q517" s="233"/>
      <c r="R517" s="233"/>
      <c r="S517" s="233"/>
      <c r="T517" s="233"/>
      <c r="U517" s="233"/>
      <c r="V517" s="233"/>
      <c r="W517" s="233"/>
      <c r="X517" s="233"/>
      <c r="Y517" s="233"/>
      <c r="Z517" s="233"/>
      <c r="AA517" s="233"/>
      <c r="AB517" s="233"/>
      <c r="AC517" s="233"/>
      <c r="AD517" s="233"/>
      <c r="AE517" s="233"/>
      <c r="AF517" s="233"/>
      <c r="AG517" s="233"/>
      <c r="AH517" s="233"/>
      <c r="AI517" s="233"/>
      <c r="AJ517" s="233"/>
      <c r="AK517" s="233"/>
      <c r="AL517" s="233"/>
    </row>
    <row r="518" spans="3:38">
      <c r="C518" s="233"/>
      <c r="D518" s="236"/>
      <c r="E518" s="236"/>
      <c r="F518" s="236"/>
      <c r="G518" s="233"/>
      <c r="H518" s="233"/>
      <c r="I518" s="233"/>
      <c r="J518" s="233"/>
      <c r="K518" s="233"/>
      <c r="L518" s="233"/>
      <c r="M518" s="233"/>
      <c r="N518" s="233"/>
      <c r="O518" s="233"/>
      <c r="P518" s="233"/>
      <c r="Q518" s="233"/>
      <c r="R518" s="233"/>
      <c r="S518" s="233"/>
      <c r="T518" s="233"/>
      <c r="U518" s="233"/>
      <c r="V518" s="233"/>
      <c r="W518" s="233"/>
      <c r="X518" s="233"/>
      <c r="Y518" s="233"/>
      <c r="Z518" s="233"/>
      <c r="AA518" s="233"/>
      <c r="AB518" s="233"/>
      <c r="AC518" s="233"/>
      <c r="AD518" s="233"/>
      <c r="AE518" s="233"/>
      <c r="AF518" s="233"/>
      <c r="AG518" s="233"/>
      <c r="AH518" s="233"/>
      <c r="AI518" s="233"/>
      <c r="AJ518" s="233"/>
      <c r="AK518" s="233"/>
      <c r="AL518" s="233"/>
    </row>
    <row r="519" spans="3:38">
      <c r="C519" s="233"/>
      <c r="D519" s="236"/>
      <c r="E519" s="236"/>
      <c r="F519" s="236"/>
      <c r="G519" s="233"/>
      <c r="H519" s="233"/>
      <c r="I519" s="233"/>
      <c r="J519" s="233"/>
      <c r="K519" s="233"/>
      <c r="L519" s="233"/>
      <c r="M519" s="233"/>
      <c r="N519" s="233"/>
      <c r="O519" s="233"/>
      <c r="P519" s="233"/>
      <c r="Q519" s="233"/>
      <c r="R519" s="233"/>
      <c r="S519" s="233"/>
      <c r="T519" s="233"/>
      <c r="U519" s="233"/>
      <c r="V519" s="233"/>
      <c r="W519" s="233"/>
      <c r="X519" s="233"/>
      <c r="Y519" s="233"/>
      <c r="Z519" s="233"/>
      <c r="AA519" s="233"/>
      <c r="AB519" s="233"/>
      <c r="AC519" s="233"/>
      <c r="AD519" s="233"/>
      <c r="AE519" s="233"/>
      <c r="AF519" s="233"/>
      <c r="AG519" s="233"/>
      <c r="AH519" s="233"/>
      <c r="AI519" s="233"/>
      <c r="AJ519" s="233"/>
      <c r="AK519" s="233"/>
      <c r="AL519" s="233"/>
    </row>
    <row r="520" spans="3:38">
      <c r="C520" s="233"/>
      <c r="D520" s="236"/>
      <c r="E520" s="236"/>
      <c r="F520" s="236"/>
      <c r="G520" s="233"/>
      <c r="H520" s="233"/>
      <c r="I520" s="233"/>
      <c r="J520" s="233"/>
      <c r="K520" s="233"/>
      <c r="L520" s="233"/>
      <c r="M520" s="233"/>
      <c r="N520" s="233"/>
      <c r="O520" s="233"/>
      <c r="P520" s="233"/>
      <c r="Q520" s="233"/>
      <c r="R520" s="233"/>
      <c r="S520" s="233"/>
      <c r="T520" s="233"/>
      <c r="U520" s="233"/>
      <c r="V520" s="233"/>
      <c r="W520" s="233"/>
      <c r="X520" s="233"/>
      <c r="Y520" s="233"/>
      <c r="Z520" s="233"/>
      <c r="AA520" s="233"/>
      <c r="AB520" s="233"/>
      <c r="AC520" s="233"/>
      <c r="AD520" s="233"/>
      <c r="AE520" s="233"/>
      <c r="AF520" s="233"/>
      <c r="AG520" s="233"/>
      <c r="AH520" s="233"/>
      <c r="AI520" s="233"/>
      <c r="AJ520" s="233"/>
      <c r="AK520" s="233"/>
      <c r="AL520" s="233"/>
    </row>
    <row r="521" spans="3:38">
      <c r="C521" s="233"/>
      <c r="D521" s="236"/>
      <c r="E521" s="236"/>
      <c r="F521" s="236"/>
      <c r="G521" s="233"/>
      <c r="H521" s="233"/>
      <c r="I521" s="233"/>
      <c r="J521" s="233"/>
      <c r="K521" s="233"/>
      <c r="L521" s="233"/>
      <c r="M521" s="233"/>
      <c r="N521" s="233"/>
      <c r="O521" s="233"/>
      <c r="P521" s="233"/>
      <c r="Q521" s="233"/>
      <c r="R521" s="233"/>
      <c r="S521" s="233"/>
      <c r="T521" s="233"/>
      <c r="U521" s="233"/>
      <c r="V521" s="233"/>
      <c r="W521" s="233"/>
      <c r="X521" s="233"/>
      <c r="Y521" s="233"/>
      <c r="Z521" s="233"/>
      <c r="AA521" s="233"/>
      <c r="AB521" s="233"/>
      <c r="AC521" s="233"/>
      <c r="AD521" s="233"/>
      <c r="AE521" s="233"/>
      <c r="AF521" s="233"/>
      <c r="AG521" s="233"/>
      <c r="AH521" s="233"/>
      <c r="AI521" s="233"/>
      <c r="AJ521" s="233"/>
      <c r="AK521" s="233"/>
      <c r="AL521" s="233"/>
    </row>
    <row r="522" spans="3:38">
      <c r="C522" s="233"/>
      <c r="D522" s="236"/>
      <c r="E522" s="236"/>
      <c r="F522" s="236"/>
      <c r="G522" s="233"/>
      <c r="H522" s="233"/>
      <c r="I522" s="233"/>
      <c r="J522" s="233"/>
      <c r="K522" s="233"/>
      <c r="L522" s="233"/>
      <c r="M522" s="233"/>
      <c r="N522" s="233"/>
      <c r="O522" s="233"/>
      <c r="P522" s="233"/>
      <c r="Q522" s="233"/>
      <c r="R522" s="233"/>
      <c r="S522" s="233"/>
      <c r="T522" s="233"/>
      <c r="U522" s="233"/>
      <c r="V522" s="233"/>
      <c r="W522" s="233"/>
      <c r="X522" s="233"/>
      <c r="Y522" s="233"/>
      <c r="Z522" s="233"/>
      <c r="AA522" s="233"/>
      <c r="AB522" s="233"/>
      <c r="AC522" s="233"/>
      <c r="AD522" s="233"/>
      <c r="AE522" s="233"/>
      <c r="AF522" s="233"/>
      <c r="AG522" s="233"/>
      <c r="AH522" s="233"/>
      <c r="AI522" s="233"/>
      <c r="AJ522" s="233"/>
      <c r="AK522" s="233"/>
      <c r="AL522" s="233"/>
    </row>
    <row r="523" spans="3:38">
      <c r="C523" s="233"/>
      <c r="D523" s="236"/>
      <c r="E523" s="236"/>
      <c r="F523" s="236"/>
      <c r="G523" s="233"/>
      <c r="H523" s="233"/>
      <c r="I523" s="233"/>
      <c r="J523" s="233"/>
      <c r="K523" s="233"/>
      <c r="L523" s="233"/>
      <c r="M523" s="233"/>
      <c r="N523" s="233"/>
      <c r="O523" s="233"/>
      <c r="P523" s="233"/>
      <c r="Q523" s="233"/>
      <c r="R523" s="233"/>
      <c r="S523" s="233"/>
      <c r="T523" s="233"/>
      <c r="U523" s="233"/>
      <c r="V523" s="233"/>
      <c r="W523" s="233"/>
      <c r="X523" s="233"/>
      <c r="Y523" s="233"/>
      <c r="Z523" s="233"/>
      <c r="AA523" s="233"/>
      <c r="AB523" s="233"/>
      <c r="AC523" s="233"/>
      <c r="AD523" s="233"/>
      <c r="AE523" s="233"/>
      <c r="AF523" s="233"/>
      <c r="AG523" s="233"/>
      <c r="AH523" s="233"/>
      <c r="AI523" s="233"/>
      <c r="AJ523" s="233"/>
      <c r="AK523" s="233"/>
      <c r="AL523" s="233"/>
    </row>
    <row r="524" spans="3:38">
      <c r="C524" s="233"/>
      <c r="D524" s="236"/>
      <c r="E524" s="236"/>
      <c r="F524" s="236"/>
      <c r="G524" s="233"/>
      <c r="H524" s="233"/>
      <c r="I524" s="233"/>
      <c r="J524" s="233"/>
      <c r="K524" s="233"/>
      <c r="L524" s="233"/>
      <c r="M524" s="233"/>
      <c r="N524" s="233"/>
      <c r="O524" s="233"/>
      <c r="P524" s="233"/>
      <c r="Q524" s="233"/>
      <c r="R524" s="233"/>
      <c r="S524" s="233"/>
      <c r="T524" s="233"/>
      <c r="U524" s="233"/>
      <c r="V524" s="233"/>
      <c r="W524" s="233"/>
      <c r="X524" s="233"/>
      <c r="Y524" s="233"/>
      <c r="Z524" s="233"/>
      <c r="AA524" s="233"/>
      <c r="AB524" s="233"/>
      <c r="AC524" s="233"/>
      <c r="AD524" s="233"/>
      <c r="AE524" s="233"/>
      <c r="AF524" s="233"/>
      <c r="AG524" s="233"/>
      <c r="AH524" s="233"/>
      <c r="AI524" s="233"/>
      <c r="AJ524" s="233"/>
      <c r="AK524" s="233"/>
      <c r="AL524" s="233"/>
    </row>
    <row r="525" spans="3:38">
      <c r="C525" s="233"/>
      <c r="D525" s="236"/>
      <c r="E525" s="236"/>
      <c r="F525" s="236"/>
      <c r="G525" s="233"/>
      <c r="H525" s="233"/>
      <c r="I525" s="233"/>
      <c r="J525" s="233"/>
      <c r="K525" s="233"/>
      <c r="L525" s="233"/>
      <c r="M525" s="233"/>
      <c r="N525" s="233"/>
      <c r="O525" s="233"/>
      <c r="P525" s="233"/>
      <c r="Q525" s="233"/>
      <c r="R525" s="233"/>
      <c r="S525" s="233"/>
      <c r="T525" s="233"/>
      <c r="U525" s="233"/>
      <c r="V525" s="233"/>
      <c r="W525" s="233"/>
      <c r="X525" s="233"/>
      <c r="Y525" s="233"/>
      <c r="Z525" s="233"/>
      <c r="AA525" s="233"/>
      <c r="AB525" s="233"/>
      <c r="AC525" s="233"/>
      <c r="AD525" s="233"/>
      <c r="AE525" s="233"/>
      <c r="AF525" s="233"/>
      <c r="AG525" s="233"/>
      <c r="AH525" s="233"/>
      <c r="AI525" s="233"/>
      <c r="AJ525" s="233"/>
      <c r="AK525" s="233"/>
      <c r="AL525" s="233"/>
    </row>
    <row r="526" spans="3:38">
      <c r="C526" s="233"/>
      <c r="D526" s="236"/>
      <c r="E526" s="236"/>
      <c r="F526" s="236"/>
      <c r="G526" s="233"/>
      <c r="H526" s="233"/>
      <c r="I526" s="233"/>
      <c r="J526" s="233"/>
      <c r="K526" s="233"/>
      <c r="L526" s="233"/>
      <c r="M526" s="233"/>
      <c r="N526" s="233"/>
      <c r="O526" s="233"/>
      <c r="P526" s="233"/>
      <c r="Q526" s="233"/>
      <c r="R526" s="233"/>
      <c r="S526" s="233"/>
      <c r="T526" s="233"/>
      <c r="U526" s="233"/>
      <c r="V526" s="233"/>
      <c r="W526" s="233"/>
      <c r="X526" s="233"/>
      <c r="Y526" s="233"/>
      <c r="Z526" s="233"/>
      <c r="AA526" s="233"/>
      <c r="AB526" s="233"/>
      <c r="AC526" s="233"/>
      <c r="AD526" s="233"/>
      <c r="AE526" s="233"/>
      <c r="AF526" s="233"/>
      <c r="AG526" s="233"/>
      <c r="AH526" s="233"/>
      <c r="AI526" s="233"/>
      <c r="AJ526" s="233"/>
      <c r="AK526" s="233"/>
      <c r="AL526" s="233"/>
    </row>
    <row r="527" spans="3:38">
      <c r="C527" s="233"/>
      <c r="D527" s="236"/>
      <c r="E527" s="236"/>
      <c r="F527" s="236"/>
      <c r="G527" s="233"/>
      <c r="H527" s="233"/>
      <c r="I527" s="233"/>
      <c r="J527" s="233"/>
      <c r="K527" s="233"/>
      <c r="L527" s="233"/>
      <c r="M527" s="233"/>
      <c r="N527" s="233"/>
      <c r="O527" s="233"/>
      <c r="P527" s="233"/>
      <c r="Q527" s="233"/>
      <c r="R527" s="233"/>
      <c r="S527" s="233"/>
      <c r="T527" s="233"/>
      <c r="U527" s="233"/>
      <c r="V527" s="233"/>
      <c r="W527" s="233"/>
      <c r="X527" s="233"/>
      <c r="Y527" s="233"/>
      <c r="Z527" s="233"/>
      <c r="AA527" s="233"/>
      <c r="AB527" s="233"/>
      <c r="AC527" s="233"/>
      <c r="AD527" s="233"/>
      <c r="AE527" s="233"/>
      <c r="AF527" s="233"/>
      <c r="AG527" s="233"/>
      <c r="AH527" s="233"/>
      <c r="AI527" s="233"/>
      <c r="AJ527" s="233"/>
      <c r="AK527" s="233"/>
      <c r="AL527" s="233"/>
    </row>
    <row r="528" spans="3:38">
      <c r="C528" s="233"/>
      <c r="D528" s="236"/>
      <c r="E528" s="236"/>
      <c r="F528" s="236"/>
      <c r="G528" s="233"/>
      <c r="H528" s="233"/>
      <c r="I528" s="233"/>
      <c r="J528" s="233"/>
      <c r="K528" s="233"/>
      <c r="L528" s="233"/>
      <c r="M528" s="233"/>
      <c r="N528" s="233"/>
      <c r="O528" s="233"/>
      <c r="P528" s="233"/>
      <c r="Q528" s="233"/>
      <c r="R528" s="233"/>
      <c r="S528" s="233"/>
      <c r="T528" s="233"/>
      <c r="U528" s="233"/>
      <c r="V528" s="233"/>
      <c r="W528" s="233"/>
      <c r="X528" s="233"/>
      <c r="Y528" s="233"/>
      <c r="Z528" s="233"/>
      <c r="AA528" s="233"/>
      <c r="AB528" s="233"/>
      <c r="AC528" s="233"/>
      <c r="AD528" s="233"/>
      <c r="AE528" s="233"/>
      <c r="AF528" s="233"/>
      <c r="AG528" s="233"/>
      <c r="AH528" s="233"/>
      <c r="AI528" s="233"/>
      <c r="AJ528" s="233"/>
      <c r="AK528" s="233"/>
      <c r="AL528" s="233"/>
    </row>
    <row r="529" spans="3:38">
      <c r="C529" s="233"/>
      <c r="D529" s="236"/>
      <c r="E529" s="236"/>
      <c r="F529" s="236"/>
      <c r="G529" s="233"/>
      <c r="H529" s="233"/>
      <c r="I529" s="233"/>
      <c r="J529" s="233"/>
      <c r="K529" s="233"/>
      <c r="L529" s="233"/>
      <c r="M529" s="233"/>
      <c r="N529" s="233"/>
      <c r="O529" s="233"/>
      <c r="P529" s="233"/>
      <c r="Q529" s="233"/>
      <c r="R529" s="233"/>
      <c r="S529" s="233"/>
      <c r="T529" s="233"/>
      <c r="U529" s="233"/>
      <c r="V529" s="233"/>
      <c r="W529" s="233"/>
      <c r="X529" s="233"/>
      <c r="Y529" s="233"/>
      <c r="Z529" s="233"/>
      <c r="AA529" s="233"/>
      <c r="AB529" s="233"/>
      <c r="AC529" s="233"/>
      <c r="AD529" s="233"/>
      <c r="AE529" s="233"/>
      <c r="AF529" s="233"/>
      <c r="AG529" s="233"/>
      <c r="AH529" s="233"/>
      <c r="AI529" s="233"/>
      <c r="AJ529" s="233"/>
      <c r="AK529" s="233"/>
      <c r="AL529" s="233"/>
    </row>
    <row r="530" spans="3:38">
      <c r="C530" s="233"/>
      <c r="D530" s="236"/>
      <c r="E530" s="236"/>
      <c r="F530" s="236"/>
      <c r="G530" s="233"/>
      <c r="H530" s="233"/>
      <c r="I530" s="233"/>
      <c r="J530" s="233"/>
      <c r="K530" s="233"/>
      <c r="L530" s="233"/>
      <c r="M530" s="233"/>
      <c r="N530" s="233"/>
      <c r="O530" s="233"/>
      <c r="P530" s="233"/>
      <c r="Q530" s="233"/>
      <c r="R530" s="233"/>
      <c r="S530" s="233"/>
      <c r="T530" s="233"/>
      <c r="U530" s="233"/>
      <c r="V530" s="233"/>
      <c r="W530" s="233"/>
      <c r="X530" s="233"/>
      <c r="Y530" s="233"/>
      <c r="Z530" s="233"/>
      <c r="AA530" s="233"/>
      <c r="AB530" s="233"/>
      <c r="AC530" s="233"/>
      <c r="AD530" s="233"/>
      <c r="AE530" s="233"/>
      <c r="AF530" s="233"/>
      <c r="AG530" s="233"/>
      <c r="AH530" s="233"/>
      <c r="AI530" s="233"/>
      <c r="AJ530" s="233"/>
      <c r="AK530" s="233"/>
      <c r="AL530" s="233"/>
    </row>
    <row r="531" spans="3:38">
      <c r="C531" s="233"/>
      <c r="D531" s="236"/>
      <c r="E531" s="236"/>
      <c r="F531" s="236"/>
      <c r="G531" s="233"/>
      <c r="H531" s="233"/>
      <c r="I531" s="233"/>
      <c r="J531" s="233"/>
      <c r="K531" s="233"/>
      <c r="L531" s="233"/>
      <c r="M531" s="233"/>
      <c r="N531" s="233"/>
      <c r="O531" s="233"/>
      <c r="P531" s="233"/>
      <c r="Q531" s="233"/>
      <c r="R531" s="233"/>
      <c r="S531" s="233"/>
      <c r="T531" s="233"/>
      <c r="U531" s="233"/>
      <c r="V531" s="233"/>
      <c r="W531" s="233"/>
      <c r="X531" s="233"/>
      <c r="Y531" s="233"/>
      <c r="Z531" s="233"/>
      <c r="AA531" s="233"/>
      <c r="AB531" s="233"/>
      <c r="AC531" s="233"/>
      <c r="AD531" s="233"/>
      <c r="AE531" s="233"/>
      <c r="AF531" s="233"/>
      <c r="AG531" s="233"/>
      <c r="AH531" s="233"/>
      <c r="AI531" s="233"/>
      <c r="AJ531" s="233"/>
      <c r="AK531" s="233"/>
      <c r="AL531" s="233"/>
    </row>
    <row r="532" spans="3:38">
      <c r="C532" s="233"/>
      <c r="D532" s="236"/>
      <c r="E532" s="236"/>
      <c r="F532" s="236"/>
      <c r="G532" s="233"/>
      <c r="H532" s="233"/>
      <c r="I532" s="233"/>
      <c r="J532" s="233"/>
      <c r="K532" s="233"/>
      <c r="L532" s="233"/>
      <c r="M532" s="233"/>
      <c r="N532" s="233"/>
      <c r="O532" s="233"/>
      <c r="P532" s="233"/>
      <c r="Q532" s="233"/>
      <c r="R532" s="233"/>
      <c r="S532" s="233"/>
      <c r="T532" s="233"/>
      <c r="U532" s="233"/>
      <c r="V532" s="233"/>
      <c r="W532" s="233"/>
      <c r="X532" s="233"/>
      <c r="Y532" s="233"/>
      <c r="Z532" s="233"/>
      <c r="AA532" s="233"/>
      <c r="AB532" s="233"/>
      <c r="AC532" s="233"/>
      <c r="AD532" s="233"/>
      <c r="AE532" s="233"/>
      <c r="AF532" s="233"/>
      <c r="AG532" s="233"/>
      <c r="AH532" s="233"/>
      <c r="AI532" s="233"/>
      <c r="AJ532" s="233"/>
      <c r="AK532" s="233"/>
      <c r="AL532" s="233"/>
    </row>
    <row r="533" spans="3:38">
      <c r="C533" s="233"/>
      <c r="D533" s="236"/>
      <c r="E533" s="236"/>
      <c r="F533" s="236"/>
      <c r="G533" s="233"/>
      <c r="H533" s="233"/>
      <c r="I533" s="233"/>
      <c r="J533" s="233"/>
      <c r="K533" s="233"/>
      <c r="L533" s="233"/>
      <c r="M533" s="233"/>
      <c r="N533" s="233"/>
      <c r="O533" s="233"/>
      <c r="P533" s="233"/>
      <c r="Q533" s="233"/>
      <c r="R533" s="233"/>
      <c r="S533" s="233"/>
      <c r="T533" s="233"/>
      <c r="U533" s="233"/>
      <c r="V533" s="233"/>
      <c r="W533" s="233"/>
      <c r="X533" s="233"/>
      <c r="Y533" s="233"/>
      <c r="Z533" s="233"/>
      <c r="AA533" s="233"/>
      <c r="AB533" s="233"/>
      <c r="AC533" s="233"/>
      <c r="AD533" s="233"/>
      <c r="AE533" s="233"/>
      <c r="AF533" s="233"/>
      <c r="AG533" s="233"/>
      <c r="AH533" s="233"/>
      <c r="AI533" s="233"/>
      <c r="AJ533" s="233"/>
      <c r="AK533" s="233"/>
      <c r="AL533" s="233"/>
    </row>
    <row r="534" spans="3:38">
      <c r="C534" s="233"/>
      <c r="D534" s="236"/>
      <c r="E534" s="236"/>
      <c r="F534" s="236"/>
      <c r="G534" s="233"/>
      <c r="H534" s="233"/>
      <c r="I534" s="233"/>
      <c r="J534" s="233"/>
      <c r="K534" s="233"/>
      <c r="L534" s="233"/>
      <c r="M534" s="233"/>
      <c r="N534" s="233"/>
      <c r="O534" s="233"/>
      <c r="P534" s="233"/>
      <c r="Q534" s="233"/>
      <c r="R534" s="233"/>
      <c r="S534" s="233"/>
      <c r="T534" s="233"/>
      <c r="U534" s="233"/>
      <c r="V534" s="233"/>
      <c r="W534" s="233"/>
      <c r="X534" s="233"/>
      <c r="Y534" s="233"/>
      <c r="Z534" s="233"/>
      <c r="AA534" s="233"/>
      <c r="AB534" s="233"/>
      <c r="AC534" s="233"/>
      <c r="AD534" s="233"/>
      <c r="AE534" s="233"/>
      <c r="AF534" s="233"/>
      <c r="AG534" s="233"/>
      <c r="AH534" s="233"/>
      <c r="AI534" s="233"/>
      <c r="AJ534" s="233"/>
      <c r="AK534" s="233"/>
      <c r="AL534" s="233"/>
    </row>
    <row r="535" spans="3:38">
      <c r="C535" s="233"/>
      <c r="D535" s="236"/>
      <c r="E535" s="236"/>
      <c r="F535" s="236"/>
      <c r="G535" s="233"/>
      <c r="H535" s="233"/>
      <c r="I535" s="233"/>
      <c r="J535" s="233"/>
      <c r="K535" s="233"/>
      <c r="L535" s="233"/>
      <c r="M535" s="233"/>
      <c r="N535" s="233"/>
      <c r="O535" s="233"/>
      <c r="P535" s="233"/>
      <c r="Q535" s="233"/>
      <c r="R535" s="233"/>
      <c r="S535" s="233"/>
      <c r="T535" s="233"/>
      <c r="U535" s="233"/>
      <c r="V535" s="233"/>
      <c r="W535" s="233"/>
      <c r="X535" s="233"/>
      <c r="Y535" s="233"/>
      <c r="Z535" s="233"/>
      <c r="AA535" s="233"/>
      <c r="AB535" s="233"/>
      <c r="AC535" s="233"/>
      <c r="AD535" s="233"/>
      <c r="AE535" s="233"/>
      <c r="AF535" s="233"/>
      <c r="AG535" s="233"/>
      <c r="AH535" s="233"/>
      <c r="AI535" s="233"/>
      <c r="AJ535" s="233"/>
      <c r="AK535" s="233"/>
      <c r="AL535" s="233"/>
    </row>
    <row r="536" spans="3:38">
      <c r="C536" s="233"/>
      <c r="D536" s="236"/>
      <c r="E536" s="236"/>
      <c r="F536" s="236"/>
      <c r="G536" s="233"/>
      <c r="H536" s="233"/>
      <c r="I536" s="233"/>
      <c r="J536" s="233"/>
      <c r="K536" s="233"/>
      <c r="L536" s="233"/>
      <c r="M536" s="233"/>
      <c r="N536" s="233"/>
      <c r="O536" s="233"/>
      <c r="P536" s="233"/>
      <c r="Q536" s="233"/>
      <c r="R536" s="233"/>
      <c r="S536" s="233"/>
      <c r="T536" s="233"/>
      <c r="U536" s="233"/>
      <c r="V536" s="233"/>
      <c r="W536" s="233"/>
      <c r="X536" s="233"/>
      <c r="Y536" s="233"/>
      <c r="Z536" s="233"/>
      <c r="AA536" s="233"/>
      <c r="AB536" s="233"/>
      <c r="AC536" s="233"/>
      <c r="AD536" s="233"/>
      <c r="AE536" s="233"/>
      <c r="AF536" s="233"/>
      <c r="AG536" s="233"/>
      <c r="AH536" s="233"/>
      <c r="AI536" s="233"/>
      <c r="AJ536" s="233"/>
      <c r="AK536" s="233"/>
      <c r="AL536" s="233"/>
    </row>
    <row r="537" spans="3:38">
      <c r="C537" s="233"/>
      <c r="D537" s="236"/>
      <c r="E537" s="236"/>
      <c r="F537" s="236"/>
      <c r="G537" s="233"/>
      <c r="H537" s="233"/>
      <c r="I537" s="233"/>
      <c r="J537" s="233"/>
      <c r="K537" s="233"/>
      <c r="L537" s="233"/>
      <c r="M537" s="233"/>
      <c r="N537" s="233"/>
      <c r="O537" s="233"/>
      <c r="P537" s="233"/>
      <c r="Q537" s="233"/>
      <c r="R537" s="233"/>
      <c r="S537" s="233"/>
      <c r="T537" s="233"/>
      <c r="U537" s="233"/>
      <c r="V537" s="233"/>
      <c r="W537" s="233"/>
      <c r="X537" s="233"/>
      <c r="Y537" s="233"/>
      <c r="Z537" s="233"/>
      <c r="AA537" s="233"/>
      <c r="AB537" s="233"/>
      <c r="AC537" s="233"/>
      <c r="AD537" s="233"/>
      <c r="AE537" s="233"/>
      <c r="AF537" s="233"/>
      <c r="AG537" s="233"/>
      <c r="AH537" s="233"/>
      <c r="AI537" s="233"/>
      <c r="AJ537" s="233"/>
      <c r="AK537" s="233"/>
      <c r="AL537" s="233"/>
    </row>
    <row r="538" spans="3:38">
      <c r="C538" s="233"/>
      <c r="D538" s="236"/>
      <c r="E538" s="236"/>
      <c r="F538" s="236"/>
      <c r="G538" s="233"/>
      <c r="H538" s="233"/>
      <c r="I538" s="233"/>
      <c r="J538" s="233"/>
      <c r="K538" s="233"/>
      <c r="L538" s="233"/>
      <c r="M538" s="233"/>
      <c r="N538" s="233"/>
      <c r="O538" s="233"/>
      <c r="P538" s="233"/>
      <c r="Q538" s="233"/>
      <c r="R538" s="233"/>
      <c r="S538" s="233"/>
      <c r="T538" s="233"/>
      <c r="U538" s="233"/>
      <c r="V538" s="233"/>
      <c r="W538" s="233"/>
      <c r="X538" s="233"/>
      <c r="Y538" s="233"/>
      <c r="Z538" s="233"/>
      <c r="AA538" s="233"/>
      <c r="AB538" s="233"/>
      <c r="AC538" s="233"/>
      <c r="AD538" s="233"/>
      <c r="AE538" s="233"/>
      <c r="AF538" s="233"/>
      <c r="AG538" s="233"/>
      <c r="AH538" s="233"/>
      <c r="AI538" s="233"/>
      <c r="AJ538" s="233"/>
      <c r="AK538" s="233"/>
      <c r="AL538" s="233"/>
    </row>
    <row r="539" spans="3:38">
      <c r="C539" s="233"/>
      <c r="D539" s="236"/>
      <c r="E539" s="236"/>
      <c r="F539" s="236"/>
      <c r="G539" s="233"/>
      <c r="H539" s="233"/>
      <c r="I539" s="233"/>
      <c r="J539" s="233"/>
      <c r="K539" s="233"/>
      <c r="L539" s="233"/>
      <c r="M539" s="233"/>
      <c r="N539" s="233"/>
      <c r="O539" s="233"/>
      <c r="P539" s="233"/>
      <c r="Q539" s="233"/>
      <c r="R539" s="233"/>
      <c r="S539" s="233"/>
      <c r="T539" s="233"/>
      <c r="U539" s="233"/>
      <c r="V539" s="233"/>
      <c r="W539" s="233"/>
      <c r="X539" s="233"/>
      <c r="Y539" s="233"/>
      <c r="Z539" s="233"/>
      <c r="AA539" s="233"/>
      <c r="AB539" s="233"/>
      <c r="AC539" s="233"/>
      <c r="AD539" s="233"/>
      <c r="AE539" s="233"/>
      <c r="AF539" s="233"/>
      <c r="AG539" s="233"/>
      <c r="AH539" s="233"/>
      <c r="AI539" s="233"/>
      <c r="AJ539" s="233"/>
      <c r="AK539" s="233"/>
      <c r="AL539" s="233"/>
    </row>
    <row r="540" spans="3:38">
      <c r="C540" s="233"/>
      <c r="D540" s="236"/>
      <c r="E540" s="236"/>
      <c r="F540" s="236"/>
      <c r="G540" s="233"/>
      <c r="H540" s="233"/>
      <c r="I540" s="233"/>
      <c r="J540" s="233"/>
      <c r="K540" s="233"/>
      <c r="L540" s="233"/>
      <c r="M540" s="233"/>
      <c r="N540" s="233"/>
      <c r="O540" s="233"/>
      <c r="P540" s="233"/>
      <c r="Q540" s="233"/>
      <c r="R540" s="233"/>
      <c r="S540" s="233"/>
      <c r="T540" s="233"/>
      <c r="U540" s="233"/>
      <c r="V540" s="233"/>
      <c r="W540" s="233"/>
      <c r="X540" s="233"/>
      <c r="Y540" s="233"/>
      <c r="Z540" s="233"/>
      <c r="AA540" s="233"/>
      <c r="AB540" s="233"/>
      <c r="AC540" s="233"/>
      <c r="AD540" s="233"/>
      <c r="AE540" s="233"/>
      <c r="AF540" s="233"/>
      <c r="AG540" s="233"/>
      <c r="AH540" s="233"/>
      <c r="AI540" s="233"/>
      <c r="AJ540" s="233"/>
      <c r="AK540" s="233"/>
      <c r="AL540" s="233"/>
    </row>
    <row r="541" spans="3:38">
      <c r="C541" s="233"/>
      <c r="D541" s="236"/>
      <c r="E541" s="236"/>
      <c r="F541" s="236"/>
      <c r="G541" s="233"/>
      <c r="H541" s="233"/>
      <c r="I541" s="233"/>
      <c r="J541" s="233"/>
      <c r="K541" s="233"/>
      <c r="L541" s="233"/>
      <c r="M541" s="233"/>
      <c r="N541" s="233"/>
      <c r="O541" s="233"/>
      <c r="P541" s="233"/>
      <c r="Q541" s="233"/>
      <c r="R541" s="233"/>
      <c r="S541" s="233"/>
      <c r="T541" s="233"/>
      <c r="U541" s="233"/>
      <c r="V541" s="233"/>
      <c r="W541" s="233"/>
      <c r="X541" s="233"/>
      <c r="Y541" s="233"/>
      <c r="Z541" s="233"/>
      <c r="AA541" s="233"/>
      <c r="AB541" s="233"/>
      <c r="AC541" s="233"/>
      <c r="AD541" s="233"/>
      <c r="AE541" s="233"/>
      <c r="AF541" s="233"/>
      <c r="AG541" s="233"/>
      <c r="AH541" s="233"/>
      <c r="AI541" s="233"/>
      <c r="AJ541" s="233"/>
      <c r="AK541" s="233"/>
      <c r="AL541" s="233"/>
    </row>
    <row r="542" spans="3:38">
      <c r="C542" s="233"/>
      <c r="D542" s="236"/>
      <c r="E542" s="236"/>
      <c r="F542" s="236"/>
      <c r="G542" s="233"/>
      <c r="H542" s="233"/>
      <c r="I542" s="233"/>
      <c r="J542" s="233"/>
      <c r="K542" s="233"/>
      <c r="L542" s="233"/>
      <c r="M542" s="233"/>
      <c r="N542" s="233"/>
      <c r="O542" s="233"/>
      <c r="P542" s="233"/>
      <c r="Q542" s="233"/>
      <c r="R542" s="233"/>
      <c r="S542" s="233"/>
      <c r="T542" s="233"/>
      <c r="U542" s="233"/>
      <c r="V542" s="233"/>
      <c r="W542" s="233"/>
      <c r="X542" s="233"/>
      <c r="Y542" s="233"/>
      <c r="Z542" s="233"/>
      <c r="AA542" s="233"/>
      <c r="AB542" s="233"/>
      <c r="AC542" s="233"/>
      <c r="AD542" s="233"/>
      <c r="AE542" s="233"/>
      <c r="AF542" s="233"/>
      <c r="AG542" s="233"/>
      <c r="AH542" s="233"/>
      <c r="AI542" s="233"/>
      <c r="AJ542" s="233"/>
      <c r="AK542" s="233"/>
      <c r="AL542" s="233"/>
    </row>
    <row r="543" spans="3:38">
      <c r="C543" s="233"/>
      <c r="D543" s="236"/>
      <c r="E543" s="236"/>
      <c r="F543" s="236"/>
      <c r="G543" s="233"/>
      <c r="H543" s="233"/>
      <c r="I543" s="233"/>
      <c r="J543" s="233"/>
      <c r="K543" s="233"/>
      <c r="L543" s="233"/>
      <c r="M543" s="233"/>
      <c r="N543" s="233"/>
      <c r="O543" s="233"/>
      <c r="P543" s="233"/>
      <c r="Q543" s="233"/>
      <c r="R543" s="233"/>
      <c r="S543" s="233"/>
      <c r="T543" s="233"/>
      <c r="U543" s="233"/>
      <c r="V543" s="233"/>
      <c r="W543" s="233"/>
      <c r="X543" s="233"/>
      <c r="Y543" s="233"/>
      <c r="Z543" s="233"/>
      <c r="AA543" s="233"/>
      <c r="AB543" s="233"/>
      <c r="AC543" s="233"/>
      <c r="AD543" s="233"/>
      <c r="AE543" s="233"/>
      <c r="AF543" s="233"/>
      <c r="AG543" s="233"/>
      <c r="AH543" s="233"/>
      <c r="AI543" s="233"/>
      <c r="AJ543" s="233"/>
      <c r="AK543" s="233"/>
      <c r="AL543" s="233"/>
    </row>
    <row r="544" spans="3:38">
      <c r="C544" s="233"/>
      <c r="D544" s="236"/>
      <c r="E544" s="236"/>
      <c r="F544" s="236"/>
      <c r="G544" s="233"/>
      <c r="H544" s="233"/>
      <c r="I544" s="233"/>
      <c r="J544" s="233"/>
      <c r="K544" s="233"/>
      <c r="L544" s="233"/>
      <c r="M544" s="233"/>
      <c r="N544" s="233"/>
      <c r="O544" s="233"/>
      <c r="P544" s="233"/>
      <c r="Q544" s="233"/>
      <c r="R544" s="233"/>
      <c r="S544" s="233"/>
      <c r="T544" s="233"/>
      <c r="U544" s="233"/>
      <c r="V544" s="233"/>
      <c r="W544" s="233"/>
      <c r="X544" s="233"/>
      <c r="Y544" s="233"/>
      <c r="Z544" s="233"/>
      <c r="AA544" s="233"/>
      <c r="AB544" s="233"/>
      <c r="AC544" s="233"/>
      <c r="AD544" s="233"/>
      <c r="AE544" s="233"/>
      <c r="AF544" s="233"/>
      <c r="AG544" s="233"/>
      <c r="AH544" s="233"/>
      <c r="AI544" s="233"/>
      <c r="AJ544" s="233"/>
      <c r="AK544" s="233"/>
      <c r="AL544" s="233"/>
    </row>
    <row r="545" spans="3:38">
      <c r="C545" s="233"/>
      <c r="D545" s="236"/>
      <c r="E545" s="236"/>
      <c r="F545" s="236"/>
      <c r="G545" s="233"/>
      <c r="H545" s="233"/>
      <c r="I545" s="233"/>
      <c r="J545" s="233"/>
      <c r="K545" s="233"/>
      <c r="L545" s="233"/>
      <c r="M545" s="233"/>
      <c r="N545" s="233"/>
      <c r="O545" s="233"/>
      <c r="P545" s="233"/>
      <c r="Q545" s="233"/>
      <c r="R545" s="233"/>
      <c r="S545" s="233"/>
      <c r="T545" s="233"/>
      <c r="U545" s="233"/>
      <c r="V545" s="233"/>
      <c r="W545" s="233"/>
      <c r="X545" s="233"/>
      <c r="Y545" s="233"/>
      <c r="Z545" s="233"/>
      <c r="AA545" s="233"/>
      <c r="AB545" s="233"/>
      <c r="AC545" s="233"/>
      <c r="AD545" s="233"/>
      <c r="AE545" s="233"/>
      <c r="AF545" s="233"/>
      <c r="AG545" s="233"/>
      <c r="AH545" s="233"/>
      <c r="AI545" s="233"/>
      <c r="AJ545" s="233"/>
      <c r="AK545" s="233"/>
      <c r="AL545" s="233"/>
    </row>
    <row r="546" spans="3:38">
      <c r="C546" s="233"/>
      <c r="D546" s="236"/>
      <c r="E546" s="236"/>
      <c r="F546" s="236"/>
      <c r="G546" s="233"/>
      <c r="H546" s="233"/>
      <c r="I546" s="233"/>
      <c r="J546" s="233"/>
      <c r="K546" s="233"/>
      <c r="L546" s="233"/>
      <c r="M546" s="233"/>
      <c r="N546" s="233"/>
      <c r="O546" s="233"/>
      <c r="P546" s="233"/>
      <c r="Q546" s="233"/>
      <c r="R546" s="233"/>
      <c r="S546" s="233"/>
      <c r="T546" s="233"/>
      <c r="U546" s="233"/>
      <c r="V546" s="233"/>
      <c r="W546" s="233"/>
      <c r="X546" s="233"/>
      <c r="Y546" s="233"/>
      <c r="Z546" s="233"/>
      <c r="AA546" s="233"/>
      <c r="AB546" s="233"/>
      <c r="AC546" s="233"/>
      <c r="AD546" s="233"/>
      <c r="AE546" s="233"/>
      <c r="AF546" s="233"/>
      <c r="AG546" s="233"/>
      <c r="AH546" s="233"/>
      <c r="AI546" s="233"/>
      <c r="AJ546" s="233"/>
      <c r="AK546" s="233"/>
      <c r="AL546" s="233"/>
    </row>
    <row r="547" spans="3:38">
      <c r="C547" s="233"/>
      <c r="D547" s="236"/>
      <c r="E547" s="236"/>
      <c r="F547" s="236"/>
      <c r="G547" s="233"/>
      <c r="H547" s="233"/>
      <c r="I547" s="233"/>
      <c r="J547" s="233"/>
      <c r="K547" s="233"/>
      <c r="L547" s="233"/>
      <c r="M547" s="233"/>
      <c r="N547" s="233"/>
      <c r="O547" s="233"/>
      <c r="P547" s="233"/>
      <c r="Q547" s="233"/>
      <c r="R547" s="233"/>
      <c r="S547" s="233"/>
      <c r="T547" s="233"/>
      <c r="U547" s="233"/>
      <c r="V547" s="233"/>
      <c r="W547" s="233"/>
      <c r="X547" s="233"/>
      <c r="Y547" s="233"/>
      <c r="Z547" s="233"/>
      <c r="AA547" s="233"/>
      <c r="AB547" s="233"/>
      <c r="AC547" s="233"/>
      <c r="AD547" s="233"/>
      <c r="AE547" s="233"/>
      <c r="AF547" s="233"/>
      <c r="AG547" s="233"/>
      <c r="AH547" s="233"/>
      <c r="AI547" s="233"/>
      <c r="AJ547" s="233"/>
      <c r="AK547" s="233"/>
      <c r="AL547" s="233"/>
    </row>
    <row r="548" spans="3:38">
      <c r="C548" s="233"/>
      <c r="D548" s="236"/>
      <c r="E548" s="236"/>
      <c r="F548" s="236"/>
      <c r="G548" s="233"/>
      <c r="H548" s="233"/>
      <c r="I548" s="233"/>
      <c r="J548" s="233"/>
      <c r="K548" s="233"/>
      <c r="L548" s="233"/>
      <c r="M548" s="233"/>
      <c r="N548" s="233"/>
      <c r="O548" s="233"/>
      <c r="P548" s="233"/>
      <c r="Q548" s="233"/>
      <c r="R548" s="233"/>
      <c r="S548" s="233"/>
      <c r="T548" s="233"/>
      <c r="U548" s="233"/>
      <c r="V548" s="233"/>
      <c r="W548" s="233"/>
      <c r="X548" s="233"/>
      <c r="Y548" s="233"/>
      <c r="Z548" s="233"/>
      <c r="AA548" s="233"/>
      <c r="AB548" s="233"/>
      <c r="AC548" s="233"/>
      <c r="AD548" s="233"/>
      <c r="AE548" s="233"/>
      <c r="AF548" s="233"/>
      <c r="AG548" s="233"/>
      <c r="AH548" s="233"/>
      <c r="AI548" s="233"/>
      <c r="AJ548" s="233"/>
      <c r="AK548" s="233"/>
      <c r="AL548" s="233"/>
    </row>
    <row r="549" spans="3:38">
      <c r="C549" s="233"/>
      <c r="D549" s="236"/>
      <c r="E549" s="236"/>
      <c r="F549" s="236"/>
      <c r="G549" s="233"/>
      <c r="H549" s="233"/>
      <c r="I549" s="233"/>
      <c r="J549" s="233"/>
      <c r="K549" s="233"/>
      <c r="L549" s="233"/>
      <c r="M549" s="233"/>
      <c r="N549" s="233"/>
      <c r="O549" s="233"/>
      <c r="P549" s="233"/>
      <c r="Q549" s="233"/>
      <c r="R549" s="233"/>
      <c r="S549" s="233"/>
      <c r="T549" s="233"/>
      <c r="U549" s="233"/>
      <c r="V549" s="233"/>
      <c r="W549" s="233"/>
      <c r="X549" s="233"/>
      <c r="Y549" s="233"/>
      <c r="Z549" s="233"/>
      <c r="AA549" s="233"/>
      <c r="AB549" s="233"/>
      <c r="AC549" s="233"/>
      <c r="AD549" s="233"/>
      <c r="AE549" s="233"/>
      <c r="AF549" s="233"/>
      <c r="AG549" s="233"/>
      <c r="AH549" s="233"/>
      <c r="AI549" s="233"/>
      <c r="AJ549" s="233"/>
      <c r="AK549" s="233"/>
      <c r="AL549" s="233"/>
    </row>
    <row r="550" spans="3:38">
      <c r="C550" s="233"/>
      <c r="D550" s="236"/>
      <c r="E550" s="236"/>
      <c r="F550" s="236"/>
      <c r="G550" s="233"/>
      <c r="H550" s="233"/>
      <c r="I550" s="233"/>
      <c r="J550" s="233"/>
      <c r="K550" s="233"/>
      <c r="L550" s="233"/>
      <c r="M550" s="233"/>
      <c r="N550" s="233"/>
      <c r="O550" s="233"/>
      <c r="P550" s="233"/>
      <c r="Q550" s="233"/>
      <c r="R550" s="233"/>
      <c r="S550" s="233"/>
      <c r="T550" s="233"/>
      <c r="U550" s="233"/>
      <c r="V550" s="233"/>
      <c r="W550" s="233"/>
      <c r="X550" s="233"/>
      <c r="Y550" s="233"/>
      <c r="Z550" s="233"/>
      <c r="AA550" s="233"/>
      <c r="AB550" s="233"/>
      <c r="AC550" s="233"/>
      <c r="AD550" s="233"/>
      <c r="AE550" s="233"/>
      <c r="AF550" s="233"/>
      <c r="AG550" s="233"/>
      <c r="AH550" s="233"/>
      <c r="AI550" s="233"/>
      <c r="AJ550" s="233"/>
      <c r="AK550" s="233"/>
      <c r="AL550" s="233"/>
    </row>
    <row r="551" spans="3:38">
      <c r="C551" s="233"/>
      <c r="D551" s="236"/>
      <c r="E551" s="236"/>
      <c r="F551" s="236"/>
      <c r="G551" s="233"/>
      <c r="H551" s="233"/>
      <c r="I551" s="233"/>
      <c r="J551" s="233"/>
      <c r="K551" s="233"/>
      <c r="L551" s="233"/>
      <c r="M551" s="233"/>
      <c r="N551" s="233"/>
      <c r="O551" s="233"/>
      <c r="P551" s="233"/>
      <c r="Q551" s="233"/>
      <c r="R551" s="233"/>
      <c r="S551" s="233"/>
      <c r="T551" s="233"/>
      <c r="U551" s="233"/>
      <c r="V551" s="233"/>
      <c r="W551" s="233"/>
      <c r="X551" s="233"/>
      <c r="Y551" s="233"/>
      <c r="Z551" s="233"/>
      <c r="AA551" s="233"/>
      <c r="AB551" s="233"/>
      <c r="AC551" s="233"/>
      <c r="AD551" s="233"/>
      <c r="AE551" s="233"/>
      <c r="AF551" s="233"/>
      <c r="AG551" s="233"/>
      <c r="AH551" s="233"/>
      <c r="AI551" s="233"/>
      <c r="AJ551" s="233"/>
      <c r="AK551" s="233"/>
      <c r="AL551" s="233"/>
    </row>
    <row r="552" spans="3:38">
      <c r="C552" s="233"/>
      <c r="D552" s="236"/>
      <c r="E552" s="236"/>
      <c r="F552" s="236"/>
      <c r="G552" s="233"/>
      <c r="H552" s="233"/>
      <c r="I552" s="233"/>
      <c r="J552" s="233"/>
      <c r="K552" s="233"/>
      <c r="L552" s="233"/>
      <c r="M552" s="233"/>
      <c r="N552" s="233"/>
      <c r="O552" s="233"/>
      <c r="P552" s="233"/>
      <c r="Q552" s="233"/>
      <c r="R552" s="233"/>
      <c r="S552" s="233"/>
      <c r="T552" s="233"/>
      <c r="U552" s="233"/>
      <c r="V552" s="233"/>
      <c r="W552" s="233"/>
      <c r="X552" s="233"/>
      <c r="Y552" s="233"/>
      <c r="Z552" s="233"/>
      <c r="AA552" s="233"/>
      <c r="AB552" s="233"/>
      <c r="AC552" s="233"/>
      <c r="AD552" s="233"/>
      <c r="AE552" s="233"/>
      <c r="AF552" s="233"/>
      <c r="AG552" s="233"/>
      <c r="AH552" s="233"/>
      <c r="AI552" s="233"/>
      <c r="AJ552" s="233"/>
      <c r="AK552" s="233"/>
      <c r="AL552" s="233"/>
    </row>
    <row r="553" spans="3:38">
      <c r="C553" s="233"/>
      <c r="D553" s="236"/>
      <c r="E553" s="236"/>
      <c r="F553" s="236"/>
      <c r="G553" s="233"/>
      <c r="H553" s="233"/>
      <c r="I553" s="233"/>
      <c r="J553" s="233"/>
      <c r="K553" s="233"/>
      <c r="L553" s="233"/>
      <c r="M553" s="233"/>
      <c r="N553" s="233"/>
      <c r="O553" s="233"/>
      <c r="P553" s="233"/>
      <c r="Q553" s="233"/>
      <c r="R553" s="233"/>
      <c r="S553" s="233"/>
      <c r="T553" s="233"/>
      <c r="U553" s="233"/>
      <c r="V553" s="233"/>
      <c r="W553" s="233"/>
      <c r="X553" s="233"/>
      <c r="Y553" s="233"/>
      <c r="Z553" s="233"/>
      <c r="AA553" s="233"/>
      <c r="AB553" s="233"/>
      <c r="AC553" s="233"/>
      <c r="AD553" s="233"/>
      <c r="AE553" s="233"/>
      <c r="AF553" s="233"/>
      <c r="AG553" s="233"/>
      <c r="AH553" s="233"/>
      <c r="AI553" s="233"/>
      <c r="AJ553" s="233"/>
      <c r="AK553" s="233"/>
      <c r="AL553" s="233"/>
    </row>
    <row r="554" spans="3:38">
      <c r="C554" s="233"/>
      <c r="D554" s="236"/>
      <c r="E554" s="236"/>
      <c r="F554" s="236"/>
      <c r="G554" s="233"/>
      <c r="H554" s="233"/>
      <c r="I554" s="233"/>
      <c r="J554" s="233"/>
      <c r="K554" s="233"/>
      <c r="L554" s="233"/>
      <c r="M554" s="233"/>
      <c r="N554" s="233"/>
      <c r="O554" s="233"/>
      <c r="P554" s="233"/>
      <c r="Q554" s="233"/>
      <c r="R554" s="233"/>
      <c r="S554" s="233"/>
      <c r="T554" s="233"/>
      <c r="U554" s="233"/>
      <c r="V554" s="233"/>
      <c r="W554" s="233"/>
      <c r="X554" s="233"/>
      <c r="Y554" s="233"/>
      <c r="Z554" s="233"/>
      <c r="AA554" s="233"/>
      <c r="AB554" s="233"/>
      <c r="AC554" s="233"/>
      <c r="AD554" s="233"/>
      <c r="AE554" s="233"/>
      <c r="AF554" s="233"/>
      <c r="AG554" s="233"/>
      <c r="AH554" s="233"/>
      <c r="AI554" s="233"/>
      <c r="AJ554" s="233"/>
      <c r="AK554" s="233"/>
      <c r="AL554" s="233"/>
    </row>
    <row r="555" spans="3:38">
      <c r="C555" s="233"/>
      <c r="D555" s="236"/>
      <c r="E555" s="236"/>
      <c r="F555" s="236"/>
      <c r="G555" s="233"/>
      <c r="H555" s="233"/>
      <c r="I555" s="233"/>
      <c r="J555" s="233"/>
      <c r="K555" s="233"/>
      <c r="L555" s="233"/>
      <c r="M555" s="233"/>
      <c r="N555" s="233"/>
      <c r="O555" s="233"/>
      <c r="P555" s="233"/>
      <c r="Q555" s="233"/>
      <c r="R555" s="233"/>
      <c r="S555" s="233"/>
      <c r="T555" s="233"/>
      <c r="U555" s="233"/>
      <c r="V555" s="233"/>
      <c r="W555" s="233"/>
      <c r="X555" s="233"/>
      <c r="Y555" s="233"/>
      <c r="Z555" s="233"/>
      <c r="AA555" s="233"/>
      <c r="AB555" s="233"/>
      <c r="AC555" s="233"/>
      <c r="AD555" s="233"/>
      <c r="AE555" s="233"/>
      <c r="AF555" s="233"/>
      <c r="AG555" s="233"/>
      <c r="AH555" s="233"/>
      <c r="AI555" s="233"/>
      <c r="AJ555" s="233"/>
      <c r="AK555" s="233"/>
      <c r="AL555" s="233"/>
    </row>
    <row r="556" spans="3:38">
      <c r="C556" s="233"/>
      <c r="D556" s="236"/>
      <c r="E556" s="236"/>
      <c r="F556" s="236"/>
      <c r="G556" s="233"/>
      <c r="H556" s="233"/>
      <c r="I556" s="233"/>
      <c r="J556" s="233"/>
      <c r="K556" s="233"/>
      <c r="L556" s="233"/>
      <c r="M556" s="233"/>
      <c r="N556" s="233"/>
      <c r="O556" s="233"/>
      <c r="P556" s="233"/>
      <c r="Q556" s="233"/>
      <c r="R556" s="233"/>
      <c r="S556" s="233"/>
      <c r="T556" s="233"/>
      <c r="U556" s="233"/>
      <c r="V556" s="233"/>
      <c r="W556" s="233"/>
      <c r="X556" s="233"/>
      <c r="Y556" s="233"/>
      <c r="Z556" s="233"/>
      <c r="AA556" s="233"/>
      <c r="AB556" s="233"/>
      <c r="AC556" s="233"/>
      <c r="AD556" s="233"/>
      <c r="AE556" s="233"/>
      <c r="AF556" s="233"/>
      <c r="AG556" s="233"/>
      <c r="AH556" s="233"/>
      <c r="AI556" s="233"/>
      <c r="AJ556" s="233"/>
      <c r="AK556" s="233"/>
      <c r="AL556" s="233"/>
    </row>
    <row r="557" spans="3:38">
      <c r="C557" s="233"/>
      <c r="D557" s="236"/>
      <c r="E557" s="236"/>
      <c r="F557" s="236"/>
      <c r="G557" s="233"/>
      <c r="H557" s="233"/>
      <c r="I557" s="233"/>
      <c r="J557" s="233"/>
      <c r="K557" s="233"/>
      <c r="L557" s="233"/>
      <c r="M557" s="233"/>
      <c r="N557" s="233"/>
      <c r="O557" s="233"/>
      <c r="P557" s="233"/>
      <c r="Q557" s="233"/>
      <c r="R557" s="233"/>
      <c r="S557" s="233"/>
      <c r="T557" s="233"/>
      <c r="U557" s="233"/>
      <c r="V557" s="233"/>
      <c r="W557" s="233"/>
      <c r="X557" s="233"/>
      <c r="Y557" s="233"/>
      <c r="Z557" s="233"/>
      <c r="AA557" s="233"/>
      <c r="AB557" s="233"/>
      <c r="AC557" s="233"/>
      <c r="AD557" s="233"/>
      <c r="AE557" s="233"/>
      <c r="AF557" s="233"/>
      <c r="AG557" s="233"/>
      <c r="AH557" s="233"/>
      <c r="AI557" s="233"/>
      <c r="AJ557" s="233"/>
      <c r="AK557" s="233"/>
      <c r="AL557" s="233"/>
    </row>
    <row r="558" spans="3:38">
      <c r="C558" s="233"/>
      <c r="D558" s="236"/>
      <c r="E558" s="236"/>
      <c r="F558" s="236"/>
      <c r="G558" s="233"/>
      <c r="H558" s="233"/>
      <c r="I558" s="233"/>
      <c r="J558" s="233"/>
      <c r="K558" s="233"/>
      <c r="L558" s="233"/>
      <c r="M558" s="233"/>
      <c r="N558" s="233"/>
      <c r="O558" s="233"/>
      <c r="P558" s="233"/>
      <c r="Q558" s="233"/>
      <c r="R558" s="233"/>
      <c r="S558" s="233"/>
      <c r="T558" s="233"/>
      <c r="U558" s="233"/>
      <c r="V558" s="233"/>
      <c r="W558" s="233"/>
      <c r="X558" s="233"/>
      <c r="Y558" s="233"/>
      <c r="Z558" s="233"/>
      <c r="AA558" s="233"/>
      <c r="AB558" s="233"/>
      <c r="AC558" s="233"/>
      <c r="AD558" s="233"/>
      <c r="AE558" s="233"/>
      <c r="AF558" s="233"/>
      <c r="AG558" s="233"/>
      <c r="AH558" s="233"/>
      <c r="AI558" s="233"/>
      <c r="AJ558" s="233"/>
      <c r="AK558" s="233"/>
      <c r="AL558" s="233"/>
    </row>
    <row r="559" spans="3:38">
      <c r="C559" s="233"/>
      <c r="D559" s="236"/>
      <c r="E559" s="236"/>
      <c r="F559" s="236"/>
      <c r="G559" s="233"/>
      <c r="H559" s="233"/>
      <c r="I559" s="233"/>
      <c r="J559" s="233"/>
      <c r="K559" s="233"/>
      <c r="L559" s="233"/>
      <c r="M559" s="233"/>
      <c r="N559" s="233"/>
      <c r="O559" s="233"/>
      <c r="P559" s="233"/>
      <c r="Q559" s="233"/>
      <c r="R559" s="233"/>
      <c r="S559" s="233"/>
      <c r="T559" s="233"/>
      <c r="U559" s="233"/>
      <c r="V559" s="233"/>
      <c r="W559" s="233"/>
      <c r="X559" s="233"/>
      <c r="Y559" s="233"/>
      <c r="Z559" s="233"/>
      <c r="AA559" s="233"/>
      <c r="AB559" s="233"/>
      <c r="AC559" s="233"/>
      <c r="AD559" s="233"/>
      <c r="AE559" s="233"/>
      <c r="AF559" s="233"/>
      <c r="AG559" s="233"/>
      <c r="AH559" s="233"/>
      <c r="AI559" s="233"/>
      <c r="AJ559" s="233"/>
      <c r="AK559" s="233"/>
      <c r="AL559" s="233"/>
    </row>
    <row r="560" spans="3:38">
      <c r="C560" s="233"/>
      <c r="D560" s="236"/>
      <c r="E560" s="236"/>
      <c r="F560" s="236"/>
      <c r="G560" s="233"/>
      <c r="H560" s="233"/>
      <c r="I560" s="233"/>
      <c r="J560" s="233"/>
      <c r="K560" s="233"/>
      <c r="L560" s="233"/>
      <c r="M560" s="233"/>
      <c r="N560" s="233"/>
      <c r="O560" s="233"/>
      <c r="P560" s="233"/>
      <c r="Q560" s="233"/>
      <c r="R560" s="233"/>
      <c r="S560" s="233"/>
      <c r="T560" s="233"/>
      <c r="U560" s="233"/>
      <c r="V560" s="233"/>
      <c r="W560" s="233"/>
      <c r="X560" s="233"/>
      <c r="Y560" s="233"/>
      <c r="Z560" s="233"/>
      <c r="AA560" s="233"/>
      <c r="AB560" s="233"/>
      <c r="AC560" s="233"/>
      <c r="AD560" s="233"/>
      <c r="AE560" s="233"/>
      <c r="AF560" s="233"/>
      <c r="AG560" s="233"/>
      <c r="AH560" s="233"/>
      <c r="AI560" s="233"/>
      <c r="AJ560" s="233"/>
      <c r="AK560" s="233"/>
      <c r="AL560" s="233"/>
    </row>
    <row r="561" spans="3:38">
      <c r="C561" s="233"/>
      <c r="D561" s="236"/>
      <c r="E561" s="236"/>
      <c r="F561" s="236"/>
      <c r="G561" s="233"/>
      <c r="H561" s="233"/>
      <c r="I561" s="233"/>
      <c r="J561" s="233"/>
      <c r="K561" s="233"/>
      <c r="L561" s="233"/>
      <c r="M561" s="233"/>
      <c r="N561" s="233"/>
      <c r="O561" s="233"/>
      <c r="P561" s="233"/>
      <c r="Q561" s="233"/>
      <c r="R561" s="233"/>
      <c r="S561" s="233"/>
      <c r="T561" s="233"/>
      <c r="U561" s="233"/>
      <c r="V561" s="233"/>
      <c r="W561" s="233"/>
      <c r="X561" s="233"/>
      <c r="Y561" s="233"/>
      <c r="Z561" s="233"/>
      <c r="AA561" s="233"/>
      <c r="AB561" s="233"/>
      <c r="AC561" s="233"/>
      <c r="AD561" s="233"/>
      <c r="AE561" s="233"/>
      <c r="AF561" s="233"/>
      <c r="AG561" s="233"/>
      <c r="AH561" s="233"/>
      <c r="AI561" s="233"/>
      <c r="AJ561" s="233"/>
      <c r="AK561" s="233"/>
      <c r="AL561" s="233"/>
    </row>
    <row r="562" spans="3:38">
      <c r="C562" s="233"/>
      <c r="D562" s="236"/>
      <c r="E562" s="236"/>
      <c r="F562" s="236"/>
      <c r="G562" s="233"/>
      <c r="H562" s="233"/>
      <c r="I562" s="233"/>
      <c r="J562" s="233"/>
      <c r="K562" s="233"/>
      <c r="L562" s="233"/>
      <c r="M562" s="233"/>
      <c r="N562" s="233"/>
      <c r="O562" s="233"/>
      <c r="P562" s="233"/>
      <c r="Q562" s="233"/>
      <c r="R562" s="233"/>
      <c r="S562" s="233"/>
      <c r="T562" s="233"/>
      <c r="U562" s="233"/>
      <c r="V562" s="233"/>
      <c r="W562" s="233"/>
      <c r="X562" s="233"/>
      <c r="Y562" s="233"/>
      <c r="Z562" s="233"/>
      <c r="AA562" s="233"/>
      <c r="AB562" s="233"/>
      <c r="AC562" s="233"/>
      <c r="AD562" s="233"/>
      <c r="AE562" s="233"/>
      <c r="AF562" s="233"/>
      <c r="AG562" s="233"/>
      <c r="AH562" s="233"/>
      <c r="AI562" s="233"/>
      <c r="AJ562" s="233"/>
      <c r="AK562" s="233"/>
      <c r="AL562" s="233"/>
    </row>
    <row r="563" spans="3:38">
      <c r="C563" s="233"/>
      <c r="D563" s="236"/>
      <c r="E563" s="236"/>
      <c r="F563" s="236"/>
      <c r="G563" s="233"/>
      <c r="H563" s="233"/>
      <c r="I563" s="233"/>
      <c r="J563" s="233"/>
      <c r="K563" s="233"/>
      <c r="L563" s="233"/>
      <c r="M563" s="233"/>
      <c r="N563" s="233"/>
      <c r="O563" s="233"/>
      <c r="P563" s="233"/>
      <c r="Q563" s="233"/>
      <c r="R563" s="233"/>
      <c r="S563" s="233"/>
      <c r="T563" s="233"/>
      <c r="U563" s="233"/>
      <c r="V563" s="233"/>
      <c r="W563" s="233"/>
      <c r="X563" s="233"/>
      <c r="Y563" s="233"/>
      <c r="Z563" s="233"/>
      <c r="AA563" s="233"/>
      <c r="AB563" s="233"/>
      <c r="AC563" s="233"/>
      <c r="AD563" s="233"/>
      <c r="AE563" s="233"/>
      <c r="AF563" s="233"/>
      <c r="AG563" s="233"/>
      <c r="AH563" s="233"/>
      <c r="AI563" s="233"/>
      <c r="AJ563" s="233"/>
      <c r="AK563" s="233"/>
      <c r="AL563" s="233"/>
    </row>
    <row r="564" spans="3:38">
      <c r="C564" s="233"/>
      <c r="D564" s="236"/>
      <c r="E564" s="236"/>
      <c r="F564" s="236"/>
      <c r="G564" s="233"/>
      <c r="H564" s="233"/>
      <c r="I564" s="233"/>
      <c r="J564" s="233"/>
      <c r="K564" s="233"/>
      <c r="L564" s="233"/>
      <c r="M564" s="233"/>
      <c r="N564" s="233"/>
      <c r="O564" s="233"/>
      <c r="P564" s="233"/>
      <c r="Q564" s="233"/>
      <c r="R564" s="233"/>
      <c r="S564" s="233"/>
      <c r="T564" s="233"/>
      <c r="U564" s="233"/>
      <c r="V564" s="233"/>
      <c r="W564" s="233"/>
      <c r="X564" s="233"/>
      <c r="Y564" s="233"/>
      <c r="Z564" s="233"/>
      <c r="AA564" s="233"/>
      <c r="AB564" s="233"/>
      <c r="AC564" s="233"/>
      <c r="AD564" s="233"/>
      <c r="AE564" s="233"/>
      <c r="AF564" s="233"/>
      <c r="AG564" s="233"/>
      <c r="AH564" s="233"/>
      <c r="AI564" s="233"/>
      <c r="AJ564" s="233"/>
      <c r="AK564" s="233"/>
      <c r="AL564" s="233"/>
    </row>
    <row r="565" spans="3:38">
      <c r="C565" s="233"/>
      <c r="D565" s="236"/>
      <c r="E565" s="236"/>
      <c r="F565" s="236"/>
      <c r="G565" s="233"/>
      <c r="H565" s="233"/>
      <c r="I565" s="233"/>
      <c r="J565" s="233"/>
      <c r="K565" s="233"/>
      <c r="L565" s="233"/>
      <c r="M565" s="233"/>
      <c r="N565" s="233"/>
      <c r="O565" s="233"/>
      <c r="P565" s="233"/>
      <c r="Q565" s="233"/>
      <c r="R565" s="233"/>
      <c r="S565" s="233"/>
      <c r="T565" s="233"/>
      <c r="U565" s="233"/>
      <c r="V565" s="233"/>
      <c r="W565" s="233"/>
      <c r="X565" s="233"/>
      <c r="Y565" s="233"/>
      <c r="Z565" s="233"/>
      <c r="AA565" s="233"/>
      <c r="AB565" s="233"/>
      <c r="AC565" s="233"/>
      <c r="AD565" s="233"/>
      <c r="AE565" s="233"/>
      <c r="AF565" s="233"/>
      <c r="AG565" s="233"/>
      <c r="AH565" s="233"/>
      <c r="AI565" s="233"/>
      <c r="AJ565" s="233"/>
      <c r="AK565" s="233"/>
      <c r="AL565" s="233"/>
    </row>
    <row r="566" spans="3:38">
      <c r="C566" s="233"/>
      <c r="D566" s="236"/>
      <c r="E566" s="236"/>
      <c r="F566" s="236"/>
      <c r="G566" s="233"/>
      <c r="H566" s="233"/>
      <c r="I566" s="233"/>
      <c r="J566" s="233"/>
      <c r="K566" s="233"/>
      <c r="L566" s="233"/>
      <c r="M566" s="233"/>
      <c r="N566" s="233"/>
      <c r="O566" s="233"/>
      <c r="P566" s="233"/>
      <c r="Q566" s="233"/>
      <c r="R566" s="233"/>
      <c r="S566" s="233"/>
      <c r="T566" s="233"/>
      <c r="U566" s="233"/>
      <c r="V566" s="233"/>
      <c r="W566" s="233"/>
      <c r="X566" s="233"/>
      <c r="Y566" s="233"/>
      <c r="Z566" s="233"/>
      <c r="AA566" s="233"/>
      <c r="AB566" s="233"/>
      <c r="AC566" s="233"/>
      <c r="AD566" s="233"/>
      <c r="AE566" s="233"/>
      <c r="AF566" s="233"/>
      <c r="AG566" s="233"/>
      <c r="AH566" s="233"/>
      <c r="AI566" s="233"/>
      <c r="AJ566" s="233"/>
      <c r="AK566" s="233"/>
      <c r="AL566" s="233"/>
    </row>
    <row r="567" spans="3:38">
      <c r="C567" s="233"/>
      <c r="D567" s="236"/>
      <c r="E567" s="236"/>
      <c r="F567" s="236"/>
      <c r="G567" s="233"/>
      <c r="H567" s="233"/>
      <c r="I567" s="233"/>
      <c r="J567" s="233"/>
      <c r="K567" s="233"/>
      <c r="L567" s="233"/>
      <c r="M567" s="233"/>
      <c r="N567" s="233"/>
      <c r="O567" s="233"/>
      <c r="P567" s="233"/>
      <c r="Q567" s="233"/>
      <c r="R567" s="233"/>
      <c r="S567" s="233"/>
      <c r="T567" s="233"/>
      <c r="U567" s="233"/>
      <c r="V567" s="233"/>
      <c r="W567" s="233"/>
      <c r="X567" s="233"/>
      <c r="Y567" s="233"/>
      <c r="Z567" s="233"/>
      <c r="AA567" s="233"/>
      <c r="AB567" s="233"/>
      <c r="AC567" s="233"/>
      <c r="AD567" s="233"/>
      <c r="AE567" s="233"/>
      <c r="AF567" s="233"/>
      <c r="AG567" s="233"/>
      <c r="AH567" s="233"/>
      <c r="AI567" s="233"/>
      <c r="AJ567" s="233"/>
      <c r="AK567" s="233"/>
      <c r="AL567" s="233"/>
    </row>
    <row r="568" spans="3:38">
      <c r="C568" s="233"/>
      <c r="D568" s="236"/>
      <c r="E568" s="236"/>
      <c r="F568" s="236"/>
      <c r="G568" s="233"/>
      <c r="H568" s="233"/>
      <c r="I568" s="233"/>
      <c r="J568" s="233"/>
      <c r="K568" s="233"/>
      <c r="L568" s="233"/>
      <c r="M568" s="233"/>
      <c r="N568" s="233"/>
      <c r="O568" s="233"/>
      <c r="P568" s="233"/>
      <c r="Q568" s="233"/>
      <c r="R568" s="233"/>
      <c r="S568" s="233"/>
      <c r="T568" s="233"/>
      <c r="U568" s="233"/>
      <c r="V568" s="233"/>
      <c r="W568" s="233"/>
      <c r="X568" s="233"/>
      <c r="Y568" s="233"/>
      <c r="Z568" s="233"/>
      <c r="AA568" s="233"/>
      <c r="AB568" s="233"/>
      <c r="AC568" s="233"/>
      <c r="AD568" s="233"/>
      <c r="AE568" s="233"/>
      <c r="AF568" s="233"/>
      <c r="AG568" s="233"/>
      <c r="AH568" s="233"/>
      <c r="AI568" s="233"/>
      <c r="AJ568" s="233"/>
      <c r="AK568" s="233"/>
      <c r="AL568" s="233"/>
    </row>
    <row r="569" spans="3:38">
      <c r="C569" s="233"/>
      <c r="D569" s="236"/>
      <c r="E569" s="236"/>
      <c r="F569" s="236"/>
      <c r="G569" s="233"/>
      <c r="H569" s="233"/>
      <c r="I569" s="233"/>
      <c r="J569" s="233"/>
      <c r="K569" s="233"/>
      <c r="L569" s="233"/>
      <c r="M569" s="233"/>
      <c r="N569" s="233"/>
      <c r="O569" s="233"/>
      <c r="P569" s="233"/>
      <c r="Q569" s="233"/>
      <c r="R569" s="233"/>
      <c r="S569" s="233"/>
      <c r="T569" s="233"/>
      <c r="U569" s="233"/>
      <c r="V569" s="233"/>
      <c r="W569" s="233"/>
      <c r="X569" s="233"/>
      <c r="Y569" s="233"/>
      <c r="Z569" s="233"/>
      <c r="AA569" s="233"/>
      <c r="AB569" s="233"/>
      <c r="AC569" s="233"/>
      <c r="AD569" s="233"/>
      <c r="AE569" s="233"/>
      <c r="AF569" s="233"/>
      <c r="AG569" s="233"/>
      <c r="AH569" s="233"/>
      <c r="AI569" s="233"/>
      <c r="AJ569" s="233"/>
      <c r="AK569" s="233"/>
      <c r="AL569" s="233"/>
    </row>
    <row r="570" spans="3:38">
      <c r="C570" s="233"/>
      <c r="D570" s="236"/>
      <c r="E570" s="236"/>
      <c r="F570" s="236"/>
      <c r="G570" s="233"/>
      <c r="H570" s="233"/>
      <c r="I570" s="233"/>
      <c r="J570" s="233"/>
      <c r="K570" s="233"/>
      <c r="L570" s="233"/>
      <c r="M570" s="233"/>
      <c r="N570" s="233"/>
      <c r="O570" s="233"/>
      <c r="P570" s="233"/>
      <c r="Q570" s="233"/>
      <c r="R570" s="233"/>
      <c r="S570" s="233"/>
      <c r="T570" s="233"/>
      <c r="U570" s="233"/>
      <c r="V570" s="233"/>
      <c r="W570" s="233"/>
      <c r="X570" s="233"/>
      <c r="Y570" s="233"/>
      <c r="Z570" s="233"/>
      <c r="AA570" s="233"/>
      <c r="AB570" s="233"/>
      <c r="AC570" s="233"/>
      <c r="AD570" s="233"/>
      <c r="AE570" s="233"/>
      <c r="AF570" s="233"/>
      <c r="AG570" s="233"/>
      <c r="AH570" s="233"/>
      <c r="AI570" s="233"/>
      <c r="AJ570" s="233"/>
      <c r="AK570" s="233"/>
      <c r="AL570" s="233"/>
    </row>
    <row r="571" spans="3:38">
      <c r="C571" s="233"/>
      <c r="D571" s="236"/>
      <c r="E571" s="236"/>
      <c r="F571" s="236"/>
      <c r="G571" s="233"/>
      <c r="H571" s="233"/>
      <c r="I571" s="233"/>
      <c r="J571" s="233"/>
      <c r="K571" s="233"/>
      <c r="L571" s="233"/>
      <c r="M571" s="233"/>
      <c r="N571" s="233"/>
      <c r="O571" s="233"/>
      <c r="P571" s="233"/>
      <c r="Q571" s="233"/>
      <c r="R571" s="233"/>
      <c r="S571" s="233"/>
      <c r="T571" s="233"/>
      <c r="U571" s="233"/>
      <c r="V571" s="233"/>
      <c r="W571" s="233"/>
      <c r="X571" s="233"/>
      <c r="Y571" s="233"/>
      <c r="Z571" s="233"/>
      <c r="AA571" s="233"/>
      <c r="AB571" s="233"/>
      <c r="AC571" s="233"/>
      <c r="AD571" s="233"/>
      <c r="AE571" s="233"/>
      <c r="AF571" s="233"/>
      <c r="AG571" s="233"/>
      <c r="AH571" s="233"/>
      <c r="AI571" s="233"/>
      <c r="AJ571" s="233"/>
      <c r="AK571" s="233"/>
      <c r="AL571" s="233"/>
    </row>
    <row r="572" spans="3:38">
      <c r="C572" s="233"/>
      <c r="D572" s="236"/>
      <c r="E572" s="236"/>
      <c r="F572" s="236"/>
      <c r="G572" s="233"/>
      <c r="H572" s="233"/>
      <c r="I572" s="233"/>
      <c r="J572" s="233"/>
      <c r="K572" s="233"/>
      <c r="L572" s="233"/>
      <c r="M572" s="233"/>
      <c r="N572" s="233"/>
      <c r="O572" s="233"/>
      <c r="P572" s="233"/>
      <c r="Q572" s="233"/>
      <c r="R572" s="233"/>
      <c r="S572" s="233"/>
      <c r="T572" s="233"/>
      <c r="U572" s="233"/>
      <c r="V572" s="233"/>
      <c r="W572" s="233"/>
      <c r="X572" s="233"/>
      <c r="Y572" s="233"/>
      <c r="Z572" s="233"/>
      <c r="AA572" s="233"/>
      <c r="AB572" s="233"/>
      <c r="AC572" s="233"/>
      <c r="AD572" s="233"/>
      <c r="AE572" s="233"/>
      <c r="AF572" s="233"/>
      <c r="AG572" s="233"/>
      <c r="AH572" s="233"/>
      <c r="AI572" s="233"/>
      <c r="AJ572" s="233"/>
      <c r="AK572" s="233"/>
      <c r="AL572" s="233"/>
    </row>
    <row r="573" spans="3:38">
      <c r="C573" s="233"/>
      <c r="D573" s="236"/>
      <c r="E573" s="236"/>
      <c r="F573" s="236"/>
      <c r="G573" s="233"/>
      <c r="H573" s="233"/>
      <c r="I573" s="233"/>
      <c r="J573" s="233"/>
      <c r="K573" s="233"/>
      <c r="L573" s="233"/>
      <c r="M573" s="233"/>
      <c r="N573" s="233"/>
      <c r="O573" s="233"/>
      <c r="P573" s="233"/>
      <c r="Q573" s="233"/>
      <c r="R573" s="233"/>
      <c r="S573" s="233"/>
      <c r="T573" s="233"/>
      <c r="U573" s="233"/>
      <c r="V573" s="233"/>
      <c r="W573" s="233"/>
      <c r="X573" s="233"/>
      <c r="Y573" s="233"/>
      <c r="Z573" s="233"/>
      <c r="AA573" s="233"/>
      <c r="AB573" s="233"/>
      <c r="AC573" s="233"/>
      <c r="AD573" s="233"/>
      <c r="AE573" s="233"/>
      <c r="AF573" s="233"/>
      <c r="AG573" s="233"/>
      <c r="AH573" s="233"/>
      <c r="AI573" s="233"/>
      <c r="AJ573" s="233"/>
      <c r="AK573" s="233"/>
      <c r="AL573" s="233"/>
    </row>
    <row r="574" spans="3:38">
      <c r="C574" s="233"/>
      <c r="D574" s="236"/>
      <c r="E574" s="236"/>
      <c r="F574" s="236"/>
      <c r="G574" s="233"/>
      <c r="H574" s="233"/>
      <c r="I574" s="233"/>
      <c r="J574" s="233"/>
      <c r="K574" s="233"/>
      <c r="L574" s="233"/>
      <c r="M574" s="233"/>
      <c r="N574" s="233"/>
      <c r="O574" s="233"/>
      <c r="P574" s="233"/>
      <c r="Q574" s="233"/>
      <c r="R574" s="233"/>
      <c r="S574" s="233"/>
      <c r="T574" s="233"/>
      <c r="U574" s="233"/>
      <c r="V574" s="233"/>
      <c r="W574" s="233"/>
      <c r="X574" s="233"/>
      <c r="Y574" s="233"/>
      <c r="Z574" s="233"/>
      <c r="AA574" s="233"/>
      <c r="AB574" s="233"/>
      <c r="AC574" s="233"/>
      <c r="AD574" s="233"/>
      <c r="AE574" s="233"/>
      <c r="AF574" s="233"/>
      <c r="AG574" s="233"/>
      <c r="AH574" s="233"/>
      <c r="AI574" s="233"/>
      <c r="AJ574" s="233"/>
      <c r="AK574" s="233"/>
      <c r="AL574" s="233"/>
    </row>
    <row r="575" spans="3:38">
      <c r="C575" s="233"/>
      <c r="D575" s="236"/>
      <c r="E575" s="236"/>
      <c r="F575" s="236"/>
      <c r="G575" s="233"/>
      <c r="H575" s="233"/>
      <c r="I575" s="233"/>
      <c r="J575" s="233"/>
      <c r="K575" s="233"/>
      <c r="L575" s="233"/>
      <c r="M575" s="233"/>
      <c r="N575" s="233"/>
      <c r="O575" s="233"/>
      <c r="P575" s="233"/>
      <c r="Q575" s="233"/>
      <c r="R575" s="233"/>
      <c r="S575" s="233"/>
      <c r="T575" s="233"/>
      <c r="U575" s="233"/>
      <c r="V575" s="233"/>
      <c r="W575" s="233"/>
      <c r="X575" s="233"/>
      <c r="Y575" s="233"/>
      <c r="Z575" s="233"/>
      <c r="AA575" s="233"/>
      <c r="AB575" s="233"/>
      <c r="AC575" s="233"/>
      <c r="AD575" s="233"/>
      <c r="AE575" s="233"/>
      <c r="AF575" s="233"/>
      <c r="AG575" s="233"/>
      <c r="AH575" s="233"/>
      <c r="AI575" s="233"/>
      <c r="AJ575" s="233"/>
      <c r="AK575" s="233"/>
      <c r="AL575" s="233"/>
    </row>
    <row r="576" spans="3:38">
      <c r="C576" s="233"/>
      <c r="D576" s="236"/>
      <c r="E576" s="236"/>
      <c r="F576" s="236"/>
      <c r="G576" s="233"/>
      <c r="H576" s="233"/>
      <c r="I576" s="233"/>
      <c r="J576" s="233"/>
      <c r="K576" s="233"/>
      <c r="L576" s="233"/>
      <c r="M576" s="233"/>
      <c r="N576" s="233"/>
      <c r="O576" s="233"/>
      <c r="P576" s="233"/>
      <c r="Q576" s="233"/>
      <c r="R576" s="233"/>
      <c r="S576" s="233"/>
      <c r="T576" s="233"/>
      <c r="U576" s="233"/>
      <c r="V576" s="233"/>
      <c r="W576" s="233"/>
      <c r="X576" s="233"/>
      <c r="Y576" s="233"/>
      <c r="Z576" s="233"/>
      <c r="AA576" s="233"/>
      <c r="AB576" s="233"/>
      <c r="AC576" s="233"/>
      <c r="AD576" s="233"/>
      <c r="AE576" s="233"/>
      <c r="AF576" s="233"/>
      <c r="AG576" s="233"/>
      <c r="AH576" s="233"/>
      <c r="AI576" s="233"/>
      <c r="AJ576" s="233"/>
      <c r="AK576" s="233"/>
      <c r="AL576" s="233"/>
    </row>
    <row r="577" spans="3:38">
      <c r="C577" s="233"/>
      <c r="D577" s="236"/>
      <c r="E577" s="236"/>
      <c r="F577" s="236"/>
      <c r="G577" s="233"/>
      <c r="H577" s="233"/>
      <c r="I577" s="233"/>
      <c r="J577" s="233"/>
      <c r="K577" s="233"/>
      <c r="L577" s="233"/>
      <c r="M577" s="233"/>
      <c r="N577" s="233"/>
      <c r="O577" s="233"/>
      <c r="P577" s="233"/>
      <c r="Q577" s="233"/>
      <c r="R577" s="233"/>
      <c r="S577" s="233"/>
      <c r="T577" s="233"/>
      <c r="U577" s="233"/>
      <c r="V577" s="233"/>
      <c r="W577" s="233"/>
      <c r="X577" s="233"/>
      <c r="Y577" s="233"/>
      <c r="Z577" s="233"/>
      <c r="AA577" s="233"/>
      <c r="AB577" s="233"/>
      <c r="AC577" s="233"/>
      <c r="AD577" s="233"/>
      <c r="AE577" s="233"/>
      <c r="AF577" s="233"/>
      <c r="AG577" s="233"/>
      <c r="AH577" s="233"/>
      <c r="AI577" s="233"/>
      <c r="AJ577" s="233"/>
      <c r="AK577" s="233"/>
      <c r="AL577" s="233"/>
    </row>
    <row r="578" spans="3:38">
      <c r="C578" s="233"/>
      <c r="D578" s="236"/>
      <c r="E578" s="236"/>
      <c r="F578" s="236"/>
      <c r="G578" s="233"/>
      <c r="H578" s="233"/>
      <c r="I578" s="233"/>
      <c r="J578" s="233"/>
      <c r="K578" s="233"/>
      <c r="L578" s="233"/>
      <c r="M578" s="233"/>
      <c r="N578" s="233"/>
      <c r="O578" s="233"/>
      <c r="P578" s="233"/>
      <c r="Q578" s="233"/>
      <c r="R578" s="233"/>
      <c r="S578" s="233"/>
      <c r="T578" s="233"/>
      <c r="U578" s="233"/>
      <c r="V578" s="233"/>
      <c r="W578" s="233"/>
      <c r="X578" s="233"/>
      <c r="Y578" s="233"/>
      <c r="Z578" s="233"/>
      <c r="AA578" s="233"/>
      <c r="AB578" s="233"/>
      <c r="AC578" s="233"/>
      <c r="AD578" s="233"/>
      <c r="AE578" s="233"/>
      <c r="AF578" s="233"/>
      <c r="AG578" s="233"/>
      <c r="AH578" s="233"/>
      <c r="AI578" s="233"/>
      <c r="AJ578" s="233"/>
      <c r="AK578" s="233"/>
      <c r="AL578" s="233"/>
    </row>
    <row r="579" spans="3:38">
      <c r="C579" s="233"/>
      <c r="D579" s="236"/>
      <c r="E579" s="236"/>
      <c r="F579" s="236"/>
      <c r="G579" s="233"/>
      <c r="H579" s="233"/>
      <c r="I579" s="233"/>
      <c r="J579" s="233"/>
      <c r="K579" s="233"/>
      <c r="L579" s="233"/>
      <c r="M579" s="233"/>
      <c r="N579" s="233"/>
      <c r="O579" s="233"/>
      <c r="P579" s="233"/>
      <c r="Q579" s="233"/>
      <c r="R579" s="233"/>
      <c r="S579" s="233"/>
      <c r="T579" s="233"/>
      <c r="U579" s="233"/>
      <c r="V579" s="233"/>
      <c r="W579" s="233"/>
      <c r="X579" s="233"/>
      <c r="Y579" s="233"/>
      <c r="Z579" s="233"/>
      <c r="AA579" s="233"/>
      <c r="AB579" s="233"/>
      <c r="AC579" s="233"/>
      <c r="AD579" s="233"/>
      <c r="AE579" s="233"/>
      <c r="AF579" s="233"/>
      <c r="AG579" s="233"/>
      <c r="AH579" s="233"/>
      <c r="AI579" s="233"/>
      <c r="AJ579" s="233"/>
      <c r="AK579" s="233"/>
      <c r="AL579" s="233"/>
    </row>
    <row r="580" spans="3:38">
      <c r="C580" s="233"/>
      <c r="D580" s="236"/>
      <c r="E580" s="236"/>
      <c r="F580" s="236"/>
      <c r="G580" s="233"/>
      <c r="H580" s="233"/>
      <c r="I580" s="233"/>
      <c r="J580" s="233"/>
      <c r="K580" s="233"/>
      <c r="L580" s="233"/>
      <c r="M580" s="233"/>
      <c r="N580" s="233"/>
      <c r="O580" s="233"/>
      <c r="P580" s="233"/>
      <c r="Q580" s="233"/>
      <c r="R580" s="233"/>
      <c r="S580" s="233"/>
      <c r="T580" s="233"/>
      <c r="U580" s="233"/>
      <c r="V580" s="233"/>
      <c r="W580" s="233"/>
      <c r="X580" s="233"/>
      <c r="Y580" s="233"/>
      <c r="Z580" s="233"/>
      <c r="AA580" s="233"/>
      <c r="AB580" s="233"/>
      <c r="AC580" s="233"/>
      <c r="AD580" s="233"/>
      <c r="AE580" s="233"/>
      <c r="AF580" s="233"/>
      <c r="AG580" s="233"/>
      <c r="AH580" s="233"/>
      <c r="AI580" s="233"/>
      <c r="AJ580" s="233"/>
      <c r="AK580" s="233"/>
      <c r="AL580" s="233"/>
    </row>
    <row r="581" spans="3:38">
      <c r="C581" s="233"/>
      <c r="D581" s="236"/>
      <c r="E581" s="236"/>
      <c r="F581" s="236"/>
      <c r="G581" s="233"/>
      <c r="H581" s="233"/>
      <c r="I581" s="233"/>
      <c r="J581" s="233"/>
      <c r="K581" s="233"/>
      <c r="L581" s="233"/>
      <c r="M581" s="233"/>
      <c r="N581" s="233"/>
      <c r="O581" s="233"/>
      <c r="P581" s="233"/>
      <c r="Q581" s="233"/>
      <c r="R581" s="233"/>
      <c r="S581" s="233"/>
      <c r="T581" s="233"/>
      <c r="U581" s="233"/>
      <c r="V581" s="233"/>
      <c r="W581" s="233"/>
      <c r="X581" s="233"/>
      <c r="Y581" s="233"/>
      <c r="Z581" s="233"/>
      <c r="AA581" s="233"/>
      <c r="AB581" s="233"/>
      <c r="AC581" s="233"/>
      <c r="AD581" s="233"/>
      <c r="AE581" s="233"/>
      <c r="AF581" s="233"/>
      <c r="AG581" s="233"/>
      <c r="AH581" s="233"/>
      <c r="AI581" s="233"/>
      <c r="AJ581" s="233"/>
      <c r="AK581" s="233"/>
      <c r="AL581" s="233"/>
    </row>
    <row r="582" spans="3:38">
      <c r="C582" s="233"/>
      <c r="D582" s="236"/>
      <c r="E582" s="236"/>
      <c r="F582" s="236"/>
      <c r="G582" s="233"/>
      <c r="H582" s="233"/>
      <c r="I582" s="233"/>
      <c r="J582" s="233"/>
      <c r="K582" s="233"/>
      <c r="L582" s="233"/>
      <c r="M582" s="233"/>
      <c r="N582" s="233"/>
      <c r="O582" s="233"/>
      <c r="P582" s="233"/>
      <c r="Q582" s="233"/>
      <c r="R582" s="233"/>
      <c r="S582" s="233"/>
      <c r="T582" s="233"/>
      <c r="U582" s="233"/>
      <c r="V582" s="233"/>
      <c r="W582" s="233"/>
      <c r="X582" s="233"/>
      <c r="Y582" s="233"/>
      <c r="Z582" s="233"/>
      <c r="AA582" s="233"/>
      <c r="AB582" s="233"/>
      <c r="AC582" s="233"/>
      <c r="AD582" s="233"/>
      <c r="AE582" s="233"/>
      <c r="AF582" s="233"/>
      <c r="AG582" s="233"/>
      <c r="AH582" s="233"/>
      <c r="AI582" s="233"/>
      <c r="AJ582" s="233"/>
      <c r="AK582" s="233"/>
      <c r="AL582" s="233"/>
    </row>
    <row r="583" spans="3:38">
      <c r="C583" s="233"/>
      <c r="D583" s="236"/>
      <c r="E583" s="236"/>
      <c r="F583" s="236"/>
      <c r="G583" s="233"/>
      <c r="H583" s="233"/>
      <c r="I583" s="233"/>
      <c r="J583" s="233"/>
      <c r="K583" s="233"/>
      <c r="L583" s="233"/>
      <c r="M583" s="233"/>
      <c r="N583" s="233"/>
      <c r="O583" s="233"/>
      <c r="P583" s="233"/>
      <c r="Q583" s="233"/>
      <c r="R583" s="233"/>
      <c r="S583" s="233"/>
      <c r="T583" s="233"/>
      <c r="U583" s="233"/>
      <c r="V583" s="233"/>
      <c r="W583" s="233"/>
      <c r="X583" s="233"/>
      <c r="Y583" s="233"/>
      <c r="Z583" s="233"/>
      <c r="AA583" s="233"/>
      <c r="AB583" s="233"/>
      <c r="AC583" s="233"/>
      <c r="AD583" s="233"/>
      <c r="AE583" s="233"/>
      <c r="AF583" s="233"/>
      <c r="AG583" s="233"/>
      <c r="AH583" s="233"/>
      <c r="AI583" s="233"/>
      <c r="AJ583" s="233"/>
      <c r="AK583" s="233"/>
      <c r="AL583" s="233"/>
    </row>
    <row r="584" spans="3:38">
      <c r="C584" s="233"/>
      <c r="D584" s="236"/>
      <c r="E584" s="236"/>
      <c r="F584" s="236"/>
      <c r="G584" s="233"/>
      <c r="H584" s="233"/>
      <c r="I584" s="233"/>
      <c r="J584" s="233"/>
      <c r="K584" s="233"/>
      <c r="L584" s="233"/>
      <c r="M584" s="233"/>
      <c r="N584" s="233"/>
      <c r="O584" s="233"/>
      <c r="P584" s="233"/>
      <c r="Q584" s="233"/>
      <c r="R584" s="233"/>
      <c r="S584" s="233"/>
      <c r="T584" s="233"/>
      <c r="U584" s="233"/>
      <c r="V584" s="233"/>
      <c r="W584" s="233"/>
      <c r="X584" s="233"/>
      <c r="Y584" s="233"/>
      <c r="Z584" s="233"/>
      <c r="AA584" s="233"/>
      <c r="AB584" s="233"/>
      <c r="AC584" s="233"/>
      <c r="AD584" s="233"/>
      <c r="AE584" s="233"/>
      <c r="AF584" s="233"/>
      <c r="AG584" s="233"/>
      <c r="AH584" s="233"/>
      <c r="AI584" s="233"/>
      <c r="AJ584" s="233"/>
      <c r="AK584" s="233"/>
      <c r="AL584" s="233"/>
    </row>
    <row r="585" spans="3:38">
      <c r="C585" s="233"/>
      <c r="D585" s="236"/>
      <c r="E585" s="236"/>
      <c r="F585" s="236"/>
      <c r="G585" s="233"/>
      <c r="H585" s="233"/>
      <c r="I585" s="233"/>
      <c r="J585" s="233"/>
      <c r="K585" s="233"/>
      <c r="L585" s="233"/>
      <c r="M585" s="233"/>
      <c r="N585" s="233"/>
      <c r="O585" s="233"/>
      <c r="P585" s="233"/>
      <c r="Q585" s="233"/>
      <c r="R585" s="233"/>
      <c r="S585" s="233"/>
      <c r="T585" s="233"/>
      <c r="U585" s="233"/>
      <c r="V585" s="233"/>
      <c r="W585" s="233"/>
      <c r="X585" s="233"/>
      <c r="Y585" s="233"/>
      <c r="Z585" s="233"/>
      <c r="AA585" s="233"/>
      <c r="AB585" s="233"/>
      <c r="AC585" s="233"/>
      <c r="AD585" s="233"/>
      <c r="AE585" s="233"/>
      <c r="AF585" s="233"/>
      <c r="AG585" s="233"/>
      <c r="AH585" s="233"/>
      <c r="AI585" s="233"/>
      <c r="AJ585" s="233"/>
      <c r="AK585" s="233"/>
      <c r="AL585" s="233"/>
    </row>
    <row r="586" spans="3:38">
      <c r="C586" s="233"/>
      <c r="D586" s="236"/>
      <c r="E586" s="236"/>
      <c r="F586" s="236"/>
      <c r="G586" s="233"/>
      <c r="H586" s="233"/>
      <c r="I586" s="233"/>
      <c r="J586" s="233"/>
      <c r="K586" s="233"/>
      <c r="L586" s="233"/>
      <c r="M586" s="233"/>
      <c r="N586" s="233"/>
      <c r="O586" s="233"/>
      <c r="P586" s="233"/>
      <c r="Q586" s="233"/>
      <c r="R586" s="233"/>
      <c r="S586" s="233"/>
      <c r="T586" s="233"/>
      <c r="U586" s="233"/>
      <c r="V586" s="233"/>
      <c r="W586" s="233"/>
      <c r="X586" s="233"/>
      <c r="Y586" s="233"/>
      <c r="Z586" s="233"/>
      <c r="AA586" s="233"/>
      <c r="AB586" s="233"/>
      <c r="AC586" s="233"/>
      <c r="AD586" s="233"/>
      <c r="AE586" s="233"/>
      <c r="AF586" s="233"/>
      <c r="AG586" s="233"/>
      <c r="AH586" s="233"/>
      <c r="AI586" s="233"/>
      <c r="AJ586" s="233"/>
      <c r="AK586" s="233"/>
      <c r="AL586" s="233"/>
    </row>
    <row r="587" spans="3:38">
      <c r="C587" s="233"/>
      <c r="D587" s="236"/>
      <c r="E587" s="236"/>
      <c r="F587" s="236"/>
      <c r="G587" s="233"/>
      <c r="H587" s="233"/>
      <c r="I587" s="233"/>
      <c r="J587" s="233"/>
      <c r="K587" s="233"/>
      <c r="L587" s="233"/>
      <c r="M587" s="233"/>
      <c r="N587" s="233"/>
      <c r="O587" s="233"/>
      <c r="P587" s="233"/>
      <c r="Q587" s="233"/>
      <c r="R587" s="233"/>
      <c r="S587" s="233"/>
      <c r="T587" s="233"/>
      <c r="U587" s="233"/>
      <c r="V587" s="233"/>
      <c r="W587" s="233"/>
      <c r="X587" s="233"/>
      <c r="Y587" s="233"/>
      <c r="Z587" s="233"/>
      <c r="AA587" s="233"/>
      <c r="AB587" s="233"/>
      <c r="AC587" s="233"/>
      <c r="AD587" s="233"/>
      <c r="AE587" s="233"/>
      <c r="AF587" s="233"/>
      <c r="AG587" s="233"/>
      <c r="AH587" s="233"/>
      <c r="AI587" s="233"/>
      <c r="AJ587" s="233"/>
      <c r="AK587" s="233"/>
      <c r="AL587" s="233"/>
    </row>
    <row r="588" spans="3:38">
      <c r="C588" s="233"/>
      <c r="D588" s="236"/>
      <c r="E588" s="236"/>
      <c r="F588" s="236"/>
      <c r="G588" s="233"/>
      <c r="H588" s="233"/>
      <c r="I588" s="233"/>
      <c r="J588" s="233"/>
      <c r="K588" s="233"/>
      <c r="L588" s="233"/>
      <c r="M588" s="233"/>
      <c r="N588" s="233"/>
      <c r="O588" s="233"/>
      <c r="P588" s="233"/>
      <c r="Q588" s="233"/>
      <c r="R588" s="233"/>
      <c r="S588" s="233"/>
      <c r="T588" s="233"/>
      <c r="U588" s="233"/>
      <c r="V588" s="233"/>
      <c r="W588" s="233"/>
      <c r="X588" s="233"/>
      <c r="Y588" s="233"/>
      <c r="Z588" s="233"/>
      <c r="AA588" s="233"/>
      <c r="AB588" s="233"/>
      <c r="AC588" s="233"/>
      <c r="AD588" s="233"/>
      <c r="AE588" s="233"/>
      <c r="AF588" s="233"/>
      <c r="AG588" s="233"/>
      <c r="AH588" s="233"/>
      <c r="AI588" s="233"/>
      <c r="AJ588" s="233"/>
      <c r="AK588" s="233"/>
      <c r="AL588" s="233"/>
    </row>
    <row r="589" spans="3:38">
      <c r="C589" s="233"/>
      <c r="D589" s="236"/>
      <c r="E589" s="236"/>
      <c r="F589" s="236"/>
      <c r="G589" s="233"/>
      <c r="H589" s="233"/>
      <c r="I589" s="233"/>
      <c r="J589" s="233"/>
      <c r="K589" s="233"/>
      <c r="L589" s="233"/>
      <c r="M589" s="233"/>
      <c r="N589" s="233"/>
      <c r="O589" s="233"/>
      <c r="P589" s="233"/>
      <c r="Q589" s="233"/>
      <c r="R589" s="233"/>
      <c r="S589" s="233"/>
      <c r="T589" s="233"/>
      <c r="U589" s="233"/>
      <c r="V589" s="233"/>
      <c r="W589" s="233"/>
      <c r="X589" s="233"/>
      <c r="Y589" s="233"/>
      <c r="Z589" s="233"/>
      <c r="AA589" s="233"/>
      <c r="AB589" s="233"/>
      <c r="AC589" s="233"/>
      <c r="AD589" s="233"/>
      <c r="AE589" s="233"/>
      <c r="AF589" s="233"/>
      <c r="AG589" s="233"/>
      <c r="AH589" s="233"/>
      <c r="AI589" s="233"/>
      <c r="AJ589" s="233"/>
      <c r="AK589" s="233"/>
      <c r="AL589" s="233"/>
    </row>
    <row r="590" spans="3:38">
      <c r="C590" s="233"/>
      <c r="D590" s="236"/>
      <c r="E590" s="236"/>
      <c r="F590" s="236"/>
      <c r="G590" s="233"/>
      <c r="H590" s="233"/>
      <c r="I590" s="233"/>
      <c r="J590" s="233"/>
      <c r="K590" s="233"/>
      <c r="L590" s="233"/>
      <c r="M590" s="233"/>
      <c r="N590" s="233"/>
      <c r="O590" s="233"/>
      <c r="P590" s="233"/>
      <c r="Q590" s="233"/>
      <c r="R590" s="233"/>
      <c r="S590" s="233"/>
      <c r="T590" s="233"/>
      <c r="U590" s="233"/>
      <c r="V590" s="233"/>
      <c r="W590" s="233"/>
      <c r="X590" s="233"/>
      <c r="Y590" s="233"/>
      <c r="Z590" s="233"/>
      <c r="AA590" s="233"/>
      <c r="AB590" s="233"/>
      <c r="AC590" s="233"/>
      <c r="AD590" s="233"/>
      <c r="AE590" s="233"/>
      <c r="AF590" s="233"/>
      <c r="AG590" s="233"/>
      <c r="AH590" s="233"/>
      <c r="AI590" s="233"/>
      <c r="AJ590" s="233"/>
      <c r="AK590" s="233"/>
      <c r="AL590" s="233"/>
    </row>
    <row r="591" spans="3:38">
      <c r="C591" s="233"/>
      <c r="D591" s="236"/>
      <c r="E591" s="236"/>
      <c r="F591" s="236"/>
      <c r="G591" s="233"/>
      <c r="H591" s="233"/>
      <c r="I591" s="233"/>
      <c r="J591" s="233"/>
      <c r="K591" s="233"/>
      <c r="L591" s="233"/>
      <c r="M591" s="233"/>
      <c r="N591" s="233"/>
      <c r="O591" s="233"/>
      <c r="P591" s="233"/>
      <c r="Q591" s="233"/>
      <c r="R591" s="233"/>
      <c r="S591" s="233"/>
      <c r="T591" s="233"/>
      <c r="U591" s="233"/>
      <c r="V591" s="233"/>
      <c r="W591" s="233"/>
      <c r="X591" s="233"/>
      <c r="Y591" s="233"/>
      <c r="Z591" s="233"/>
      <c r="AA591" s="233"/>
      <c r="AB591" s="233"/>
      <c r="AC591" s="233"/>
      <c r="AD591" s="233"/>
      <c r="AE591" s="233"/>
      <c r="AF591" s="233"/>
      <c r="AG591" s="233"/>
      <c r="AH591" s="233"/>
      <c r="AI591" s="233"/>
      <c r="AJ591" s="233"/>
      <c r="AK591" s="233"/>
      <c r="AL591" s="233"/>
    </row>
    <row r="592" spans="3:38">
      <c r="C592" s="233"/>
      <c r="D592" s="236"/>
      <c r="E592" s="236"/>
      <c r="F592" s="236"/>
      <c r="G592" s="233"/>
      <c r="H592" s="233"/>
      <c r="I592" s="233"/>
      <c r="J592" s="233"/>
      <c r="K592" s="233"/>
      <c r="L592" s="233"/>
      <c r="M592" s="233"/>
      <c r="N592" s="233"/>
      <c r="O592" s="233"/>
      <c r="P592" s="233"/>
      <c r="Q592" s="233"/>
      <c r="R592" s="233"/>
      <c r="S592" s="233"/>
      <c r="T592" s="233"/>
      <c r="U592" s="233"/>
      <c r="V592" s="233"/>
      <c r="W592" s="233"/>
      <c r="X592" s="233"/>
      <c r="Y592" s="233"/>
      <c r="Z592" s="233"/>
      <c r="AA592" s="233"/>
      <c r="AB592" s="233"/>
      <c r="AC592" s="233"/>
      <c r="AD592" s="233"/>
      <c r="AE592" s="233"/>
      <c r="AF592" s="233"/>
      <c r="AG592" s="233"/>
      <c r="AH592" s="233"/>
      <c r="AI592" s="233"/>
      <c r="AJ592" s="233"/>
      <c r="AK592" s="233"/>
      <c r="AL592" s="233"/>
    </row>
    <row r="593" spans="3:38">
      <c r="C593" s="233"/>
      <c r="D593" s="236"/>
      <c r="E593" s="236"/>
      <c r="F593" s="236"/>
      <c r="G593" s="233"/>
      <c r="H593" s="233"/>
      <c r="I593" s="233"/>
      <c r="J593" s="233"/>
      <c r="K593" s="233"/>
      <c r="L593" s="233"/>
      <c r="M593" s="233"/>
      <c r="N593" s="233"/>
      <c r="O593" s="233"/>
      <c r="P593" s="233"/>
      <c r="Q593" s="233"/>
      <c r="R593" s="233"/>
      <c r="S593" s="233"/>
      <c r="T593" s="233"/>
      <c r="U593" s="233"/>
      <c r="V593" s="233"/>
      <c r="W593" s="233"/>
      <c r="X593" s="233"/>
      <c r="Y593" s="233"/>
      <c r="Z593" s="233"/>
      <c r="AA593" s="233"/>
      <c r="AB593" s="233"/>
      <c r="AC593" s="233"/>
      <c r="AD593" s="233"/>
      <c r="AE593" s="233"/>
      <c r="AF593" s="233"/>
      <c r="AG593" s="233"/>
      <c r="AH593" s="233"/>
      <c r="AI593" s="233"/>
      <c r="AJ593" s="233"/>
      <c r="AK593" s="233"/>
      <c r="AL593" s="233"/>
    </row>
    <row r="594" spans="3:38">
      <c r="C594" s="233"/>
      <c r="D594" s="236"/>
      <c r="E594" s="236"/>
      <c r="F594" s="236"/>
      <c r="G594" s="233"/>
      <c r="H594" s="233"/>
      <c r="I594" s="233"/>
      <c r="J594" s="233"/>
      <c r="K594" s="233"/>
      <c r="L594" s="233"/>
      <c r="M594" s="233"/>
      <c r="N594" s="233"/>
      <c r="O594" s="233"/>
      <c r="P594" s="233"/>
      <c r="Q594" s="233"/>
      <c r="R594" s="233"/>
      <c r="S594" s="233"/>
      <c r="T594" s="233"/>
      <c r="U594" s="233"/>
      <c r="V594" s="233"/>
      <c r="W594" s="233"/>
      <c r="X594" s="233"/>
      <c r="Y594" s="233"/>
      <c r="Z594" s="233"/>
      <c r="AA594" s="233"/>
      <c r="AB594" s="233"/>
      <c r="AC594" s="233"/>
      <c r="AD594" s="233"/>
      <c r="AE594" s="233"/>
      <c r="AF594" s="233"/>
      <c r="AG594" s="233"/>
      <c r="AH594" s="233"/>
      <c r="AI594" s="233"/>
      <c r="AJ594" s="233"/>
      <c r="AK594" s="233"/>
      <c r="AL594" s="233"/>
    </row>
    <row r="595" spans="3:38">
      <c r="C595" s="233"/>
      <c r="D595" s="236"/>
      <c r="E595" s="236"/>
      <c r="F595" s="236"/>
      <c r="G595" s="233"/>
      <c r="H595" s="233"/>
      <c r="I595" s="233"/>
      <c r="J595" s="233"/>
      <c r="K595" s="233"/>
      <c r="L595" s="233"/>
      <c r="M595" s="233"/>
      <c r="N595" s="233"/>
      <c r="O595" s="233"/>
      <c r="P595" s="233"/>
      <c r="Q595" s="233"/>
      <c r="R595" s="233"/>
      <c r="S595" s="233"/>
      <c r="T595" s="233"/>
      <c r="U595" s="233"/>
      <c r="V595" s="233"/>
      <c r="W595" s="233"/>
      <c r="X595" s="233"/>
      <c r="Y595" s="233"/>
      <c r="Z595" s="233"/>
      <c r="AA595" s="233"/>
      <c r="AB595" s="233"/>
      <c r="AC595" s="233"/>
      <c r="AD595" s="233"/>
      <c r="AE595" s="233"/>
      <c r="AF595" s="233"/>
      <c r="AG595" s="233"/>
      <c r="AH595" s="233"/>
      <c r="AI595" s="233"/>
      <c r="AJ595" s="233"/>
      <c r="AK595" s="233"/>
      <c r="AL595" s="233"/>
    </row>
    <row r="596" spans="3:38">
      <c r="C596" s="233"/>
      <c r="D596" s="236"/>
      <c r="E596" s="236"/>
      <c r="F596" s="236"/>
      <c r="G596" s="233"/>
      <c r="H596" s="233"/>
      <c r="I596" s="233"/>
      <c r="J596" s="233"/>
      <c r="K596" s="233"/>
      <c r="L596" s="233"/>
      <c r="M596" s="233"/>
      <c r="N596" s="233"/>
      <c r="O596" s="233"/>
      <c r="P596" s="233"/>
      <c r="Q596" s="233"/>
      <c r="R596" s="233"/>
      <c r="S596" s="233"/>
      <c r="T596" s="233"/>
      <c r="U596" s="233"/>
      <c r="V596" s="233"/>
      <c r="W596" s="233"/>
      <c r="X596" s="233"/>
      <c r="Y596" s="233"/>
      <c r="Z596" s="233"/>
      <c r="AA596" s="233"/>
      <c r="AB596" s="233"/>
      <c r="AC596" s="233"/>
      <c r="AD596" s="233"/>
      <c r="AE596" s="233"/>
      <c r="AF596" s="233"/>
      <c r="AG596" s="233"/>
      <c r="AH596" s="233"/>
      <c r="AI596" s="233"/>
      <c r="AJ596" s="233"/>
      <c r="AK596" s="233"/>
      <c r="AL596" s="233"/>
    </row>
    <row r="597" spans="3:38">
      <c r="C597" s="233"/>
      <c r="D597" s="236"/>
      <c r="E597" s="236"/>
      <c r="F597" s="236"/>
      <c r="G597" s="233"/>
      <c r="H597" s="233"/>
      <c r="I597" s="233"/>
      <c r="J597" s="233"/>
      <c r="K597" s="233"/>
      <c r="L597" s="233"/>
      <c r="M597" s="233"/>
      <c r="N597" s="233"/>
      <c r="O597" s="233"/>
      <c r="P597" s="233"/>
      <c r="Q597" s="233"/>
      <c r="R597" s="233"/>
      <c r="S597" s="233"/>
      <c r="T597" s="233"/>
      <c r="U597" s="233"/>
      <c r="V597" s="233"/>
      <c r="W597" s="233"/>
      <c r="X597" s="233"/>
      <c r="Y597" s="233"/>
      <c r="Z597" s="233"/>
      <c r="AA597" s="233"/>
      <c r="AB597" s="233"/>
      <c r="AC597" s="233"/>
      <c r="AD597" s="233"/>
      <c r="AE597" s="233"/>
      <c r="AF597" s="233"/>
      <c r="AG597" s="233"/>
      <c r="AH597" s="233"/>
      <c r="AI597" s="233"/>
      <c r="AJ597" s="233"/>
      <c r="AK597" s="233"/>
      <c r="AL597" s="233"/>
    </row>
    <row r="598" spans="3:38">
      <c r="C598" s="233"/>
      <c r="D598" s="236"/>
      <c r="E598" s="236"/>
      <c r="F598" s="236"/>
      <c r="G598" s="233"/>
      <c r="H598" s="233"/>
      <c r="I598" s="233"/>
      <c r="J598" s="233"/>
      <c r="K598" s="233"/>
      <c r="L598" s="233"/>
      <c r="M598" s="233"/>
      <c r="N598" s="233"/>
      <c r="O598" s="233"/>
      <c r="P598" s="233"/>
      <c r="Q598" s="233"/>
      <c r="R598" s="233"/>
      <c r="S598" s="233"/>
      <c r="T598" s="233"/>
      <c r="U598" s="233"/>
      <c r="V598" s="233"/>
      <c r="W598" s="233"/>
      <c r="X598" s="233"/>
      <c r="Y598" s="233"/>
      <c r="Z598" s="233"/>
      <c r="AA598" s="233"/>
      <c r="AB598" s="233"/>
      <c r="AC598" s="233"/>
      <c r="AD598" s="233"/>
      <c r="AE598" s="233"/>
      <c r="AF598" s="233"/>
      <c r="AG598" s="233"/>
      <c r="AH598" s="233"/>
      <c r="AI598" s="233"/>
      <c r="AJ598" s="233"/>
      <c r="AK598" s="233"/>
      <c r="AL598" s="233"/>
    </row>
    <row r="599" spans="3:38">
      <c r="C599" s="233"/>
      <c r="D599" s="236"/>
      <c r="E599" s="236"/>
      <c r="F599" s="236"/>
      <c r="G599" s="233"/>
      <c r="H599" s="233"/>
      <c r="I599" s="233"/>
      <c r="J599" s="233"/>
      <c r="K599" s="233"/>
      <c r="L599" s="233"/>
      <c r="M599" s="233"/>
      <c r="N599" s="233"/>
      <c r="O599" s="233"/>
      <c r="P599" s="233"/>
      <c r="Q599" s="233"/>
      <c r="R599" s="233"/>
      <c r="S599" s="233"/>
      <c r="T599" s="233"/>
      <c r="U599" s="233"/>
      <c r="V599" s="233"/>
      <c r="W599" s="233"/>
      <c r="X599" s="233"/>
      <c r="Y599" s="233"/>
      <c r="Z599" s="233"/>
      <c r="AA599" s="233"/>
      <c r="AB599" s="233"/>
      <c r="AC599" s="233"/>
      <c r="AD599" s="233"/>
      <c r="AE599" s="233"/>
      <c r="AF599" s="233"/>
      <c r="AG599" s="233"/>
      <c r="AH599" s="233"/>
      <c r="AI599" s="233"/>
      <c r="AJ599" s="233"/>
      <c r="AK599" s="233"/>
      <c r="AL599" s="233"/>
    </row>
    <row r="600" spans="3:38">
      <c r="C600" s="233"/>
      <c r="D600" s="236"/>
      <c r="E600" s="236"/>
      <c r="F600" s="236"/>
      <c r="G600" s="233"/>
      <c r="H600" s="233"/>
      <c r="I600" s="233"/>
      <c r="J600" s="233"/>
      <c r="K600" s="233"/>
      <c r="L600" s="233"/>
      <c r="M600" s="233"/>
      <c r="N600" s="233"/>
      <c r="O600" s="233"/>
      <c r="P600" s="233"/>
      <c r="Q600" s="233"/>
      <c r="R600" s="233"/>
      <c r="S600" s="233"/>
      <c r="T600" s="233"/>
      <c r="U600" s="233"/>
      <c r="V600" s="233"/>
      <c r="W600" s="233"/>
      <c r="X600" s="233"/>
      <c r="Y600" s="233"/>
      <c r="Z600" s="233"/>
      <c r="AA600" s="233"/>
      <c r="AB600" s="233"/>
      <c r="AC600" s="233"/>
      <c r="AD600" s="233"/>
      <c r="AE600" s="233"/>
      <c r="AF600" s="233"/>
      <c r="AG600" s="233"/>
      <c r="AH600" s="233"/>
      <c r="AI600" s="233"/>
      <c r="AJ600" s="233"/>
      <c r="AK600" s="233"/>
      <c r="AL600" s="233"/>
    </row>
    <row r="601" spans="3:38">
      <c r="C601" s="233"/>
      <c r="D601" s="236"/>
      <c r="E601" s="236"/>
      <c r="F601" s="236"/>
      <c r="G601" s="233"/>
      <c r="H601" s="233"/>
      <c r="I601" s="233"/>
      <c r="J601" s="233"/>
      <c r="K601" s="233"/>
      <c r="L601" s="233"/>
      <c r="M601" s="233"/>
      <c r="N601" s="233"/>
      <c r="O601" s="233"/>
      <c r="P601" s="233"/>
      <c r="Q601" s="233"/>
      <c r="R601" s="233"/>
      <c r="S601" s="233"/>
      <c r="T601" s="233"/>
      <c r="U601" s="233"/>
      <c r="V601" s="233"/>
      <c r="W601" s="233"/>
      <c r="X601" s="233"/>
      <c r="Y601" s="233"/>
      <c r="Z601" s="233"/>
      <c r="AA601" s="233"/>
      <c r="AB601" s="233"/>
      <c r="AC601" s="233"/>
      <c r="AD601" s="233"/>
      <c r="AE601" s="233"/>
      <c r="AF601" s="233"/>
      <c r="AG601" s="233"/>
      <c r="AH601" s="233"/>
      <c r="AI601" s="233"/>
      <c r="AJ601" s="233"/>
      <c r="AK601" s="233"/>
      <c r="AL601" s="233"/>
    </row>
    <row r="602" spans="3:38">
      <c r="C602" s="233"/>
      <c r="D602" s="236"/>
      <c r="E602" s="236"/>
      <c r="F602" s="236"/>
      <c r="G602" s="233"/>
      <c r="H602" s="233"/>
      <c r="I602" s="233"/>
      <c r="J602" s="233"/>
      <c r="K602" s="233"/>
      <c r="L602" s="233"/>
      <c r="M602" s="233"/>
      <c r="N602" s="233"/>
      <c r="O602" s="233"/>
      <c r="P602" s="233"/>
      <c r="Q602" s="233"/>
      <c r="R602" s="233"/>
      <c r="S602" s="233"/>
      <c r="T602" s="233"/>
      <c r="U602" s="233"/>
      <c r="V602" s="233"/>
      <c r="W602" s="233"/>
      <c r="X602" s="233"/>
      <c r="Y602" s="233"/>
      <c r="Z602" s="233"/>
      <c r="AA602" s="233"/>
      <c r="AB602" s="233"/>
      <c r="AC602" s="233"/>
      <c r="AD602" s="233"/>
      <c r="AE602" s="233"/>
      <c r="AF602" s="233"/>
      <c r="AG602" s="233"/>
      <c r="AH602" s="233"/>
      <c r="AI602" s="233"/>
      <c r="AJ602" s="233"/>
      <c r="AK602" s="233"/>
      <c r="AL602" s="233"/>
    </row>
    <row r="603" spans="3:38">
      <c r="C603" s="233"/>
      <c r="D603" s="236"/>
      <c r="E603" s="236"/>
      <c r="F603" s="236"/>
      <c r="G603" s="233"/>
      <c r="H603" s="233"/>
      <c r="I603" s="233"/>
      <c r="J603" s="233"/>
      <c r="K603" s="233"/>
      <c r="L603" s="233"/>
      <c r="M603" s="233"/>
      <c r="N603" s="233"/>
      <c r="O603" s="233"/>
      <c r="P603" s="233"/>
      <c r="Q603" s="233"/>
      <c r="R603" s="233"/>
      <c r="S603" s="233"/>
      <c r="T603" s="233"/>
      <c r="U603" s="233"/>
      <c r="V603" s="233"/>
      <c r="W603" s="233"/>
      <c r="X603" s="233"/>
      <c r="Y603" s="233"/>
      <c r="Z603" s="233"/>
      <c r="AA603" s="233"/>
      <c r="AB603" s="233"/>
      <c r="AC603" s="233"/>
      <c r="AD603" s="233"/>
      <c r="AE603" s="233"/>
      <c r="AF603" s="233"/>
      <c r="AG603" s="233"/>
      <c r="AH603" s="233"/>
      <c r="AI603" s="233"/>
      <c r="AJ603" s="233"/>
      <c r="AK603" s="233"/>
      <c r="AL603" s="233"/>
    </row>
    <row r="604" spans="3:38">
      <c r="C604" s="233"/>
      <c r="D604" s="236"/>
      <c r="E604" s="236"/>
      <c r="F604" s="236"/>
      <c r="G604" s="233"/>
      <c r="H604" s="233"/>
      <c r="I604" s="233"/>
      <c r="J604" s="233"/>
      <c r="K604" s="233"/>
      <c r="L604" s="233"/>
      <c r="M604" s="233"/>
      <c r="N604" s="233"/>
      <c r="O604" s="233"/>
      <c r="P604" s="233"/>
      <c r="Q604" s="233"/>
      <c r="R604" s="233"/>
      <c r="S604" s="233"/>
      <c r="T604" s="233"/>
      <c r="U604" s="233"/>
      <c r="V604" s="233"/>
      <c r="W604" s="233"/>
      <c r="X604" s="233"/>
      <c r="Y604" s="233"/>
      <c r="Z604" s="233"/>
      <c r="AA604" s="233"/>
      <c r="AB604" s="233"/>
      <c r="AC604" s="233"/>
      <c r="AD604" s="233"/>
      <c r="AE604" s="233"/>
      <c r="AF604" s="233"/>
      <c r="AG604" s="233"/>
      <c r="AH604" s="233"/>
      <c r="AI604" s="233"/>
      <c r="AJ604" s="233"/>
      <c r="AK604" s="233"/>
      <c r="AL604" s="233"/>
    </row>
    <row r="605" spans="3:38">
      <c r="C605" s="233"/>
      <c r="D605" s="236"/>
      <c r="E605" s="236"/>
      <c r="F605" s="236"/>
      <c r="G605" s="233"/>
      <c r="H605" s="233"/>
      <c r="I605" s="233"/>
      <c r="J605" s="233"/>
      <c r="K605" s="233"/>
      <c r="L605" s="233"/>
      <c r="M605" s="233"/>
      <c r="N605" s="233"/>
      <c r="O605" s="233"/>
      <c r="P605" s="233"/>
      <c r="Q605" s="233"/>
      <c r="R605" s="233"/>
      <c r="S605" s="233"/>
      <c r="T605" s="233"/>
      <c r="U605" s="233"/>
      <c r="V605" s="233"/>
      <c r="W605" s="233"/>
      <c r="X605" s="233"/>
      <c r="Y605" s="233"/>
      <c r="Z605" s="233"/>
      <c r="AA605" s="233"/>
      <c r="AB605" s="233"/>
      <c r="AC605" s="233"/>
      <c r="AD605" s="233"/>
      <c r="AE605" s="233"/>
      <c r="AF605" s="233"/>
      <c r="AG605" s="233"/>
      <c r="AH605" s="233"/>
      <c r="AI605" s="233"/>
      <c r="AJ605" s="233"/>
      <c r="AK605" s="233"/>
      <c r="AL605" s="233"/>
    </row>
    <row r="606" spans="3:38">
      <c r="C606" s="233"/>
      <c r="D606" s="236"/>
      <c r="E606" s="236"/>
      <c r="F606" s="236"/>
      <c r="G606" s="233"/>
      <c r="H606" s="233"/>
      <c r="I606" s="233"/>
      <c r="J606" s="233"/>
      <c r="K606" s="233"/>
      <c r="L606" s="233"/>
      <c r="M606" s="233"/>
      <c r="N606" s="233"/>
      <c r="O606" s="233"/>
      <c r="P606" s="233"/>
      <c r="Q606" s="233"/>
      <c r="R606" s="233"/>
      <c r="S606" s="233"/>
      <c r="T606" s="233"/>
      <c r="U606" s="233"/>
      <c r="V606" s="233"/>
      <c r="W606" s="233"/>
      <c r="X606" s="233"/>
      <c r="Y606" s="233"/>
      <c r="Z606" s="233"/>
      <c r="AA606" s="233"/>
      <c r="AB606" s="233"/>
      <c r="AC606" s="233"/>
      <c r="AD606" s="233"/>
      <c r="AE606" s="233"/>
      <c r="AF606" s="233"/>
      <c r="AG606" s="233"/>
      <c r="AH606" s="233"/>
      <c r="AI606" s="233"/>
      <c r="AJ606" s="233"/>
      <c r="AK606" s="233"/>
      <c r="AL606" s="233"/>
    </row>
    <row r="607" spans="3:38">
      <c r="C607" s="233"/>
      <c r="D607" s="236"/>
      <c r="E607" s="236"/>
      <c r="F607" s="236"/>
      <c r="G607" s="233"/>
      <c r="H607" s="233"/>
      <c r="I607" s="233"/>
      <c r="J607" s="233"/>
      <c r="K607" s="233"/>
      <c r="L607" s="233"/>
      <c r="M607" s="233"/>
      <c r="N607" s="233"/>
      <c r="O607" s="233"/>
      <c r="P607" s="233"/>
      <c r="Q607" s="233"/>
      <c r="R607" s="233"/>
      <c r="S607" s="233"/>
      <c r="T607" s="233"/>
      <c r="U607" s="233"/>
      <c r="V607" s="233"/>
      <c r="W607" s="233"/>
      <c r="X607" s="233"/>
      <c r="Y607" s="233"/>
      <c r="Z607" s="233"/>
      <c r="AA607" s="233"/>
      <c r="AB607" s="233"/>
      <c r="AC607" s="233"/>
      <c r="AD607" s="233"/>
      <c r="AE607" s="233"/>
      <c r="AF607" s="233"/>
      <c r="AG607" s="233"/>
      <c r="AH607" s="233"/>
      <c r="AI607" s="233"/>
      <c r="AJ607" s="233"/>
      <c r="AK607" s="233"/>
      <c r="AL607" s="233"/>
    </row>
    <row r="608" spans="3:38">
      <c r="C608" s="233"/>
      <c r="D608" s="236"/>
      <c r="E608" s="236"/>
      <c r="F608" s="236"/>
      <c r="G608" s="233"/>
      <c r="H608" s="233"/>
      <c r="I608" s="233"/>
      <c r="J608" s="233"/>
      <c r="K608" s="233"/>
      <c r="L608" s="233"/>
      <c r="M608" s="233"/>
      <c r="N608" s="233"/>
      <c r="O608" s="233"/>
      <c r="P608" s="233"/>
      <c r="Q608" s="233"/>
      <c r="R608" s="233"/>
      <c r="S608" s="233"/>
      <c r="T608" s="233"/>
      <c r="U608" s="233"/>
      <c r="V608" s="233"/>
      <c r="W608" s="233"/>
      <c r="X608" s="233"/>
      <c r="Y608" s="233"/>
      <c r="Z608" s="233"/>
      <c r="AA608" s="233"/>
      <c r="AB608" s="233"/>
      <c r="AC608" s="233"/>
      <c r="AD608" s="233"/>
      <c r="AE608" s="233"/>
      <c r="AF608" s="233"/>
      <c r="AG608" s="233"/>
      <c r="AH608" s="233"/>
      <c r="AI608" s="233"/>
      <c r="AJ608" s="233"/>
      <c r="AK608" s="233"/>
      <c r="AL608" s="233"/>
    </row>
    <row r="609" spans="3:38">
      <c r="C609" s="233"/>
      <c r="D609" s="236"/>
      <c r="E609" s="236"/>
      <c r="F609" s="236"/>
      <c r="G609" s="233"/>
      <c r="H609" s="233"/>
      <c r="I609" s="233"/>
      <c r="J609" s="233"/>
      <c r="K609" s="233"/>
      <c r="L609" s="233"/>
      <c r="M609" s="233"/>
      <c r="N609" s="233"/>
      <c r="O609" s="233"/>
      <c r="P609" s="233"/>
      <c r="Q609" s="233"/>
      <c r="R609" s="233"/>
      <c r="S609" s="233"/>
      <c r="T609" s="233"/>
      <c r="U609" s="233"/>
      <c r="V609" s="233"/>
      <c r="W609" s="233"/>
      <c r="X609" s="233"/>
      <c r="Y609" s="233"/>
      <c r="Z609" s="233"/>
      <c r="AA609" s="233"/>
      <c r="AB609" s="233"/>
      <c r="AC609" s="233"/>
      <c r="AD609" s="233"/>
      <c r="AE609" s="233"/>
      <c r="AF609" s="233"/>
      <c r="AG609" s="233"/>
      <c r="AH609" s="233"/>
      <c r="AI609" s="233"/>
      <c r="AJ609" s="233"/>
      <c r="AK609" s="233"/>
      <c r="AL609" s="233"/>
    </row>
    <row r="610" spans="3:38">
      <c r="C610" s="233"/>
      <c r="D610" s="236"/>
      <c r="E610" s="236"/>
      <c r="F610" s="236"/>
      <c r="G610" s="233"/>
      <c r="H610" s="233"/>
      <c r="I610" s="233"/>
      <c r="J610" s="233"/>
      <c r="K610" s="233"/>
      <c r="L610" s="233"/>
      <c r="M610" s="233"/>
      <c r="N610" s="233"/>
      <c r="O610" s="233"/>
      <c r="P610" s="233"/>
      <c r="Q610" s="233"/>
      <c r="R610" s="233"/>
      <c r="S610" s="233"/>
      <c r="T610" s="233"/>
      <c r="U610" s="233"/>
      <c r="V610" s="233"/>
      <c r="W610" s="233"/>
      <c r="X610" s="233"/>
      <c r="Y610" s="233"/>
      <c r="Z610" s="233"/>
      <c r="AA610" s="233"/>
      <c r="AB610" s="233"/>
      <c r="AC610" s="233"/>
      <c r="AD610" s="233"/>
      <c r="AE610" s="233"/>
      <c r="AF610" s="233"/>
      <c r="AG610" s="233"/>
      <c r="AH610" s="233"/>
      <c r="AI610" s="233"/>
      <c r="AJ610" s="233"/>
      <c r="AK610" s="233"/>
      <c r="AL610" s="233"/>
    </row>
    <row r="611" spans="3:38">
      <c r="C611" s="233"/>
      <c r="D611" s="236"/>
      <c r="E611" s="236"/>
      <c r="F611" s="236"/>
      <c r="G611" s="233"/>
      <c r="H611" s="233"/>
      <c r="I611" s="233"/>
      <c r="J611" s="233"/>
      <c r="K611" s="233"/>
      <c r="L611" s="233"/>
      <c r="M611" s="233"/>
      <c r="N611" s="233"/>
      <c r="O611" s="233"/>
      <c r="P611" s="233"/>
      <c r="Q611" s="233"/>
      <c r="R611" s="233"/>
      <c r="S611" s="233"/>
      <c r="T611" s="233"/>
      <c r="U611" s="233"/>
      <c r="V611" s="233"/>
      <c r="W611" s="233"/>
      <c r="X611" s="233"/>
      <c r="Y611" s="233"/>
      <c r="Z611" s="233"/>
      <c r="AA611" s="233"/>
      <c r="AB611" s="233"/>
      <c r="AC611" s="233"/>
      <c r="AD611" s="233"/>
      <c r="AE611" s="233"/>
      <c r="AF611" s="233"/>
      <c r="AG611" s="233"/>
      <c r="AH611" s="233"/>
      <c r="AI611" s="233"/>
      <c r="AJ611" s="233"/>
      <c r="AK611" s="233"/>
      <c r="AL611" s="233"/>
    </row>
    <row r="612" spans="3:38">
      <c r="C612" s="233"/>
      <c r="D612" s="236"/>
      <c r="E612" s="236"/>
      <c r="F612" s="236"/>
      <c r="G612" s="233"/>
      <c r="H612" s="233"/>
      <c r="I612" s="233"/>
      <c r="J612" s="233"/>
      <c r="K612" s="233"/>
      <c r="L612" s="233"/>
      <c r="M612" s="233"/>
      <c r="N612" s="233"/>
      <c r="O612" s="233"/>
      <c r="P612" s="233"/>
      <c r="Q612" s="233"/>
      <c r="R612" s="233"/>
      <c r="S612" s="233"/>
      <c r="T612" s="233"/>
      <c r="U612" s="233"/>
      <c r="V612" s="233"/>
      <c r="W612" s="233"/>
      <c r="X612" s="233"/>
      <c r="Y612" s="233"/>
      <c r="Z612" s="233"/>
      <c r="AA612" s="233"/>
      <c r="AB612" s="233"/>
      <c r="AC612" s="233"/>
      <c r="AD612" s="233"/>
      <c r="AE612" s="233"/>
      <c r="AF612" s="233"/>
      <c r="AG612" s="233"/>
      <c r="AH612" s="233"/>
      <c r="AI612" s="233"/>
      <c r="AJ612" s="233"/>
      <c r="AK612" s="233"/>
      <c r="AL612" s="233"/>
    </row>
    <row r="613" spans="3:38">
      <c r="C613" s="233"/>
      <c r="D613" s="236"/>
      <c r="E613" s="236"/>
      <c r="F613" s="236"/>
      <c r="G613" s="233"/>
      <c r="H613" s="233"/>
      <c r="I613" s="233"/>
      <c r="J613" s="233"/>
      <c r="K613" s="233"/>
      <c r="L613" s="233"/>
      <c r="M613" s="233"/>
      <c r="N613" s="233"/>
      <c r="O613" s="233"/>
      <c r="P613" s="233"/>
      <c r="Q613" s="233"/>
      <c r="R613" s="233"/>
      <c r="S613" s="233"/>
      <c r="T613" s="233"/>
      <c r="U613" s="233"/>
      <c r="V613" s="233"/>
      <c r="W613" s="233"/>
      <c r="X613" s="233"/>
      <c r="Y613" s="233"/>
      <c r="Z613" s="233"/>
      <c r="AA613" s="233"/>
      <c r="AB613" s="233"/>
      <c r="AC613" s="233"/>
      <c r="AD613" s="233"/>
      <c r="AE613" s="233"/>
      <c r="AF613" s="233"/>
      <c r="AG613" s="233"/>
      <c r="AH613" s="233"/>
      <c r="AI613" s="233"/>
      <c r="AJ613" s="233"/>
      <c r="AK613" s="233"/>
      <c r="AL613" s="233"/>
    </row>
    <row r="614" spans="3:38">
      <c r="C614" s="233"/>
      <c r="D614" s="236"/>
      <c r="E614" s="236"/>
      <c r="F614" s="236"/>
      <c r="G614" s="233"/>
      <c r="H614" s="233"/>
      <c r="I614" s="233"/>
      <c r="J614" s="233"/>
      <c r="K614" s="233"/>
      <c r="L614" s="233"/>
      <c r="M614" s="233"/>
      <c r="N614" s="233"/>
      <c r="O614" s="233"/>
      <c r="P614" s="233"/>
      <c r="Q614" s="233"/>
      <c r="R614" s="233"/>
      <c r="S614" s="233"/>
      <c r="T614" s="233"/>
      <c r="U614" s="233"/>
      <c r="V614" s="233"/>
      <c r="W614" s="233"/>
      <c r="X614" s="233"/>
      <c r="Y614" s="233"/>
      <c r="Z614" s="233"/>
      <c r="AA614" s="233"/>
      <c r="AB614" s="233"/>
      <c r="AC614" s="233"/>
      <c r="AD614" s="233"/>
      <c r="AE614" s="233"/>
      <c r="AF614" s="233"/>
      <c r="AG614" s="233"/>
      <c r="AH614" s="233"/>
      <c r="AI614" s="233"/>
      <c r="AJ614" s="233"/>
      <c r="AK614" s="233"/>
      <c r="AL614" s="233"/>
    </row>
    <row r="615" spans="3:38">
      <c r="C615" s="233"/>
      <c r="D615" s="236"/>
      <c r="E615" s="236"/>
      <c r="F615" s="236"/>
      <c r="G615" s="233"/>
      <c r="H615" s="233"/>
      <c r="I615" s="233"/>
      <c r="J615" s="233"/>
      <c r="K615" s="233"/>
      <c r="L615" s="233"/>
      <c r="M615" s="233"/>
      <c r="N615" s="233"/>
      <c r="O615" s="233"/>
      <c r="P615" s="233"/>
      <c r="Q615" s="233"/>
      <c r="R615" s="233"/>
      <c r="S615" s="233"/>
      <c r="T615" s="233"/>
      <c r="U615" s="233"/>
      <c r="V615" s="233"/>
      <c r="W615" s="233"/>
      <c r="X615" s="233"/>
      <c r="Y615" s="233"/>
      <c r="Z615" s="233"/>
      <c r="AA615" s="233"/>
      <c r="AB615" s="233"/>
      <c r="AC615" s="233"/>
      <c r="AD615" s="233"/>
      <c r="AE615" s="233"/>
      <c r="AF615" s="233"/>
      <c r="AG615" s="233"/>
      <c r="AH615" s="233"/>
      <c r="AI615" s="233"/>
      <c r="AJ615" s="233"/>
      <c r="AK615" s="233"/>
      <c r="AL615" s="233"/>
    </row>
    <row r="616" spans="3:38">
      <c r="C616" s="233"/>
      <c r="D616" s="236"/>
      <c r="E616" s="236"/>
      <c r="F616" s="236"/>
      <c r="G616" s="233"/>
      <c r="H616" s="233"/>
      <c r="I616" s="233"/>
      <c r="J616" s="233"/>
      <c r="K616" s="233"/>
      <c r="L616" s="233"/>
      <c r="M616" s="233"/>
      <c r="N616" s="233"/>
      <c r="O616" s="233"/>
      <c r="P616" s="233"/>
      <c r="Q616" s="233"/>
      <c r="R616" s="233"/>
      <c r="S616" s="233"/>
      <c r="T616" s="233"/>
      <c r="U616" s="233"/>
      <c r="V616" s="233"/>
      <c r="W616" s="233"/>
      <c r="X616" s="233"/>
      <c r="Y616" s="233"/>
      <c r="Z616" s="233"/>
      <c r="AA616" s="233"/>
      <c r="AB616" s="233"/>
      <c r="AC616" s="233"/>
      <c r="AD616" s="233"/>
      <c r="AE616" s="233"/>
      <c r="AF616" s="233"/>
      <c r="AG616" s="233"/>
      <c r="AH616" s="233"/>
      <c r="AI616" s="233"/>
      <c r="AJ616" s="233"/>
      <c r="AK616" s="233"/>
      <c r="AL616" s="233"/>
    </row>
    <row r="617" spans="3:38">
      <c r="C617" s="233"/>
      <c r="D617" s="236"/>
      <c r="E617" s="236"/>
      <c r="F617" s="236"/>
      <c r="G617" s="233"/>
      <c r="H617" s="233"/>
      <c r="I617" s="233"/>
      <c r="J617" s="233"/>
      <c r="K617" s="233"/>
      <c r="L617" s="233"/>
      <c r="M617" s="233"/>
      <c r="N617" s="233"/>
      <c r="O617" s="233"/>
      <c r="P617" s="233"/>
      <c r="Q617" s="233"/>
      <c r="R617" s="233"/>
      <c r="S617" s="233"/>
      <c r="T617" s="233"/>
      <c r="U617" s="233"/>
      <c r="V617" s="233"/>
      <c r="W617" s="233"/>
      <c r="X617" s="233"/>
      <c r="Y617" s="233"/>
      <c r="Z617" s="233"/>
      <c r="AA617" s="233"/>
      <c r="AB617" s="233"/>
      <c r="AC617" s="233"/>
      <c r="AD617" s="233"/>
      <c r="AE617" s="233"/>
      <c r="AF617" s="233"/>
      <c r="AG617" s="233"/>
      <c r="AH617" s="233"/>
      <c r="AI617" s="233"/>
      <c r="AJ617" s="233"/>
      <c r="AK617" s="233"/>
      <c r="AL617" s="233"/>
    </row>
    <row r="618" spans="3:38">
      <c r="C618" s="233"/>
      <c r="D618" s="236"/>
      <c r="E618" s="236"/>
      <c r="F618" s="236"/>
      <c r="G618" s="233"/>
      <c r="H618" s="233"/>
      <c r="I618" s="233"/>
      <c r="J618" s="233"/>
      <c r="K618" s="233"/>
      <c r="L618" s="233"/>
      <c r="M618" s="233"/>
      <c r="N618" s="233"/>
      <c r="O618" s="233"/>
      <c r="P618" s="233"/>
      <c r="Q618" s="233"/>
      <c r="R618" s="233"/>
      <c r="S618" s="233"/>
      <c r="T618" s="233"/>
      <c r="U618" s="233"/>
      <c r="V618" s="233"/>
      <c r="W618" s="233"/>
      <c r="X618" s="233"/>
      <c r="Y618" s="233"/>
      <c r="Z618" s="233"/>
      <c r="AA618" s="233"/>
      <c r="AB618" s="233"/>
      <c r="AC618" s="233"/>
      <c r="AD618" s="233"/>
      <c r="AE618" s="233"/>
      <c r="AF618" s="233"/>
      <c r="AG618" s="233"/>
      <c r="AH618" s="233"/>
      <c r="AI618" s="233"/>
      <c r="AJ618" s="233"/>
      <c r="AK618" s="233"/>
      <c r="AL618" s="233"/>
    </row>
    <row r="619" spans="3:38">
      <c r="C619" s="233"/>
      <c r="D619" s="236"/>
      <c r="E619" s="236"/>
      <c r="F619" s="236"/>
      <c r="G619" s="233"/>
      <c r="H619" s="233"/>
      <c r="I619" s="233"/>
      <c r="J619" s="233"/>
      <c r="K619" s="233"/>
      <c r="L619" s="233"/>
      <c r="M619" s="233"/>
      <c r="N619" s="233"/>
      <c r="O619" s="233"/>
      <c r="P619" s="233"/>
      <c r="Q619" s="233"/>
      <c r="R619" s="233"/>
      <c r="S619" s="233"/>
      <c r="T619" s="233"/>
      <c r="U619" s="233"/>
      <c r="V619" s="233"/>
      <c r="W619" s="233"/>
      <c r="X619" s="233"/>
      <c r="Y619" s="233"/>
      <c r="Z619" s="233"/>
      <c r="AA619" s="233"/>
      <c r="AB619" s="233"/>
      <c r="AC619" s="233"/>
      <c r="AD619" s="233"/>
      <c r="AE619" s="233"/>
      <c r="AF619" s="233"/>
      <c r="AG619" s="233"/>
      <c r="AH619" s="233"/>
      <c r="AI619" s="233"/>
      <c r="AJ619" s="233"/>
      <c r="AK619" s="233"/>
      <c r="AL619" s="233"/>
    </row>
    <row r="620" spans="3:38">
      <c r="C620" s="233"/>
      <c r="D620" s="236"/>
      <c r="E620" s="236"/>
      <c r="F620" s="236"/>
      <c r="G620" s="233"/>
      <c r="H620" s="233"/>
      <c r="I620" s="233"/>
      <c r="J620" s="233"/>
      <c r="K620" s="233"/>
      <c r="L620" s="233"/>
      <c r="M620" s="233"/>
      <c r="N620" s="233"/>
      <c r="O620" s="233"/>
      <c r="P620" s="233"/>
      <c r="Q620" s="233"/>
      <c r="R620" s="233"/>
      <c r="S620" s="233"/>
      <c r="T620" s="233"/>
      <c r="U620" s="233"/>
      <c r="V620" s="233"/>
      <c r="W620" s="233"/>
      <c r="X620" s="233"/>
      <c r="Y620" s="233"/>
      <c r="Z620" s="233"/>
      <c r="AA620" s="233"/>
      <c r="AB620" s="233"/>
      <c r="AC620" s="233"/>
      <c r="AD620" s="233"/>
      <c r="AE620" s="233"/>
      <c r="AF620" s="233"/>
      <c r="AG620" s="233"/>
      <c r="AH620" s="233"/>
      <c r="AI620" s="233"/>
      <c r="AJ620" s="233"/>
      <c r="AK620" s="233"/>
      <c r="AL620" s="233"/>
    </row>
    <row r="621" spans="3:38">
      <c r="C621" s="233"/>
      <c r="D621" s="236"/>
      <c r="E621" s="236"/>
      <c r="F621" s="236"/>
      <c r="G621" s="233"/>
      <c r="H621" s="233"/>
      <c r="I621" s="233"/>
      <c r="J621" s="233"/>
      <c r="K621" s="233"/>
      <c r="L621" s="233"/>
      <c r="M621" s="233"/>
      <c r="N621" s="233"/>
      <c r="O621" s="233"/>
      <c r="P621" s="233"/>
      <c r="Q621" s="233"/>
      <c r="R621" s="233"/>
      <c r="S621" s="233"/>
      <c r="T621" s="233"/>
      <c r="U621" s="233"/>
      <c r="V621" s="233"/>
      <c r="W621" s="233"/>
      <c r="X621" s="233"/>
      <c r="Y621" s="233"/>
      <c r="Z621" s="233"/>
      <c r="AA621" s="233"/>
      <c r="AB621" s="233"/>
      <c r="AC621" s="233"/>
      <c r="AD621" s="233"/>
      <c r="AE621" s="233"/>
      <c r="AF621" s="233"/>
      <c r="AG621" s="233"/>
      <c r="AH621" s="233"/>
      <c r="AI621" s="233"/>
      <c r="AJ621" s="233"/>
      <c r="AK621" s="233"/>
      <c r="AL621" s="233"/>
    </row>
    <row r="622" spans="3:38">
      <c r="C622" s="233"/>
      <c r="D622" s="236"/>
      <c r="E622" s="236"/>
      <c r="F622" s="236"/>
      <c r="G622" s="233"/>
      <c r="H622" s="233"/>
      <c r="I622" s="233"/>
      <c r="J622" s="233"/>
      <c r="K622" s="233"/>
      <c r="L622" s="233"/>
      <c r="M622" s="233"/>
      <c r="N622" s="233"/>
      <c r="O622" s="233"/>
      <c r="P622" s="233"/>
      <c r="Q622" s="233"/>
      <c r="R622" s="233"/>
      <c r="S622" s="233"/>
      <c r="T622" s="233"/>
      <c r="U622" s="233"/>
      <c r="V622" s="233"/>
      <c r="W622" s="233"/>
      <c r="X622" s="233"/>
      <c r="Y622" s="233"/>
      <c r="Z622" s="233"/>
      <c r="AA622" s="233"/>
      <c r="AB622" s="233"/>
      <c r="AC622" s="233"/>
      <c r="AD622" s="233"/>
      <c r="AE622" s="233"/>
      <c r="AF622" s="233"/>
      <c r="AG622" s="233"/>
      <c r="AH622" s="233"/>
      <c r="AI622" s="233"/>
      <c r="AJ622" s="233"/>
      <c r="AK622" s="233"/>
      <c r="AL622" s="233"/>
    </row>
    <row r="623" spans="3:38">
      <c r="C623" s="233"/>
      <c r="D623" s="236"/>
      <c r="E623" s="236"/>
      <c r="F623" s="236"/>
      <c r="G623" s="233"/>
      <c r="H623" s="233"/>
      <c r="I623" s="233"/>
      <c r="J623" s="233"/>
      <c r="K623" s="233"/>
      <c r="L623" s="233"/>
      <c r="M623" s="233"/>
      <c r="N623" s="233"/>
      <c r="O623" s="233"/>
      <c r="P623" s="233"/>
      <c r="Q623" s="233"/>
      <c r="R623" s="233"/>
      <c r="S623" s="233"/>
      <c r="T623" s="233"/>
      <c r="U623" s="233"/>
      <c r="V623" s="233"/>
      <c r="W623" s="233"/>
      <c r="X623" s="233"/>
      <c r="Y623" s="233"/>
      <c r="Z623" s="233"/>
      <c r="AA623" s="233"/>
      <c r="AB623" s="233"/>
      <c r="AC623" s="233"/>
      <c r="AD623" s="233"/>
      <c r="AE623" s="233"/>
      <c r="AF623" s="233"/>
      <c r="AG623" s="233"/>
      <c r="AH623" s="233"/>
      <c r="AI623" s="233"/>
      <c r="AJ623" s="233"/>
      <c r="AK623" s="233"/>
      <c r="AL623" s="233"/>
    </row>
    <row r="624" spans="3:38">
      <c r="C624" s="233"/>
      <c r="D624" s="236"/>
      <c r="E624" s="236"/>
      <c r="F624" s="236"/>
      <c r="G624" s="233"/>
      <c r="H624" s="233"/>
      <c r="I624" s="233"/>
      <c r="J624" s="233"/>
      <c r="K624" s="233"/>
      <c r="L624" s="233"/>
      <c r="M624" s="233"/>
      <c r="N624" s="233"/>
      <c r="O624" s="233"/>
      <c r="P624" s="233"/>
      <c r="Q624" s="233"/>
      <c r="R624" s="233"/>
      <c r="S624" s="233"/>
      <c r="T624" s="233"/>
      <c r="U624" s="233"/>
      <c r="V624" s="233"/>
      <c r="W624" s="233"/>
      <c r="X624" s="233"/>
      <c r="Y624" s="233"/>
      <c r="Z624" s="233"/>
      <c r="AA624" s="233"/>
      <c r="AB624" s="233"/>
      <c r="AC624" s="233"/>
      <c r="AD624" s="233"/>
      <c r="AE624" s="233"/>
      <c r="AF624" s="233"/>
      <c r="AG624" s="233"/>
      <c r="AH624" s="233"/>
      <c r="AI624" s="233"/>
      <c r="AJ624" s="233"/>
      <c r="AK624" s="233"/>
      <c r="AL624" s="233"/>
    </row>
    <row r="625" spans="3:38">
      <c r="C625" s="233"/>
      <c r="D625" s="236"/>
      <c r="E625" s="236"/>
      <c r="F625" s="236"/>
      <c r="G625" s="233"/>
      <c r="H625" s="233"/>
      <c r="I625" s="233"/>
      <c r="J625" s="233"/>
      <c r="K625" s="233"/>
      <c r="L625" s="233"/>
      <c r="M625" s="233"/>
      <c r="N625" s="233"/>
      <c r="O625" s="233"/>
      <c r="P625" s="233"/>
      <c r="Q625" s="233"/>
      <c r="R625" s="233"/>
      <c r="S625" s="233"/>
      <c r="T625" s="233"/>
      <c r="U625" s="233"/>
      <c r="V625" s="233"/>
      <c r="W625" s="233"/>
      <c r="X625" s="233"/>
      <c r="Y625" s="233"/>
      <c r="Z625" s="233"/>
      <c r="AA625" s="233"/>
      <c r="AB625" s="233"/>
      <c r="AC625" s="233"/>
      <c r="AD625" s="233"/>
      <c r="AE625" s="233"/>
      <c r="AF625" s="233"/>
      <c r="AG625" s="233"/>
      <c r="AH625" s="233"/>
      <c r="AI625" s="233"/>
      <c r="AJ625" s="233"/>
      <c r="AK625" s="233"/>
      <c r="AL625" s="233"/>
    </row>
    <row r="626" spans="3:38">
      <c r="C626" s="233"/>
      <c r="D626" s="236"/>
      <c r="E626" s="236"/>
      <c r="F626" s="236"/>
      <c r="G626" s="233"/>
      <c r="H626" s="233"/>
      <c r="I626" s="233"/>
      <c r="J626" s="233"/>
      <c r="K626" s="233"/>
      <c r="L626" s="233"/>
      <c r="M626" s="233"/>
      <c r="N626" s="233"/>
      <c r="O626" s="233"/>
      <c r="P626" s="233"/>
      <c r="Q626" s="233"/>
      <c r="R626" s="233"/>
      <c r="S626" s="233"/>
      <c r="T626" s="233"/>
      <c r="U626" s="233"/>
      <c r="V626" s="233"/>
      <c r="W626" s="233"/>
      <c r="X626" s="233"/>
      <c r="Y626" s="233"/>
      <c r="Z626" s="233"/>
      <c r="AA626" s="233"/>
      <c r="AB626" s="233"/>
      <c r="AC626" s="233"/>
      <c r="AD626" s="233"/>
      <c r="AE626" s="233"/>
      <c r="AF626" s="233"/>
      <c r="AG626" s="233"/>
      <c r="AH626" s="233"/>
      <c r="AI626" s="233"/>
      <c r="AJ626" s="233"/>
      <c r="AK626" s="233"/>
      <c r="AL626" s="233"/>
    </row>
    <row r="627" spans="3:38">
      <c r="C627" s="233"/>
      <c r="D627" s="236"/>
      <c r="E627" s="236"/>
      <c r="F627" s="236"/>
      <c r="G627" s="233"/>
      <c r="H627" s="233"/>
      <c r="I627" s="233"/>
      <c r="J627" s="233"/>
      <c r="K627" s="233"/>
      <c r="L627" s="233"/>
      <c r="M627" s="233"/>
      <c r="N627" s="233"/>
      <c r="O627" s="233"/>
      <c r="P627" s="233"/>
      <c r="Q627" s="233"/>
      <c r="R627" s="233"/>
      <c r="S627" s="233"/>
      <c r="T627" s="233"/>
      <c r="U627" s="233"/>
      <c r="V627" s="233"/>
      <c r="W627" s="233"/>
      <c r="X627" s="233"/>
      <c r="Y627" s="233"/>
      <c r="Z627" s="233"/>
      <c r="AA627" s="233"/>
      <c r="AB627" s="233"/>
      <c r="AC627" s="233"/>
      <c r="AD627" s="233"/>
      <c r="AE627" s="233"/>
      <c r="AF627" s="233"/>
      <c r="AG627" s="233"/>
      <c r="AH627" s="233"/>
      <c r="AI627" s="233"/>
      <c r="AJ627" s="233"/>
      <c r="AK627" s="233"/>
      <c r="AL627" s="233"/>
    </row>
    <row r="628" spans="3:38">
      <c r="C628" s="233"/>
      <c r="D628" s="236"/>
      <c r="E628" s="236"/>
      <c r="F628" s="236"/>
      <c r="G628" s="233"/>
      <c r="H628" s="233"/>
      <c r="I628" s="233"/>
      <c r="J628" s="233"/>
      <c r="K628" s="233"/>
      <c r="L628" s="233"/>
      <c r="M628" s="233"/>
      <c r="N628" s="233"/>
      <c r="O628" s="233"/>
      <c r="P628" s="233"/>
      <c r="Q628" s="233"/>
      <c r="R628" s="233"/>
      <c r="S628" s="233"/>
      <c r="T628" s="233"/>
      <c r="U628" s="233"/>
      <c r="V628" s="233"/>
      <c r="W628" s="233"/>
      <c r="X628" s="233"/>
      <c r="Y628" s="233"/>
      <c r="Z628" s="233"/>
      <c r="AA628" s="233"/>
      <c r="AB628" s="233"/>
      <c r="AC628" s="233"/>
      <c r="AD628" s="233"/>
      <c r="AE628" s="233"/>
      <c r="AF628" s="233"/>
      <c r="AG628" s="233"/>
      <c r="AH628" s="233"/>
      <c r="AI628" s="233"/>
      <c r="AJ628" s="233"/>
      <c r="AK628" s="233"/>
      <c r="AL628" s="233"/>
    </row>
    <row r="629" spans="3:38">
      <c r="C629" s="233"/>
      <c r="D629" s="236"/>
      <c r="E629" s="236"/>
      <c r="F629" s="236"/>
      <c r="G629" s="233"/>
      <c r="H629" s="233"/>
      <c r="I629" s="233"/>
      <c r="J629" s="233"/>
      <c r="K629" s="233"/>
      <c r="L629" s="233"/>
      <c r="M629" s="233"/>
      <c r="N629" s="233"/>
      <c r="O629" s="233"/>
      <c r="P629" s="233"/>
      <c r="Q629" s="233"/>
      <c r="R629" s="233"/>
      <c r="S629" s="233"/>
      <c r="T629" s="233"/>
      <c r="U629" s="233"/>
      <c r="V629" s="233"/>
      <c r="W629" s="233"/>
      <c r="X629" s="233"/>
      <c r="Y629" s="233"/>
      <c r="Z629" s="233"/>
      <c r="AA629" s="233"/>
      <c r="AB629" s="233"/>
      <c r="AC629" s="233"/>
      <c r="AD629" s="233"/>
      <c r="AE629" s="233"/>
      <c r="AF629" s="233"/>
      <c r="AG629" s="233"/>
      <c r="AH629" s="233"/>
      <c r="AI629" s="233"/>
      <c r="AJ629" s="233"/>
      <c r="AK629" s="233"/>
      <c r="AL629" s="233"/>
    </row>
    <row r="630" spans="3:38">
      <c r="C630" s="233"/>
      <c r="D630" s="236"/>
      <c r="E630" s="236"/>
      <c r="F630" s="236"/>
      <c r="G630" s="233"/>
      <c r="H630" s="233"/>
      <c r="I630" s="233"/>
      <c r="J630" s="233"/>
      <c r="K630" s="233"/>
      <c r="L630" s="233"/>
      <c r="M630" s="233"/>
      <c r="N630" s="233"/>
      <c r="O630" s="233"/>
      <c r="P630" s="233"/>
      <c r="Q630" s="233"/>
      <c r="R630" s="233"/>
      <c r="S630" s="233"/>
      <c r="T630" s="233"/>
      <c r="U630" s="233"/>
      <c r="V630" s="233"/>
      <c r="W630" s="233"/>
      <c r="X630" s="233"/>
      <c r="Y630" s="233"/>
      <c r="Z630" s="233"/>
      <c r="AA630" s="233"/>
      <c r="AB630" s="233"/>
      <c r="AC630" s="233"/>
      <c r="AD630" s="233"/>
      <c r="AE630" s="233"/>
      <c r="AF630" s="233"/>
      <c r="AG630" s="233"/>
      <c r="AH630" s="233"/>
      <c r="AI630" s="233"/>
      <c r="AJ630" s="233"/>
      <c r="AK630" s="233"/>
      <c r="AL630" s="233"/>
    </row>
    <row r="631" spans="3:38">
      <c r="C631" s="233"/>
      <c r="D631" s="236"/>
      <c r="E631" s="236"/>
      <c r="F631" s="236"/>
      <c r="G631" s="233"/>
      <c r="H631" s="233"/>
      <c r="I631" s="233"/>
      <c r="J631" s="233"/>
      <c r="K631" s="233"/>
      <c r="L631" s="233"/>
      <c r="M631" s="233"/>
      <c r="N631" s="233"/>
      <c r="O631" s="233"/>
      <c r="P631" s="233"/>
      <c r="Q631" s="233"/>
      <c r="R631" s="233"/>
      <c r="S631" s="233"/>
      <c r="T631" s="233"/>
      <c r="U631" s="233"/>
      <c r="V631" s="233"/>
      <c r="W631" s="233"/>
      <c r="X631" s="233"/>
      <c r="Y631" s="233"/>
      <c r="Z631" s="233"/>
      <c r="AA631" s="233"/>
      <c r="AB631" s="233"/>
      <c r="AC631" s="233"/>
      <c r="AD631" s="233"/>
      <c r="AE631" s="233"/>
      <c r="AF631" s="233"/>
      <c r="AG631" s="233"/>
      <c r="AH631" s="233"/>
      <c r="AI631" s="233"/>
      <c r="AJ631" s="233"/>
      <c r="AK631" s="233"/>
      <c r="AL631" s="233"/>
    </row>
    <row r="632" spans="3:38">
      <c r="C632" s="233"/>
      <c r="D632" s="236"/>
      <c r="E632" s="236"/>
      <c r="F632" s="236"/>
      <c r="G632" s="233"/>
      <c r="H632" s="233"/>
      <c r="I632" s="233"/>
      <c r="J632" s="233"/>
      <c r="K632" s="233"/>
      <c r="L632" s="233"/>
      <c r="M632" s="233"/>
      <c r="N632" s="233"/>
      <c r="O632" s="233"/>
      <c r="P632" s="233"/>
      <c r="Q632" s="233"/>
      <c r="R632" s="233"/>
      <c r="S632" s="233"/>
      <c r="T632" s="233"/>
      <c r="U632" s="233"/>
      <c r="V632" s="233"/>
      <c r="W632" s="233"/>
      <c r="X632" s="233"/>
      <c r="Y632" s="233"/>
      <c r="Z632" s="233"/>
      <c r="AA632" s="233"/>
      <c r="AB632" s="233"/>
      <c r="AC632" s="233"/>
      <c r="AD632" s="233"/>
      <c r="AE632" s="233"/>
      <c r="AF632" s="233"/>
      <c r="AG632" s="233"/>
      <c r="AH632" s="233"/>
      <c r="AI632" s="233"/>
      <c r="AJ632" s="233"/>
      <c r="AK632" s="233"/>
      <c r="AL632" s="233"/>
    </row>
    <row r="633" spans="3:38">
      <c r="C633" s="233"/>
      <c r="D633" s="236"/>
      <c r="E633" s="236"/>
      <c r="F633" s="236"/>
      <c r="G633" s="233"/>
      <c r="H633" s="233"/>
      <c r="I633" s="233"/>
      <c r="J633" s="233"/>
      <c r="K633" s="233"/>
      <c r="L633" s="233"/>
      <c r="M633" s="233"/>
      <c r="N633" s="233"/>
      <c r="O633" s="233"/>
      <c r="P633" s="233"/>
      <c r="Q633" s="233"/>
      <c r="R633" s="233"/>
      <c r="S633" s="233"/>
      <c r="T633" s="233"/>
      <c r="U633" s="233"/>
      <c r="V633" s="233"/>
      <c r="W633" s="233"/>
      <c r="X633" s="233"/>
      <c r="Y633" s="233"/>
      <c r="Z633" s="233"/>
      <c r="AA633" s="233"/>
      <c r="AB633" s="233"/>
      <c r="AC633" s="233"/>
      <c r="AD633" s="233"/>
      <c r="AE633" s="233"/>
      <c r="AF633" s="233"/>
      <c r="AG633" s="233"/>
      <c r="AH633" s="233"/>
      <c r="AI633" s="233"/>
      <c r="AJ633" s="233"/>
      <c r="AK633" s="233"/>
      <c r="AL633" s="233"/>
    </row>
    <row r="634" spans="3:38">
      <c r="C634" s="233"/>
      <c r="D634" s="236"/>
      <c r="E634" s="236"/>
      <c r="F634" s="236"/>
      <c r="G634" s="233"/>
      <c r="H634" s="233"/>
      <c r="I634" s="233"/>
      <c r="J634" s="233"/>
      <c r="K634" s="233"/>
      <c r="L634" s="233"/>
      <c r="M634" s="233"/>
      <c r="N634" s="233"/>
      <c r="O634" s="233"/>
      <c r="P634" s="233"/>
      <c r="Q634" s="233"/>
      <c r="R634" s="233"/>
      <c r="S634" s="233"/>
      <c r="T634" s="233"/>
      <c r="U634" s="233"/>
      <c r="V634" s="233"/>
      <c r="W634" s="233"/>
      <c r="X634" s="233"/>
      <c r="Y634" s="233"/>
      <c r="Z634" s="233"/>
      <c r="AA634" s="233"/>
      <c r="AB634" s="233"/>
      <c r="AC634" s="233"/>
      <c r="AD634" s="233"/>
      <c r="AE634" s="233"/>
      <c r="AF634" s="233"/>
      <c r="AG634" s="233"/>
      <c r="AH634" s="233"/>
      <c r="AI634" s="233"/>
      <c r="AJ634" s="233"/>
      <c r="AK634" s="233"/>
      <c r="AL634" s="233"/>
    </row>
    <row r="635" spans="3:38">
      <c r="C635" s="233"/>
      <c r="D635" s="236"/>
      <c r="E635" s="236"/>
      <c r="F635" s="236"/>
      <c r="G635" s="233"/>
      <c r="H635" s="233"/>
      <c r="I635" s="233"/>
      <c r="J635" s="233"/>
      <c r="K635" s="233"/>
      <c r="L635" s="233"/>
      <c r="M635" s="233"/>
      <c r="N635" s="233"/>
      <c r="O635" s="233"/>
      <c r="P635" s="233"/>
      <c r="Q635" s="233"/>
      <c r="R635" s="233"/>
      <c r="S635" s="233"/>
      <c r="T635" s="233"/>
      <c r="U635" s="233"/>
      <c r="V635" s="233"/>
      <c r="W635" s="233"/>
      <c r="X635" s="233"/>
      <c r="Y635" s="233"/>
      <c r="Z635" s="233"/>
      <c r="AA635" s="233"/>
      <c r="AB635" s="233"/>
      <c r="AC635" s="233"/>
      <c r="AD635" s="233"/>
      <c r="AE635" s="233"/>
      <c r="AF635" s="233"/>
      <c r="AG635" s="233"/>
      <c r="AH635" s="233"/>
      <c r="AI635" s="233"/>
      <c r="AJ635" s="233"/>
      <c r="AK635" s="233"/>
      <c r="AL635" s="233"/>
    </row>
    <row r="636" spans="3:38">
      <c r="C636" s="233"/>
      <c r="D636" s="236"/>
      <c r="E636" s="236"/>
      <c r="F636" s="236"/>
      <c r="G636" s="233"/>
      <c r="H636" s="233"/>
      <c r="I636" s="233"/>
      <c r="J636" s="233"/>
      <c r="K636" s="233"/>
      <c r="L636" s="233"/>
      <c r="M636" s="233"/>
      <c r="N636" s="233"/>
      <c r="O636" s="233"/>
      <c r="P636" s="233"/>
      <c r="Q636" s="233"/>
      <c r="R636" s="233"/>
      <c r="S636" s="233"/>
      <c r="T636" s="233"/>
      <c r="U636" s="233"/>
      <c r="V636" s="233"/>
      <c r="W636" s="233"/>
      <c r="X636" s="233"/>
      <c r="Y636" s="233"/>
      <c r="Z636" s="233"/>
      <c r="AA636" s="233"/>
      <c r="AB636" s="233"/>
      <c r="AC636" s="233"/>
      <c r="AD636" s="233"/>
      <c r="AE636" s="233"/>
      <c r="AF636" s="233"/>
      <c r="AG636" s="233"/>
      <c r="AH636" s="233"/>
      <c r="AI636" s="233"/>
      <c r="AJ636" s="233"/>
      <c r="AK636" s="233"/>
      <c r="AL636" s="233"/>
    </row>
    <row r="637" spans="3:38">
      <c r="C637" s="233"/>
      <c r="D637" s="236"/>
      <c r="E637" s="236"/>
      <c r="F637" s="236"/>
      <c r="G637" s="233"/>
      <c r="H637" s="233"/>
      <c r="I637" s="233"/>
      <c r="J637" s="233"/>
      <c r="K637" s="233"/>
      <c r="L637" s="233"/>
      <c r="M637" s="233"/>
      <c r="N637" s="233"/>
      <c r="O637" s="233"/>
      <c r="P637" s="233"/>
      <c r="Q637" s="233"/>
      <c r="R637" s="233"/>
      <c r="S637" s="233"/>
      <c r="T637" s="233"/>
      <c r="U637" s="233"/>
      <c r="V637" s="233"/>
      <c r="W637" s="233"/>
      <c r="X637" s="233"/>
      <c r="Y637" s="233"/>
      <c r="Z637" s="233"/>
      <c r="AA637" s="233"/>
      <c r="AB637" s="233"/>
      <c r="AC637" s="233"/>
      <c r="AD637" s="233"/>
      <c r="AE637" s="233"/>
      <c r="AF637" s="233"/>
      <c r="AG637" s="233"/>
      <c r="AH637" s="233"/>
      <c r="AI637" s="233"/>
      <c r="AJ637" s="233"/>
      <c r="AK637" s="233"/>
      <c r="AL637" s="233"/>
    </row>
    <row r="638" spans="3:38">
      <c r="C638" s="233"/>
      <c r="D638" s="236"/>
      <c r="E638" s="236"/>
      <c r="F638" s="236"/>
      <c r="G638" s="233"/>
      <c r="H638" s="233"/>
      <c r="I638" s="233"/>
      <c r="J638" s="233"/>
      <c r="K638" s="233"/>
      <c r="L638" s="233"/>
      <c r="M638" s="233"/>
      <c r="N638" s="233"/>
      <c r="O638" s="233"/>
      <c r="P638" s="233"/>
      <c r="Q638" s="233"/>
      <c r="R638" s="233"/>
      <c r="S638" s="233"/>
      <c r="T638" s="233"/>
      <c r="U638" s="233"/>
      <c r="V638" s="233"/>
      <c r="W638" s="233"/>
      <c r="X638" s="233"/>
      <c r="Y638" s="233"/>
      <c r="Z638" s="233"/>
      <c r="AA638" s="233"/>
      <c r="AB638" s="233"/>
      <c r="AC638" s="233"/>
      <c r="AD638" s="233"/>
      <c r="AE638" s="233"/>
      <c r="AF638" s="233"/>
      <c r="AG638" s="233"/>
      <c r="AH638" s="233"/>
      <c r="AI638" s="233"/>
      <c r="AJ638" s="233"/>
      <c r="AK638" s="233"/>
      <c r="AL638" s="233"/>
    </row>
    <row r="639" spans="3:38">
      <c r="C639" s="233"/>
      <c r="D639" s="236"/>
      <c r="E639" s="236"/>
      <c r="F639" s="236"/>
      <c r="G639" s="233"/>
      <c r="H639" s="233"/>
      <c r="I639" s="233"/>
      <c r="J639" s="233"/>
      <c r="K639" s="233"/>
      <c r="L639" s="233"/>
      <c r="M639" s="233"/>
      <c r="N639" s="233"/>
      <c r="O639" s="233"/>
      <c r="P639" s="233"/>
      <c r="Q639" s="233"/>
      <c r="R639" s="233"/>
      <c r="S639" s="233"/>
      <c r="T639" s="233"/>
      <c r="U639" s="233"/>
      <c r="V639" s="233"/>
      <c r="W639" s="233"/>
      <c r="X639" s="233"/>
      <c r="Y639" s="233"/>
      <c r="Z639" s="233"/>
      <c r="AA639" s="233"/>
      <c r="AB639" s="233"/>
      <c r="AC639" s="233"/>
      <c r="AD639" s="233"/>
      <c r="AE639" s="233"/>
      <c r="AF639" s="233"/>
      <c r="AG639" s="233"/>
      <c r="AH639" s="233"/>
      <c r="AI639" s="233"/>
      <c r="AJ639" s="233"/>
      <c r="AK639" s="233"/>
      <c r="AL639" s="233"/>
    </row>
    <row r="640" spans="3:38">
      <c r="C640" s="233"/>
      <c r="D640" s="236"/>
      <c r="E640" s="236"/>
      <c r="F640" s="236"/>
      <c r="G640" s="233"/>
      <c r="H640" s="233"/>
      <c r="I640" s="233"/>
      <c r="J640" s="233"/>
      <c r="K640" s="233"/>
      <c r="L640" s="233"/>
      <c r="M640" s="233"/>
      <c r="N640" s="233"/>
      <c r="O640" s="233"/>
      <c r="P640" s="233"/>
      <c r="Q640" s="233"/>
      <c r="R640" s="233"/>
      <c r="S640" s="233"/>
      <c r="T640" s="233"/>
      <c r="U640" s="233"/>
      <c r="V640" s="233"/>
      <c r="W640" s="233"/>
      <c r="X640" s="233"/>
      <c r="Y640" s="233"/>
      <c r="Z640" s="233"/>
      <c r="AA640" s="233"/>
      <c r="AB640" s="233"/>
      <c r="AC640" s="233"/>
      <c r="AD640" s="233"/>
      <c r="AE640" s="233"/>
      <c r="AF640" s="233"/>
      <c r="AG640" s="233"/>
      <c r="AH640" s="233"/>
      <c r="AI640" s="233"/>
      <c r="AJ640" s="233"/>
      <c r="AK640" s="233"/>
      <c r="AL640" s="233"/>
    </row>
    <row r="641" spans="3:38">
      <c r="C641" s="233"/>
      <c r="D641" s="236"/>
      <c r="E641" s="236"/>
      <c r="F641" s="236"/>
      <c r="G641" s="233"/>
      <c r="H641" s="233"/>
      <c r="I641" s="233"/>
      <c r="J641" s="233"/>
      <c r="K641" s="233"/>
      <c r="L641" s="233"/>
      <c r="M641" s="233"/>
      <c r="N641" s="233"/>
      <c r="O641" s="233"/>
      <c r="P641" s="233"/>
      <c r="Q641" s="233"/>
      <c r="R641" s="233"/>
      <c r="S641" s="233"/>
      <c r="T641" s="233"/>
      <c r="U641" s="233"/>
      <c r="V641" s="233"/>
      <c r="W641" s="233"/>
      <c r="X641" s="233"/>
      <c r="Y641" s="233"/>
      <c r="Z641" s="233"/>
      <c r="AA641" s="233"/>
      <c r="AB641" s="233"/>
      <c r="AC641" s="233"/>
      <c r="AD641" s="233"/>
      <c r="AE641" s="233"/>
      <c r="AF641" s="233"/>
      <c r="AG641" s="233"/>
      <c r="AH641" s="233"/>
      <c r="AI641" s="233"/>
      <c r="AJ641" s="233"/>
      <c r="AK641" s="233"/>
      <c r="AL641" s="233"/>
    </row>
    <row r="642" spans="3:38">
      <c r="C642" s="233"/>
      <c r="D642" s="236"/>
      <c r="E642" s="236"/>
      <c r="F642" s="236"/>
      <c r="G642" s="233"/>
      <c r="H642" s="233"/>
      <c r="I642" s="233"/>
      <c r="J642" s="233"/>
      <c r="K642" s="233"/>
      <c r="L642" s="233"/>
      <c r="M642" s="233"/>
      <c r="N642" s="233"/>
      <c r="O642" s="233"/>
      <c r="P642" s="233"/>
      <c r="Q642" s="233"/>
      <c r="R642" s="233"/>
      <c r="S642" s="233"/>
      <c r="T642" s="233"/>
      <c r="U642" s="233"/>
      <c r="V642" s="233"/>
      <c r="W642" s="233"/>
      <c r="X642" s="233"/>
      <c r="Y642" s="233"/>
      <c r="Z642" s="233"/>
      <c r="AA642" s="233"/>
      <c r="AB642" s="233"/>
      <c r="AC642" s="233"/>
      <c r="AD642" s="233"/>
      <c r="AE642" s="233"/>
      <c r="AF642" s="233"/>
      <c r="AG642" s="233"/>
      <c r="AH642" s="233"/>
      <c r="AI642" s="233"/>
      <c r="AJ642" s="233"/>
      <c r="AK642" s="233"/>
      <c r="AL642" s="233"/>
    </row>
    <row r="643" spans="3:38">
      <c r="C643" s="233"/>
      <c r="D643" s="236"/>
      <c r="E643" s="236"/>
      <c r="F643" s="236"/>
      <c r="G643" s="233"/>
      <c r="H643" s="233"/>
      <c r="I643" s="233"/>
      <c r="J643" s="233"/>
      <c r="K643" s="233"/>
      <c r="L643" s="233"/>
      <c r="M643" s="233"/>
      <c r="N643" s="233"/>
      <c r="O643" s="233"/>
      <c r="P643" s="233"/>
      <c r="Q643" s="233"/>
      <c r="R643" s="233"/>
      <c r="S643" s="233"/>
      <c r="T643" s="233"/>
      <c r="U643" s="233"/>
      <c r="V643" s="233"/>
      <c r="W643" s="233"/>
      <c r="X643" s="233"/>
      <c r="Y643" s="233"/>
      <c r="Z643" s="233"/>
      <c r="AA643" s="233"/>
      <c r="AB643" s="233"/>
      <c r="AC643" s="233"/>
      <c r="AD643" s="233"/>
      <c r="AE643" s="233"/>
      <c r="AF643" s="233"/>
      <c r="AG643" s="233"/>
      <c r="AH643" s="233"/>
      <c r="AI643" s="233"/>
      <c r="AJ643" s="233"/>
      <c r="AK643" s="233"/>
      <c r="AL643" s="233"/>
    </row>
    <row r="644" spans="3:38">
      <c r="C644" s="233"/>
      <c r="D644" s="236"/>
      <c r="E644" s="236"/>
      <c r="F644" s="236"/>
      <c r="G644" s="233"/>
      <c r="H644" s="233"/>
      <c r="I644" s="233"/>
      <c r="J644" s="233"/>
      <c r="K644" s="233"/>
      <c r="L644" s="233"/>
      <c r="M644" s="233"/>
      <c r="N644" s="233"/>
      <c r="O644" s="233"/>
      <c r="P644" s="233"/>
      <c r="Q644" s="233"/>
      <c r="R644" s="233"/>
      <c r="S644" s="233"/>
      <c r="T644" s="233"/>
      <c r="U644" s="233"/>
      <c r="V644" s="233"/>
      <c r="W644" s="233"/>
      <c r="X644" s="233"/>
      <c r="Y644" s="233"/>
      <c r="Z644" s="233"/>
      <c r="AA644" s="233"/>
      <c r="AB644" s="233"/>
      <c r="AC644" s="233"/>
      <c r="AD644" s="233"/>
      <c r="AE644" s="233"/>
      <c r="AF644" s="233"/>
      <c r="AG644" s="233"/>
      <c r="AH644" s="233"/>
      <c r="AI644" s="233"/>
      <c r="AJ644" s="233"/>
      <c r="AK644" s="233"/>
      <c r="AL644" s="233"/>
    </row>
    <row r="645" spans="3:38">
      <c r="C645" s="233"/>
      <c r="D645" s="236"/>
      <c r="E645" s="236"/>
      <c r="F645" s="236"/>
      <c r="G645" s="233"/>
      <c r="H645" s="233"/>
      <c r="I645" s="233"/>
      <c r="J645" s="233"/>
      <c r="K645" s="233"/>
      <c r="L645" s="233"/>
      <c r="M645" s="233"/>
      <c r="N645" s="233"/>
      <c r="O645" s="233"/>
      <c r="P645" s="233"/>
      <c r="Q645" s="233"/>
      <c r="R645" s="233"/>
      <c r="S645" s="233"/>
      <c r="T645" s="233"/>
      <c r="U645" s="233"/>
      <c r="V645" s="233"/>
      <c r="W645" s="233"/>
      <c r="X645" s="233"/>
      <c r="Y645" s="233"/>
      <c r="Z645" s="233"/>
      <c r="AA645" s="233"/>
      <c r="AB645" s="233"/>
      <c r="AC645" s="233"/>
      <c r="AD645" s="233"/>
      <c r="AE645" s="233"/>
      <c r="AF645" s="233"/>
      <c r="AG645" s="233"/>
      <c r="AH645" s="233"/>
      <c r="AI645" s="233"/>
      <c r="AJ645" s="233"/>
      <c r="AK645" s="233"/>
      <c r="AL645" s="233"/>
    </row>
    <row r="646" spans="3:38">
      <c r="C646" s="233"/>
      <c r="D646" s="236"/>
      <c r="E646" s="236"/>
      <c r="F646" s="236"/>
      <c r="G646" s="233"/>
      <c r="H646" s="233"/>
      <c r="I646" s="233"/>
      <c r="J646" s="233"/>
      <c r="K646" s="233"/>
      <c r="L646" s="233"/>
      <c r="M646" s="233"/>
      <c r="N646" s="233"/>
      <c r="O646" s="233"/>
      <c r="P646" s="233"/>
      <c r="Q646" s="233"/>
      <c r="R646" s="233"/>
      <c r="S646" s="233"/>
      <c r="T646" s="233"/>
      <c r="U646" s="233"/>
      <c r="V646" s="233"/>
      <c r="W646" s="233"/>
      <c r="X646" s="233"/>
      <c r="Y646" s="233"/>
      <c r="Z646" s="233"/>
      <c r="AA646" s="233"/>
      <c r="AB646" s="233"/>
      <c r="AC646" s="233"/>
      <c r="AD646" s="233"/>
      <c r="AE646" s="233"/>
      <c r="AF646" s="233"/>
      <c r="AG646" s="233"/>
      <c r="AH646" s="233"/>
      <c r="AI646" s="233"/>
      <c r="AJ646" s="233"/>
      <c r="AK646" s="233"/>
      <c r="AL646" s="233"/>
    </row>
    <row r="647" spans="3:38">
      <c r="C647" s="233"/>
      <c r="D647" s="236"/>
      <c r="E647" s="236"/>
      <c r="F647" s="236"/>
      <c r="G647" s="233"/>
      <c r="H647" s="233"/>
      <c r="I647" s="233"/>
      <c r="J647" s="233"/>
      <c r="K647" s="233"/>
      <c r="L647" s="233"/>
      <c r="M647" s="233"/>
      <c r="N647" s="233"/>
      <c r="O647" s="233"/>
      <c r="P647" s="233"/>
      <c r="Q647" s="233"/>
      <c r="R647" s="233"/>
      <c r="S647" s="233"/>
      <c r="T647" s="233"/>
      <c r="U647" s="233"/>
      <c r="V647" s="233"/>
      <c r="W647" s="233"/>
      <c r="X647" s="233"/>
      <c r="Y647" s="233"/>
      <c r="Z647" s="233"/>
      <c r="AA647" s="233"/>
      <c r="AB647" s="233"/>
      <c r="AC647" s="233"/>
      <c r="AD647" s="233"/>
      <c r="AE647" s="233"/>
      <c r="AF647" s="233"/>
      <c r="AG647" s="233"/>
      <c r="AH647" s="233"/>
      <c r="AI647" s="233"/>
      <c r="AJ647" s="233"/>
      <c r="AK647" s="233"/>
      <c r="AL647" s="233"/>
    </row>
    <row r="648" spans="3:38">
      <c r="C648" s="233"/>
      <c r="D648" s="236"/>
      <c r="E648" s="236"/>
      <c r="F648" s="236"/>
      <c r="G648" s="233"/>
      <c r="H648" s="233"/>
      <c r="I648" s="233"/>
      <c r="J648" s="233"/>
      <c r="K648" s="233"/>
      <c r="L648" s="233"/>
      <c r="M648" s="233"/>
      <c r="N648" s="233"/>
      <c r="O648" s="233"/>
      <c r="P648" s="233"/>
      <c r="Q648" s="233"/>
      <c r="R648" s="233"/>
      <c r="S648" s="233"/>
      <c r="T648" s="233"/>
      <c r="U648" s="233"/>
      <c r="V648" s="233"/>
      <c r="W648" s="233"/>
      <c r="X648" s="233"/>
      <c r="Y648" s="233"/>
      <c r="Z648" s="233"/>
      <c r="AA648" s="233"/>
      <c r="AB648" s="233"/>
      <c r="AC648" s="233"/>
      <c r="AD648" s="233"/>
      <c r="AE648" s="233"/>
      <c r="AF648" s="233"/>
      <c r="AG648" s="233"/>
      <c r="AH648" s="233"/>
      <c r="AI648" s="233"/>
      <c r="AJ648" s="233"/>
      <c r="AK648" s="233"/>
      <c r="AL648" s="233"/>
    </row>
    <row r="649" spans="3:38">
      <c r="C649" s="233"/>
      <c r="D649" s="236"/>
      <c r="E649" s="236"/>
      <c r="F649" s="236"/>
      <c r="G649" s="233"/>
      <c r="H649" s="233"/>
      <c r="I649" s="233"/>
      <c r="J649" s="233"/>
      <c r="K649" s="233"/>
      <c r="L649" s="233"/>
      <c r="M649" s="233"/>
      <c r="N649" s="233"/>
      <c r="O649" s="233"/>
      <c r="P649" s="233"/>
      <c r="Q649" s="233"/>
      <c r="R649" s="233"/>
      <c r="S649" s="233"/>
      <c r="T649" s="233"/>
      <c r="U649" s="233"/>
      <c r="V649" s="233"/>
      <c r="W649" s="233"/>
      <c r="X649" s="233"/>
      <c r="Y649" s="233"/>
      <c r="Z649" s="233"/>
      <c r="AA649" s="233"/>
      <c r="AB649" s="233"/>
      <c r="AC649" s="233"/>
      <c r="AD649" s="233"/>
      <c r="AE649" s="233"/>
      <c r="AF649" s="233"/>
      <c r="AG649" s="233"/>
      <c r="AH649" s="233"/>
      <c r="AI649" s="233"/>
      <c r="AJ649" s="233"/>
      <c r="AK649" s="233"/>
      <c r="AL649" s="233"/>
    </row>
    <row r="650" spans="3:38">
      <c r="C650" s="233"/>
      <c r="D650" s="236"/>
      <c r="E650" s="236"/>
      <c r="F650" s="236"/>
      <c r="G650" s="233"/>
      <c r="H650" s="233"/>
      <c r="I650" s="233"/>
      <c r="J650" s="233"/>
      <c r="K650" s="233"/>
      <c r="L650" s="233"/>
      <c r="M650" s="233"/>
      <c r="N650" s="233"/>
      <c r="O650" s="233"/>
      <c r="P650" s="233"/>
      <c r="Q650" s="233"/>
      <c r="R650" s="233"/>
      <c r="S650" s="233"/>
      <c r="T650" s="233"/>
      <c r="U650" s="233"/>
      <c r="V650" s="233"/>
      <c r="W650" s="233"/>
      <c r="X650" s="233"/>
      <c r="Y650" s="233"/>
      <c r="Z650" s="233"/>
      <c r="AA650" s="233"/>
      <c r="AB650" s="233"/>
      <c r="AC650" s="233"/>
      <c r="AD650" s="233"/>
      <c r="AE650" s="233"/>
      <c r="AF650" s="233"/>
      <c r="AG650" s="233"/>
      <c r="AH650" s="233"/>
      <c r="AI650" s="233"/>
      <c r="AJ650" s="233"/>
      <c r="AK650" s="233"/>
      <c r="AL650" s="233"/>
    </row>
    <row r="651" spans="3:38">
      <c r="C651" s="233"/>
      <c r="D651" s="236"/>
      <c r="E651" s="236"/>
      <c r="F651" s="236"/>
      <c r="G651" s="233"/>
      <c r="H651" s="233"/>
      <c r="I651" s="233"/>
      <c r="J651" s="233"/>
      <c r="K651" s="233"/>
      <c r="L651" s="233"/>
      <c r="M651" s="233"/>
      <c r="N651" s="233"/>
      <c r="O651" s="233"/>
      <c r="P651" s="233"/>
      <c r="Q651" s="233"/>
      <c r="R651" s="233"/>
      <c r="S651" s="233"/>
      <c r="T651" s="233"/>
      <c r="U651" s="233"/>
      <c r="V651" s="233"/>
      <c r="W651" s="233"/>
      <c r="X651" s="233"/>
      <c r="Y651" s="233"/>
      <c r="Z651" s="233"/>
      <c r="AA651" s="233"/>
      <c r="AB651" s="233"/>
      <c r="AC651" s="233"/>
      <c r="AD651" s="233"/>
      <c r="AE651" s="233"/>
      <c r="AF651" s="233"/>
      <c r="AG651" s="233"/>
      <c r="AH651" s="233"/>
      <c r="AI651" s="233"/>
      <c r="AJ651" s="233"/>
      <c r="AK651" s="233"/>
      <c r="AL651" s="233"/>
    </row>
    <row r="652" spans="3:38">
      <c r="C652" s="233"/>
      <c r="D652" s="236"/>
      <c r="E652" s="236"/>
      <c r="F652" s="236"/>
      <c r="G652" s="233"/>
      <c r="H652" s="233"/>
      <c r="I652" s="233"/>
      <c r="J652" s="233"/>
      <c r="K652" s="233"/>
      <c r="L652" s="233"/>
      <c r="M652" s="233"/>
      <c r="N652" s="233"/>
      <c r="O652" s="233"/>
      <c r="P652" s="233"/>
      <c r="Q652" s="233"/>
      <c r="R652" s="233"/>
      <c r="S652" s="233"/>
      <c r="T652" s="233"/>
      <c r="U652" s="233"/>
      <c r="V652" s="233"/>
      <c r="W652" s="233"/>
      <c r="X652" s="233"/>
      <c r="Y652" s="233"/>
      <c r="Z652" s="233"/>
      <c r="AA652" s="233"/>
      <c r="AB652" s="233"/>
      <c r="AC652" s="233"/>
      <c r="AD652" s="233"/>
      <c r="AE652" s="233"/>
      <c r="AF652" s="233"/>
      <c r="AG652" s="233"/>
      <c r="AH652" s="233"/>
      <c r="AI652" s="233"/>
      <c r="AJ652" s="233"/>
      <c r="AK652" s="233"/>
      <c r="AL652" s="233"/>
    </row>
    <row r="653" spans="3:38">
      <c r="C653" s="233"/>
      <c r="D653" s="236"/>
      <c r="E653" s="236"/>
      <c r="F653" s="236"/>
      <c r="G653" s="233"/>
      <c r="H653" s="233"/>
      <c r="I653" s="233"/>
      <c r="J653" s="233"/>
      <c r="K653" s="233"/>
      <c r="L653" s="233"/>
      <c r="M653" s="233"/>
      <c r="N653" s="233"/>
      <c r="O653" s="233"/>
      <c r="P653" s="233"/>
      <c r="Q653" s="233"/>
      <c r="R653" s="233"/>
      <c r="S653" s="233"/>
      <c r="T653" s="233"/>
      <c r="U653" s="233"/>
      <c r="V653" s="233"/>
      <c r="W653" s="233"/>
      <c r="X653" s="233"/>
      <c r="Y653" s="233"/>
      <c r="Z653" s="233"/>
      <c r="AA653" s="233"/>
      <c r="AB653" s="233"/>
      <c r="AC653" s="233"/>
      <c r="AD653" s="233"/>
      <c r="AE653" s="233"/>
      <c r="AF653" s="233"/>
      <c r="AG653" s="233"/>
      <c r="AH653" s="233"/>
      <c r="AI653" s="233"/>
      <c r="AJ653" s="233"/>
      <c r="AK653" s="233"/>
      <c r="AL653" s="233"/>
    </row>
    <row r="654" spans="3:38">
      <c r="C654" s="233"/>
      <c r="D654" s="236"/>
      <c r="E654" s="236"/>
      <c r="F654" s="236"/>
      <c r="G654" s="233"/>
      <c r="H654" s="233"/>
      <c r="I654" s="233"/>
      <c r="J654" s="233"/>
      <c r="K654" s="233"/>
      <c r="L654" s="233"/>
      <c r="M654" s="233"/>
      <c r="N654" s="233"/>
      <c r="O654" s="233"/>
      <c r="P654" s="233"/>
      <c r="Q654" s="233"/>
      <c r="R654" s="233"/>
      <c r="S654" s="233"/>
      <c r="T654" s="233"/>
      <c r="U654" s="233"/>
      <c r="V654" s="233"/>
      <c r="W654" s="233"/>
      <c r="X654" s="233"/>
      <c r="Y654" s="233"/>
      <c r="Z654" s="233"/>
      <c r="AA654" s="233"/>
      <c r="AB654" s="233"/>
      <c r="AC654" s="233"/>
      <c r="AD654" s="233"/>
      <c r="AE654" s="233"/>
      <c r="AF654" s="233"/>
      <c r="AG654" s="233"/>
      <c r="AH654" s="233"/>
      <c r="AI654" s="233"/>
      <c r="AJ654" s="233"/>
      <c r="AK654" s="233"/>
      <c r="AL654" s="233"/>
    </row>
    <row r="655" spans="3:38">
      <c r="C655" s="233"/>
      <c r="D655" s="236"/>
      <c r="E655" s="236"/>
      <c r="F655" s="236"/>
      <c r="G655" s="233"/>
      <c r="H655" s="233"/>
      <c r="I655" s="233"/>
      <c r="J655" s="233"/>
      <c r="K655" s="233"/>
      <c r="L655" s="233"/>
      <c r="M655" s="233"/>
      <c r="N655" s="233"/>
      <c r="O655" s="233"/>
      <c r="P655" s="233"/>
      <c r="Q655" s="233"/>
      <c r="R655" s="233"/>
      <c r="S655" s="233"/>
      <c r="T655" s="233"/>
      <c r="U655" s="233"/>
      <c r="V655" s="233"/>
      <c r="W655" s="233"/>
      <c r="X655" s="233"/>
      <c r="Y655" s="233"/>
      <c r="Z655" s="233"/>
      <c r="AA655" s="233"/>
      <c r="AB655" s="233"/>
      <c r="AC655" s="233"/>
      <c r="AD655" s="233"/>
      <c r="AE655" s="233"/>
      <c r="AF655" s="233"/>
      <c r="AG655" s="233"/>
      <c r="AH655" s="233"/>
      <c r="AI655" s="233"/>
      <c r="AJ655" s="233"/>
      <c r="AK655" s="233"/>
      <c r="AL655" s="233"/>
    </row>
    <row r="656" spans="3:38">
      <c r="C656" s="233"/>
      <c r="D656" s="236"/>
      <c r="E656" s="236"/>
      <c r="F656" s="236"/>
      <c r="G656" s="233"/>
      <c r="H656" s="233"/>
      <c r="I656" s="233"/>
      <c r="J656" s="233"/>
      <c r="K656" s="233"/>
      <c r="L656" s="233"/>
      <c r="M656" s="233"/>
      <c r="N656" s="233"/>
      <c r="O656" s="233"/>
      <c r="P656" s="233"/>
      <c r="Q656" s="233"/>
      <c r="R656" s="233"/>
      <c r="S656" s="233"/>
      <c r="T656" s="233"/>
      <c r="U656" s="233"/>
      <c r="V656" s="233"/>
      <c r="W656" s="233"/>
      <c r="X656" s="233"/>
      <c r="Y656" s="233"/>
      <c r="Z656" s="233"/>
      <c r="AA656" s="233"/>
      <c r="AB656" s="233"/>
      <c r="AC656" s="233"/>
      <c r="AD656" s="233"/>
      <c r="AE656" s="233"/>
      <c r="AF656" s="233"/>
      <c r="AG656" s="233"/>
      <c r="AH656" s="233"/>
      <c r="AI656" s="233"/>
      <c r="AJ656" s="233"/>
      <c r="AK656" s="233"/>
      <c r="AL656" s="233"/>
    </row>
    <row r="657" spans="3:38">
      <c r="C657" s="233"/>
      <c r="D657" s="236"/>
      <c r="E657" s="236"/>
      <c r="F657" s="236"/>
      <c r="G657" s="233"/>
      <c r="H657" s="233"/>
      <c r="I657" s="233"/>
      <c r="J657" s="233"/>
      <c r="K657" s="233"/>
      <c r="L657" s="233"/>
      <c r="M657" s="233"/>
      <c r="N657" s="233"/>
      <c r="O657" s="233"/>
      <c r="P657" s="233"/>
      <c r="Q657" s="233"/>
      <c r="R657" s="233"/>
      <c r="S657" s="233"/>
      <c r="T657" s="233"/>
      <c r="U657" s="233"/>
      <c r="V657" s="233"/>
      <c r="W657" s="233"/>
      <c r="X657" s="233"/>
      <c r="Y657" s="233"/>
      <c r="Z657" s="233"/>
      <c r="AA657" s="233"/>
      <c r="AB657" s="233"/>
      <c r="AC657" s="233"/>
      <c r="AD657" s="233"/>
      <c r="AE657" s="233"/>
      <c r="AF657" s="233"/>
      <c r="AG657" s="233"/>
      <c r="AH657" s="233"/>
      <c r="AI657" s="233"/>
      <c r="AJ657" s="233"/>
      <c r="AK657" s="233"/>
      <c r="AL657" s="233"/>
    </row>
    <row r="658" spans="3:38">
      <c r="C658" s="233"/>
      <c r="D658" s="236"/>
      <c r="E658" s="236"/>
      <c r="F658" s="236"/>
      <c r="G658" s="233"/>
      <c r="H658" s="233"/>
      <c r="I658" s="233"/>
      <c r="J658" s="233"/>
      <c r="K658" s="233"/>
      <c r="L658" s="233"/>
      <c r="M658" s="233"/>
      <c r="N658" s="233"/>
      <c r="O658" s="233"/>
      <c r="P658" s="233"/>
      <c r="Q658" s="233"/>
      <c r="R658" s="233"/>
      <c r="S658" s="233"/>
      <c r="T658" s="233"/>
      <c r="U658" s="233"/>
      <c r="V658" s="233"/>
      <c r="W658" s="233"/>
      <c r="X658" s="233"/>
      <c r="Y658" s="233"/>
      <c r="Z658" s="233"/>
      <c r="AA658" s="233"/>
      <c r="AB658" s="233"/>
      <c r="AC658" s="233"/>
      <c r="AD658" s="233"/>
      <c r="AE658" s="233"/>
      <c r="AF658" s="233"/>
      <c r="AG658" s="233"/>
      <c r="AH658" s="233"/>
      <c r="AI658" s="233"/>
      <c r="AJ658" s="233"/>
      <c r="AK658" s="233"/>
      <c r="AL658" s="233"/>
    </row>
    <row r="659" spans="3:38">
      <c r="C659" s="233"/>
      <c r="D659" s="236"/>
      <c r="E659" s="236"/>
      <c r="F659" s="236"/>
      <c r="G659" s="233"/>
      <c r="H659" s="233"/>
      <c r="I659" s="233"/>
      <c r="J659" s="233"/>
      <c r="K659" s="233"/>
      <c r="L659" s="233"/>
      <c r="M659" s="233"/>
      <c r="N659" s="233"/>
      <c r="O659" s="233"/>
      <c r="P659" s="233"/>
      <c r="Q659" s="233"/>
      <c r="R659" s="233"/>
      <c r="S659" s="233"/>
      <c r="T659" s="233"/>
      <c r="U659" s="233"/>
      <c r="V659" s="233"/>
      <c r="W659" s="233"/>
      <c r="X659" s="233"/>
      <c r="Y659" s="233"/>
      <c r="Z659" s="233"/>
      <c r="AA659" s="233"/>
      <c r="AB659" s="233"/>
      <c r="AC659" s="233"/>
      <c r="AD659" s="233"/>
      <c r="AE659" s="233"/>
      <c r="AF659" s="233"/>
      <c r="AG659" s="233"/>
      <c r="AH659" s="233"/>
      <c r="AI659" s="233"/>
      <c r="AJ659" s="233"/>
      <c r="AK659" s="233"/>
      <c r="AL659" s="233"/>
    </row>
    <row r="660" spans="3:38">
      <c r="C660" s="233"/>
      <c r="D660" s="236"/>
      <c r="E660" s="236"/>
      <c r="F660" s="236"/>
      <c r="G660" s="233"/>
      <c r="H660" s="233"/>
      <c r="I660" s="233"/>
      <c r="J660" s="233"/>
      <c r="K660" s="233"/>
      <c r="L660" s="233"/>
      <c r="M660" s="233"/>
      <c r="N660" s="233"/>
      <c r="O660" s="233"/>
      <c r="P660" s="233"/>
      <c r="Q660" s="233"/>
      <c r="R660" s="233"/>
      <c r="S660" s="233"/>
      <c r="T660" s="233"/>
      <c r="U660" s="233"/>
      <c r="V660" s="233"/>
      <c r="W660" s="233"/>
      <c r="X660" s="233"/>
      <c r="Y660" s="233"/>
      <c r="Z660" s="233"/>
      <c r="AA660" s="233"/>
      <c r="AB660" s="233"/>
      <c r="AC660" s="233"/>
      <c r="AD660" s="233"/>
      <c r="AE660" s="233"/>
      <c r="AF660" s="233"/>
      <c r="AG660" s="233"/>
      <c r="AH660" s="233"/>
      <c r="AI660" s="233"/>
      <c r="AJ660" s="233"/>
      <c r="AK660" s="233"/>
      <c r="AL660" s="233"/>
    </row>
    <row r="661" spans="3:38">
      <c r="C661" s="233"/>
      <c r="D661" s="236"/>
      <c r="E661" s="236"/>
      <c r="F661" s="236"/>
      <c r="G661" s="233"/>
      <c r="H661" s="233"/>
      <c r="I661" s="233"/>
      <c r="J661" s="233"/>
      <c r="K661" s="233"/>
      <c r="L661" s="233"/>
      <c r="M661" s="233"/>
      <c r="N661" s="233"/>
      <c r="O661" s="233"/>
      <c r="P661" s="233"/>
      <c r="Q661" s="233"/>
      <c r="R661" s="233"/>
      <c r="S661" s="233"/>
      <c r="T661" s="233"/>
      <c r="U661" s="233"/>
      <c r="V661" s="233"/>
      <c r="W661" s="233"/>
      <c r="X661" s="233"/>
      <c r="Y661" s="233"/>
      <c r="Z661" s="233"/>
      <c r="AA661" s="233"/>
      <c r="AB661" s="233"/>
      <c r="AC661" s="233"/>
      <c r="AD661" s="233"/>
      <c r="AE661" s="233"/>
      <c r="AF661" s="233"/>
      <c r="AG661" s="233"/>
      <c r="AH661" s="233"/>
      <c r="AI661" s="233"/>
      <c r="AJ661" s="233"/>
      <c r="AK661" s="233"/>
      <c r="AL661" s="233"/>
    </row>
    <row r="662" spans="3:38">
      <c r="C662" s="233"/>
      <c r="D662" s="236"/>
      <c r="E662" s="236"/>
      <c r="F662" s="236"/>
      <c r="G662" s="233"/>
      <c r="H662" s="233"/>
      <c r="I662" s="233"/>
      <c r="J662" s="233"/>
      <c r="K662" s="233"/>
      <c r="L662" s="233"/>
      <c r="M662" s="233"/>
      <c r="N662" s="233"/>
      <c r="O662" s="233"/>
      <c r="P662" s="233"/>
      <c r="Q662" s="233"/>
      <c r="R662" s="233"/>
      <c r="S662" s="233"/>
      <c r="T662" s="233"/>
      <c r="U662" s="233"/>
      <c r="V662" s="233"/>
      <c r="W662" s="233"/>
      <c r="X662" s="233"/>
      <c r="Y662" s="233"/>
      <c r="Z662" s="233"/>
      <c r="AA662" s="233"/>
      <c r="AB662" s="233"/>
      <c r="AC662" s="233"/>
      <c r="AD662" s="233"/>
      <c r="AE662" s="233"/>
      <c r="AF662" s="233"/>
      <c r="AG662" s="233"/>
      <c r="AH662" s="233"/>
      <c r="AI662" s="233"/>
      <c r="AJ662" s="233"/>
      <c r="AK662" s="233"/>
      <c r="AL662" s="233"/>
    </row>
    <row r="663" spans="3:38">
      <c r="C663" s="233"/>
      <c r="D663" s="236"/>
      <c r="E663" s="236"/>
      <c r="F663" s="236"/>
      <c r="G663" s="233"/>
      <c r="H663" s="233"/>
      <c r="I663" s="233"/>
      <c r="J663" s="233"/>
      <c r="K663" s="233"/>
      <c r="L663" s="233"/>
      <c r="M663" s="233"/>
      <c r="N663" s="233"/>
      <c r="O663" s="233"/>
      <c r="P663" s="233"/>
      <c r="Q663" s="233"/>
      <c r="R663" s="233"/>
      <c r="S663" s="233"/>
      <c r="T663" s="233"/>
      <c r="U663" s="233"/>
      <c r="V663" s="233"/>
      <c r="W663" s="233"/>
      <c r="X663" s="233"/>
      <c r="Y663" s="233"/>
      <c r="Z663" s="233"/>
      <c r="AA663" s="233"/>
      <c r="AB663" s="233"/>
      <c r="AC663" s="233"/>
      <c r="AD663" s="233"/>
      <c r="AE663" s="233"/>
      <c r="AF663" s="233"/>
      <c r="AG663" s="233"/>
      <c r="AH663" s="233"/>
      <c r="AI663" s="233"/>
      <c r="AJ663" s="233"/>
      <c r="AK663" s="233"/>
      <c r="AL663" s="233"/>
    </row>
    <row r="664" spans="3:38">
      <c r="C664" s="233"/>
      <c r="D664" s="236"/>
      <c r="E664" s="236"/>
      <c r="F664" s="236"/>
      <c r="G664" s="233"/>
      <c r="H664" s="233"/>
      <c r="I664" s="233"/>
      <c r="J664" s="233"/>
      <c r="K664" s="233"/>
      <c r="L664" s="233"/>
      <c r="M664" s="233"/>
      <c r="N664" s="233"/>
      <c r="O664" s="233"/>
      <c r="P664" s="233"/>
      <c r="Q664" s="233"/>
      <c r="R664" s="233"/>
      <c r="S664" s="233"/>
      <c r="T664" s="233"/>
      <c r="U664" s="233"/>
      <c r="V664" s="233"/>
      <c r="W664" s="233"/>
      <c r="X664" s="233"/>
      <c r="Y664" s="233"/>
      <c r="Z664" s="233"/>
      <c r="AA664" s="233"/>
      <c r="AB664" s="233"/>
      <c r="AC664" s="233"/>
      <c r="AD664" s="233"/>
      <c r="AE664" s="233"/>
      <c r="AF664" s="233"/>
      <c r="AG664" s="233"/>
      <c r="AH664" s="233"/>
      <c r="AI664" s="233"/>
      <c r="AJ664" s="233"/>
      <c r="AK664" s="233"/>
      <c r="AL664" s="233"/>
    </row>
    <row r="665" spans="3:38">
      <c r="C665" s="233"/>
      <c r="D665" s="236"/>
      <c r="E665" s="236"/>
      <c r="F665" s="236"/>
      <c r="G665" s="233"/>
      <c r="H665" s="233"/>
      <c r="I665" s="233"/>
      <c r="J665" s="233"/>
      <c r="K665" s="233"/>
      <c r="L665" s="233"/>
      <c r="M665" s="233"/>
      <c r="N665" s="233"/>
      <c r="O665" s="233"/>
      <c r="P665" s="233"/>
      <c r="Q665" s="233"/>
      <c r="R665" s="233"/>
      <c r="S665" s="233"/>
      <c r="T665" s="233"/>
      <c r="U665" s="233"/>
      <c r="V665" s="233"/>
      <c r="W665" s="233"/>
      <c r="X665" s="233"/>
      <c r="Y665" s="233"/>
      <c r="Z665" s="233"/>
      <c r="AA665" s="233"/>
      <c r="AB665" s="233"/>
      <c r="AC665" s="233"/>
      <c r="AD665" s="233"/>
      <c r="AE665" s="233"/>
      <c r="AF665" s="233"/>
      <c r="AG665" s="233"/>
      <c r="AH665" s="233"/>
      <c r="AI665" s="233"/>
      <c r="AJ665" s="233"/>
      <c r="AK665" s="233"/>
      <c r="AL665" s="233"/>
    </row>
    <row r="666" spans="3:38">
      <c r="C666" s="233"/>
      <c r="D666" s="236"/>
      <c r="E666" s="236"/>
      <c r="F666" s="236"/>
      <c r="G666" s="233"/>
      <c r="H666" s="233"/>
      <c r="I666" s="233"/>
      <c r="J666" s="233"/>
      <c r="K666" s="233"/>
      <c r="L666" s="233"/>
      <c r="M666" s="233"/>
      <c r="N666" s="233"/>
      <c r="O666" s="233"/>
      <c r="P666" s="233"/>
      <c r="Q666" s="233"/>
      <c r="R666" s="233"/>
      <c r="S666" s="233"/>
      <c r="T666" s="233"/>
      <c r="U666" s="233"/>
      <c r="V666" s="233"/>
      <c r="W666" s="233"/>
      <c r="X666" s="233"/>
      <c r="Y666" s="233"/>
      <c r="Z666" s="233"/>
      <c r="AA666" s="233"/>
      <c r="AB666" s="233"/>
      <c r="AC666" s="233"/>
      <c r="AD666" s="233"/>
      <c r="AE666" s="233"/>
      <c r="AF666" s="233"/>
      <c r="AG666" s="233"/>
      <c r="AH666" s="233"/>
      <c r="AI666" s="233"/>
      <c r="AJ666" s="233"/>
      <c r="AK666" s="233"/>
      <c r="AL666" s="233"/>
    </row>
    <row r="667" spans="3:38">
      <c r="C667" s="233"/>
      <c r="D667" s="236"/>
      <c r="E667" s="236"/>
      <c r="F667" s="236"/>
      <c r="G667" s="233"/>
      <c r="H667" s="233"/>
      <c r="I667" s="233"/>
      <c r="J667" s="233"/>
      <c r="K667" s="233"/>
      <c r="L667" s="233"/>
      <c r="M667" s="233"/>
      <c r="N667" s="233"/>
      <c r="O667" s="233"/>
      <c r="P667" s="233"/>
      <c r="Q667" s="233"/>
      <c r="R667" s="233"/>
      <c r="S667" s="233"/>
      <c r="T667" s="233"/>
      <c r="U667" s="233"/>
      <c r="V667" s="233"/>
      <c r="W667" s="233"/>
      <c r="X667" s="233"/>
      <c r="Y667" s="233"/>
      <c r="Z667" s="233"/>
      <c r="AA667" s="233"/>
      <c r="AB667" s="233"/>
      <c r="AC667" s="233"/>
      <c r="AD667" s="233"/>
      <c r="AE667" s="233"/>
      <c r="AF667" s="233"/>
      <c r="AG667" s="233"/>
      <c r="AH667" s="233"/>
      <c r="AI667" s="233"/>
      <c r="AJ667" s="233"/>
      <c r="AK667" s="233"/>
      <c r="AL667" s="233"/>
    </row>
    <row r="668" spans="3:38">
      <c r="C668" s="233"/>
      <c r="D668" s="236"/>
      <c r="E668" s="236"/>
      <c r="F668" s="236"/>
      <c r="G668" s="233"/>
      <c r="H668" s="233"/>
      <c r="I668" s="233"/>
      <c r="J668" s="233"/>
      <c r="K668" s="233"/>
      <c r="L668" s="233"/>
      <c r="M668" s="233"/>
      <c r="N668" s="233"/>
      <c r="O668" s="233"/>
      <c r="P668" s="233"/>
      <c r="Q668" s="233"/>
      <c r="R668" s="233"/>
      <c r="S668" s="233"/>
      <c r="T668" s="233"/>
      <c r="U668" s="233"/>
      <c r="V668" s="233"/>
      <c r="W668" s="233"/>
      <c r="X668" s="233"/>
      <c r="Y668" s="233"/>
      <c r="Z668" s="233"/>
      <c r="AA668" s="233"/>
      <c r="AB668" s="233"/>
      <c r="AC668" s="233"/>
      <c r="AD668" s="233"/>
      <c r="AE668" s="233"/>
      <c r="AF668" s="233"/>
      <c r="AG668" s="233"/>
      <c r="AH668" s="233"/>
      <c r="AI668" s="233"/>
      <c r="AJ668" s="233"/>
      <c r="AK668" s="233"/>
      <c r="AL668" s="233"/>
    </row>
    <row r="669" spans="3:38">
      <c r="C669" s="233"/>
      <c r="D669" s="236"/>
      <c r="E669" s="236"/>
      <c r="F669" s="236"/>
      <c r="G669" s="233"/>
      <c r="H669" s="233"/>
      <c r="I669" s="233"/>
      <c r="J669" s="233"/>
      <c r="K669" s="233"/>
      <c r="L669" s="233"/>
      <c r="M669" s="233"/>
      <c r="N669" s="233"/>
      <c r="O669" s="233"/>
      <c r="P669" s="233"/>
      <c r="Q669" s="233"/>
      <c r="R669" s="233"/>
      <c r="S669" s="233"/>
      <c r="T669" s="233"/>
      <c r="U669" s="233"/>
      <c r="V669" s="233"/>
      <c r="W669" s="233"/>
      <c r="X669" s="233"/>
      <c r="Y669" s="233"/>
      <c r="Z669" s="233"/>
      <c r="AA669" s="233"/>
      <c r="AB669" s="233"/>
      <c r="AC669" s="233"/>
      <c r="AD669" s="233"/>
      <c r="AE669" s="233"/>
      <c r="AF669" s="233"/>
      <c r="AG669" s="233"/>
      <c r="AH669" s="233"/>
      <c r="AI669" s="233"/>
      <c r="AJ669" s="233"/>
      <c r="AK669" s="233"/>
      <c r="AL669" s="233"/>
    </row>
    <row r="670" spans="3:38">
      <c r="C670" s="233"/>
      <c r="D670" s="236"/>
      <c r="E670" s="236"/>
      <c r="F670" s="236"/>
      <c r="G670" s="233"/>
      <c r="H670" s="233"/>
      <c r="I670" s="233"/>
      <c r="J670" s="233"/>
      <c r="K670" s="233"/>
      <c r="L670" s="233"/>
      <c r="M670" s="233"/>
      <c r="N670" s="233"/>
      <c r="O670" s="233"/>
      <c r="P670" s="233"/>
      <c r="Q670" s="233"/>
      <c r="R670" s="233"/>
      <c r="S670" s="233"/>
      <c r="T670" s="233"/>
      <c r="U670" s="233"/>
      <c r="V670" s="233"/>
      <c r="W670" s="233"/>
      <c r="X670" s="233"/>
      <c r="Y670" s="233"/>
      <c r="Z670" s="233"/>
      <c r="AA670" s="233"/>
      <c r="AB670" s="233"/>
      <c r="AC670" s="233"/>
      <c r="AD670" s="233"/>
      <c r="AE670" s="233"/>
      <c r="AF670" s="233"/>
      <c r="AG670" s="233"/>
      <c r="AH670" s="233"/>
      <c r="AI670" s="233"/>
      <c r="AJ670" s="233"/>
      <c r="AK670" s="233"/>
      <c r="AL670" s="233"/>
    </row>
    <row r="671" spans="3:38">
      <c r="C671" s="233"/>
      <c r="D671" s="236"/>
      <c r="E671" s="236"/>
      <c r="F671" s="236"/>
      <c r="G671" s="233"/>
      <c r="H671" s="233"/>
      <c r="I671" s="233"/>
      <c r="J671" s="233"/>
      <c r="K671" s="233"/>
      <c r="L671" s="233"/>
      <c r="M671" s="233"/>
      <c r="N671" s="233"/>
      <c r="O671" s="233"/>
      <c r="P671" s="233"/>
      <c r="Q671" s="233"/>
      <c r="R671" s="233"/>
      <c r="S671" s="233"/>
      <c r="T671" s="233"/>
      <c r="U671" s="233"/>
      <c r="V671" s="233"/>
      <c r="W671" s="233"/>
      <c r="X671" s="233"/>
      <c r="Y671" s="233"/>
      <c r="Z671" s="233"/>
      <c r="AA671" s="233"/>
      <c r="AB671" s="233"/>
      <c r="AC671" s="233"/>
      <c r="AD671" s="233"/>
      <c r="AE671" s="233"/>
      <c r="AF671" s="233"/>
      <c r="AG671" s="233"/>
      <c r="AH671" s="233"/>
      <c r="AI671" s="233"/>
      <c r="AJ671" s="233"/>
      <c r="AK671" s="233"/>
      <c r="AL671" s="233"/>
    </row>
    <row r="672" spans="3:38">
      <c r="C672" s="233"/>
      <c r="D672" s="236"/>
      <c r="E672" s="236"/>
      <c r="F672" s="236"/>
      <c r="G672" s="233"/>
      <c r="H672" s="233"/>
      <c r="I672" s="233"/>
      <c r="J672" s="233"/>
      <c r="K672" s="233"/>
      <c r="L672" s="233"/>
      <c r="M672" s="233"/>
      <c r="N672" s="233"/>
      <c r="O672" s="233"/>
      <c r="P672" s="233"/>
      <c r="Q672" s="233"/>
      <c r="R672" s="233"/>
      <c r="S672" s="233"/>
      <c r="T672" s="233"/>
      <c r="U672" s="233"/>
      <c r="V672" s="233"/>
      <c r="W672" s="233"/>
      <c r="X672" s="233"/>
      <c r="Y672" s="233"/>
      <c r="Z672" s="233"/>
      <c r="AA672" s="233"/>
      <c r="AB672" s="233"/>
      <c r="AC672" s="233"/>
      <c r="AD672" s="233"/>
      <c r="AE672" s="233"/>
      <c r="AF672" s="233"/>
      <c r="AG672" s="233"/>
      <c r="AH672" s="233"/>
      <c r="AI672" s="233"/>
      <c r="AJ672" s="233"/>
      <c r="AK672" s="233"/>
      <c r="AL672" s="233"/>
    </row>
    <row r="673" spans="3:38">
      <c r="C673" s="233"/>
      <c r="D673" s="236"/>
      <c r="E673" s="236"/>
      <c r="F673" s="236"/>
      <c r="G673" s="233"/>
      <c r="H673" s="233"/>
      <c r="I673" s="233"/>
      <c r="J673" s="233"/>
      <c r="K673" s="233"/>
      <c r="L673" s="233"/>
      <c r="M673" s="233"/>
      <c r="N673" s="233"/>
      <c r="O673" s="233"/>
      <c r="P673" s="233"/>
      <c r="Q673" s="233"/>
      <c r="R673" s="233"/>
      <c r="S673" s="233"/>
      <c r="T673" s="233"/>
      <c r="U673" s="233"/>
      <c r="V673" s="233"/>
      <c r="W673" s="233"/>
      <c r="X673" s="233"/>
      <c r="Y673" s="233"/>
      <c r="Z673" s="233"/>
      <c r="AA673" s="233"/>
      <c r="AB673" s="233"/>
      <c r="AC673" s="233"/>
      <c r="AD673" s="233"/>
      <c r="AE673" s="233"/>
      <c r="AF673" s="233"/>
      <c r="AG673" s="233"/>
      <c r="AH673" s="233"/>
      <c r="AI673" s="233"/>
      <c r="AJ673" s="233"/>
      <c r="AK673" s="233"/>
      <c r="AL673" s="233"/>
    </row>
    <row r="674" spans="3:38">
      <c r="C674" s="233"/>
      <c r="D674" s="236"/>
      <c r="E674" s="236"/>
      <c r="F674" s="236"/>
      <c r="G674" s="233"/>
      <c r="H674" s="233"/>
      <c r="I674" s="233"/>
      <c r="J674" s="233"/>
      <c r="K674" s="233"/>
      <c r="L674" s="233"/>
      <c r="M674" s="233"/>
      <c r="N674" s="233"/>
      <c r="O674" s="233"/>
      <c r="P674" s="233"/>
      <c r="Q674" s="233"/>
      <c r="R674" s="233"/>
      <c r="S674" s="233"/>
      <c r="T674" s="233"/>
      <c r="U674" s="233"/>
      <c r="V674" s="233"/>
      <c r="W674" s="233"/>
      <c r="X674" s="233"/>
      <c r="Y674" s="233"/>
      <c r="Z674" s="233"/>
      <c r="AA674" s="233"/>
      <c r="AB674" s="233"/>
      <c r="AC674" s="233"/>
      <c r="AD674" s="233"/>
      <c r="AE674" s="233"/>
      <c r="AF674" s="233"/>
      <c r="AG674" s="233"/>
      <c r="AH674" s="233"/>
      <c r="AI674" s="233"/>
      <c r="AJ674" s="233"/>
      <c r="AK674" s="233"/>
      <c r="AL674" s="233"/>
    </row>
    <row r="675" spans="3:38">
      <c r="C675" s="233"/>
      <c r="D675" s="236"/>
      <c r="E675" s="236"/>
      <c r="F675" s="236"/>
      <c r="G675" s="233"/>
      <c r="H675" s="233"/>
      <c r="I675" s="233"/>
      <c r="J675" s="233"/>
      <c r="K675" s="233"/>
      <c r="L675" s="233"/>
      <c r="M675" s="233"/>
      <c r="N675" s="233"/>
      <c r="O675" s="233"/>
      <c r="P675" s="233"/>
      <c r="Q675" s="233"/>
      <c r="R675" s="233"/>
      <c r="S675" s="233"/>
      <c r="T675" s="233"/>
      <c r="U675" s="233"/>
      <c r="V675" s="233"/>
      <c r="W675" s="233"/>
      <c r="X675" s="233"/>
      <c r="Y675" s="233"/>
      <c r="Z675" s="233"/>
      <c r="AA675" s="233"/>
      <c r="AB675" s="233"/>
      <c r="AC675" s="233"/>
      <c r="AD675" s="233"/>
      <c r="AE675" s="233"/>
      <c r="AF675" s="233"/>
      <c r="AG675" s="233"/>
      <c r="AH675" s="233"/>
      <c r="AI675" s="233"/>
      <c r="AJ675" s="233"/>
      <c r="AK675" s="233"/>
      <c r="AL675" s="233"/>
    </row>
    <row r="676" spans="3:38">
      <c r="C676" s="233"/>
      <c r="D676" s="236"/>
      <c r="E676" s="236"/>
      <c r="F676" s="236"/>
      <c r="G676" s="233"/>
      <c r="H676" s="233"/>
      <c r="I676" s="233"/>
      <c r="J676" s="233"/>
      <c r="K676" s="233"/>
      <c r="L676" s="233"/>
      <c r="M676" s="233"/>
      <c r="N676" s="233"/>
      <c r="O676" s="233"/>
      <c r="P676" s="233"/>
      <c r="Q676" s="233"/>
      <c r="R676" s="233"/>
      <c r="S676" s="233"/>
      <c r="T676" s="233"/>
      <c r="U676" s="233"/>
      <c r="V676" s="233"/>
      <c r="W676" s="233"/>
      <c r="X676" s="233"/>
      <c r="Y676" s="233"/>
      <c r="Z676" s="233"/>
      <c r="AA676" s="233"/>
      <c r="AB676" s="233"/>
      <c r="AC676" s="233"/>
      <c r="AD676" s="233"/>
      <c r="AE676" s="233"/>
      <c r="AF676" s="233"/>
      <c r="AG676" s="233"/>
      <c r="AH676" s="233"/>
      <c r="AI676" s="233"/>
      <c r="AJ676" s="233"/>
      <c r="AK676" s="233"/>
      <c r="AL676" s="233"/>
    </row>
    <row r="677" spans="3:38">
      <c r="C677" s="233"/>
      <c r="D677" s="236"/>
      <c r="E677" s="236"/>
      <c r="F677" s="236"/>
      <c r="G677" s="233"/>
      <c r="H677" s="233"/>
      <c r="I677" s="233"/>
      <c r="J677" s="233"/>
      <c r="K677" s="233"/>
      <c r="L677" s="233"/>
      <c r="M677" s="233"/>
      <c r="N677" s="233"/>
      <c r="O677" s="233"/>
      <c r="P677" s="233"/>
      <c r="Q677" s="233"/>
      <c r="R677" s="233"/>
      <c r="S677" s="233"/>
      <c r="T677" s="233"/>
      <c r="U677" s="233"/>
      <c r="V677" s="233"/>
      <c r="W677" s="233"/>
      <c r="X677" s="233"/>
      <c r="Y677" s="233"/>
      <c r="Z677" s="233"/>
      <c r="AA677" s="233"/>
      <c r="AB677" s="233"/>
      <c r="AC677" s="233"/>
      <c r="AD677" s="233"/>
      <c r="AE677" s="233"/>
      <c r="AF677" s="233"/>
      <c r="AG677" s="233"/>
      <c r="AH677" s="233"/>
      <c r="AI677" s="233"/>
      <c r="AJ677" s="233"/>
      <c r="AK677" s="233"/>
      <c r="AL677" s="233"/>
    </row>
    <row r="678" spans="3:38">
      <c r="C678" s="233"/>
      <c r="D678" s="236"/>
      <c r="E678" s="236"/>
      <c r="F678" s="236"/>
      <c r="G678" s="233"/>
      <c r="H678" s="233"/>
      <c r="I678" s="233"/>
      <c r="J678" s="233"/>
      <c r="K678" s="233"/>
      <c r="L678" s="233"/>
      <c r="M678" s="233"/>
      <c r="N678" s="233"/>
      <c r="O678" s="233"/>
      <c r="P678" s="233"/>
      <c r="Q678" s="233"/>
      <c r="R678" s="233"/>
      <c r="S678" s="233"/>
      <c r="T678" s="233"/>
      <c r="U678" s="233"/>
      <c r="V678" s="233"/>
      <c r="W678" s="233"/>
      <c r="X678" s="233"/>
      <c r="Y678" s="233"/>
      <c r="Z678" s="233"/>
      <c r="AA678" s="233"/>
      <c r="AB678" s="233"/>
      <c r="AC678" s="233"/>
      <c r="AD678" s="233"/>
      <c r="AE678" s="233"/>
      <c r="AF678" s="233"/>
      <c r="AG678" s="233"/>
      <c r="AH678" s="233"/>
      <c r="AI678" s="233"/>
      <c r="AJ678" s="233"/>
      <c r="AK678" s="233"/>
      <c r="AL678" s="233"/>
    </row>
    <row r="679" spans="3:38">
      <c r="C679" s="233"/>
      <c r="D679" s="236"/>
      <c r="E679" s="236"/>
      <c r="F679" s="236"/>
      <c r="G679" s="233"/>
      <c r="H679" s="233"/>
      <c r="I679" s="233"/>
      <c r="J679" s="233"/>
      <c r="K679" s="233"/>
      <c r="L679" s="233"/>
      <c r="M679" s="233"/>
      <c r="N679" s="233"/>
      <c r="O679" s="233"/>
      <c r="P679" s="233"/>
      <c r="Q679" s="233"/>
      <c r="R679" s="233"/>
      <c r="S679" s="233"/>
      <c r="T679" s="233"/>
      <c r="U679" s="233"/>
      <c r="V679" s="233"/>
      <c r="W679" s="233"/>
      <c r="X679" s="233"/>
      <c r="Y679" s="233"/>
      <c r="Z679" s="233"/>
      <c r="AA679" s="233"/>
      <c r="AB679" s="233"/>
      <c r="AC679" s="233"/>
      <c r="AD679" s="233"/>
      <c r="AE679" s="233"/>
      <c r="AF679" s="233"/>
      <c r="AG679" s="233"/>
      <c r="AH679" s="233"/>
      <c r="AI679" s="233"/>
      <c r="AJ679" s="233"/>
      <c r="AK679" s="233"/>
      <c r="AL679" s="233"/>
    </row>
    <row r="680" spans="3:38">
      <c r="C680" s="233"/>
      <c r="D680" s="236"/>
      <c r="E680" s="236"/>
      <c r="F680" s="236"/>
      <c r="G680" s="233"/>
      <c r="H680" s="233"/>
      <c r="I680" s="233"/>
      <c r="J680" s="233"/>
      <c r="K680" s="233"/>
      <c r="L680" s="233"/>
      <c r="M680" s="233"/>
      <c r="N680" s="233"/>
      <c r="O680" s="233"/>
      <c r="P680" s="233"/>
      <c r="Q680" s="233"/>
      <c r="R680" s="233"/>
      <c r="S680" s="233"/>
      <c r="T680" s="233"/>
      <c r="U680" s="233"/>
      <c r="V680" s="233"/>
      <c r="W680" s="233"/>
      <c r="X680" s="233"/>
      <c r="Y680" s="233"/>
      <c r="Z680" s="233"/>
      <c r="AA680" s="233"/>
      <c r="AB680" s="233"/>
      <c r="AC680" s="233"/>
      <c r="AD680" s="233"/>
      <c r="AE680" s="233"/>
      <c r="AF680" s="233"/>
      <c r="AG680" s="233"/>
      <c r="AH680" s="233"/>
      <c r="AI680" s="233"/>
      <c r="AJ680" s="233"/>
      <c r="AK680" s="233"/>
      <c r="AL680" s="233"/>
    </row>
    <row r="681" spans="3:38">
      <c r="C681" s="233"/>
      <c r="D681" s="236"/>
      <c r="E681" s="236"/>
      <c r="F681" s="236"/>
      <c r="G681" s="233"/>
      <c r="H681" s="233"/>
      <c r="I681" s="233"/>
      <c r="J681" s="233"/>
      <c r="K681" s="233"/>
      <c r="L681" s="233"/>
      <c r="M681" s="233"/>
      <c r="N681" s="233"/>
      <c r="O681" s="233"/>
      <c r="P681" s="233"/>
      <c r="Q681" s="233"/>
      <c r="R681" s="233"/>
      <c r="S681" s="233"/>
      <c r="T681" s="233"/>
      <c r="U681" s="233"/>
      <c r="V681" s="233"/>
      <c r="W681" s="233"/>
      <c r="X681" s="233"/>
      <c r="Y681" s="233"/>
      <c r="Z681" s="233"/>
      <c r="AA681" s="233"/>
      <c r="AB681" s="233"/>
      <c r="AC681" s="233"/>
      <c r="AD681" s="233"/>
      <c r="AE681" s="233"/>
      <c r="AF681" s="233"/>
      <c r="AG681" s="233"/>
      <c r="AH681" s="233"/>
      <c r="AI681" s="233"/>
      <c r="AJ681" s="233"/>
      <c r="AK681" s="233"/>
      <c r="AL681" s="233"/>
    </row>
    <row r="682" spans="3:38">
      <c r="C682" s="233"/>
      <c r="D682" s="236"/>
      <c r="E682" s="236"/>
      <c r="F682" s="236"/>
      <c r="G682" s="233"/>
      <c r="H682" s="233"/>
      <c r="I682" s="233"/>
      <c r="J682" s="233"/>
      <c r="K682" s="233"/>
      <c r="L682" s="233"/>
      <c r="M682" s="233"/>
      <c r="N682" s="233"/>
      <c r="O682" s="233"/>
      <c r="P682" s="233"/>
      <c r="Q682" s="233"/>
      <c r="R682" s="233"/>
      <c r="S682" s="233"/>
      <c r="T682" s="233"/>
      <c r="U682" s="233"/>
      <c r="V682" s="233"/>
      <c r="W682" s="233"/>
      <c r="X682" s="233"/>
      <c r="Y682" s="233"/>
      <c r="Z682" s="233"/>
      <c r="AA682" s="233"/>
      <c r="AB682" s="233"/>
      <c r="AC682" s="233"/>
      <c r="AD682" s="233"/>
      <c r="AE682" s="233"/>
      <c r="AF682" s="233"/>
      <c r="AG682" s="233"/>
      <c r="AH682" s="233"/>
      <c r="AI682" s="233"/>
      <c r="AJ682" s="233"/>
      <c r="AK682" s="233"/>
      <c r="AL682" s="233"/>
    </row>
    <row r="683" spans="3:38">
      <c r="C683" s="233"/>
      <c r="D683" s="236"/>
      <c r="E683" s="236"/>
      <c r="F683" s="236"/>
      <c r="G683" s="233"/>
      <c r="H683" s="233"/>
      <c r="I683" s="233"/>
      <c r="J683" s="233"/>
      <c r="K683" s="233"/>
      <c r="L683" s="233"/>
      <c r="M683" s="233"/>
      <c r="N683" s="233"/>
      <c r="O683" s="233"/>
      <c r="P683" s="233"/>
      <c r="Q683" s="233"/>
      <c r="R683" s="233"/>
      <c r="S683" s="233"/>
      <c r="T683" s="233"/>
      <c r="U683" s="233"/>
      <c r="V683" s="233"/>
      <c r="W683" s="233"/>
      <c r="X683" s="233"/>
      <c r="Y683" s="233"/>
      <c r="Z683" s="233"/>
      <c r="AA683" s="233"/>
      <c r="AB683" s="233"/>
      <c r="AC683" s="233"/>
      <c r="AD683" s="233"/>
      <c r="AE683" s="233"/>
      <c r="AF683" s="233"/>
      <c r="AG683" s="233"/>
      <c r="AH683" s="233"/>
      <c r="AI683" s="233"/>
      <c r="AJ683" s="233"/>
      <c r="AK683" s="233"/>
      <c r="AL683" s="233"/>
    </row>
    <row r="684" spans="3:38">
      <c r="C684" s="233"/>
      <c r="D684" s="236"/>
      <c r="E684" s="236"/>
      <c r="F684" s="236"/>
      <c r="G684" s="233"/>
      <c r="H684" s="233"/>
      <c r="I684" s="233"/>
      <c r="J684" s="233"/>
      <c r="K684" s="233"/>
      <c r="L684" s="233"/>
      <c r="M684" s="233"/>
      <c r="N684" s="233"/>
      <c r="O684" s="233"/>
      <c r="P684" s="233"/>
      <c r="Q684" s="233"/>
      <c r="R684" s="233"/>
      <c r="S684" s="233"/>
      <c r="T684" s="233"/>
      <c r="U684" s="233"/>
      <c r="V684" s="233"/>
      <c r="W684" s="233"/>
      <c r="X684" s="233"/>
      <c r="Y684" s="233"/>
      <c r="Z684" s="233"/>
      <c r="AA684" s="233"/>
      <c r="AB684" s="233"/>
      <c r="AC684" s="233"/>
      <c r="AD684" s="233"/>
      <c r="AE684" s="233"/>
      <c r="AF684" s="233"/>
      <c r="AG684" s="233"/>
      <c r="AH684" s="233"/>
      <c r="AI684" s="233"/>
      <c r="AJ684" s="233"/>
      <c r="AK684" s="233"/>
      <c r="AL684" s="233"/>
    </row>
    <row r="685" spans="3:38">
      <c r="C685" s="233"/>
      <c r="D685" s="236"/>
      <c r="E685" s="236"/>
      <c r="F685" s="236"/>
      <c r="G685" s="233"/>
      <c r="H685" s="233"/>
      <c r="I685" s="233"/>
      <c r="J685" s="233"/>
      <c r="K685" s="233"/>
      <c r="L685" s="233"/>
      <c r="M685" s="233"/>
      <c r="N685" s="233"/>
      <c r="O685" s="233"/>
      <c r="P685" s="233"/>
      <c r="Q685" s="233"/>
      <c r="R685" s="233"/>
      <c r="S685" s="233"/>
      <c r="T685" s="233"/>
      <c r="U685" s="233"/>
      <c r="V685" s="233"/>
      <c r="W685" s="233"/>
      <c r="X685" s="233"/>
      <c r="Y685" s="233"/>
      <c r="Z685" s="233"/>
      <c r="AA685" s="233"/>
      <c r="AB685" s="233"/>
      <c r="AC685" s="233"/>
      <c r="AD685" s="233"/>
      <c r="AE685" s="233"/>
      <c r="AF685" s="233"/>
      <c r="AG685" s="233"/>
      <c r="AH685" s="233"/>
      <c r="AI685" s="233"/>
      <c r="AJ685" s="233"/>
      <c r="AK685" s="233"/>
      <c r="AL685" s="233"/>
    </row>
    <row r="686" spans="3:38">
      <c r="C686" s="233"/>
      <c r="D686" s="236"/>
      <c r="E686" s="236"/>
      <c r="F686" s="236"/>
      <c r="G686" s="233"/>
      <c r="H686" s="233"/>
      <c r="I686" s="233"/>
      <c r="J686" s="233"/>
      <c r="K686" s="233"/>
      <c r="L686" s="233"/>
      <c r="M686" s="233"/>
      <c r="N686" s="233"/>
      <c r="O686" s="233"/>
      <c r="P686" s="233"/>
      <c r="Q686" s="233"/>
      <c r="R686" s="233"/>
      <c r="S686" s="233"/>
      <c r="T686" s="233"/>
      <c r="U686" s="233"/>
      <c r="V686" s="233"/>
      <c r="W686" s="233"/>
      <c r="X686" s="233"/>
      <c r="Y686" s="233"/>
      <c r="Z686" s="233"/>
      <c r="AA686" s="233"/>
      <c r="AB686" s="233"/>
      <c r="AC686" s="233"/>
      <c r="AD686" s="233"/>
      <c r="AE686" s="233"/>
      <c r="AF686" s="233"/>
      <c r="AG686" s="233"/>
      <c r="AH686" s="233"/>
      <c r="AI686" s="233"/>
      <c r="AJ686" s="233"/>
      <c r="AK686" s="233"/>
      <c r="AL686" s="233"/>
    </row>
    <row r="687" spans="3:38">
      <c r="C687" s="233"/>
      <c r="D687" s="236"/>
      <c r="E687" s="236"/>
      <c r="F687" s="236"/>
      <c r="G687" s="233"/>
      <c r="H687" s="233"/>
      <c r="I687" s="233"/>
      <c r="J687" s="233"/>
      <c r="K687" s="233"/>
      <c r="L687" s="233"/>
      <c r="M687" s="233"/>
      <c r="N687" s="233"/>
      <c r="O687" s="233"/>
      <c r="P687" s="233"/>
      <c r="Q687" s="233"/>
      <c r="R687" s="233"/>
      <c r="S687" s="233"/>
      <c r="T687" s="233"/>
      <c r="U687" s="233"/>
      <c r="V687" s="233"/>
      <c r="W687" s="233"/>
      <c r="X687" s="233"/>
      <c r="Y687" s="233"/>
      <c r="Z687" s="233"/>
      <c r="AA687" s="233"/>
      <c r="AB687" s="233"/>
      <c r="AC687" s="233"/>
      <c r="AD687" s="233"/>
      <c r="AE687" s="233"/>
      <c r="AF687" s="233"/>
      <c r="AG687" s="233"/>
      <c r="AH687" s="233"/>
      <c r="AI687" s="233"/>
      <c r="AJ687" s="233"/>
      <c r="AK687" s="233"/>
      <c r="AL687" s="233"/>
    </row>
    <row r="688" spans="3:38">
      <c r="C688" s="233"/>
      <c r="D688" s="236"/>
      <c r="E688" s="236"/>
      <c r="F688" s="236"/>
      <c r="G688" s="233"/>
      <c r="H688" s="233"/>
      <c r="I688" s="233"/>
      <c r="J688" s="233"/>
      <c r="K688" s="233"/>
      <c r="L688" s="233"/>
      <c r="M688" s="233"/>
      <c r="N688" s="233"/>
      <c r="O688" s="233"/>
      <c r="P688" s="233"/>
      <c r="Q688" s="233"/>
      <c r="R688" s="233"/>
      <c r="S688" s="233"/>
      <c r="T688" s="233"/>
      <c r="U688" s="233"/>
      <c r="V688" s="233"/>
      <c r="W688" s="233"/>
      <c r="X688" s="233"/>
      <c r="Y688" s="233"/>
      <c r="Z688" s="233"/>
      <c r="AA688" s="233"/>
      <c r="AB688" s="233"/>
      <c r="AC688" s="233"/>
      <c r="AD688" s="233"/>
      <c r="AE688" s="233"/>
      <c r="AF688" s="233"/>
      <c r="AG688" s="233"/>
      <c r="AH688" s="233"/>
      <c r="AI688" s="233"/>
      <c r="AJ688" s="233"/>
      <c r="AK688" s="233"/>
      <c r="AL688" s="233"/>
    </row>
  </sheetData>
  <mergeCells count="225">
    <mergeCell ref="A368:A371"/>
    <mergeCell ref="B368:B371"/>
    <mergeCell ref="A372:A375"/>
    <mergeCell ref="B372:B375"/>
    <mergeCell ref="A348:A351"/>
    <mergeCell ref="B348:B351"/>
    <mergeCell ref="A352:A355"/>
    <mergeCell ref="B352:B355"/>
    <mergeCell ref="A356:A359"/>
    <mergeCell ref="B356:B359"/>
    <mergeCell ref="A360:A363"/>
    <mergeCell ref="B360:B363"/>
    <mergeCell ref="A364:A367"/>
    <mergeCell ref="B364:B367"/>
    <mergeCell ref="A328:A331"/>
    <mergeCell ref="B328:B331"/>
    <mergeCell ref="A332:A335"/>
    <mergeCell ref="B332:B335"/>
    <mergeCell ref="A336:A339"/>
    <mergeCell ref="B336:B339"/>
    <mergeCell ref="A340:A343"/>
    <mergeCell ref="B340:B343"/>
    <mergeCell ref="A344:A347"/>
    <mergeCell ref="B344:B347"/>
    <mergeCell ref="A308:A311"/>
    <mergeCell ref="B308:B311"/>
    <mergeCell ref="A312:A315"/>
    <mergeCell ref="B312:B315"/>
    <mergeCell ref="A316:A319"/>
    <mergeCell ref="B316:B319"/>
    <mergeCell ref="A320:A323"/>
    <mergeCell ref="B320:B323"/>
    <mergeCell ref="A324:A327"/>
    <mergeCell ref="B324:B327"/>
    <mergeCell ref="A48:A51"/>
    <mergeCell ref="B48:B51"/>
    <mergeCell ref="A40:A43"/>
    <mergeCell ref="B40:B43"/>
    <mergeCell ref="A4:A7"/>
    <mergeCell ref="B4:B7"/>
    <mergeCell ref="A8:A11"/>
    <mergeCell ref="B8:B11"/>
    <mergeCell ref="A1:F1"/>
    <mergeCell ref="A2:A3"/>
    <mergeCell ref="B2:B3"/>
    <mergeCell ref="C2:C3"/>
    <mergeCell ref="D2:E2"/>
    <mergeCell ref="F2:F3"/>
    <mergeCell ref="A56:A59"/>
    <mergeCell ref="B56:B59"/>
    <mergeCell ref="A60:A63"/>
    <mergeCell ref="B60:B63"/>
    <mergeCell ref="A64:A67"/>
    <mergeCell ref="B64:B67"/>
    <mergeCell ref="A12:A15"/>
    <mergeCell ref="B12:B15"/>
    <mergeCell ref="A16:A19"/>
    <mergeCell ref="B16:B19"/>
    <mergeCell ref="A32:A35"/>
    <mergeCell ref="B32:B35"/>
    <mergeCell ref="A20:A23"/>
    <mergeCell ref="B20:B23"/>
    <mergeCell ref="A24:A27"/>
    <mergeCell ref="B24:B27"/>
    <mergeCell ref="A28:A31"/>
    <mergeCell ref="B28:B31"/>
    <mergeCell ref="A52:A55"/>
    <mergeCell ref="B52:B55"/>
    <mergeCell ref="A36:A39"/>
    <mergeCell ref="B36:B39"/>
    <mergeCell ref="A44:A47"/>
    <mergeCell ref="B44:B47"/>
    <mergeCell ref="A80:A83"/>
    <mergeCell ref="B80:B83"/>
    <mergeCell ref="A84:A87"/>
    <mergeCell ref="B84:B87"/>
    <mergeCell ref="A68:A71"/>
    <mergeCell ref="B68:B71"/>
    <mergeCell ref="A72:A75"/>
    <mergeCell ref="B72:B75"/>
    <mergeCell ref="A76:A79"/>
    <mergeCell ref="B76:B79"/>
    <mergeCell ref="A88:A91"/>
    <mergeCell ref="B88:B91"/>
    <mergeCell ref="A92:A95"/>
    <mergeCell ref="B92:B95"/>
    <mergeCell ref="B96:B99"/>
    <mergeCell ref="A112:A115"/>
    <mergeCell ref="B112:B115"/>
    <mergeCell ref="A96:A99"/>
    <mergeCell ref="A100:A103"/>
    <mergeCell ref="B100:B103"/>
    <mergeCell ref="A104:A107"/>
    <mergeCell ref="B104:B107"/>
    <mergeCell ref="A108:A111"/>
    <mergeCell ref="B108:B111"/>
    <mergeCell ref="A128:A131"/>
    <mergeCell ref="B128:B131"/>
    <mergeCell ref="A132:B135"/>
    <mergeCell ref="A136:A139"/>
    <mergeCell ref="B136:B139"/>
    <mergeCell ref="A116:A119"/>
    <mergeCell ref="B116:B119"/>
    <mergeCell ref="A120:A123"/>
    <mergeCell ref="B120:B123"/>
    <mergeCell ref="A124:A127"/>
    <mergeCell ref="B124:B127"/>
    <mergeCell ref="A152:A154"/>
    <mergeCell ref="B152:B154"/>
    <mergeCell ref="A155:A157"/>
    <mergeCell ref="B155:B157"/>
    <mergeCell ref="A162:A163"/>
    <mergeCell ref="B162:B163"/>
    <mergeCell ref="A140:A143"/>
    <mergeCell ref="B140:B143"/>
    <mergeCell ref="A145:A148"/>
    <mergeCell ref="B145:B148"/>
    <mergeCell ref="A149:A151"/>
    <mergeCell ref="B149:B151"/>
    <mergeCell ref="A174:A175"/>
    <mergeCell ref="B174:B175"/>
    <mergeCell ref="A176:A178"/>
    <mergeCell ref="B176:B178"/>
    <mergeCell ref="A180:A181"/>
    <mergeCell ref="B180:B181"/>
    <mergeCell ref="A164:A167"/>
    <mergeCell ref="B164:B167"/>
    <mergeCell ref="A169:A170"/>
    <mergeCell ref="B169:B170"/>
    <mergeCell ref="A171:A173"/>
    <mergeCell ref="B171:B173"/>
    <mergeCell ref="A188:A189"/>
    <mergeCell ref="B188:B189"/>
    <mergeCell ref="A190:A191"/>
    <mergeCell ref="B190:B191"/>
    <mergeCell ref="A192:A195"/>
    <mergeCell ref="B192:B195"/>
    <mergeCell ref="A182:A183"/>
    <mergeCell ref="B182:B183"/>
    <mergeCell ref="A184:A185"/>
    <mergeCell ref="B184:B185"/>
    <mergeCell ref="A186:A187"/>
    <mergeCell ref="B186:B187"/>
    <mergeCell ref="A204:A205"/>
    <mergeCell ref="B204:B205"/>
    <mergeCell ref="A206:A207"/>
    <mergeCell ref="B206:B207"/>
    <mergeCell ref="A208:A210"/>
    <mergeCell ref="B208:B210"/>
    <mergeCell ref="A196:A198"/>
    <mergeCell ref="B196:B198"/>
    <mergeCell ref="A199:A200"/>
    <mergeCell ref="B199:B200"/>
    <mergeCell ref="A202:A203"/>
    <mergeCell ref="B202:B203"/>
    <mergeCell ref="E214:E215"/>
    <mergeCell ref="F214:F215"/>
    <mergeCell ref="A219:A223"/>
    <mergeCell ref="B219:B223"/>
    <mergeCell ref="D219:D220"/>
    <mergeCell ref="E219:E220"/>
    <mergeCell ref="A211:A212"/>
    <mergeCell ref="B211:B212"/>
    <mergeCell ref="A214:A218"/>
    <mergeCell ref="B214:B218"/>
    <mergeCell ref="D214:D215"/>
    <mergeCell ref="B234:B238"/>
    <mergeCell ref="D234:D235"/>
    <mergeCell ref="E234:E235"/>
    <mergeCell ref="F234:F235"/>
    <mergeCell ref="B239:B243"/>
    <mergeCell ref="D239:D240"/>
    <mergeCell ref="E239:E240"/>
    <mergeCell ref="F239:F240"/>
    <mergeCell ref="B224:B228"/>
    <mergeCell ref="D224:D225"/>
    <mergeCell ref="E224:E225"/>
    <mergeCell ref="F224:F225"/>
    <mergeCell ref="B229:B233"/>
    <mergeCell ref="D229:D230"/>
    <mergeCell ref="E229:E230"/>
    <mergeCell ref="F229:F230"/>
    <mergeCell ref="B244:B248"/>
    <mergeCell ref="D244:D245"/>
    <mergeCell ref="E244:E245"/>
    <mergeCell ref="F244:F245"/>
    <mergeCell ref="A249:A253"/>
    <mergeCell ref="B249:B253"/>
    <mergeCell ref="D249:D250"/>
    <mergeCell ref="E249:E250"/>
    <mergeCell ref="F249:F250"/>
    <mergeCell ref="A244:A248"/>
    <mergeCell ref="B259:B263"/>
    <mergeCell ref="D259:D260"/>
    <mergeCell ref="E259:E260"/>
    <mergeCell ref="F259:F260"/>
    <mergeCell ref="A254:A258"/>
    <mergeCell ref="B254:B258"/>
    <mergeCell ref="D254:D255"/>
    <mergeCell ref="E254:E255"/>
    <mergeCell ref="F254:F255"/>
    <mergeCell ref="A239:A243"/>
    <mergeCell ref="A234:A238"/>
    <mergeCell ref="A229:A233"/>
    <mergeCell ref="A224:A228"/>
    <mergeCell ref="B275:B279"/>
    <mergeCell ref="D275:D276"/>
    <mergeCell ref="E275:E276"/>
    <mergeCell ref="F275:F276"/>
    <mergeCell ref="A275:A279"/>
    <mergeCell ref="A270:A274"/>
    <mergeCell ref="B270:B274"/>
    <mergeCell ref="D270:D271"/>
    <mergeCell ref="E270:E271"/>
    <mergeCell ref="F270:F271"/>
    <mergeCell ref="A264:A269"/>
    <mergeCell ref="B264:B269"/>
    <mergeCell ref="D264:D265"/>
    <mergeCell ref="E264:E265"/>
    <mergeCell ref="F264:F265"/>
    <mergeCell ref="C268:C269"/>
    <mergeCell ref="D268:D269"/>
    <mergeCell ref="E268:E269"/>
    <mergeCell ref="F268:F269"/>
    <mergeCell ref="A259:A263"/>
  </mergeCells>
  <pageMargins left="0.70866141732283472" right="0.70866141732283472" top="0.74803149606299213" bottom="0.74803149606299213" header="0.31496062992125984" footer="0.31496062992125984"/>
  <pageSetup paperSize="9" scale="7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отчет</vt:lpstr>
      <vt:lpstr>показатели</vt:lpstr>
      <vt:lpstr>расходы</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User098</dc:creator>
  <cp:lastModifiedBy>user</cp:lastModifiedBy>
  <cp:lastPrinted>2024-01-23T10:31:03Z</cp:lastPrinted>
  <dcterms:created xsi:type="dcterms:W3CDTF">2022-01-17T07:57:17Z</dcterms:created>
  <dcterms:modified xsi:type="dcterms:W3CDTF">2024-02-05T13:58:38Z</dcterms:modified>
</cp:coreProperties>
</file>